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IntegrationEvents" sheetId="3" r:id="rId5"/>
    <sheet state="visible" name="Verification" sheetId="4" r:id="rId6"/>
    <sheet state="visible" name="ACS128_CC_tcarray" sheetId="5" r:id="rId7"/>
    <sheet state="visible" name="ACS128_CC_taarray" sheetId="6" r:id="rId8"/>
    <sheet state="visible" name="ACS223_CC_taarray" sheetId="7" r:id="rId9"/>
    <sheet state="visible" name="ACS223_CC_tcarray" sheetId="8" r:id="rId10"/>
    <sheet state="visible" name="ACS-250_CC_taarray" sheetId="9" r:id="rId11"/>
    <sheet state="visible" name="ACS-250_CC_tcarray" sheetId="10" r:id="rId12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B7">
      <text>
        <t xml:space="preserve">RSN equipment list has 12 for the port, but that conflicts with the assignment in the deployment of 4C
	-Dan Mergens</t>
      </text>
    </comment>
    <comment authorId="0" ref="C7">
      <text>
        <t xml:space="preserve">old cal sheet had C0078 for this instrument
	-Dan Mergens
bulk load has C0078 for A00626
	-Dan Mergens
RSN Equipment list has C0079
	-Dan Mergens
using bulk load value...
	-Dan Mergens</t>
      </text>
    </comment>
    <comment authorId="0" ref="A9">
      <text>
        <t xml:space="preserve">missing from bulk load
	-Dan Mergens</t>
      </text>
    </comment>
    <comment authorId="0" ref="B12">
      <text>
        <t xml:space="preserve">RSN equipment list has this on port 05, but deployment is using 4B
	-Dan Mergens</t>
      </text>
    </comment>
    <comment authorId="0" ref="B14">
      <text>
        <t xml:space="preserve">changed to port 5 to match data
	-Dan Mergens</t>
      </text>
    </comment>
    <comment authorId="0" ref="A16">
      <text>
        <t xml:space="preserve">missing from bulk load
	-Dan Mergens</t>
      </text>
    </comment>
    <comment authorId="0" ref="A28">
      <text>
        <t xml:space="preserve">equipment list had ATAPL-58332, changed to match bulk load
	-Dan Mergens</t>
      </text>
    </comment>
    <comment authorId="0" ref="A30">
      <text>
        <t xml:space="preserve">RSN equipment list has this as ATAPL-58341
	-Dan Mergens</t>
      </text>
    </comment>
    <comment authorId="0" ref="C33">
      <text>
        <t xml:space="preserve">see C0078 comment above
	-Dan Mergens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E353">
      <text>
        <t xml:space="preserve">need to fix the previous value in bulk-load to match (N00759)
	-Dan Mergens</t>
      </text>
    </comment>
    <comment authorId="0" ref="H399">
      <text>
        <t xml:space="preserve">need to verify
	-Dan Mergens</t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authorId="0" ref="D4">
      <text>
        <t xml:space="preserve">missing deployment 1
	-Dan Mergens
deployment is in the database, but not showing up in the UI
	-Dan Mergens</t>
      </text>
    </comment>
    <comment authorId="0" ref="C5">
      <text>
        <t xml:space="preserve">part of CTDPF
	-Dan Mergens</t>
      </text>
    </comment>
    <comment authorId="0" ref="C11">
      <text>
        <t xml:space="preserve">part of the CTD
	-Dan Mergens</t>
      </text>
    </comment>
    <comment authorId="0" ref="C16">
      <text>
        <t xml:space="preserve">extra SPKIR102 that has no name
	-Dan Mergens</t>
      </text>
    </comment>
  </commentList>
</comments>
</file>

<file path=xl/sharedStrings.xml><?xml version="1.0" encoding="utf-8"?>
<sst xmlns="http://schemas.openxmlformats.org/spreadsheetml/2006/main" count="1307" uniqueCount="303">
  <si>
    <t>Ref Des</t>
  </si>
  <si>
    <t>Mooring OOIBARCODE</t>
  </si>
  <si>
    <t>OOIBARCODE</t>
  </si>
  <si>
    <t>Int_Asset</t>
  </si>
  <si>
    <t>Serial Number</t>
  </si>
  <si>
    <t>Deployment Number</t>
  </si>
  <si>
    <t>Anchor Launch Date</t>
  </si>
  <si>
    <t>Anchor Launch Time</t>
  </si>
  <si>
    <t>Mooring Serial Number</t>
  </si>
  <si>
    <t>Sensor OOIBARCODE</t>
  </si>
  <si>
    <t>Sensor Serial Number</t>
  </si>
  <si>
    <t>Calibration Cofficient Name</t>
  </si>
  <si>
    <t>Calibration Cofficient Value</t>
  </si>
  <si>
    <t>Notes</t>
  </si>
  <si>
    <t>Recover Date</t>
  </si>
  <si>
    <t>Latitude</t>
  </si>
  <si>
    <t>Longitude</t>
  </si>
  <si>
    <t>Water Depth</t>
  </si>
  <si>
    <t>Cruise Number</t>
  </si>
  <si>
    <t>ATAPL-69839-002-0102</t>
  </si>
  <si>
    <t>DESCRIPTION</t>
  </si>
  <si>
    <t>Type</t>
  </si>
  <si>
    <t>serial_number</t>
  </si>
  <si>
    <t>Date</t>
  </si>
  <si>
    <t>comments</t>
  </si>
  <si>
    <t>CE04OSPS-PC01B</t>
  </si>
  <si>
    <t>SN0102</t>
  </si>
  <si>
    <t>44° 22.4484'N</t>
  </si>
  <si>
    <t>124° 57.3918'W</t>
  </si>
  <si>
    <t>TN-313</t>
  </si>
  <si>
    <t>ATOSU-63259-00001</t>
  </si>
  <si>
    <t>CE04OSPS-PC01B-05-ZPLSCB102</t>
  </si>
  <si>
    <t>5/1/15 - Even though script is running, it appears that the instrument is not pinging as there are no longer current spikes during expected sampling times. 
6/2015 - OSU &amp; Vendor confirm system has failed.</t>
  </si>
  <si>
    <t>ATAPL-66662-00009</t>
  </si>
  <si>
    <t>CE04OSPS-PC01B-4A-CTDPFA109</t>
  </si>
  <si>
    <t>16-50018</t>
  </si>
  <si>
    <t>ATAPL-58320-00007</t>
  </si>
  <si>
    <t>CE04OSPS-PC01B-4A-DOSTAD109</t>
  </si>
  <si>
    <t>ATOSU-58337-00007</t>
  </si>
  <si>
    <t>CE04OSPS-PC01B-4B-PHSENA106</t>
  </si>
  <si>
    <t>P0115</t>
  </si>
  <si>
    <t>ATOSU-58336-00005</t>
  </si>
  <si>
    <t>CE04OSPS-PC01B-4C-PCO2WA105</t>
  </si>
  <si>
    <t>C0078</t>
  </si>
  <si>
    <t>ATAPL-69839-002-0105</t>
  </si>
  <si>
    <t>SN0105</t>
  </si>
  <si>
    <t>44° 22.4491' N</t>
  </si>
  <si>
    <t>124° 57.3886' W</t>
  </si>
  <si>
    <t>TN-326</t>
  </si>
  <si>
    <t>ATOSU-66662-00014</t>
  </si>
  <si>
    <t>16-50113</t>
  </si>
  <si>
    <t>ATOSU-58320-00017</t>
  </si>
  <si>
    <t>ATOSU-58337-00012</t>
  </si>
  <si>
    <t>P0154</t>
  </si>
  <si>
    <t>ATOSU-58336-00008</t>
  </si>
  <si>
    <t>C0117</t>
  </si>
  <si>
    <t>ATOSU-63259-00002</t>
  </si>
  <si>
    <t>10/24/2015 - Stopped normal operations and not responsing to network pings. No sign of recovery after power cycle on 10/26 or mission restart on 11/2, but comms re-established.
12/2/2015 - Mission restarted and operational on 11/6/2015</t>
  </si>
  <si>
    <t>TN-919</t>
  </si>
  <si>
    <t>ATOSU-66662-00006</t>
  </si>
  <si>
    <t>ATOSU-58320-00007</t>
  </si>
  <si>
    <t>ATOSU-58336-00006</t>
  </si>
  <si>
    <t>CE04OSPS-PC01B-4D-PCO2WA105</t>
  </si>
  <si>
    <t>C0079</t>
  </si>
  <si>
    <t>ATOSU-63259-00005</t>
  </si>
  <si>
    <t>CC_lat</t>
  </si>
  <si>
    <t>ATAPL-68870-002-0141</t>
  </si>
  <si>
    <t>CE04OSPS-SF01B</t>
  </si>
  <si>
    <t>SN0141</t>
  </si>
  <si>
    <t>Powered down, Offline due to groundfaults</t>
  </si>
  <si>
    <t>ATOSU-66662-00007</t>
  </si>
  <si>
    <t>CE04OSPS-SF01B-2A-CTDPFA107</t>
  </si>
  <si>
    <t>16-50019</t>
  </si>
  <si>
    <t>CC_lon</t>
  </si>
  <si>
    <t>ATAPL-58694-00004</t>
  </si>
  <si>
    <t>CE04OSPS-SF01B-2A-DOFSTA107</t>
  </si>
  <si>
    <t>43-2853</t>
  </si>
  <si>
    <t>ATOSU-58337-00008</t>
  </si>
  <si>
    <t>CE04OSPS-SF01B-2B-PHSENA108</t>
  </si>
  <si>
    <t>P0131</t>
  </si>
  <si>
    <t>ATOSU-58322-00008</t>
  </si>
  <si>
    <t>CE04OSPS-SF01B-3A-FLORTD104</t>
  </si>
  <si>
    <t>CC_a0</t>
  </si>
  <si>
    <t>A00131</t>
  </si>
  <si>
    <t>CE04OSPS-SF01B-3B-OPTAAD105</t>
  </si>
  <si>
    <t>ATOSU-66645-00005</t>
  </si>
  <si>
    <t>CE04OSPS-SF01B-3C-PARADA102</t>
  </si>
  <si>
    <t>CC_a1</t>
  </si>
  <si>
    <t>A00434</t>
  </si>
  <si>
    <t>CE04OSPS-SF01B-3D-SPKIRA102</t>
  </si>
  <si>
    <t>ATAPL-68020-00005</t>
  </si>
  <si>
    <t>CE04OSPS-SF01B-4A-NUTNRA102</t>
  </si>
  <si>
    <t>A00238</t>
  </si>
  <si>
    <t>CE04OSPS-SF01B-4B-VELPTD106</t>
  </si>
  <si>
    <t>CC_a2</t>
  </si>
  <si>
    <t>CE04OSPS-SF01B-4F-PCO2WA102</t>
  </si>
  <si>
    <t>ATAPL-68870-002-0144</t>
  </si>
  <si>
    <t>SN0144</t>
  </si>
  <si>
    <t>CC_a3</t>
  </si>
  <si>
    <t>ATOSU-66662-00013</t>
  </si>
  <si>
    <t>16-50112</t>
  </si>
  <si>
    <t>Fluctuating GFD</t>
  </si>
  <si>
    <t>ATOSU-58694-00007</t>
  </si>
  <si>
    <t>43-3136</t>
  </si>
  <si>
    <t>ATOSU-58337-00011</t>
  </si>
  <si>
    <t>P0153</t>
  </si>
  <si>
    <t>CC_cpcor</t>
  </si>
  <si>
    <t>ATOSU-58322-00013</t>
  </si>
  <si>
    <t>ATOSU-58332-00007</t>
  </si>
  <si>
    <t>9/9/15 - Appears to spin up, but after initial binary dump, output stops.
10/5/2015 - Came up normally, but data out stopped again same day.</t>
  </si>
  <si>
    <t>ATAPL-66645-00004</t>
  </si>
  <si>
    <t>9/9/15 - Goes into "bad output" mode (wrong baud rate?) seemingly spontaneously, but fully recovers after power cycle. Have contacted vendor.</t>
  </si>
  <si>
    <t>ATOSU-58341-00008</t>
  </si>
  <si>
    <t>12/2/2015 - stopped sending data on 11/21/2015, power cycle did not fix problem, and no response to commands. Instrument powered off</t>
  </si>
  <si>
    <t>ATOSU-68020-00008</t>
  </si>
  <si>
    <t>CC_ctcor</t>
  </si>
  <si>
    <t>ATOSU-70114-10008</t>
  </si>
  <si>
    <t>AQD-12692</t>
  </si>
  <si>
    <t>ATOSU-58336-00007</t>
  </si>
  <si>
    <t>C0116</t>
  </si>
  <si>
    <t>SN0140</t>
  </si>
  <si>
    <t>TN-920</t>
  </si>
  <si>
    <t>CC_g</t>
  </si>
  <si>
    <t>CC_h</t>
  </si>
  <si>
    <t>ATAPL-69943-00009</t>
  </si>
  <si>
    <t>CC_i</t>
  </si>
  <si>
    <t>ATOSU-58341-00005</t>
  </si>
  <si>
    <t>ATAPL-70114-00004</t>
  </si>
  <si>
    <t>CC_j</t>
  </si>
  <si>
    <t>AQS-6802, AQD-11930</t>
  </si>
  <si>
    <t>CC_pa0</t>
  </si>
  <si>
    <t>CC_pa1</t>
  </si>
  <si>
    <t>CC_pa2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</si>
  <si>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</si>
  <si>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</si>
  <si>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</si>
  <si>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</si>
  <si>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</si>
  <si>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</si>
  <si>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</si>
  <si>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</si>
  <si>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</si>
  <si>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uft21 load</t>
  </si>
  <si>
    <t>Science Map (name)</t>
  </si>
  <si>
    <t>Deployment</t>
  </si>
  <si>
    <t>Calibration</t>
  </si>
  <si>
    <t>Plot</t>
  </si>
  <si>
    <t>production load</t>
  </si>
  <si>
    <t>yes</t>
  </si>
  <si>
    <t>2/2</t>
  </si>
  <si>
    <t>-</t>
  </si>
  <si>
    <t>CE04OSPS-PC01B-08-ZPLSCB102</t>
  </si>
  <si>
    <t>1/2</t>
  </si>
  <si>
    <t>no</t>
  </si>
  <si>
    <t>TBD</t>
  </si>
  <si>
    <t>/1</t>
  </si>
  <si>
    <t>CE04OSPS-PC01B-4B-PHSENB106</t>
  </si>
  <si>
    <t xml:space="preserve">   </t>
  </si>
  <si>
    <t>from 16-50118 Temp Cal.pdf</t>
  </si>
  <si>
    <t>from 16-50118 Cond Cal.pdf</t>
  </si>
  <si>
    <t>from 16-50118 Pressure Cal.pdf</t>
  </si>
  <si>
    <t>CC_csv</t>
  </si>
  <si>
    <t>[3.15934E-03, 1.32965E-04, 2.60588E-06, 2.32883E02, -3.21171E-01, -5.61414E01, 4.55182E00]</t>
  </si>
  <si>
    <t>[2.88470E-03, 1.21006E-04,2.35068E-06,2.30717E02, -3.72617E-01, -5.53313E01, 4.57212E00]</t>
  </si>
  <si>
    <t>SUVFoil Coef, Cal date 12/1/2014</t>
  </si>
  <si>
    <t>Missing from original cal sheet may not be deployed</t>
  </si>
  <si>
    <t>CC_ea434</t>
  </si>
  <si>
    <t>CC_eb434</t>
  </si>
  <si>
    <t>CC_ea578</t>
  </si>
  <si>
    <t>CC_eb578</t>
  </si>
  <si>
    <t>CC_ind_slp</t>
  </si>
  <si>
    <t>CC_ind_off</t>
  </si>
  <si>
    <t>CC_psal</t>
  </si>
  <si>
    <t>NO CHANGE, pH Evalues, Ea434, 3/17/2015</t>
  </si>
  <si>
    <t>NO CHANGE, pH Evalues, Eb434, 3/17/2015</t>
  </si>
  <si>
    <t>NO CHANGE, pH Evalues, Ea578, 3/17/2015</t>
  </si>
  <si>
    <t>NO CHANGE, pH Evalues, Eb578, 3/17/2015</t>
  </si>
  <si>
    <t>from 20160519120808781.pdf</t>
  </si>
  <si>
    <t>copied from previous deployment</t>
  </si>
  <si>
    <t>CC_eb620</t>
  </si>
  <si>
    <t>CC_ea620</t>
  </si>
  <si>
    <t>CC_calt</t>
  </si>
  <si>
    <t>CC_cala</t>
  </si>
  <si>
    <t>CC_calb</t>
  </si>
  <si>
    <t>CC_calc</t>
  </si>
  <si>
    <t>NO CHANGE, Hardcoded based on email from Chris Wingard</t>
  </si>
  <si>
    <t>CO2 Cal Temp, T, 4/9/15</t>
  </si>
  <si>
    <t>CO2 Cal Coeffs, a, 4/9/15</t>
  </si>
  <si>
    <t>CO2 Cal Coeffs, b, 4/9/15</t>
  </si>
  <si>
    <t>CO2 Cal Coeffs, c, 4/9/15</t>
  </si>
  <si>
    <t>SF01B</t>
  </si>
  <si>
    <t>CC_voltage_offset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</si>
  <si>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</si>
  <si>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</si>
  <si>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</si>
  <si>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</si>
  <si>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</si>
  <si>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</si>
  <si>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CC_latitude</t>
  </si>
  <si>
    <t>CC_longitude</t>
  </si>
  <si>
    <t>changed CC name from frequency_offset to voltage_offset (this is SBE43, not SBE43F, so only voltage offset is valid), 4/14/15</t>
  </si>
  <si>
    <t>this is voltage_offset value, left in this sheet until pre-load can be updated to use voltage_offset</t>
  </si>
  <si>
    <t>Soc, 4/14/15</t>
  </si>
  <si>
    <t>A, 4/14/15</t>
  </si>
  <si>
    <t>B, 4/14/15</t>
  </si>
  <si>
    <t>C, 4/14/15</t>
  </si>
  <si>
    <t>NO CHANGE, E nominal, 4/14/15</t>
  </si>
  <si>
    <t>from 2853.cal - using sbe43_cal_parser.py</t>
  </si>
  <si>
    <t>from 50019.cal - imported using ctd_cal_parser.py</t>
  </si>
  <si>
    <t>from 20160519120831759.pdf</t>
  </si>
  <si>
    <t>CC_depolarization_ratio</t>
  </si>
  <si>
    <t>constant</t>
  </si>
  <si>
    <t>CC_scattering_angle</t>
  </si>
  <si>
    <t>constant - not 117</t>
  </si>
  <si>
    <t>CC_measurement_wavelength</t>
  </si>
  <si>
    <t>CC_angular_resolution</t>
  </si>
  <si>
    <t>constant; not 1.08</t>
  </si>
  <si>
    <t>CC_dark_counts_volume_scatter</t>
  </si>
  <si>
    <t>counts</t>
  </si>
  <si>
    <t>CC_scale_factor_volume_scatter</t>
  </si>
  <si>
    <t>(m^-1·sr^-1)/counts</t>
  </si>
  <si>
    <t>CC_dark_counts_chlorophyll_a</t>
  </si>
  <si>
    <t>CC_scale_factor_chlorophyll_a</t>
  </si>
  <si>
    <t>µg/l/count</t>
  </si>
  <si>
    <t>CC_dark_counts_cdom</t>
  </si>
  <si>
    <t>CC_scale_factor_cdom</t>
  </si>
  <si>
    <t>ppb/count</t>
  </si>
  <si>
    <t>NO CHANGE, Don't know where these come from</t>
  </si>
  <si>
    <t>Updated per info provided by Wetlabs on 8/24/15</t>
  </si>
  <si>
    <t>from FLOR-D - BBFL2W-1150 - 58322-8 - RMA 028870 - JAN 2016.pdf</t>
  </si>
  <si>
    <t>CC_cwlngth</t>
  </si>
  <si>
    <t>[400.70000000, 404.30000000, 407.80000000, 411.40000000, 415.00000000, 418.70000000, 423.00000000, 427.00000000, 430.90000000, 435.00000000, 438.70000000, 443.00000000, 447.40000000, 452.00000000, 456.40000000, 460.80000000, 464.80000000, 469.20000000, 473.80000000, 478.70000000, 483.20000000, 487.60000000, 491.80000000, 496.10000000, 500.30000000, 504.80000000, 509.40000000, 514.00000000, 518.70000000, 523.00000000, 527.50000000, 531.50000000, 535.80000000, 539.90000000, 544.20000000, 548.30000000, 552.60000000, 556.90000000, 561.10000000, 565.20000000, 569.10000000, 572.90000000, 576.10000000, 580.20000000, 583.90000000, 588.10000000, 592.20000000, 596.40000000, 600.60000000, 605.10000000, 609.50000000, 613.70000000, 618.40000000, 622.50000000, 626.50000000, 630.90000000, 635.20000000, 639.20000000, 643.30000000, 647.60000000, 651.90000000, 656.20000000, 660.50000000, 664.90000000, 669.10000000, 673.10000000, 677.30000000, 681.20000000, 685.10000000, 688.90000000, 692.60000000, 696.30000000, 700.00000000, 703.60000000, 707.10000000, 710.70000000, 714.00000000, 717.60000000, 720.90000000, 724.10000000, 727.60000000, 730.70000000, 733.80000000]</t>
  </si>
  <si>
    <t>CC_ccwo</t>
  </si>
  <si>
    <t>[  0.69471700,   0.75275000,   0.79859700,   0.84312300,   0.87836200,   0.90597700,   0.93165800,   0.95912400,   0.98465000,   1.00920800,   1.03460200,   1.06061200,   1.08473400,   1.10780700,   1.12667900,   1.14873600,   1.16490100,   1.18161000,   1.20045200,   1.21566600,   1.23354400,   1.24830400,   1.26269500,   1.27741200,   1.29104800,   1.30180600,   1.31272500,   1.32257400,   1.33389300,   1.34248300,   1.35589700,   1.36591900,   1.37597600,   1.38687500,   1.39751700,   1.40851600,   1.41975100,   1.42819000,   1.43655400,   1.44302300,   1.44696500,   1.44833400,   1.44648100,   1.44131600,   1.43289600,   1.41829400,   1.39738600,   1.37251300,   1.34707900,   1.33207900,   1.32518900,   1.32660100,   1.32869900,   1.33031300,   1.33357400,   1.33557800,   1.33697700,   1.33723700,   1.33604600,   1.33006400,   1.32151400,   1.31022700,   1.29968200,   1.29444200,   1.29184900,   1.28966600,   1.28565700,   1.27543400,   1.26172800,   1.23965100,   1.20617300,   1.16813400,   1.11628900,   1.05254000,   0.97404000,   0.87669200,   0.74461900,   0.60145300,   0.43416800,   0.23603900,   0.01675300,  -0.21011900,  -0.42292700]</t>
  </si>
  <si>
    <t>CC_tcal</t>
  </si>
  <si>
    <t>CC_tbins</t>
  </si>
  <si>
    <t>[  3.54778500,   4.47386600,   5.46165200,   6.47633800,   7.47562500,   8.47114300,   9.47031200,  10.49827600,  11.51884600,  12.51333300,  13.49454500,  14.48739100,  15.47173900,  16.49318200,  17.47500000,  18.49400000,  19.51100000,  20.48750000,  21.48761900,  22.50142900,  23.51500000,  24.56941200,  25.47876500,  26.47921900,  27.48629600,  28.49608700,  29.49128200,  30.49228600,  31.47468700,  32.49000000,  33.48846200,  34.48153800,  35.49730800,  36.51285700,  37.50750000,  38.31039500]</t>
  </si>
  <si>
    <t>CC_awlngth</t>
  </si>
  <si>
    <t>[401.00000000, 404.60000000, 408.20000000, 411.80000000, 415.50000000, 419.40000000, 423.70000000, 427.80000000, 431.80000000, 435.90000000, 440.00000000, 444.40000000, 448.80000000, 453.60000000, 458.00000000, 461.80000000, 466.60000000, 471.20000000, 475.90000000, 480.60000000, 485.30000000, 489.70000000, 493.90000000, 498.20000000, 502.80000000, 507.40000000, 512.00000000, 516.80000000, 521.30000000, 525.80000000, 529.90000000, 534.10000000, 538.50000000, 542.50000000, 546.90000000, 551.60000000, 555.80000000, 560.10000000, 564.50000000, 568.50000000, 572.40000000, 576.10000000, 580.20000000, 584.20000000, 588.30000000, 592.70000000, 597.10000000, 601.40000000, 606.10000000, 610.50000000, 614.90000000, 619.50000000, 623.70000000, 628.00000000, 632.20000000, 636.50000000, 640.80000000, 645.30000000, 649.60000000, 654.00000000, 658.50000000, 662.90000000, 667.20000000, 671.40000000, 675.50000000, 679.60000000, 683.70000000, 687.70000000, 691.50000000, 695.20000000, 698.90000000, 702.50000000, 706.30000000, 709.90000000, 713.20000000, 716.90000000, 720.50000000, 724.00000000, 727.20000000, 730.40000000, 733.50000000, 736.70000000, 739.70000000]</t>
  </si>
  <si>
    <t>CC_acwo</t>
  </si>
  <si>
    <t>[ -0.48023300,  -0.24227500,  -0.06459700,   0.06304800,   0.15661000,   0.23108100,   0.29463600,   0.35326600,   0.40462400,   0.45425400,   0.50193900,   0.54675500,   0.59101900,   0.63396500,   0.67494200,   0.71511500,   0.75293400,   0.78990200,   0.82567700,   0.86052400,   0.89410800,   0.92643300,   0.95709400,   0.98681500,   1.01468600,   1.04078900,   1.06663100,   1.09283100,   1.12031600,   1.14731300,   1.17391600,   1.19943100,   1.22372600,   1.24646800,   1.26827800,   1.28896900,   1.30952600,   1.32944100,   1.34788800,   1.36422100,   1.37755300,   1.38789700,   1.39092800,   1.39308500,   1.38983100,   1.38078000,   1.36773200,   1.35752900,   1.35702100,   1.36606200,   1.37971100,   1.39459300,   1.40942400,   1.42383700,   1.43758700,   1.45053700,   1.46206500,   1.47083000,   1.47543100,   1.47588700,   1.47548000,   1.47829500,   1.48483400,   1.49271000,   1.49885400,   1.50136600,   1.49842800,   1.48823600,   1.46910800,   1.43970600,   1.39838400,   1.34364700,   1.27225600,   1.18010200,   1.06475900,   0.92486800,   0.75829500,   0.56424200,   0.34642400,   0.11939100,  -0.09347700,  -0.26962200,  -0.39784700]</t>
  </si>
  <si>
    <t>CC_tcarray</t>
  </si>
  <si>
    <t>SheetRef:ACS128_CC_tcarray</t>
  </si>
  <si>
    <t>CC_taarray</t>
  </si>
  <si>
    <t>SheetRef:ACS128_CC_taarray</t>
  </si>
  <si>
    <t>[399.40000000, 403.00000000, 406.40000000, 409.80000000, 413.20000000, 416.40000000, 420.60000000, 424.60000000, 428.30000000, 432.50000000, 436.10000000, 440.00000000, 444.40000000, 448.80000000, 453.40000000, 457.30000000, 461.70000000, 465.90000000, 470.30000000, 475.00000000, 479.60000000, 484.30000000, 488.50000000, 492.80000000, 497.40000000, 501.50000000, 506.10000000, 510.70000000, 515.60000000, 520.40000000, 524.80000000, 529.40000000, 533.50000000, 537.80000000, 542.10000000, 546.60000000, 550.90000000, 555.30000000, 560.10000000, 564.50000000, 568.80000000, 572.70000000, 577.00000000, 580.80000000, 584.90000000, 588.60000000, 593.50000000, 598.10000000, 602.80000000, 607.20000000, 612.00000000, 616.40000000, 621.00000000, 625.20000000, 629.90000000, 633.90000000, 638.20000000, 643.00000000, 647.10000000, 651.40000000, 656.20000000, 660.30000000, 664.90000000, 669.60000000, 673.40000000, 678.00000000, 681.70000000, 686.30000000, 689.70000000, 693.70000000, 697.60000000, 701.30000000, 705.00000000, 708.80000000, 712.60000000, 716.80000000, 720.00000000, 723.30000000, 727.20000000, 730.80000000]</t>
  </si>
  <si>
    <t>from parsed ACS233 DEV file, 4/8/2015</t>
  </si>
  <si>
    <t>[ -2.02461200,  -1.88395500,  -1.72682300,  -1.58171500,  -1.44297300,  -1.32204000,  -1.20169900,  -1.08882700,  -0.98360400,  -0.88028000,  -0.78476900,  -0.69464900,  -0.60470400,  -0.52280400,  -0.44658100,  -0.37577500,  -0.31278300,  -0.24558700,  -0.17996400,  -0.12135700,  -0.06957700,  -0.01500200,   0.03611900,   0.08410300,   0.12927400,   0.17128800,   0.21083000,   0.24603900,   0.28277300,   0.32228500,   0.35252100,   0.37056800,   0.40845000,   0.43517500,   0.46260100,   0.49076200,   0.51646500,   0.53908500,   0.56473100,   0.58652800,   0.60370500,   0.61886000,   0.62900900,   0.63602800,   0.63737800,   0.63126100,   0.62072200,   0.60947900,   0.60183200,   0.60163200,   0.61354000,   0.62321200,   0.63505600,   0.64607300,   0.65729500,   0.66657400,   0.67412700,   0.68009400,   0.68435800,   0.68075400,   0.67853000,   0.67526800,   0.67617900,   0.68201100,   0.68203800,   0.68235400,   0.67667000,   0.66217700,   0.63947500,   0.60582500,   0.56056900,   0.50514900,   0.43038000,   0.33543100,   0.21858800,   0.07113200,  -0.09953000,  -0.29795700,  -0.52083700,  -0.73161300]</t>
  </si>
  <si>
    <t>[  0.78362200,   1.40404900,   2.45500000,   3.47061200,   4.48615400,   5.51375000,   6.48703700,   7.50370400,   8.48800000,   9.45400000,  10.46000000,  11.48381000,  12.50450000,  13.50550000,  14.48473700,  15.51083300,  16.53785700,  17.55312500,  18.49724100,  19.50900000,  20.49815800,  21.49588200,  22.49725000,  23.53555600,  24.49898000,  25.50490900,  26.45722200,  27.51021700,  28.43058800,  29.50370400,  30.53571400,  31.47781200,  32.46583300,  33.47666700,  34.49000000,  35.51187500,  36.53235300,  37.67617000]</t>
  </si>
  <si>
    <t>[399.30000000, 402.50000000, 405.90000000, 409.60000000, 412.60000000, 416.00000000, 419.80000000, 424.00000000, 427.90000000, 431.80000000, 435.90000000, 439.40000000, 444.00000000, 448.30000000, 452.90000000, 457.10000000, 461.10000000, 465.40000000, 470.10000000, 474.50000000, 479.20000000, 484.30000000, 488.30000000, 492.70000000, 497.40000000, 501.40000000, 506.20000000, 510.60000000, 515.60000000, 520.40000000, 525.10000000, 529.10000000, 533.50000000, 538.20000000, 542.10000000, 546.90000000, 551.40000000, 556.00000000, 561.00000000, 565.20000000, 569.60000000, 573.60000000, 577.60000000, 581.70000000, 585.60000000, 589.30000000, 593.90000000, 598.20000000, 603.00000000, 607.50000000, 612.20000000, 616.90000000, 621.20000000, 625.50000000, 630.00000000, 634.40000000, 638.80000000, 643.30000000, 647.80000000, 652.20000000, 656.70000000, 660.90000000, 665.70000000, 669.80000000, 673.90000000, 678.50000000, 682.40000000, 686.40000000, 690.50000000, 694.50000000, 698.30000000, 702.00000000, 705.50000000, 709.50000000, 713.10000000, 716.90000000, 720.80000000, 724.10000000, 728.10000000, 731.60000000]</t>
  </si>
  <si>
    <t>[ -2.25729900,  -1.97798200,  -1.75640200,  -1.59427500,  -1.47912100,  -1.38746300,  -1.31173000,  -1.24481200,  -1.18165800,  -1.12071500,  -1.06304500,  -1.00698800,  -0.95173500,  -0.89922300,  -0.84832400,  -0.79763800,  -0.74563900,  -0.69532400,  -0.64718400,  -0.60130100,  -0.55461800,  -0.50925300,  -0.46504800,  -0.42292200,  -0.38274300,  -0.34435700,  -0.30753400,  -0.27174600,  -0.23522900,  -0.19941700,  -0.16326700,  -0.12625000,  -0.09289000,  -0.05987000,  -0.02775600,   0.00287200,   0.03227800,   0.06236200,   0.09129500,   0.11835000,   0.14319400,   0.16428300,   0.18156600,   0.19418800,   0.20197200,   0.20761600,   0.20487600,   0.20040400,   0.20235500,   0.21372100,   0.23093500,   0.25018000,   0.26937800,   0.28789500,   0.30599300,   0.32292900,   0.33912700,   0.35287200,   0.36246600,   0.36851100,   0.37258300,   0.37894100,   0.38865300,   0.39890200,   0.40815100,   0.41299200,   0.41201900,   0.40322900,   0.38523700,   0.35677300,   0.31645800,   0.26219800,   0.19007600,   0.09645500,  -0.02113300,  -0.16801200,  -0.34172500,  -0.54202400,  -0.76602100,  -0.99704300]</t>
  </si>
  <si>
    <t>SheetRef:ACS223_CC_tcarray</t>
  </si>
  <si>
    <t>SheetRef:ACS223_CC_taarray</t>
  </si>
  <si>
    <t>[400.0, 403.0, 406.4, 410.0, 413.2, 416.6, 420.1, 424.9, 428.5, 432.2, 436.1, 439.8, 443.9, 448.3, 452.7, 456.7, 461.0, 465.0, 469.4, 474.0, 478.7, 482.9, 487.3, 491.3, 495.5, 499.6, 504.0, 508.7, 513.0, 517.7, 522.3, 526.6, 530.8, 534.7, 538.9, 543.0, 547.3, 551.6, 556.0, 560.3, 564.4, 568.3, 572.2, 575.8, 579.3, 583.9, 588.0, 592.0, 596.0, 600.8, 605.0, 609.3, 613.5, 618.0, 622.0, 626.2, 630.2, 634.5, 638.7, 642.8, 646.6, 651.1, 655.2, 659.6, 663.7, 668.0, 672.2, 676.2, 680.1, 683.7, 687.7, 691.3, 695.0, 698.6, 702.0, 705.4, 708.7, 712.1, 716.0, 719.2, 722.4, 725.7, 729.1, 732.1, 735.1, 738.1]</t>
  </si>
  <si>
    <t>from acs250.dev - using optaa_cal_parser.py</t>
  </si>
  <si>
    <t>[0.946773, 1.097775, 1.235305, 1.359884, 1.485505, 1.595081, 1.694415, 1.789748, 1.876488, 1.96156, 2.040006, 2.112186, 2.180455, 2.245425, 2.304339, 2.356704, 2.405505, 2.449642, 2.494074, 2.532246, 2.57091, 2.605161, 2.63864, 2.669226, 2.697399, 2.722438, 2.744057, 2.764472, 2.781197, 2.796991, 2.810807, 2.823904, 2.835728, 2.8461, 2.855141, 2.865331, 2.876477, 2.886165, 2.895615, 2.90375, 2.91006, 2.917783, 2.924441, 2.928365, 2.932745, 2.882467, 2.867112, 2.845788, 2.820571, 2.798487, 2.783231, 2.776681, 2.773309, 2.772579, 2.771157, 2.770626, 2.768224, 2.765565, 2.761329, 2.754823, 2.744818, 2.731477, 2.714805, 2.698786, 2.686528, 2.678012, 2.666972, 2.655306, 2.639729, 2.617493, 2.587506, 2.54768, 2.499531, 2.442744, 2.372395, 2.288427, 2.188591, 2.065517, 1.924376, 1.759954, 1.571571, 1.368641, 1.153027, 0.952619, 0.809181, 0.949856]</t>
  </si>
  <si>
    <t>[1.409365, 2.428118, 3.444651, 4.475873, 5.523256, 6.499487, 7.496136, 8.483415, 9.491081, 10.510541, 11.501143, 12.49697, 13.505, 14.493, 15.497931, 16.482222, 17.474286, 18.48069, 19.491, 20.494828, 21.493929, 22.504815, 23.488214, 24.478519, 25.488, 26.4952, 27.505556, 28.502903, 29.504828, 30.507778, 31.4988, 32.4992, 33.505833, 34.505]</t>
  </si>
  <si>
    <t>[400.1, 403.4, 406.8, 409.6, 412.8, 416.6, 420.1, 424.2, 427.9, 431.6, 435.2, 439.1, 443.0, 447.6, 451.5, 455.9, 459.7, 463.8, 468.2, 472.4, 476.9, 481.5, 485.7, 489.9, 493.5, 498.1, 501.9, 506.4, 510.9, 515.4, 519.9, 524.4, 528.4, 532.3, 536.5, 540.8, 544.5, 548.8, 552.9, 557.4, 561.5, 565.6, 569.3, 572.9, 576.6, 580.2, 583.9, 588.1, 592.3, 596.2, 600.4, 604.6, 609.0, 613.0, 617.7, 621.5, 625.7, 629.4, 633.9, 637.7, 641.5, 645.8, 649.9, 654.2, 658.1, 662.4, 666.9, 670.9, 674.4, 678.6, 682.4, 685.9, 689.7, 693.6, 697.0, 700.0, 703.9, 707.1, 710.4, 713.7, 716.9, 720.3, 723.7, 727.0, 729.7, 733.2]</t>
  </si>
  <si>
    <t>[1.53927, 1.662488, 1.768276, 1.861755, 1.950514, 2.032216, 2.110487, 2.188488, 2.261623, 2.329452, 2.394654, 2.456032, 2.514757, 2.571418, 2.626592, 2.68133, 2.735933, 2.788751, 2.838265, 2.885275, 2.931134, 2.974378, 3.016297, 3.055271, 3.090913, 3.123355, 3.153174, 3.180022, 3.205341, 3.231187, 3.257684, 3.285149, 3.3108, 3.335364, 3.358075, 3.379206, 3.397439, 3.413467, 3.428382, 3.441989, 3.454774, 3.465904, 3.474557, 3.480442, 3.482108, 3.47832, 3.471733, 3.459967, 3.442938, 3.42301, 3.404614, 3.393598, 3.390015, 3.391566, 3.39443, 3.396377, 3.398318, 3.399843, 3.401189, 3.400961, 3.398934, 3.393732, 3.384175, 3.371772, 3.36006, 3.351218, 3.344278, 3.337366, 3.327746, 3.31329, 3.293061, 3.265633, 3.230404, 3.186103, 3.13034, 3.062399, 2.98024, 2.880646, 2.762134, 2.624087, 2.463378, 2.280347, 2.076819, 1.860502, 1.650304, 1.451389]</t>
  </si>
  <si>
    <t>SheetRef:ACS-250_CC_tcarray</t>
  </si>
  <si>
    <t>SheetRef:ACS-250_CC_taarray</t>
  </si>
  <si>
    <t>CC_offset</t>
  </si>
  <si>
    <t>[2147489407.8, 2147144894.8, 2147363296.5, 2147268177.9, 2147373400.2, 2147876900.2, 2147440857.8]</t>
  </si>
  <si>
    <t>CC_scale</t>
  </si>
  <si>
    <t>[2.08631652298e-007, 2.06074569822e-007, 2.00218559333e-007, 2.03737156482e-007, 2.0889158981e-007, 2.08583721118e-007, 2.01237685173e-007]</t>
  </si>
  <si>
    <t>CC_immersion_factor</t>
  </si>
  <si>
    <t>[1.368, 1.410, 1.365, 1.354, 1.372, 1.322, 1.347]</t>
  </si>
  <si>
    <t>[2147545368.0, 2147362018.0, 2147367178.9, 2147310519.4, 2147028313.6, 2147489397.8, 2147193490.4]</t>
  </si>
  <si>
    <t>Wavelength Data, ED [412.20, 443.62, 489.70, 509.13, 554.96, 619.45, 683.46], 1/23/14</t>
  </si>
  <si>
    <t>[2.09221083318e-007, 2.00889646503e-007, 2.05732119629e-007, 2.08016042489e-007, 2.14557589717e-007, 2.19626731029e-007, 2.08313918668e-007]</t>
  </si>
  <si>
    <t>NO CHANGE, Wavelength Data, ED [412.20, 443.62, 489.70, 509.13, 554.96, 619.45, 683.46], 1/23/14</t>
  </si>
  <si>
    <t>[2147500460.9, 2147139985.9, 2147363811.4, 2147269979.0, 2147369294.9, 2147886717.7, 2147449855.7]</t>
  </si>
  <si>
    <t>from DI7241B.cal imported by spkir_cal_parser.py</t>
  </si>
  <si>
    <t>[2.16149035889e-07, 2.08384574507e-07, 2.01421368499e-07, 2.07607264832e-07, 2.15106074698e-07, 2.12088318602e-07, 1.9897147305e-07]</t>
  </si>
  <si>
    <t>[1.368, 1.41, 1.365, 1.354, 1.372, 1.322, 1.347]</t>
  </si>
  <si>
    <t>CC_cal_temp</t>
  </si>
  <si>
    <t>CC_wl</t>
  </si>
  <si>
    <t>[190.54, 191.32, 192.1, 192.89, 193.67, 194.45, 195.23, 196.01, 196.8, 197.58, 198.36, 199.15, 199.93, 200.71, 201.5, 202.28, 203.07, 203.85, 204.64, 205.42, 206.21, 206.99, 207.78, 208.57, 209.35, 210.14, 210.93, 211.72, 212.5, 213.29, 214.08, 214.87, 215.66, 216.45, 217.23, 218.02, 218.81, 219.6, 220.39, 221.18, 221.97, 222.76, 223.56, 224.35, 225.14, 225.93, 226.72, 227.51, 228.31, 229.1, 229.89, 230.68, 231.48, 232.27, 233.06, 233.86, 234.65, 235.44, 236.24, 237.03, 237.83, 238.62, 239.41, 240.21, 241.0, 241.8, 242.6, 243.39, 244.19, 244.98, 245.78, 246.58, 247.37, 248.17, 248.96, 249.76, 250.56, 251.36, 252.15, 252.95, 253.75, 254.55, 255.34, 256.14, 256.94, 257.74, 258.54, 259.34, 260.13, 260.93, 261.73, 262.53, 263.33, 264.13, 264.93, 265.73, 266.53, 267.33, 268.13, 268.93, 269.73, 270.53, 271.33, 272.13, 272.93, 273.73, 274.53, 275.33, 276.13, 276.93, 277.73, 278.54, 279.34, 280.14, 280.94, 281.74, 282.54, 283.34, 284.15, 284.95, 285.75, 286.55, 287.35, 288.16, 288.96, 289.76, 290.56, 291.36, 292.17, 292.97, 293.77, 294.57, 295.38, 296.18, 296.98, 297.79, 298.59, 299.39, 300.19, 301.0, 301.8, 302.6, 303.41, 304.21, 305.01, 305.81, 306.62, 307.42, 308.22, 309.03, 309.83, 310.63, 311.44, 312.24, 313.04, 313.85, 314.65, 315.45, 316.26, 317.06, 317.86, 318.67, 319.47, 320.27, 321.08, 321.88, 322.68, 323.49, 324.29, 325.09, 325.9, 326.7, 327.5, 328.31, 329.11, 329.91, 330.71, 331.52, 332.32, 333.12, 333.93, 334.73, 335.53, 336.33, 337.14, 337.94, 338.74, 339.55, 340.35, 341.15, 341.95, 342.76, 343.56, 344.36, 345.16, 345.96, 346.77, 347.57, 348.37, 349.17, 349.97, 350.78, 351.58, 352.38, 353.18, 353.98, 354.78, 355.58, 356.39, 357.19, 357.99, 358.79, 359.59, 360.39, 361.19, 361.99, 362.79, 363.59, 364.39, 365.19, 365.99, 366.79, 367.59, 368.39, 369.19, 369.99, 370.79, 371.59, 372.39, 373.19, 373.99, 374.79, 375.58, 376.38, 377.18, 377.98, 378.78, 379.57, 380.37, 381.17, 381.97, 382.76, 383.56, 384.36, 385.16, 385.95, 386.75, 387.55, 388.34, 389.14, 389.93, 390.73, 391.53, 392.32, 393.12, 393.91]</t>
  </si>
  <si>
    <t>CC_eno3</t>
  </si>
  <si>
    <t>[0.00013072, 0.00013042, -0.00680861, 0.00012981, 0.00012951, -0.00045781, 0.00012892, 0.0045309, -0.0045126, -0.0026006, -0.01155632, -0.02125552, -0.00907231, 0.02072453, -0.02557421, 0.01319818, 0.01205394, 0.00012561, 0.00012531, 0.01829997, 0.00892927, 0.00825914, 0.0072879, 0.0084254, 0.00721744, 0.00715157, 0.00684539, 0.00671167, 0.00655212, 0.00625867, 0.00589404, 0.00563806, 0.00529022, 0.00492625, 0.00460562, 0.00422996, 0.00389992, 0.00357739, 0.00325177, 0.00295293, 0.00268589, 0.00241618, 0.00216928, 0.00194084, 0.0017287, 0.00152683, 0.00134621, 0.00117211, 0.00101967, 0.00088008, 0.00075376, 0.00064634, 0.00054713, 0.00045926, 0.00037986, 0.00031078, 0.00026638, 0.00022188, 0.00017498, 0.00013149, 0.00010013, 8.197e-05, 5.529e-05, 3.905e-05, 1.776e-05, 1.489e-05, 1.516e-05, -5.46e-06, -3.41e-06, -1.354e-05, -1.043e-05, -1.764e-05, -1.402e-05, -1.912e-05, -9.17e-06, -2.536e-05, -1.17e-05, -1.412e-05, -1.056e-05, -8.88e-06, 4.75e-06, 9.3e-07, 1.446e-05, 9.89e-06, 1.391e-05, 8.84e-06, 1.447e-05, 9.29e-06, 1.223e-05, 2.505e-05, 1.139e-05, 1.699e-05, 1.323e-05, 1.769e-05, 1.603e-05, 4.177e-05, 4.639e-05, 2.952e-05, 4.581e-05, 5.465e-05, 4.968e-05, 3.602e-05, 4.367e-05, 5.014e-05, 4.309e-05, 5.368e-05, 3.513e-05, 5.778e-05, 4.921e-05, 5.854e-05, 5.951e-05, 7.191e-05, 6.387e-05, 6.366e-05, 6.603e-05, 7.51e-05, 7.159e-05, 7.201e-05, 6.113e-05, 5.146e-05, 7.083e-05, 7.449e-05, 7.794e-05, 8.52e-05, 8.673e-05, 7.988e-05, 7.71e-05, 6.98e-05, 7.984e-05, 6.788e-05, 8.646e-05, 9.255e-05, 9.108e-05, 8.9e-05, 8.395e-05, 8.601e-05, 0.00010987, 0.00010831, 9.795e-05, 8.084e-05, 0.00010796, 9.391e-05, 0.00011683, 8.819e-05, 9.915e-05, 0.00011706, 0.00010372, 0.00011623, 0.00010834, 0.00011774, 0.00011627, 0.00012136, 0.00012852, 0.00012021, 0.00011575, 0.00012445, 0.00011847, 0.00011857, 0.00012212, 0.00011904, 0.00012809, 0.00010999, 0.00013701, 0.00011702, 0.00012497, 0.00013832, 0.00013644, 0.00012801, 0.00013464, 0.00012614, 0.00012819, 0.0001266, 0.00011722, 0.00011668, 0.00011554, 0.0001148, 0.00011687, 0.00012143, 0.00010903, 0.00012945, 0.00011502, 0.00011922, 0.00013552, 0.00012612, 0.00010092, 0.00012023, 0.00012892, 0.00013082, 0.00013042, 0.00011793, 0.00011362, 0.00012377, 9.427e-05, 0.00010625, 8.155e-05, 9.267e-05, 0.00013452, 0.00013216, 9.552e-05, 0.00016734, 0.00012616, 0.00010621, 0.00013624, 0.00011793, 9.656e-05, 9.426e-05, 8.789e-05, 0.0001047, 0.00011736, 0.00013492, 0.00012028, 0.00011378, 0.00012193, 0.00011738, 0.0001178, 0.00011027, 0.00010107, 0.00010333, 0.00013865, 0.00013297, 0.00014133, 0.00014508, 0.00013979, 0.000155, 0.00013749, 0.0001302, 0.0001183, 0.00011082, 0.00010334, 8.807e-05, 0.00010606, 0.00010605, 0.00010129, 0.00011018, 0.00013296, 0.00011529, 0.00010736, 9.047e-05, 0.00014416, 6.807e-05, 0.00014954, 0.0001391, 0.00011794, 0.0001064, 0.00013482, 0.00014521, 0.00011041, 0.00012763, 0.00013329, 0.0001517, 0.00014423, 0.00010891, 0.00016515, 0.00014915, 0.00017732, 0.00012937]</t>
  </si>
  <si>
    <t>CC_eswa</t>
  </si>
  <si>
    <t>[0.0133355, -0.00073331, -0.01588345, -0.00072095, 0.0005384, -0.00310597, 0.01752549, -0.00069639, -0.01273823, -0.00116222, 0.02698882, 0.05638684, 0.06028594, 0.06503431, 0.09873863, 0.07540566, 0.07820678, 0.11472697, 0.09724742, 0.08837671, 0.08088777, 0.074505, 0.06501226, 0.05632638, 0.04846166, 0.04132039, 0.03461272, 0.02884885, 0.02358011, 0.01932717, 0.01568715, 0.01259048, 0.01004127, 0.00798884, 0.00631603, 0.00498882, 0.00390422, 0.00306342, 0.00240122, 0.00186564, 0.00146632, 0.00114005, 0.00089201, 0.00070267, 0.00054938, 0.00044147, 0.00035248, 0.00028858, 0.00023291, 0.00019144, 0.0001534, 0.00012407, 9.566e-05, 7.705e-05, 7.614e-05, 5.947e-05, 4.512e-05, 3.003e-05, 2.312e-05, 2.455e-05, 2.116e-05, 1.245e-05, 1.399e-05, 3.41e-06, 7.03e-06, -1.05e-06, -5.5e-07, 5.51e-06, 5.58e-06, 4.76e-06, -1.335e-05, 5.3e-07, -1.151e-05, 2.85e-06, -1.266e-05, 3.05e-06, 5.82e-06, 2.57e-06, -8e-07, -2.98e-06, -2.74e-06, -5e-07, -9.69e-06, -1.77e-06, -6.47e-06, -4.31e-06, 1.588e-05, 1.139e-05, 9.38e-06, 1.161e-05, 1.582e-05, 1.973e-05, 1.756e-05, 2.775e-05, 1.324e-05, 2.235e-05, 2.654e-05, 4.029e-05, 2.436e-05, 3.53e-05, 1.694e-05, 2.997e-05, 5.146e-05, 5.546e-05, 4.979e-05, 3.307e-05, 5.986e-05, 4.868e-05, 5.662e-05, 4.612e-05, 5.698e-05, 4.893e-05, 5.863e-05, 5.741e-05, 6.454e-05, 6.594e-05, 6.077e-05, 7.736e-05, 9.762e-05, 8.642e-05, 7.708e-05, 8.611e-05, 9.351e-05, 7.777e-05, 9.362e-05, 8.924e-05, 9.665e-05, 9.461e-05, 0.00012625, 0.000128, 0.00012309, 0.00010926, 0.0001287, 0.00011365, 0.00013073, 0.00012921, 0.00012114, 0.00013591, 0.00012728, 0.00015385, 0.00014401, 0.00015159, 0.00015515, 0.00017591, 0.00017081, 0.0001782, 0.00016751, 0.00016843, 0.00017259, 0.0001822, 0.00018931, 0.00018344, 0.00020186, 0.00019158, 0.00021164, 0.00020829, 0.0002278, 0.00022046, 0.00023614, 0.00024053, 0.0002384, 0.00024229, 0.00024256, 0.00026327, 0.00026189, 0.00025251, 0.00027373, 0.0002769, 0.0002798, 0.00027678, 0.00028245, 0.00030156, 0.00031359, 0.00033053, 0.00034815, 0.00035027, 0.00034512, 0.00033135, 0.00034755, 0.00035607, 0.00035685, 0.00034749, 0.00038098, 0.00036771, 0.00040753, 0.00041364, 0.00040567, 0.00040861, 0.00043794, 0.00040788, 0.00041528, 0.00041561, 0.0004328, 0.00041639, 0.00045314, 0.00046817, 0.0004617, 0.00043023, 0.00049951, 0.00042358, 0.00043501, 0.00047481, 0.00045899, 0.00046267, 0.00049935, 0.00054233, 0.00054251, 0.00055981, 0.00054916, 0.0005628, 0.00056071, 0.00056348, 0.00054137, 0.00055862, 0.00057808, 0.00055302, 0.00060149, 0.00060445, 0.00058919, 0.00054361, 0.00056765, 0.0006336, 0.00059004, 0.00062193, 0.00062587, 0.00065205, 0.00065593, 0.00066662, 0.00067391, 0.00067439, 0.00068284, 0.00066227, 0.00066925, 0.00066443, 0.00067268, 0.00066893, 0.00068447, 0.00072913, 0.00069038, 0.00076889, 0.00072739, 0.0007009, 0.00071397, 0.00076024, 0.00071556, 0.00069769, 0.00077918, 0.00073689, 0.00074501, 0.00073961, 0.00075047, 0.0007985, 0.00076961, 0.00078844, 0.00074011, 0.00082626]</t>
  </si>
  <si>
    <t>CC_di</t>
  </si>
  <si>
    <t>[0.01435615, -0.00077457, -0.01646143, -0.00073294, 0.00053705, -0.00303987, 0.01682964, -0.00065615, -0.0117734, -0.00105397, 0.02401433, 0.04921591, 0.05162864, 0.05464673, 0.08138604, 0.06098369, 0.06204335, 0.08930244, 0.07425352, 0.06621003, 0.05944426, 0.0537229, 0.04598439, 0.03908123, 0.03299146, 0.02759363, 0.02267364, 0.01853767, 0.01486687, 0.01195317, 0.009517, 0.00749272, 0.00586175, 0.0045747, 0.00354871, 0.00274957, 0.00211078, 0.00162464, 0.00124917, 0.00095205, 0.00073401, 0.00055981, 0.00042955, 0.00033193, 0.00025457, 0.00020067, 0.00015716, 0.00012622, 9.99e-05, 8.055e-05, 6.332e-05, 5.023e-05, 3.798e-05, 3.001e-05, 2.909e-05, 2.228e-05, 1.658e-05, 1.083e-05, 8.17e-06, 8.51e-06, 7.2e-06, 4.15e-06, 4.58e-06, 1.09e-06, 2.21e-06, -3.2e-07, -1.7e-07, 1.64e-06, 1.63e-06, 1.36e-06, -3.74e-06, 1.4e-07, -3.1e-06, 7.5e-07, -3.28e-06, 7.8e-07, 1.45e-06, 6.3e-07, -1.9e-07, -7e-07, -6.3e-07, -1.1e-07, -2.15e-06, -3.9e-07, -1.38e-06, -9e-07, 3.26e-06, 2.29e-06, 1.85e-06, 2.25e-06, 3.01e-06, 3.68e-06, 3.21e-06, 4.97e-06, 2.33e-06, 3.85e-06, 4.49e-06, 6.68e-06, 3.96e-06, 5.63e-06, 2.65e-06, 4.6e-06, 7.74e-06, 8.18e-06, 7.2e-06, 4.69e-06, 8.33e-06, 6.64e-06, 7.57e-06, 6.05e-06, 7.33e-06, 6.17e-06, 7.25e-06, 6.97e-06, 7.68e-06, 7.69e-06, 6.95e-06, 8.68e-06, 1.074e-05, 9.33e-06, 8.16e-06, 8.94e-06, 9.52e-06, 7.76e-06, 9.16e-06, 8.57e-06, 9.1e-06, 8.73e-06, 1.143e-05, 1.136e-05, 1.071e-05, 9.33e-06, 1.077e-05, 9.33e-06, 1.052e-05, 1.02e-05, 9.38e-06, 1.032e-05, 9.48e-06, 1.123e-05, 1.031e-05, 1.064e-05, 1.068e-05, 1.187e-05, 1.131e-05, 1.157e-05, 1.066e-05, 1.051e-05, 1.057e-05, 1.094e-05, 1.114e-05, 1.059e-05, 1.142e-05, 1.063e-05, 1.152e-05, 1.112e-05, 1.192e-05, 1.132e-05, 1.188e-05, 1.187e-05, 1.154e-05, 1.15e-05, 1.129e-05, 1.202e-05, 1.172e-05, 1.108e-05, 1.178e-05, 1.169e-05, 1.158e-05, 1.123e-05, 1.124e-05, 1.177e-05, 1.2e-05, 1.24e-05, 1.281e-05, 1.264e-05, 1.221e-05, 1.15e-05, 1.183e-05, 1.188e-05, 1.168e-05, 1.115e-05, 1.199e-05, 1.135e-05, 1.233e-05, 1.228e-05, 1.181e-05, 1.166e-05, 1.226e-05, 1.119e-05, 1.118e-05, 1.097e-05, 1.12e-05, 1.057e-05, 1.128e-05, 1.143e-05, 1.105e-05, 1.01e-05, 1.15e-05, 9.56e-06, 9.63e-06, 1.031e-05, 9.77e-06, 9.66e-06, 1.022e-05, 1.089e-05, 1.068e-05, 1.081e-05, 1.04e-05, 1.045e-05, 1.021e-05, 1.006e-05, 9.48e-06, 9.59e-06, 9.74e-06, 9.13e-06, 9.74e-06, 9.6e-06, 9.18e-06, 8.31e-06, 8.51e-06, 9.31e-06, 8.5e-06, 8.79e-06, 8.67e-06, 8.86e-06, 8.74e-06, 8.71e-06, 8.64e-06, 8.48e-06, 8.42e-06, 8.01e-06, 7.94e-06, 7.73e-06, 7.67e-06, 7.48e-06, 7.51e-06, 7.85e-06, 7.29e-06, 7.96e-06, 7.38e-06, 6.98e-06, 6.97e-06, 7.28e-06, 6.72e-06, 6.43e-06, 7.04e-06, 6.53e-06, 6.48e-06, 6.3e-06, 6.28e-06, 6.55e-06, 6.19e-06, 6.22e-06, 5.73e-06, 6.27e-06]</t>
  </si>
  <si>
    <t>CC_lower_wavelength_limit_for_spectra_fit</t>
  </si>
  <si>
    <t>Constant for SUNA with 1-cm pathlength probe tip</t>
  </si>
  <si>
    <t>CC_upper_wavelength_limit_for_spectra_fit</t>
  </si>
  <si>
    <t>T_CAL, from SNA0625C.cal file, 8/2/15</t>
  </si>
  <si>
    <t>[187.83000000, 188.64000000, 189.44000000, 190.24000000, 191.05000000, 191.85000000, 192.66000000, 193.46000000, 194.27000000, 195.08000000, 195.88000000, 196.69000000, 197.49000000, 198.30000000, 199.11000000, 199.92000000, 200.72000000, 201.53000000, 202.34000000, 203.15000000, 203.95000000, 204.76000000, 205.57000000, 206.38000000, 207.19000000, 208.00000000, 208.81000000, 209.62000000, 210.43000000, 211.24000000, 212.05000000, 212.86000000, 213.67000000, 214.48000000, 215.29000000, 216.10000000, 216.91000000, 217.72000000, 218.53000000, 219.35000000, 220.16000000, 220.97000000, 221.78000000, 222.59000000, 223.41000000, 224.22000000, 225.03000000, 225.84000000, 226.66000000, 227.47000000, 228.28000000, 229.10000000, 229.91000000, 230.72000000, 231.54000000, 232.35000000, 233.17000000, 233.98000000, 234.80000000, 235.61000000, 236.42000000, 237.24000000, 238.05000000, 238.87000000, 239.68000000, 240.50000000, 241.32000000, 242.13000000, 242.95000000, 243.76000000, 244.58000000, 245.39000000, 246.21000000, 247.03000000, 247.84000000, 248.66000000, 249.47000000, 250.29000000, 251.11000000, 251.92000000, 252.74000000, 253.56000000, 254.38000000, 255.19000000, 256.01000000, 256.83000000, 257.64000000, 258.46000000, 259.28000000, 260.10000000, 260.91000000, 261.73000000, 262.55000000, 263.37000000, 264.18000000, 265.00000000, 265.82000000, 266.64000000, 267.46000000, 268.27000000, 269.09000000, 269.91000000, 270.73000000, 271.55000000, 272.37000000, 273.18000000, 274.00000000, 274.82000000, 275.64000000, 276.46000000, 277.28000000, 278.09000000, 278.91000000, 279.73000000, 280.55000000, 281.37000000, 282.19000000, 283.01000000, 283.83000000, 284.64000000, 285.46000000, 286.28000000, 287.10000000, 287.92000000, 288.74000000, 289.56000000, 290.38000000, 291.19000000, 292.01000000, 292.83000000, 293.65000000, 294.47000000, 295.29000000, 296.11000000, 296.92000000, 297.74000000, 298.56000000, 299.38000000, 300.20000000, 301.02000000, 301.84000000, 302.65000000, 303.47000000, 304.29000000, 305.11000000, 305.93000000, 306.75000000, 307.56000000, 308.38000000, 309.20000000, 310.02000000, 310.84000000, 311.66000000, 312.47000000, 313.29000000, 314.11000000, 314.93000000, 315.74000000, 316.56000000, 317.38000000, 318.20000000, 319.02000000, 319.83000000, 320.65000000, 321.47000000, 322.28000000, 323.10000000, 323.92000000, 324.74000000, 325.55000000, 326.37000000, 327.19000000, 328.00000000, 328.82000000, 329.64000000, 330.45000000, 331.27000000, 332.08000000, 332.90000000, 333.72000000, 334.53000000, 335.35000000, 336.16000000, 336.98000000, 337.79000000, 338.61000000, 339.43000000, 340.24000000, 341.06000000, 341.87000000, 342.68000000, 343.50000000, 344.31000000, 345.13000000, 345.94000000, 346.76000000, 347.57000000, 348.38000000, 349.20000000, 350.01000000, 350.82000000, 351.64000000, 352.45000000, 353.26000000, 354.08000000, 354.89000000, 355.70000000, 356.51000000, 357.33000000, 358.14000000, 358.95000000, 359.76000000, 360.57000000, 361.38000000, 362.20000000, 363.01000000, 363.82000000, 364.63000000, 365.44000000, 366.25000000, 367.06000000, 367.87000000, 368.68000000, 369.49000000, 370.30000000, 371.11000000, 371.92000000, 372.72000000, 373.53000000, 374.34000000, 375.15000000, 375.96000000, 376.77000000, 377.57000000, 378.38000000, 379.19000000, 379.99000000, 380.80000000, 381.61000000, 382.41000000, 383.22000000, 384.03000000, 384.83000000, 385.64000000, 386.44000000, 387.25000000, 388.05000000, 388.86000000, 389.66000000, 390.46000000, 391.27000000, 392.07000000, 392.88000000, 393.68000000, 394.48000000, 395.28000000]</t>
  </si>
  <si>
    <t>wavelength, from parsed SNA0625C.cal file, 8/2/15</t>
  </si>
  <si>
    <t>[  0.00316665,  -0.00116725,  -0.00101696,  -0.00242920,  -0.00162972,   0.00330619,  -0.00406655,  -0.00033918,   0.00615570,  -0.00652591,   0.00605441,   0.00366906,   0.00326599,   0.00144890,   0.00688994,   0.01443790,   0.00559838,   0.00114989,   0.00243265,  -0.00271477,  -0.00115718,   0.00035467,  -0.00005166,   0.00032150,   0.00425841,   0.00562566,   0.00698464,   0.00719671,   0.00746198,   0.00732443,   0.00690427,   0.00663341,   0.00624771,   0.00591021,   0.00557068,   0.00519221,   0.00485790,   0.00449372,   0.00415284,   0.00380200,   0.00346295,   0.00314732,   0.00282727,   0.00252798,   0.00224723,   0.00198261,   0.00175304,   0.00152971,   0.00131952,   0.00113775,   0.00097154,   0.00082559,   0.00069572,   0.00057649,   0.00049138,   0.00039958,   0.00032509,   0.00026725,   0.00021038,   0.00016658,   0.00012839,   0.00010372,   0.00007153,   0.00004944,   0.00003760,   0.00002405,   0.00000974,   0.00000775,  -0.00000095,   0.00000314,  -0.00000365,  -0.00000723,  -0.00000340,  -0.00000539,  -0.00001045,  -0.00000827,  -0.00000756,  -0.00001055,  -0.00000638,  -0.00000975,  -0.00000315,  -0.00000346,  -0.00000336,  -0.00000148,   0.00000060,   0.00000383,   0.00000900,   0.00001099,   0.00001592,   0.00002752,   0.00002394,   0.00002147,   0.00002561,   0.00002861,   0.00002967,   0.00003847,   0.00003752,   0.00004754,   0.00005433,   0.00005246,   0.00006225,   0.00006119,   0.00006321,   0.00006207,   0.00007023,   0.00008010,   0.00008145,   0.00008736,   0.00009439,   0.00009320,   0.00010738,   0.00010894,   0.00010959,   0.00011415,   0.00010770,   0.00011232,   0.00012092,   0.00012407,   0.00011732,   0.00011579,   0.00012127,   0.00011677,   0.00014473,   0.00015694,   0.00015292,   0.00015372,   0.00015993,   0.00016199,   0.00015961,   0.00015998,   0.00016840,   0.00016238,   0.00017748,   0.00017867,   0.00018639,   0.00018609,   0.00019576,   0.00019770,   0.00020801,   0.00021295,   0.00022453,   0.00022009,   0.00021463,   0.00022313,   0.00021979,   0.00023403,   0.00023312,   0.00024204,   0.00024550,   0.00024999,   0.00025308,   0.00024539,   0.00025448,   0.00026273,   0.00026462,   0.00027503,   0.00027097,   0.00027796,   0.00028708,   0.00029129,   0.00030622,   0.00030160,   0.00031067,   0.00030833,   0.00031001,   0.00032234,   0.00032166,   0.00032313,   0.00032284,   0.00031295,   0.00031630,   0.00032584,   0.00034826,   0.00036127,   0.00036602,   0.00036301,   0.00035483,   0.00037380,   0.00035429,   0.00036838,   0.00037643,   0.00038254,   0.00038044,   0.00036531,   0.00039447,   0.00039542,   0.00040356,   0.00038018,   0.00040956,   0.00039528,   0.00041871,   0.00042592,   0.00043111,   0.00043112,   0.00043729,   0.00042884,   0.00043709,   0.00044653,   0.00045074,   0.00046023,   0.00045682,   0.00046105,   0.00047288,   0.00046946,   0.00046592,   0.00048602,   0.00046868,   0.00048797,   0.00048774,   0.00050894,   0.00049670,   0.00052755,   0.00051099,   0.00052754,   0.00054614,   0.00054215,   0.00052512,   0.00056490,   0.00055583,   0.00055228,   0.00056542,   0.00055497,   0.00059722,   0.00059549,   0.00059862,   0.00057177,   0.00059640,   0.00058056,   0.00058182,   0.00059310,   0.00059840,   0.00062962,   0.00061747,   0.00060449,   0.00066679,   0.00062556,   0.00065948,   0.00062640,   0.00062905,   0.00062656,   0.00064204,   0.00062572,   0.00065483,   0.00071221,   0.00061959,   0.00066903,   0.00062214,   0.00059152,   0.00065639,   0.00069616,   0.00073603,   0.00069835,   0.00075031,   0.00075338,   0.00074975,   0.00070393]</t>
  </si>
  <si>
    <t>no3, from parsed SNA0625C.cal file, 8/2/15</t>
  </si>
  <si>
    <t>[  0.00698619,   0.00084843,   0.01212935,   0.00855065,   0.00476450,   0.00652803,   0.00663170,   0.00496667,   0.00982747,   0.01665395,   0.01316926,   0.00979397,   0.00706238,   0.01415279,   0.02188909,   0.03725487,   0.05395945,   0.06929645,   0.07219311,   0.08069278,   0.08038942,   0.08241480,   0.07914464,   0.07764196,   0.07252634,   0.06562529,   0.05633860,   0.04752867,   0.03986009,   0.03309049,   0.02720122,   0.02220235,   0.01802885,   0.01452910,   0.01166467,   0.00929663,   0.00737922,   0.00582224,   0.00456997,   0.00357519,   0.00279225,   0.00217141,   0.00168504,   0.00130866,   0.00102625,   0.00080154,   0.00062725,   0.00050536,   0.00040079,   0.00033051,   0.00026383,   0.00022783,   0.00019383,   0.00016394,   0.00013543,   0.00011525,   0.00010184,   0.00008381,   0.00007249,   0.00005934,   0.00005079,   0.00003458,   0.00003819,   0.00003159,   0.00002229,   0.00002036,   0.00001673,   0.00001080,   0.00000579,  -0.00000799,   0.00000014,  -0.00000278,  -0.00001322,  -0.00001367,  -0.00001196,  -0.00000673,  -0.00001499,  -0.00000696,  -0.00000871,  -0.00000658,  -0.00000546,   0.00000065,   0.00000227,   0.00001111,   0.00000116,   0.00001316,   0.00000406,   0.00001045,   0.00000237,  -0.00000035,   0.00000192,   0.00001575,   0.00001060,   0.00001188,   0.00002509,   0.00001916,   0.00002464,   0.00002201,   0.00002268,   0.00003356,   0.00002231,   0.00002024,   0.00002519,   0.00002897,   0.00003055,   0.00002214,   0.00003817,   0.00003269,   0.00002692,   0.00003799,   0.00003237,   0.00004273,   0.00004861,   0.00003956,   0.00005117,   0.00003934,   0.00003413,   0.00005004,   0.00005408,   0.00005122,   0.00005974,   0.00006331,   0.00004836,   0.00004757,   0.00005562,   0.00005547,   0.00006967,   0.00007046,   0.00008031,   0.00008943,   0.00008418,   0.00007984,   0.00007713,   0.00009640,   0.00007302,   0.00007079,   0.00007035,   0.00007499,   0.00006847,   0.00007430,   0.00007174,   0.00007621,   0.00008774,   0.00009222,   0.00009330,   0.00009903,   0.00009896,   0.00010291,   0.00009508,   0.00011057,   0.00010864,   0.00011956,   0.00011366,   0.00011697,   0.00010893,   0.00011753,   0.00011272,   0.00011756,   0.00011864,   0.00012106,   0.00011921,   0.00013027,   0.00013906,   0.00015873,   0.00014182,   0.00014519,   0.00014086,   0.00014876,   0.00016385,   0.00017430,   0.00016613,   0.00017559,   0.00015215,   0.00016794,   0.00016698,   0.00016576,   0.00019265,   0.00019251,   0.00019831,   0.00020524,   0.00019869,   0.00019576,   0.00020731,   0.00020799,   0.00019144,   0.00018595,   0.00022941,   0.00021531,   0.00020239,   0.00023502,   0.00023066,   0.00022008,   0.00024309,   0.00024496,   0.00025558,   0.00024349,   0.00024902,   0.00023148,   0.00023697,   0.00024374,   0.00025447,   0.00027322,   0.00025631,   0.00025508,   0.00027412,   0.00027835,   0.00029924,   0.00029103,   0.00028681,   0.00029388,   0.00031140,   0.00030380,   0.00029568,   0.00028540,   0.00027119,   0.00029087,   0.00031305,   0.00030113,   0.00030822,   0.00032657,   0.00031716,   0.00030882,   0.00029159,   0.00030422,   0.00031537,   0.00037434,   0.00035109,   0.00037390,   0.00036590,   0.00039761,   0.00036092,   0.00035413,   0.00036300,   0.00036932,   0.00035367,   0.00033143,   0.00035155,   0.00037215,   0.00034499,   0.00034105,   0.00036586,   0.00040788,   0.00040506,   0.00035866,   0.00040914,   0.00038561,   0.00050373,   0.00045585,   0.00043178,   0.00048914,   0.00038593,   0.00039366,   0.00042648,   0.00035238,   0.00045081,   0.00044592]</t>
  </si>
  <si>
    <t>swa, from parsed SNA0625C.cal file, 8/2/15</t>
  </si>
  <si>
    <t>[  0.00803260,   0.00095646,   0.01341017,   0.00927126,   0.00506518,   0.00680618,   0.00677929,   0.00497929,   0.00966011,   0.01605074,   0.01244752,   0.00907648,   0.00641879,   0.01261195,   0.01912518,   0.03191528,   0.04533426,   0.05708313,   0.05830828,   0.06390089,   0.06243306,   0.06275649,   0.05908982,   0.05683624,   0.05205499,   0.04618230,   0.03887300,   0.03215404,   0.02643966,   0.02152081,   0.01734529,   0.01388129,   0.01105189,   0.00873263,   0.00687411,   0.00537164,   0.00418052,   0.00323406,   0.00248891,   0.00190865,   0.00146157,   0.00111441,   0.00084791,   0.00064566,   0.00049632,   0.00038008,   0.00029163,   0.00023037,   0.00017909,   0.00014480,   0.00011333,   0.00009593,   0.00008002,   0.00006636,   0.00005374,   0.00004484,   0.00003884,   0.00003134,   0.00002657,   0.00002133,   0.00001790,   0.00001194,   0.00001293,   0.00001049,   0.00000725,   0.00000650,   0.00000523,   0.00000331,   0.00000174,  -0.00000235,   0.00000004,  -0.00000079,  -0.00000367,  -0.00000372,  -0.00000319,  -0.00000176,  -0.00000384,  -0.00000175,  -0.00000215,  -0.00000159,  -0.00000129,   0.00000015,   0.00000052,   0.00000248,   0.00000025,   0.00000282,   0.00000085,   0.00000215,   0.00000048,  -0.00000007,   0.00000037,   0.00000300,   0.00000198,   0.00000217,   0.00000450,   0.00000337,   0.00000425,   0.00000372,   0.00000375,   0.00000545,   0.00000355,   0.00000316,   0.00000385,   0.00000434,   0.00000449,   0.00000319,   0.00000539,   0.00000452,   0.00000365,   0.00000505,   0.00000422,   0.00000546,   0.00000609,   0.00000486,   0.00000616,   0.00000464,   0.00000395,   0.00000567,   0.00000601,   0.00000558,   0.00000638,   0.00000663,   0.00000496,   0.00000479,   0.00000548,   0.00000536,   0.00000660,   0.00000655,   0.00000731,   0.00000798,   0.00000737,   0.00000685,   0.00000648,   0.00000795,   0.00000590,   0.00000561,   0.00000546,   0.00000571,   0.00000511,   0.00000543,   0.00000514,   0.00000536,   0.00000604,   0.00000623,   0.00000618,   0.00000643,   0.00000630,   0.00000642,   0.00000581,   0.00000663,   0.00000638,   0.00000688,   0.00000642,   0.00000647,   0.00000591,   0.00000625,   0.00000588,   0.00000601,   0.00000594,   0.00000595,   0.00000574,   0.00000615,   0.00000643,   0.00000720,   0.00000631,   0.00000633,   0.00000602,   0.00000623,   0.00000673,   0.00000702,   0.00000656,   0.00000679,   0.00000577,   0.00000624,   0.00000608,   0.00000592,   0.00000675,   0.00000661,   0.00000668,   0.00000677,   0.00000643,   0.00000621,   0.00000645,   0.00000634,   0.00000572,   0.00000545,   0.00000659,   0.00000606,   0.00000559,   0.00000636,   0.00000612,   0.00000572,   0.00000620,   0.00000612,   0.00000626,   0.00000585,   0.00000587,   0.00000535,   0.00000536,   0.00000541,   0.00000554,   0.00000583,   0.00000536,   0.00000523,   0.00000551,   0.00000549,   0.00000578,   0.00000551,   0.00000533,   0.00000535,   0.00000556,   0.00000532,   0.00000508,   0.00000480,   0.00000447,   0.00000470,   0.00000496,   0.00000468,   0.00000470,   0.00000488,   0.00000465,   0.00000444,   0.00000411,   0.00000420,   0.00000427,   0.00000497,   0.00000457,   0.00000477,   0.00000458,   0.00000488,   0.00000434,   0.00000418,   0.00000420,   0.00000419,   0.00000394,   0.00000362,   0.00000376,   0.00000390,   0.00000355,   0.00000344,   0.00000362,   0.00000396,   0.00000385,   0.00000334,   0.00000374,   0.00000346,   0.00000443,   0.00000393,   0.00000365,   0.00000406,   0.00000314,   0.00000314,   0.00000333,   0.00000270,   0.00000339,   0.00000329]</t>
  </si>
  <si>
    <t>reference, from parsed SNA0625C.cal file, 8/2/15</t>
  </si>
  <si>
    <t>from SNA0344D.cal - imported by nutnr_cal_parser.py</t>
  </si>
  <si>
    <t>[0.00823316, -0.01816279, 0.0042463, 0.01489838, 0.01037484, 0.01094498, -0.00594336, -0.00014181, -0.00630575, -0.0146307, -0.00013328, -0.00168412, -0.01241163, -0.0217573, 0.00177112, 0.00143463, 0.00387632, -0.00192714, -0.00011051, 0.01872551, 0.01318215, 0.00600319, 0.01192761, 0.00748082, 0.00788477, 0.0073956, 0.00716732, 0.00674988, 0.00655689, 0.00627832, 0.00593526, 0.00561073, 0.00526198, 0.00490732, 0.00456925, 0.00422165, 0.00388772, 0.00355742, 0.0032369, 0.0029463, 0.00265559, 0.00238932, 0.00213605, 0.00190397, 0.00168241, 0.00147974, 0.00130083, 0.00113536, 0.00098926, 0.00084544, 0.00071944, 0.0006155, 0.00052179, 0.00043521, 0.00035618, 0.00029369, 0.00024297, 0.00018702, 0.00014855, 0.00011685, 8.943e-05, 7.113e-05, 5.244e-05, 3.192e-05, 2.225e-05, 1.616e-05, 4.78e-06, 2.45e-06, -5.7e-06, -1.495e-05, -8.38e-06, -9.61e-06, -1.787e-05, -1.52e-05, -1.708e-05, -1.217e-05, -9.16e-06, -3.4e-06, -8.98e-06, -6.75e-06, -7.22e-06, 2.05e-06, -2.68e-06, 5.11e-06, 2.15e-06, 1.006e-05, 1.548e-05, 2.672e-05, 2.56e-05, 2.05e-05, 2.198e-05, 3.407e-05, 3.666e-05, 3.035e-05, 4.572e-05, 3.055e-05, 4.377e-05, 5.372e-05, 5.765e-05, 5.518e-05, 6.038e-05, 5.532e-05, 5.44e-05, 6.386e-05, 6.585e-05, 7.336e-05, 7.217e-05, 8.148e-05, 8.313e-05, 9.319e-05, 8.493e-05, 9.201e-05, 0.00010039, 0.00010137, 9.67e-05, 0.00011524, 0.00011019, 0.00010793, 0.00011821, 0.00012713, 0.000125, 0.00012172, 0.00012569, 0.00012848, 0.000139, 0.00013174, 0.00013902, 0.00013355, 0.00014713, 0.00015337, 0.00015933, 0.00015645, 0.00016602, 0.00015372, 0.00017213, 0.00015206, 0.00018041, 0.00016555, 0.00018051, 0.00018139, 0.00018804, 0.0002008, 0.00018726, 0.00019758, 0.00019848, 0.00019623, 0.00018074, 0.00018567, 0.00020591, 0.00021189, 0.00020698, 0.00021293, 0.00022446, 0.00022314, 0.00022393, 0.00022623, 0.00023342, 0.00023246, 0.00022581, 0.00023483, 0.00023281, 0.00023696, 0.00024312, 0.00024989, 0.00024749, 0.00025499, 0.0002496, 0.00025512, 0.00025939, 0.00026968, 0.00026967, 0.00027813, 0.00028017, 0.00027375, 0.00029193, 0.00028022, 0.00028414, 0.0002867, 0.00028811, 0.00029188, 0.00029643, 0.00029576, 0.00030111, 0.00030101, 0.00030734, 0.00031789, 0.0003118, 0.00031804, 0.00033317, 0.0003113, 0.00033217, 0.00032928, 0.00032455, 0.00034224, 0.00033115, 0.00033877, 0.00035858, 0.00034034, 0.00036837, 0.00036736, 0.00036643, 0.00035224, 0.00036459, 0.00036288, 0.00038708, 0.00035868, 0.00036079, 0.00036026, 0.00036428, 0.00037104, 0.00037703, 0.00039602, 0.00042269, 0.000412, 0.00040404, 0.00041077, 0.00041402, 0.00040389, 0.00041562, 0.00041806, 0.00043125, 0.00042484, 0.00042967, 0.00043511, 0.00044184, 0.00041299, 0.00042432, 0.00042843, 0.00044745, 0.00046499, 0.00045928, 0.00045434, 0.00044662, 0.00044638, 0.00046083, 0.00046685, 0.00046504, 0.00048319, 0.00046381, 0.00048736, 0.00046687, 0.00047898, 0.00047008, 0.0004736, 0.0004895, 0.00048632, 0.00050084, 0.00051371, 0.00050423, 0.00049981, 0.00053922, 0.00052198, 0.00051933, 0.00053546, 0.00056452, 0.00052207]</t>
  </si>
  <si>
    <t>[0.00242426, 0.02563603, -0.00688549, -0.00056864, -0.00348654, -0.01211093, -0.00055623, -0.00055209, -0.0005479, 0.00614522, -0.00053963, 0.04599, 0.06203806, 0.08777105, 0.06942159, 0.08238506, 0.08034395, 0.08601371, 0.09520287, 0.09364894, 0.08109177, 0.07437524, 0.06395816, 0.05592103, 0.04805552, 0.04070969, 0.03417718, 0.02842637, 0.02338475, 0.01906361, 0.01542144, 0.01236415, 0.00986321, 0.00783085, 0.00617544, 0.00484855, 0.00380157, 0.00297263, 0.0023196, 0.00179937, 0.00141269, 0.0011066, 0.00087673, 0.0006951, 0.00055762, 0.0004585, 0.00037308, 0.00030935, 0.00025622, 0.00021332, 0.00018378, 0.00015106, 0.00012761, 0.00010115, 9.305e-05, 7.7e-05, 6.35e-05, 5.468e-05, 5.525e-05, 3.858e-05, 3.559e-05, 2.615e-05, 1.503e-05, 2.48e-06, 1.16e-05, 9.12e-06, -9.3e-07, -1.47e-06, -6.9e-07, 4.69e-06, -6.35e-06, -4.78e-06, -1.89e-06, -6.49e-06, -1.72e-06, -7.83e-06, -8.46e-06, -6.36e-06, -1.44e-06, 3.3e-07, -5e-07, -2.79e-06, 8.77e-06, -6.8e-07, 5.58e-06, -1.68e-06, 3.68e-06, 7.82e-06, 3.8e-07, 2.215e-05, 8.65e-06, 1.398e-05, 1.256e-05, 2.918e-05, 1.627e-05, 3.901e-05, 2.998e-05, 2.399e-05, 3.39e-05, 4.075e-05, 2.825e-05, 4.14e-05, 5.587e-05, 3.924e-05, 5.362e-05, 3.606e-05, 4.609e-05, 5.569e-05, 4.339e-05, 4.663e-05, 6.802e-05, 5.378e-05, 5.749e-05, 5.172e-05, 6.122e-05, 5.116e-05, 6.285e-05, 6.025e-05, 5.607e-05, 6.052e-05, 6.966e-05, 7.806e-05, 7.419e-05, 8.977e-05, 8.528e-05, 8.6e-05, 8.268e-05, 9.672e-05, 9.388e-05, 8.435e-05, 9.118e-05, 0.00010632, 0.00010146, 0.00011671, 0.00010926, 0.00011658, 0.0001109, 0.00011879, 0.00013129, 0.00012645, 0.00012991, 0.00013318, 0.00014282, 0.00013471, 0.00013646, 0.00015128, 0.00016136, 0.00017098, 0.00016091, 0.00015353, 0.00016794, 0.00016581, 0.00016746, 0.00016449, 0.00016824, 0.00017368, 0.00018271, 0.00018039, 0.00019682, 0.00019803, 0.00020139, 0.00019951, 0.00021159, 0.00021191, 0.00021097, 0.0002062, 0.00022354, 0.00021896, 0.00022529, 0.00023015, 0.00023293, 0.00024425, 0.00023563, 0.00025224, 0.00024809, 0.00026762, 0.00026291, 0.0002636, 0.00027099, 0.00027107, 0.00028225, 0.00028598, 0.00027743, 0.00029147, 0.00028944, 0.00029389, 0.00030139, 0.00030404, 0.00029806, 0.00032996, 0.0003175, 0.00032298, 0.00031382, 0.0003112, 0.00032814, 0.00033091, 0.00031289, 0.00035268, 0.00033603, 0.00034814, 0.00035908, 0.00038245, 0.0003718, 0.00037943, 0.00036005, 0.00039961, 0.00039854, 0.00039542, 0.00041687, 0.00041447, 0.00039465, 0.00039332, 0.0003809, 0.00039072, 0.00041038, 0.00039425, 0.00042047, 0.00041249, 0.0004151, 0.00044837, 0.00042615, 0.00043346, 0.00043349, 0.0004236, 0.00042715, 0.00044206, 0.00045527, 0.00048183, 0.000478, 0.00045015, 0.00047612, 0.00048965, 0.00050246, 0.00051259, 0.00048774, 0.00050251, 0.00052756, 0.00049922, 0.00050907, 0.00050233, 0.000506, 0.00051154, 0.00050708, 0.00053906, 0.00052495, 0.00052444, 0.00052121, 0.00053102, 0.00053996, 0.00057298, 0.00053542, 0.00056936, 0.00056529, 0.00055141, 0.00054856, 0.0005655]</t>
  </si>
  <si>
    <t>[0.00260996, 0.02708004, -0.00713637, -0.00057812, -0.00347791, -0.01185343, -0.00053415, -0.00052019, -0.0005064, 0.00557278, -0.00048015, 0.04014017, 0.05312726, 0.07374864, 0.05721829, 0.06662424, 0.0637345, 0.06694723, 0.0726863, 0.07015342, 0.05958822, 0.05362354, 0.04523355, 0.03879516, 0.03271065, 0.02718199, 0.02238501, 0.01826334, 0.01474127, 0.01178813, 0.00935411, 0.00735664, 0.00575667, 0.00448332, 0.00346898, 0.00267167, 0.00205481, 0.00157611, 0.00120642, 0.000918, 0.00070698, 0.00054323, 0.00042208, 0.00032826, 0.00025831, 0.00020834, 0.0001663, 0.00013526, 0.00010986, 8.973e-05, 7.583e-05, 6.114e-05, 5.065e-05, 3.938e-05, 3.554e-05, 2.884e-05, 2.333e-05, 1.971e-05, 1.953e-05, 1.337e-05, 1.21e-05, 8.72e-06, 4.92e-06, 8e-07, 3.65e-06, 2.82e-06, -2.8e-07, -4.4e-07, -2e-07, 1.34e-06, -1.78e-06, -1.31e-06, -5.1e-07, -1.71e-06, -4.5e-07, -1.99e-06, -2.11e-06, -1.55e-06, -3.5e-07, 8e-08, -1.2e-07, -6.3e-07, 1.95e-06, -1.5e-07, 1.19e-06, -3.5e-07, 7.6e-07, 1.57e-06, 8e-08, 4.29e-06, 1.64e-06, 2.6e-06, 2.29e-06, 5.23e-06, 2.86e-06, 6.72e-06, 5.06e-06, 3.97e-06, 5.51e-06, 6.49e-06, 4.41e-06, 6.34e-06, 8.4e-06, 5.78e-06, 7.75e-06, 5.11e-06, 6.41e-06, 7.59e-06, 5.8e-06, 6.11e-06, 8.75e-06, 6.78e-06, 7.11e-06, 6.27e-06, 7.28e-06, 5.97e-06, 7.19e-06, 6.76e-06, 6.16e-06, 6.53e-06, 7.37e-06, 8.09e-06, 7.55e-06, 8.95e-06, 8.34e-06, 8.25e-06, 7.78e-06, 8.92e-06, 8.49e-06, 7.48e-06, 7.93e-06, 9.07e-06, 8.48e-06, 9.57e-06, 8.79e-06, 9.19e-06, 8.58e-06, 9.01e-06, 9.76e-06, 9.22e-06, 9.29e-06, 9.34e-06, 9.82e-06, 9.08e-06, 9.02e-06, 9.81e-06, 1.026e-05, 1.066e-05, 9.84e-06, 9.2e-06, 9.87e-06, 9.56e-06, 9.47e-06, 9.12e-06, 9.15e-06, 9.26e-06, 9.55e-06, 9.25e-06, 9.89e-06, 9.76e-06, 9.74e-06, 9.46e-06, 9.84e-06, 9.66e-06, 9.43e-06, 9.04e-06, 9.61e-06, 9.23e-06, 9.31e-06, 9.33e-06, 9.26e-06, 9.52e-06, 9.01e-06, 9.45e-06, 9.12e-06, 9.65e-06, 9.29e-06, 9.13e-06, 9.21e-06, 9.03e-06, 9.22e-06, 9.16e-06, 8.72e-06, 8.98e-06, 8.75e-06, 8.71e-06, 8.76e-06, 8.66e-06, 8.33e-06, 9.04e-06, 8.53e-06, 8.51e-06, 8.11e-06, 7.89e-06, 8.15e-06, 8.06e-06, 7.48e-06, 8.26e-06, 7.72e-06, 7.85e-06, 7.94e-06, 8.29e-06, 7.9e-06, 7.91e-06, 7.36e-06, 8.01e-06, 7.83e-06, 7.62e-06, 7.88e-06, 7.68e-06, 7.17e-06, 7.01e-06, 6.66e-06, 6.7e-06, 6.9e-06, 6.5e-06, 6.8e-06, 6.54e-06, 6.46e-06, 6.84e-06, 6.37e-06, 6.36e-06, 6.24e-06, 5.98e-06, 5.91e-06, 6e-06, 6.06e-06, 6.29e-06, 6.12e-06, 5.65e-06, 5.86e-06, 5.91e-06, 5.95e-06, 5.95e-06, 5.55e-06, 5.61e-06, 5.78e-06, 5.36e-06, 5.36e-06, 5.19e-06, 5.13e-06, 5.08e-06, 4.94e-06, 5.15e-06, 4.92e-06, 4.82e-06, 4.7e-06, 4.7e-06, 4.68e-06, 4.87e-06, 4.47e-06, 4.66e-06, 4.54e-06, 4.34e-06, 4.24e-06, 4.28e-06]</t>
  </si>
  <si>
    <t>reference - from 20160525100025900.pdf</t>
  </si>
  <si>
    <t>reference</t>
  </si>
  <si>
    <t>signal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</si>
</sst>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&quot;/&quot;d&quot;/&quot;yyyy"/>
    <numFmt numFmtId="165" formatCode="0.000000"/>
    <numFmt numFmtId="166" formatCode="0.000000E+00"/>
    <numFmt numFmtId="167" formatCode="0.0000E+00"/>
    <numFmt numFmtId="168" formatCode="0.0"/>
    <numFmt numFmtId="169" formatCode="0.000E+00"/>
  </numFmts>
  <fonts count="10">
    <font>
      <sz val="10.0"/>
      <color rgb="FF000000"/>
      <name val="Arial"/>
    </font>
    <font>
      <sz val="11.0"/>
      <name val="Calibri"/>
    </font>
    <font>
      <sz val="11.0"/>
      <color rgb="FF999999"/>
      <name val="Calibri"/>
    </font>
    <font>
      <sz val="11.0"/>
      <color rgb="FFFF0000"/>
      <name val="Calibri"/>
    </font>
    <font>
      <color rgb="FFFF0000"/>
    </font>
    <font>
      <sz val="10.0"/>
      <color rgb="FFFF0000"/>
      <name val="Arial"/>
    </font>
    <font>
      <sz val="10.0"/>
      <name val="Arial"/>
    </font>
    <font>
      <b/>
      <sz val="11.0"/>
      <name val="Calibri"/>
    </font>
    <font/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999999"/>
        <bgColor rgb="FF999999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 wrapText="1"/>
    </xf>
    <xf borderId="1" fillId="2" fontId="1" numFmtId="0" xfId="0" applyAlignment="1" applyBorder="1" applyFont="1">
      <alignment horizontal="center" vertical="center" wrapText="1"/>
    </xf>
    <xf borderId="1" fillId="2" fontId="1" numFmtId="0" xfId="0" applyAlignment="1" applyBorder="1" applyFont="1">
      <alignment horizontal="center" wrapText="1"/>
    </xf>
    <xf borderId="2" fillId="2" fontId="1" numFmtId="0" xfId="0" applyAlignment="1" applyBorder="1" applyFont="1">
      <alignment horizontal="center" vertical="center" wrapText="1"/>
    </xf>
    <xf borderId="2" fillId="2" fontId="1" numFmtId="0" xfId="0" applyAlignment="1" applyBorder="1" applyFont="1">
      <alignment horizontal="center" vertical="center" wrapText="1"/>
    </xf>
    <xf borderId="2" fillId="2" fontId="1" numFmtId="20" xfId="0" applyAlignment="1" applyBorder="1" applyFont="1" applyNumberFormat="1">
      <alignment horizontal="center" vertical="center" wrapText="1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ont="1">
      <alignment horizontal="center" vertical="center" wrapText="1"/>
    </xf>
    <xf borderId="2" fillId="2" fontId="2" numFmtId="0" xfId="0" applyAlignment="1" applyBorder="1" applyFont="1">
      <alignment horizontal="center" vertical="center" wrapText="1"/>
    </xf>
    <xf borderId="0" fillId="0" fontId="0" numFmtId="0" xfId="0" applyFont="1"/>
    <xf borderId="2" fillId="2" fontId="1" numFmtId="0" xfId="0" applyAlignment="1" applyBorder="1" applyFont="1">
      <alignment horizontal="center" wrapText="1"/>
    </xf>
    <xf borderId="0" fillId="0" fontId="1" numFmtId="0" xfId="0" applyAlignment="1" applyFont="1">
      <alignment vertical="center"/>
    </xf>
    <xf borderId="0" fillId="3" fontId="1" numFmtId="0" xfId="0" applyAlignment="1" applyFill="1" applyFont="1">
      <alignment horizontal="left" vertical="center"/>
    </xf>
    <xf borderId="0" fillId="0" fontId="2" numFmtId="0" xfId="0" applyFont="1"/>
    <xf borderId="0" fillId="3" fontId="1" numFmtId="0" xfId="0" applyAlignment="1" applyFont="1">
      <alignment horizontal="center" vertical="center"/>
    </xf>
    <xf borderId="0" fillId="0" fontId="1" numFmtId="15" xfId="0" applyAlignment="1" applyFont="1" applyNumberFormat="1">
      <alignment horizontal="center" vertical="center"/>
    </xf>
    <xf borderId="0" fillId="0" fontId="2" numFmtId="0" xfId="0" applyAlignment="1" applyFont="1">
      <alignment horizontal="center"/>
    </xf>
    <xf borderId="0" fillId="0" fontId="1" numFmtId="20" xfId="0" applyAlignment="1" applyFont="1" applyNumberFormat="1">
      <alignment horizontal="center" vertical="center"/>
    </xf>
    <xf borderId="0" fillId="0" fontId="2" numFmtId="164" xfId="0" applyAlignment="1" applyFont="1" applyNumberFormat="1">
      <alignment horizontal="right"/>
    </xf>
    <xf borderId="0" fillId="0" fontId="2" numFmtId="0" xfId="0" applyAlignment="1" applyFont="1">
      <alignment horizontal="center" vertical="center"/>
    </xf>
    <xf borderId="0" fillId="0" fontId="2" numFmtId="165" xfId="0" applyAlignment="1" applyFont="1" applyNumberFormat="1">
      <alignment horizontal="center"/>
    </xf>
    <xf borderId="0" fillId="3" fontId="2" numFmtId="0" xfId="0" applyAlignment="1" applyBorder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 vertical="top"/>
    </xf>
    <xf borderId="0" fillId="0" fontId="3" numFmtId="0" xfId="0" applyAlignment="1" applyFont="1">
      <alignment vertical="center"/>
    </xf>
    <xf borderId="0" fillId="4" fontId="1" numFmtId="0" xfId="0" applyAlignment="1" applyFill="1" applyFont="1">
      <alignment horizontal="left" vertical="center"/>
    </xf>
    <xf borderId="0" fillId="0" fontId="1" numFmtId="0" xfId="0" applyAlignment="1" applyFont="1">
      <alignment horizontal="center" vertical="top"/>
    </xf>
    <xf borderId="0" fillId="4" fontId="1" numFmtId="0" xfId="0" applyAlignment="1" applyFont="1">
      <alignment horizontal="center" vertical="center"/>
    </xf>
    <xf borderId="0" fillId="0" fontId="3" numFmtId="15" xfId="0" applyAlignment="1" applyFont="1" applyNumberFormat="1">
      <alignment horizontal="center" vertical="center"/>
    </xf>
    <xf borderId="0" fillId="0" fontId="3" numFmtId="0" xfId="0" applyAlignment="1" applyFont="1">
      <alignment horizontal="left" vertical="top"/>
    </xf>
    <xf borderId="0" fillId="0" fontId="3" numFmtId="0" xfId="0" applyAlignment="1" applyFont="1">
      <alignment vertical="center"/>
    </xf>
    <xf borderId="0" fillId="3" fontId="3" numFmtId="0" xfId="0" applyAlignment="1" applyFont="1">
      <alignment horizontal="left" vertical="center"/>
    </xf>
    <xf borderId="0" fillId="3" fontId="3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vertical="top"/>
    </xf>
    <xf borderId="0" fillId="0" fontId="3" numFmtId="0" xfId="0" applyAlignment="1" applyFont="1">
      <alignment horizontal="left" vertical="center"/>
    </xf>
    <xf borderId="0" fillId="0" fontId="3" numFmtId="15" xfId="0" applyAlignment="1" applyFont="1" applyNumberFormat="1">
      <alignment horizontal="center" vertical="center"/>
    </xf>
    <xf borderId="0" fillId="0" fontId="4" numFmtId="0" xfId="0" applyFont="1"/>
    <xf borderId="0" fillId="0" fontId="5" numFmtId="0" xfId="0" applyFont="1"/>
    <xf borderId="0" fillId="4" fontId="3" numFmtId="0" xfId="0" applyAlignment="1" applyFont="1">
      <alignment horizontal="left" vertical="center"/>
    </xf>
    <xf borderId="0" fillId="3" fontId="3" numFmtId="0" xfId="0" applyAlignment="1" applyFont="1">
      <alignment horizontal="left" vertical="center"/>
    </xf>
    <xf borderId="0" fillId="4" fontId="1" numFmtId="0" xfId="0" applyAlignment="1" applyFont="1">
      <alignment vertical="center"/>
    </xf>
    <xf borderId="0" fillId="0" fontId="6" numFmtId="0" xfId="0" applyFont="1"/>
    <xf borderId="0" fillId="0" fontId="6" numFmtId="20" xfId="0" applyFont="1" applyNumberFormat="1"/>
    <xf borderId="0" fillId="0" fontId="1" numFmtId="166" xfId="0" applyAlignment="1" applyFont="1" applyNumberFormat="1">
      <alignment horizontal="left" vertical="top"/>
    </xf>
    <xf borderId="0" fillId="0" fontId="1" numFmtId="11" xfId="0" applyAlignment="1" applyFont="1" applyNumberFormat="1">
      <alignment horizontal="left" vertical="top"/>
    </xf>
    <xf borderId="0" fillId="5" fontId="7" numFmtId="0" xfId="0" applyAlignment="1" applyBorder="1" applyFill="1" applyFont="1">
      <alignment horizontal="left"/>
    </xf>
    <xf borderId="0" fillId="5" fontId="7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Font="1"/>
    <xf borderId="0" fillId="0" fontId="3" numFmtId="166" xfId="0" applyAlignment="1" applyFont="1" applyNumberFormat="1">
      <alignment horizontal="left" vertical="top"/>
    </xf>
    <xf borderId="0" fillId="0" fontId="3" numFmtId="0" xfId="0" applyAlignment="1" applyFont="1">
      <alignment horizontal="left" vertical="top"/>
    </xf>
    <xf borderId="0" fillId="0" fontId="0" numFmtId="165" xfId="0" applyFont="1" applyNumberFormat="1"/>
    <xf borderId="0" fillId="0" fontId="3" numFmtId="167" xfId="0" applyAlignment="1" applyFont="1" applyNumberFormat="1">
      <alignment horizontal="left" vertical="top"/>
    </xf>
    <xf borderId="0" fillId="0" fontId="0" numFmtId="0" xfId="0" applyFont="1"/>
    <xf borderId="0" fillId="3" fontId="3" numFmtId="0" xfId="0" applyAlignment="1" applyBorder="1" applyFont="1">
      <alignment horizontal="left" vertical="center"/>
    </xf>
    <xf borderId="0" fillId="6" fontId="1" numFmtId="0" xfId="0" applyAlignment="1" applyFill="1" applyFont="1">
      <alignment horizontal="left" vertical="top"/>
    </xf>
    <xf borderId="0" fillId="6" fontId="2" numFmtId="0" xfId="0" applyAlignment="1" applyFont="1">
      <alignment horizontal="center"/>
    </xf>
    <xf borderId="0" fillId="6" fontId="1" numFmtId="0" xfId="0" applyAlignment="1" applyFont="1">
      <alignment horizontal="center" vertical="top"/>
    </xf>
    <xf borderId="0" fillId="6" fontId="7" numFmtId="0" xfId="0" applyAlignment="1" applyFont="1">
      <alignment horizontal="left" vertical="top"/>
    </xf>
    <xf borderId="0" fillId="6" fontId="1" numFmtId="0" xfId="0" applyFont="1"/>
    <xf borderId="0" fillId="6" fontId="0" numFmtId="0" xfId="0" applyFont="1"/>
    <xf borderId="0" fillId="6" fontId="8" numFmtId="0" xfId="0" applyFont="1"/>
    <xf borderId="0" fillId="0" fontId="3" numFmtId="11" xfId="0" applyAlignment="1" applyFont="1" applyNumberFormat="1">
      <alignment horizontal="left" vertical="top"/>
    </xf>
    <xf borderId="0" fillId="0" fontId="9" numFmtId="0" xfId="0" applyFont="1"/>
    <xf borderId="0" fillId="0" fontId="3" numFmtId="168" xfId="0" applyAlignment="1" applyFont="1" applyNumberFormat="1">
      <alignment horizontal="left" vertical="top"/>
    </xf>
    <xf borderId="0" fillId="0" fontId="1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1" numFmtId="169" xfId="0" applyAlignment="1" applyFont="1" applyNumberFormat="1">
      <alignment horizontal="left"/>
    </xf>
    <xf borderId="0" fillId="0" fontId="3" numFmtId="169" xfId="0" applyAlignment="1" applyFont="1" applyNumberFormat="1">
      <alignment horizontal="left" vertical="top"/>
    </xf>
    <xf borderId="0" fillId="0" fontId="8" numFmtId="0" xfId="0" applyAlignment="1" applyFont="1">
      <alignment/>
    </xf>
    <xf borderId="0" fillId="0" fontId="8" numFmtId="11" xfId="0" applyAlignment="1" applyFont="1" applyNumberFormat="1">
      <alignment/>
    </xf>
    <xf borderId="0" fillId="4" fontId="3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1.14"/>
    <col customWidth="1" min="2" max="2" width="32.71"/>
    <col customWidth="1" min="3" max="3" width="12.43"/>
    <col customWidth="1" min="4" max="4" width="14.43"/>
    <col customWidth="1" min="5" max="7" width="12.86"/>
    <col customWidth="1" min="8" max="14" width="14.43"/>
    <col customWidth="1" min="15" max="15" width="17.29"/>
    <col customWidth="1" min="16" max="16" width="25.29"/>
  </cols>
  <sheetData>
    <row r="1" ht="27.0" customHeight="1">
      <c r="A1" s="2" t="s">
        <v>1</v>
      </c>
      <c r="B1" s="4" t="s">
        <v>0</v>
      </c>
      <c r="C1" s="2" t="s">
        <v>4</v>
      </c>
      <c r="D1" s="4" t="s">
        <v>5</v>
      </c>
      <c r="E1" s="2" t="s">
        <v>6</v>
      </c>
      <c r="F1" s="6" t="s">
        <v>7</v>
      </c>
      <c r="G1" s="2" t="s">
        <v>14</v>
      </c>
      <c r="H1" s="4" t="s">
        <v>15</v>
      </c>
      <c r="I1" s="2" t="s">
        <v>16</v>
      </c>
      <c r="J1" s="4" t="s">
        <v>17</v>
      </c>
      <c r="K1" s="2" t="s">
        <v>18</v>
      </c>
      <c r="L1" s="4" t="s">
        <v>13</v>
      </c>
      <c r="M1" s="8"/>
      <c r="N1" s="9"/>
      <c r="P1" s="10"/>
    </row>
    <row r="2" ht="15.75" customHeight="1">
      <c r="A2" s="12" t="s">
        <v>19</v>
      </c>
      <c r="B2" s="13" t="s">
        <v>25</v>
      </c>
      <c r="C2" s="15" t="s">
        <v>26</v>
      </c>
      <c r="D2" s="7">
        <v>1.0</v>
      </c>
      <c r="E2" s="16">
        <v>41881.0</v>
      </c>
      <c r="F2" s="18">
        <v>0.3861111111111111</v>
      </c>
      <c r="G2" s="16">
        <v>42218.0</v>
      </c>
      <c r="H2" s="7" t="s">
        <v>27</v>
      </c>
      <c r="I2" s="7" t="s">
        <v>28</v>
      </c>
      <c r="J2" s="7">
        <v>195.0</v>
      </c>
      <c r="K2" s="7" t="s">
        <v>29</v>
      </c>
      <c r="L2" s="12"/>
      <c r="M2" s="20" t="str">
        <f t="shared" ref="M2:M7" si="1">((LEFT(H2,(FIND("°",H2,1)-1)))+(MID(H2,(FIND("°",H2,1)+1),(FIND("'",H2,1))-(FIND("°",H2,1)+1))/60))*(IF(RIGHT(H2,1)="N",1,-1))</f>
        <v>44.37414</v>
      </c>
      <c r="N2" s="20" t="str">
        <f t="shared" ref="N2:N7" si="2">((LEFT(I2,(FIND("°",I2,1)-1)))+(MID(I2,(FIND("°",I2,1)+1),(FIND("'",I2,1))-(FIND("°",I2,1)+1))/60))*(IF(RIGHT(I2,1)="E",1,-1))</f>
        <v>-124.95653</v>
      </c>
      <c r="P2" s="10"/>
    </row>
    <row r="3" ht="15.75" customHeight="1">
      <c r="A3" s="12" t="s">
        <v>30</v>
      </c>
      <c r="B3" s="13" t="s">
        <v>31</v>
      </c>
      <c r="C3" s="15">
        <v>3.0</v>
      </c>
      <c r="D3" s="7">
        <v>1.0</v>
      </c>
      <c r="E3" s="16">
        <v>41881.0</v>
      </c>
      <c r="F3" s="18">
        <v>0.3861111111111111</v>
      </c>
      <c r="G3" s="16">
        <v>42218.0</v>
      </c>
      <c r="H3" s="7" t="s">
        <v>27</v>
      </c>
      <c r="I3" s="7" t="s">
        <v>28</v>
      </c>
      <c r="J3" s="7">
        <v>195.0</v>
      </c>
      <c r="K3" s="7" t="s">
        <v>29</v>
      </c>
      <c r="L3" s="12" t="s">
        <v>32</v>
      </c>
      <c r="M3" s="20" t="str">
        <f t="shared" si="1"/>
        <v>44.37414</v>
      </c>
      <c r="N3" s="20" t="str">
        <f t="shared" si="2"/>
        <v>-124.95653</v>
      </c>
      <c r="P3" s="10"/>
    </row>
    <row r="4" ht="15.75" customHeight="1">
      <c r="A4" s="12" t="s">
        <v>33</v>
      </c>
      <c r="B4" s="13" t="s">
        <v>34</v>
      </c>
      <c r="C4" s="15" t="s">
        <v>35</v>
      </c>
      <c r="D4" s="7">
        <v>1.0</v>
      </c>
      <c r="E4" s="16">
        <v>41881.0</v>
      </c>
      <c r="F4" s="18">
        <v>0.3861111111111111</v>
      </c>
      <c r="G4" s="16">
        <v>42218.0</v>
      </c>
      <c r="H4" s="7" t="s">
        <v>27</v>
      </c>
      <c r="I4" s="7" t="s">
        <v>28</v>
      </c>
      <c r="J4" s="7">
        <v>195.0</v>
      </c>
      <c r="K4" s="7" t="s">
        <v>29</v>
      </c>
      <c r="L4" s="12"/>
      <c r="M4" s="20" t="str">
        <f t="shared" si="1"/>
        <v>44.37414</v>
      </c>
      <c r="N4" s="20" t="str">
        <f t="shared" si="2"/>
        <v>-124.95653</v>
      </c>
      <c r="P4" s="10"/>
    </row>
    <row r="5" ht="15.75" customHeight="1">
      <c r="A5" s="12" t="s">
        <v>36</v>
      </c>
      <c r="B5" s="13" t="s">
        <v>37</v>
      </c>
      <c r="C5" s="15">
        <v>215.0</v>
      </c>
      <c r="D5" s="7">
        <v>1.0</v>
      </c>
      <c r="E5" s="16">
        <v>41881.0</v>
      </c>
      <c r="F5" s="18">
        <v>0.3861111111111111</v>
      </c>
      <c r="G5" s="16">
        <v>42218.0</v>
      </c>
      <c r="H5" s="7" t="s">
        <v>27</v>
      </c>
      <c r="I5" s="7" t="s">
        <v>28</v>
      </c>
      <c r="J5" s="7">
        <v>195.0</v>
      </c>
      <c r="K5" s="7" t="s">
        <v>29</v>
      </c>
      <c r="L5" s="12"/>
      <c r="M5" s="20" t="str">
        <f t="shared" si="1"/>
        <v>44.37414</v>
      </c>
      <c r="N5" s="20" t="str">
        <f t="shared" si="2"/>
        <v>-124.95653</v>
      </c>
      <c r="P5" s="10"/>
    </row>
    <row r="6" ht="12.75" customHeight="1">
      <c r="A6" s="25" t="s">
        <v>38</v>
      </c>
      <c r="B6" s="26" t="s">
        <v>39</v>
      </c>
      <c r="C6" s="15" t="s">
        <v>40</v>
      </c>
      <c r="D6" s="7">
        <v>1.0</v>
      </c>
      <c r="E6" s="16">
        <v>41881.0</v>
      </c>
      <c r="F6" s="18">
        <v>0.3861111111111111</v>
      </c>
      <c r="G6" s="16">
        <v>42218.0</v>
      </c>
      <c r="H6" s="7" t="s">
        <v>27</v>
      </c>
      <c r="I6" s="7" t="s">
        <v>28</v>
      </c>
      <c r="J6" s="7">
        <v>195.0</v>
      </c>
      <c r="K6" s="7" t="s">
        <v>29</v>
      </c>
      <c r="L6" s="12"/>
      <c r="M6" s="20" t="str">
        <f t="shared" si="1"/>
        <v>44.37414</v>
      </c>
      <c r="N6" s="20" t="str">
        <f t="shared" si="2"/>
        <v>-124.95653</v>
      </c>
      <c r="P6" s="10"/>
    </row>
    <row r="7" ht="15.75" customHeight="1">
      <c r="A7" s="25" t="s">
        <v>41</v>
      </c>
      <c r="B7" s="26" t="s">
        <v>42</v>
      </c>
      <c r="C7" s="28" t="s">
        <v>43</v>
      </c>
      <c r="D7" s="7">
        <v>1.0</v>
      </c>
      <c r="E7" s="16">
        <v>41881.0</v>
      </c>
      <c r="F7" s="18">
        <v>0.3861111111111111</v>
      </c>
      <c r="G7" s="16">
        <v>42218.0</v>
      </c>
      <c r="H7" s="7" t="s">
        <v>27</v>
      </c>
      <c r="I7" s="7" t="s">
        <v>28</v>
      </c>
      <c r="J7" s="7">
        <v>195.0</v>
      </c>
      <c r="K7" s="7" t="s">
        <v>29</v>
      </c>
      <c r="L7" s="12"/>
      <c r="M7" s="20" t="str">
        <f t="shared" si="1"/>
        <v>44.37414</v>
      </c>
      <c r="N7" s="20" t="str">
        <f t="shared" si="2"/>
        <v>-124.95653</v>
      </c>
      <c r="P7" s="10"/>
    </row>
    <row r="8">
      <c r="A8" s="12"/>
      <c r="B8" s="13"/>
      <c r="C8" s="15"/>
      <c r="D8" s="7"/>
      <c r="E8" s="16"/>
      <c r="F8" s="18"/>
      <c r="G8" s="16"/>
      <c r="H8" s="7"/>
      <c r="I8" s="7"/>
      <c r="J8" s="7"/>
      <c r="K8" s="7"/>
      <c r="L8" s="12"/>
      <c r="M8" s="20"/>
      <c r="N8" s="20"/>
      <c r="P8" s="10"/>
    </row>
    <row r="9">
      <c r="A9" s="12" t="s">
        <v>44</v>
      </c>
      <c r="B9" s="13" t="s">
        <v>25</v>
      </c>
      <c r="C9" s="15" t="s">
        <v>45</v>
      </c>
      <c r="D9" s="7">
        <v>2.0</v>
      </c>
      <c r="E9" s="16">
        <v>42219.0</v>
      </c>
      <c r="F9" s="18">
        <v>0.23680555555555555</v>
      </c>
      <c r="G9" s="29">
        <v>42569.0</v>
      </c>
      <c r="H9" s="7" t="s">
        <v>46</v>
      </c>
      <c r="I9" s="7" t="s">
        <v>47</v>
      </c>
      <c r="J9" s="7">
        <v>194.0</v>
      </c>
      <c r="K9" s="7" t="s">
        <v>48</v>
      </c>
      <c r="L9" s="12"/>
      <c r="M9" s="20" t="str">
        <f t="shared" ref="M9:M14" si="3">((LEFT(H9,(FIND("°",H9,1)-1)))+(MID(H9,(FIND("°",H9,1)+1),(FIND("'",H9,1))-(FIND("°",H9,1)+1))/60))*(IF(RIGHT(H9,1)="N",1,-1))</f>
        <v>44.37415167</v>
      </c>
      <c r="N9" s="20" t="str">
        <f t="shared" ref="N9:N14" si="4">((LEFT(I9,(FIND("°",I9,1)-1)))+(MID(I9,(FIND("°",I9,1)+1),(FIND("'",I9,1))-(FIND("°",I9,1)+1))/60))*(IF(RIGHT(I9,1)="E",1,-1))</f>
        <v>-124.9564767</v>
      </c>
      <c r="P9" s="10"/>
    </row>
    <row r="10">
      <c r="A10" s="12" t="s">
        <v>49</v>
      </c>
      <c r="B10" s="13" t="s">
        <v>34</v>
      </c>
      <c r="C10" s="15" t="s">
        <v>50</v>
      </c>
      <c r="D10" s="7">
        <v>2.0</v>
      </c>
      <c r="E10" s="16">
        <v>42219.0</v>
      </c>
      <c r="F10" s="18">
        <v>0.23680555555555555</v>
      </c>
      <c r="G10" s="29">
        <v>42569.0</v>
      </c>
      <c r="H10" s="7" t="s">
        <v>46</v>
      </c>
      <c r="I10" s="7" t="s">
        <v>47</v>
      </c>
      <c r="J10" s="7">
        <v>194.0</v>
      </c>
      <c r="K10" s="7" t="s">
        <v>48</v>
      </c>
      <c r="L10" s="12"/>
      <c r="M10" s="20" t="str">
        <f t="shared" si="3"/>
        <v>44.37415167</v>
      </c>
      <c r="N10" s="20" t="str">
        <f t="shared" si="4"/>
        <v>-124.9564767</v>
      </c>
      <c r="P10" s="10"/>
    </row>
    <row r="11">
      <c r="A11" s="12" t="s">
        <v>51</v>
      </c>
      <c r="B11" s="13" t="s">
        <v>37</v>
      </c>
      <c r="C11" s="15">
        <v>316.0</v>
      </c>
      <c r="D11" s="7">
        <v>2.0</v>
      </c>
      <c r="E11" s="16">
        <v>42219.0</v>
      </c>
      <c r="F11" s="18">
        <v>0.23680555555555555</v>
      </c>
      <c r="G11" s="29">
        <v>42569.0</v>
      </c>
      <c r="H11" s="7" t="s">
        <v>46</v>
      </c>
      <c r="I11" s="7" t="s">
        <v>47</v>
      </c>
      <c r="J11" s="7">
        <v>194.0</v>
      </c>
      <c r="K11" s="7" t="s">
        <v>48</v>
      </c>
      <c r="L11" s="12"/>
      <c r="M11" s="20" t="str">
        <f t="shared" si="3"/>
        <v>44.37415167</v>
      </c>
      <c r="N11" s="20" t="str">
        <f t="shared" si="4"/>
        <v>-124.9564767</v>
      </c>
      <c r="P11" s="10"/>
    </row>
    <row r="12">
      <c r="A12" s="12" t="s">
        <v>52</v>
      </c>
      <c r="B12" s="26" t="s">
        <v>39</v>
      </c>
      <c r="C12" s="15" t="s">
        <v>53</v>
      </c>
      <c r="D12" s="7">
        <v>2.0</v>
      </c>
      <c r="E12" s="16">
        <v>42219.0</v>
      </c>
      <c r="F12" s="18">
        <v>0.23680555555555555</v>
      </c>
      <c r="G12" s="29">
        <v>42569.0</v>
      </c>
      <c r="H12" s="7" t="s">
        <v>46</v>
      </c>
      <c r="I12" s="7" t="s">
        <v>47</v>
      </c>
      <c r="J12" s="7">
        <v>194.0</v>
      </c>
      <c r="K12" s="7" t="s">
        <v>48</v>
      </c>
      <c r="L12" s="12"/>
      <c r="M12" s="20" t="str">
        <f t="shared" si="3"/>
        <v>44.37415167</v>
      </c>
      <c r="N12" s="20" t="str">
        <f t="shared" si="4"/>
        <v>-124.9564767</v>
      </c>
      <c r="P12" s="10"/>
    </row>
    <row r="13">
      <c r="A13" s="12" t="s">
        <v>54</v>
      </c>
      <c r="B13" s="26" t="s">
        <v>42</v>
      </c>
      <c r="C13" s="15" t="s">
        <v>55</v>
      </c>
      <c r="D13" s="7">
        <v>2.0</v>
      </c>
      <c r="E13" s="16">
        <v>42219.0</v>
      </c>
      <c r="F13" s="18">
        <v>0.23680555555555555</v>
      </c>
      <c r="G13" s="29">
        <v>42569.0</v>
      </c>
      <c r="H13" s="7" t="s">
        <v>46</v>
      </c>
      <c r="I13" s="7" t="s">
        <v>47</v>
      </c>
      <c r="J13" s="7">
        <v>194.0</v>
      </c>
      <c r="K13" s="7" t="s">
        <v>48</v>
      </c>
      <c r="L13" s="12"/>
      <c r="M13" s="20" t="str">
        <f t="shared" si="3"/>
        <v>44.37415167</v>
      </c>
      <c r="N13" s="20" t="str">
        <f t="shared" si="4"/>
        <v>-124.9564767</v>
      </c>
      <c r="P13" s="10"/>
    </row>
    <row r="14">
      <c r="A14" s="12" t="s">
        <v>56</v>
      </c>
      <c r="B14" s="13" t="s">
        <v>31</v>
      </c>
      <c r="C14" s="15">
        <v>4.0</v>
      </c>
      <c r="D14" s="7">
        <v>2.0</v>
      </c>
      <c r="E14" s="16">
        <v>42219.0</v>
      </c>
      <c r="F14" s="18">
        <v>0.23680555555555555</v>
      </c>
      <c r="G14" s="29">
        <v>42569.0</v>
      </c>
      <c r="H14" s="7" t="s">
        <v>46</v>
      </c>
      <c r="I14" s="7" t="s">
        <v>47</v>
      </c>
      <c r="J14" s="7">
        <v>194.0</v>
      </c>
      <c r="K14" s="7" t="s">
        <v>48</v>
      </c>
      <c r="L14" s="12" t="s">
        <v>57</v>
      </c>
      <c r="M14" s="20" t="str">
        <f t="shared" si="3"/>
        <v>44.37415167</v>
      </c>
      <c r="N14" s="20" t="str">
        <f t="shared" si="4"/>
        <v>-124.9564767</v>
      </c>
      <c r="P14" s="10"/>
    </row>
    <row r="15">
      <c r="A15" s="12"/>
      <c r="B15" s="13"/>
      <c r="C15" s="15"/>
      <c r="D15" s="7"/>
      <c r="E15" s="16"/>
      <c r="F15" s="18"/>
      <c r="G15" s="16"/>
      <c r="H15" s="7"/>
      <c r="I15" s="7"/>
      <c r="J15" s="7"/>
      <c r="K15" s="7"/>
      <c r="L15" s="12"/>
      <c r="M15" s="20"/>
      <c r="N15" s="20"/>
      <c r="P15" s="10"/>
    </row>
    <row r="16">
      <c r="A16" s="31" t="s">
        <v>44</v>
      </c>
      <c r="B16" s="32" t="s">
        <v>25</v>
      </c>
      <c r="C16" s="33" t="s">
        <v>26</v>
      </c>
      <c r="D16" s="34">
        <v>3.0</v>
      </c>
      <c r="E16" s="29">
        <v>42570.0</v>
      </c>
      <c r="F16" s="18">
        <v>0.3333333333333333</v>
      </c>
      <c r="G16" s="16"/>
      <c r="H16" s="7" t="s">
        <v>46</v>
      </c>
      <c r="I16" s="7" t="s">
        <v>47</v>
      </c>
      <c r="J16" s="7">
        <v>194.0</v>
      </c>
      <c r="K16" s="34" t="s">
        <v>58</v>
      </c>
      <c r="L16" s="12"/>
      <c r="M16" s="20" t="str">
        <f t="shared" ref="M16:M21" si="5">((LEFT(H16,(FIND("°",H16,1)-1)))+(MID(H16,(FIND("°",H16,1)+1),(FIND("'",H16,1))-(FIND("°",H16,1)+1))/60))*(IF(RIGHT(H16,1)="N",1,-1))</f>
        <v>44.37415167</v>
      </c>
      <c r="N16" s="20" t="str">
        <f t="shared" ref="N16:N21" si="6">((LEFT(I16,(FIND("°",I16,1)-1)))+(MID(I16,(FIND("°",I16,1)+1),(FIND("'",I16,1))-(FIND("°",I16,1)+1))/60))*(IF(RIGHT(I16,1)="E",1,-1))</f>
        <v>-124.9564767</v>
      </c>
      <c r="P16" s="10"/>
    </row>
    <row r="17">
      <c r="A17" s="25" t="s">
        <v>59</v>
      </c>
      <c r="B17" s="36" t="s">
        <v>34</v>
      </c>
      <c r="C17" s="33" t="s">
        <v>35</v>
      </c>
      <c r="D17" s="34">
        <v>3.0</v>
      </c>
      <c r="E17" s="29">
        <v>42570.0</v>
      </c>
      <c r="F17" s="18">
        <v>0.3333333333333333</v>
      </c>
      <c r="G17" s="37"/>
      <c r="H17" s="7" t="s">
        <v>46</v>
      </c>
      <c r="I17" s="7" t="s">
        <v>47</v>
      </c>
      <c r="J17" s="7">
        <v>194.0</v>
      </c>
      <c r="K17" s="34" t="s">
        <v>58</v>
      </c>
      <c r="L17" s="31"/>
      <c r="M17" s="20" t="str">
        <f t="shared" si="5"/>
        <v>44.37415167</v>
      </c>
      <c r="N17" s="20" t="str">
        <f t="shared" si="6"/>
        <v>-124.9564767</v>
      </c>
      <c r="O17" s="38"/>
      <c r="P17" s="39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>
      <c r="A18" s="25" t="s">
        <v>60</v>
      </c>
      <c r="B18" s="40" t="s">
        <v>37</v>
      </c>
      <c r="C18" s="33">
        <v>215.0</v>
      </c>
      <c r="D18" s="34">
        <v>3.0</v>
      </c>
      <c r="E18" s="29">
        <v>42570.0</v>
      </c>
      <c r="F18" s="18">
        <v>0.3333333333333333</v>
      </c>
      <c r="G18" s="37"/>
      <c r="H18" s="7" t="s">
        <v>46</v>
      </c>
      <c r="I18" s="7" t="s">
        <v>47</v>
      </c>
      <c r="J18" s="7">
        <v>194.0</v>
      </c>
      <c r="K18" s="34" t="s">
        <v>58</v>
      </c>
      <c r="L18" s="31"/>
      <c r="M18" s="20" t="str">
        <f t="shared" si="5"/>
        <v>44.37415167</v>
      </c>
      <c r="N18" s="20" t="str">
        <f t="shared" si="6"/>
        <v>-124.9564767</v>
      </c>
      <c r="O18" s="38"/>
      <c r="P18" s="39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>
      <c r="A19" s="25" t="s">
        <v>38</v>
      </c>
      <c r="B19" s="41" t="s">
        <v>39</v>
      </c>
      <c r="C19" s="33" t="s">
        <v>40</v>
      </c>
      <c r="D19" s="34">
        <v>3.0</v>
      </c>
      <c r="E19" s="29">
        <v>42570.0</v>
      </c>
      <c r="F19" s="18">
        <v>0.3333333333333333</v>
      </c>
      <c r="G19" s="37"/>
      <c r="H19" s="7" t="s">
        <v>46</v>
      </c>
      <c r="I19" s="7" t="s">
        <v>47</v>
      </c>
      <c r="J19" s="7">
        <v>194.0</v>
      </c>
      <c r="K19" s="34" t="s">
        <v>58</v>
      </c>
      <c r="L19" s="31"/>
      <c r="M19" s="20" t="str">
        <f t="shared" si="5"/>
        <v>44.37415167</v>
      </c>
      <c r="N19" s="20" t="str">
        <f t="shared" si="6"/>
        <v>-124.9564767</v>
      </c>
      <c r="O19" s="38"/>
      <c r="P19" s="39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>
      <c r="A20" s="25" t="s">
        <v>61</v>
      </c>
      <c r="B20" s="41" t="s">
        <v>62</v>
      </c>
      <c r="C20" s="33" t="s">
        <v>63</v>
      </c>
      <c r="D20" s="34">
        <v>3.0</v>
      </c>
      <c r="E20" s="29">
        <v>42570.0</v>
      </c>
      <c r="F20" s="18">
        <v>0.3333333333333333</v>
      </c>
      <c r="G20" s="37"/>
      <c r="H20" s="7" t="s">
        <v>46</v>
      </c>
      <c r="I20" s="7" t="s">
        <v>47</v>
      </c>
      <c r="J20" s="7">
        <v>194.0</v>
      </c>
      <c r="K20" s="34" t="s">
        <v>58</v>
      </c>
      <c r="L20" s="31"/>
      <c r="M20" s="20" t="str">
        <f t="shared" si="5"/>
        <v>44.37415167</v>
      </c>
      <c r="N20" s="20" t="str">
        <f t="shared" si="6"/>
        <v>-124.9564767</v>
      </c>
      <c r="O20" s="38"/>
      <c r="P20" s="39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>
      <c r="A21" s="25" t="s">
        <v>64</v>
      </c>
      <c r="B21" s="41" t="s">
        <v>31</v>
      </c>
      <c r="C21" s="33">
        <v>2.0</v>
      </c>
      <c r="D21" s="34">
        <v>3.0</v>
      </c>
      <c r="E21" s="29">
        <v>42570.0</v>
      </c>
      <c r="F21" s="18">
        <v>0.3333333333333333</v>
      </c>
      <c r="G21" s="37"/>
      <c r="H21" s="7" t="s">
        <v>46</v>
      </c>
      <c r="I21" s="7" t="s">
        <v>47</v>
      </c>
      <c r="J21" s="7">
        <v>194.0</v>
      </c>
      <c r="K21" s="34" t="s">
        <v>58</v>
      </c>
      <c r="L21" s="31" t="s">
        <v>57</v>
      </c>
      <c r="M21" s="20" t="str">
        <f t="shared" si="5"/>
        <v>44.37415167</v>
      </c>
      <c r="N21" s="20" t="str">
        <f t="shared" si="6"/>
        <v>-124.9564767</v>
      </c>
      <c r="O21" s="38"/>
      <c r="P21" s="39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>
      <c r="A22" s="12"/>
      <c r="B22" s="13"/>
      <c r="C22" s="15"/>
      <c r="D22" s="7"/>
      <c r="E22" s="16"/>
      <c r="F22" s="18"/>
      <c r="G22" s="16"/>
      <c r="H22" s="7"/>
      <c r="I22" s="7"/>
      <c r="J22" s="7"/>
      <c r="K22" s="7"/>
      <c r="L22" s="12"/>
      <c r="M22" s="20"/>
      <c r="N22" s="20"/>
      <c r="P22" s="10"/>
    </row>
    <row r="23">
      <c r="A23" s="12" t="s">
        <v>66</v>
      </c>
      <c r="B23" s="13" t="s">
        <v>67</v>
      </c>
      <c r="C23" s="15" t="s">
        <v>68</v>
      </c>
      <c r="D23" s="7">
        <v>1.0</v>
      </c>
      <c r="E23" s="16">
        <v>41881.0</v>
      </c>
      <c r="F23" s="18">
        <v>0.9104166666666667</v>
      </c>
      <c r="G23" s="16">
        <v>42218.0</v>
      </c>
      <c r="H23" s="7" t="s">
        <v>27</v>
      </c>
      <c r="I23" s="7" t="s">
        <v>28</v>
      </c>
      <c r="J23" s="7">
        <v>195.0</v>
      </c>
      <c r="K23" s="7" t="s">
        <v>29</v>
      </c>
      <c r="L23" s="12" t="s">
        <v>69</v>
      </c>
      <c r="M23" s="20" t="str">
        <f t="shared" ref="M23:M33" si="7">((LEFT(H23,(FIND("°",H23,1)-1)))+(MID(H23,(FIND("°",H23,1)+1),(FIND("'",H23,1))-(FIND("°",H23,1)+1))/60))*(IF(RIGHT(H23,1)="N",1,-1))</f>
        <v>44.37414</v>
      </c>
      <c r="N23" s="20" t="str">
        <f t="shared" ref="N23:N33" si="8">((LEFT(I23,(FIND("°",I23,1)-1)))+(MID(I23,(FIND("°",I23,1)+1),(FIND("'",I23,1))-(FIND("°",I23,1)+1))/60))*(IF(RIGHT(I23,1)="E",1,-1))</f>
        <v>-124.95653</v>
      </c>
      <c r="P23" s="10"/>
    </row>
    <row r="24">
      <c r="A24" s="25" t="s">
        <v>70</v>
      </c>
      <c r="B24" s="13" t="s">
        <v>71</v>
      </c>
      <c r="C24" s="15" t="s">
        <v>72</v>
      </c>
      <c r="D24" s="7">
        <v>1.0</v>
      </c>
      <c r="E24" s="16">
        <v>41881.0</v>
      </c>
      <c r="F24" s="18">
        <v>0.9104166666666667</v>
      </c>
      <c r="G24" s="16">
        <v>42218.0</v>
      </c>
      <c r="H24" s="7" t="s">
        <v>27</v>
      </c>
      <c r="I24" s="7" t="s">
        <v>28</v>
      </c>
      <c r="J24" s="7">
        <v>195.0</v>
      </c>
      <c r="K24" s="7" t="s">
        <v>29</v>
      </c>
      <c r="L24" s="12" t="s">
        <v>69</v>
      </c>
      <c r="M24" s="20" t="str">
        <f t="shared" si="7"/>
        <v>44.37414</v>
      </c>
      <c r="N24" s="20" t="str">
        <f t="shared" si="8"/>
        <v>-124.95653</v>
      </c>
      <c r="P24" s="10"/>
    </row>
    <row r="25">
      <c r="A25" s="25" t="s">
        <v>74</v>
      </c>
      <c r="B25" s="13" t="s">
        <v>75</v>
      </c>
      <c r="C25" s="15" t="s">
        <v>76</v>
      </c>
      <c r="D25" s="7">
        <v>1.0</v>
      </c>
      <c r="E25" s="16">
        <v>41881.0</v>
      </c>
      <c r="F25" s="18">
        <v>0.9104166666666667</v>
      </c>
      <c r="G25" s="16">
        <v>42218.0</v>
      </c>
      <c r="H25" s="7" t="s">
        <v>27</v>
      </c>
      <c r="I25" s="7" t="s">
        <v>28</v>
      </c>
      <c r="J25" s="7">
        <v>195.0</v>
      </c>
      <c r="K25" s="7" t="s">
        <v>29</v>
      </c>
      <c r="L25" s="12" t="s">
        <v>69</v>
      </c>
      <c r="M25" s="20" t="str">
        <f t="shared" si="7"/>
        <v>44.37414</v>
      </c>
      <c r="N25" s="20" t="str">
        <f t="shared" si="8"/>
        <v>-124.95653</v>
      </c>
      <c r="P25" s="10"/>
    </row>
    <row r="26">
      <c r="A26" s="25" t="s">
        <v>77</v>
      </c>
      <c r="B26" s="13" t="s">
        <v>78</v>
      </c>
      <c r="C26" s="15" t="s">
        <v>79</v>
      </c>
      <c r="D26" s="7">
        <v>1.0</v>
      </c>
      <c r="E26" s="16">
        <v>41881.0</v>
      </c>
      <c r="F26" s="18">
        <v>0.9104166666666667</v>
      </c>
      <c r="G26" s="16">
        <v>42218.0</v>
      </c>
      <c r="H26" s="7" t="s">
        <v>27</v>
      </c>
      <c r="I26" s="7" t="s">
        <v>28</v>
      </c>
      <c r="J26" s="7">
        <v>195.0</v>
      </c>
      <c r="K26" s="7" t="s">
        <v>29</v>
      </c>
      <c r="L26" s="12" t="s">
        <v>69</v>
      </c>
      <c r="M26" s="20" t="str">
        <f t="shared" si="7"/>
        <v>44.37414</v>
      </c>
      <c r="N26" s="20" t="str">
        <f t="shared" si="8"/>
        <v>-124.95653</v>
      </c>
      <c r="P26" s="10"/>
    </row>
    <row r="27">
      <c r="A27" s="25" t="s">
        <v>80</v>
      </c>
      <c r="B27" s="13" t="s">
        <v>81</v>
      </c>
      <c r="C27" s="15">
        <v>1150.0</v>
      </c>
      <c r="D27" s="7">
        <v>1.0</v>
      </c>
      <c r="E27" s="16">
        <v>41881.0</v>
      </c>
      <c r="F27" s="18">
        <v>0.9104166666666667</v>
      </c>
      <c r="G27" s="16">
        <v>42218.0</v>
      </c>
      <c r="H27" s="7" t="s">
        <v>27</v>
      </c>
      <c r="I27" s="7" t="s">
        <v>28</v>
      </c>
      <c r="J27" s="7">
        <v>195.0</v>
      </c>
      <c r="K27" s="7" t="s">
        <v>29</v>
      </c>
      <c r="L27" s="12" t="s">
        <v>69</v>
      </c>
      <c r="M27" s="20" t="str">
        <f t="shared" si="7"/>
        <v>44.37414</v>
      </c>
      <c r="N27" s="20" t="str">
        <f t="shared" si="8"/>
        <v>-124.95653</v>
      </c>
      <c r="P27" s="10"/>
    </row>
    <row r="28">
      <c r="A28" s="42" t="s">
        <v>83</v>
      </c>
      <c r="B28" s="13" t="s">
        <v>84</v>
      </c>
      <c r="C28" s="15">
        <v>128.0</v>
      </c>
      <c r="D28" s="7">
        <v>1.0</v>
      </c>
      <c r="E28" s="16">
        <v>41881.0</v>
      </c>
      <c r="F28" s="18">
        <v>0.9104166666666667</v>
      </c>
      <c r="G28" s="16">
        <v>42218.0</v>
      </c>
      <c r="H28" s="7" t="s">
        <v>27</v>
      </c>
      <c r="I28" s="7" t="s">
        <v>28</v>
      </c>
      <c r="J28" s="7">
        <v>195.0</v>
      </c>
      <c r="K28" s="7" t="s">
        <v>29</v>
      </c>
      <c r="L28" s="12" t="s">
        <v>69</v>
      </c>
      <c r="M28" s="20" t="str">
        <f t="shared" si="7"/>
        <v>44.37414</v>
      </c>
      <c r="N28" s="20" t="str">
        <f t="shared" si="8"/>
        <v>-124.95653</v>
      </c>
      <c r="P28" s="10"/>
    </row>
    <row r="29">
      <c r="A29" s="25" t="s">
        <v>85</v>
      </c>
      <c r="B29" s="13" t="s">
        <v>86</v>
      </c>
      <c r="C29" s="15">
        <v>434.0</v>
      </c>
      <c r="D29" s="7">
        <v>1.0</v>
      </c>
      <c r="E29" s="16">
        <v>41881.0</v>
      </c>
      <c r="F29" s="18">
        <v>0.9104166666666667</v>
      </c>
      <c r="G29" s="16">
        <v>42218.0</v>
      </c>
      <c r="H29" s="7" t="s">
        <v>27</v>
      </c>
      <c r="I29" s="7" t="s">
        <v>28</v>
      </c>
      <c r="J29" s="7">
        <v>195.0</v>
      </c>
      <c r="K29" s="7" t="s">
        <v>29</v>
      </c>
      <c r="L29" s="12" t="s">
        <v>69</v>
      </c>
      <c r="M29" s="20" t="str">
        <f t="shared" si="7"/>
        <v>44.37414</v>
      </c>
      <c r="N29" s="20" t="str">
        <f t="shared" si="8"/>
        <v>-124.95653</v>
      </c>
      <c r="P29" s="10"/>
    </row>
    <row r="30">
      <c r="A30" s="42" t="s">
        <v>88</v>
      </c>
      <c r="B30" s="13" t="s">
        <v>89</v>
      </c>
      <c r="C30" s="15">
        <v>241.0</v>
      </c>
      <c r="D30" s="7">
        <v>1.0</v>
      </c>
      <c r="E30" s="16">
        <v>41881.0</v>
      </c>
      <c r="F30" s="18">
        <v>0.9104166666666667</v>
      </c>
      <c r="G30" s="16">
        <v>42218.0</v>
      </c>
      <c r="H30" s="7" t="s">
        <v>27</v>
      </c>
      <c r="I30" s="7" t="s">
        <v>28</v>
      </c>
      <c r="J30" s="7">
        <v>195.0</v>
      </c>
      <c r="K30" s="7" t="s">
        <v>29</v>
      </c>
      <c r="L30" s="12" t="s">
        <v>69</v>
      </c>
      <c r="M30" s="20" t="str">
        <f t="shared" si="7"/>
        <v>44.37414</v>
      </c>
      <c r="N30" s="20" t="str">
        <f t="shared" si="8"/>
        <v>-124.95653</v>
      </c>
      <c r="P30" s="10"/>
    </row>
    <row r="31">
      <c r="A31" s="25" t="s">
        <v>90</v>
      </c>
      <c r="B31" s="13" t="s">
        <v>91</v>
      </c>
      <c r="C31" s="15">
        <v>344.0</v>
      </c>
      <c r="D31" s="7">
        <v>1.0</v>
      </c>
      <c r="E31" s="16">
        <v>41881.0</v>
      </c>
      <c r="F31" s="18">
        <v>0.9104166666666667</v>
      </c>
      <c r="G31" s="16">
        <v>42218.0</v>
      </c>
      <c r="H31" s="7" t="s">
        <v>27</v>
      </c>
      <c r="I31" s="7" t="s">
        <v>28</v>
      </c>
      <c r="J31" s="7">
        <v>195.0</v>
      </c>
      <c r="K31" s="7" t="s">
        <v>29</v>
      </c>
      <c r="L31" s="12" t="s">
        <v>69</v>
      </c>
      <c r="M31" s="20" t="str">
        <f t="shared" si="7"/>
        <v>44.37414</v>
      </c>
      <c r="N31" s="20" t="str">
        <f t="shared" si="8"/>
        <v>-124.95653</v>
      </c>
      <c r="P31" s="10"/>
    </row>
    <row r="32">
      <c r="A32" s="42" t="s">
        <v>92</v>
      </c>
      <c r="B32" s="13" t="s">
        <v>93</v>
      </c>
      <c r="C32" s="15">
        <v>8399.0</v>
      </c>
      <c r="D32" s="7">
        <v>1.0</v>
      </c>
      <c r="E32" s="16">
        <v>41881.0</v>
      </c>
      <c r="F32" s="18">
        <v>0.9104166666666667</v>
      </c>
      <c r="G32" s="16">
        <v>42218.0</v>
      </c>
      <c r="H32" s="7" t="s">
        <v>27</v>
      </c>
      <c r="I32" s="7" t="s">
        <v>28</v>
      </c>
      <c r="J32" s="7">
        <v>195.0</v>
      </c>
      <c r="K32" s="7" t="s">
        <v>29</v>
      </c>
      <c r="L32" s="12" t="s">
        <v>69</v>
      </c>
      <c r="M32" s="20" t="str">
        <f t="shared" si="7"/>
        <v>44.37414</v>
      </c>
      <c r="N32" s="20" t="str">
        <f t="shared" si="8"/>
        <v>-124.95653</v>
      </c>
      <c r="P32" s="10"/>
    </row>
    <row r="33">
      <c r="A33" s="25" t="s">
        <v>61</v>
      </c>
      <c r="B33" s="13" t="s">
        <v>95</v>
      </c>
      <c r="C33" s="28" t="s">
        <v>63</v>
      </c>
      <c r="D33" s="7">
        <v>1.0</v>
      </c>
      <c r="E33" s="16">
        <v>41881.0</v>
      </c>
      <c r="F33" s="18">
        <v>0.9104166666666667</v>
      </c>
      <c r="G33" s="16">
        <v>42218.0</v>
      </c>
      <c r="H33" s="7" t="s">
        <v>27</v>
      </c>
      <c r="I33" s="7" t="s">
        <v>28</v>
      </c>
      <c r="J33" s="7">
        <v>195.0</v>
      </c>
      <c r="K33" s="7" t="s">
        <v>29</v>
      </c>
      <c r="L33" s="12" t="s">
        <v>69</v>
      </c>
      <c r="M33" s="20" t="str">
        <f t="shared" si="7"/>
        <v>44.37414</v>
      </c>
      <c r="N33" s="20" t="str">
        <f t="shared" si="8"/>
        <v>-124.95653</v>
      </c>
      <c r="P33" s="10"/>
    </row>
    <row r="34">
      <c r="A34" s="12"/>
      <c r="B34" s="13"/>
      <c r="C34" s="15"/>
      <c r="D34" s="7"/>
      <c r="E34" s="16"/>
      <c r="F34" s="18"/>
      <c r="G34" s="16"/>
      <c r="H34" s="7"/>
      <c r="I34" s="7"/>
      <c r="J34" s="7"/>
      <c r="K34" s="7"/>
      <c r="L34" s="12"/>
      <c r="M34" s="20"/>
      <c r="N34" s="20"/>
      <c r="P34" s="10"/>
    </row>
    <row r="35">
      <c r="A35" s="12" t="s">
        <v>96</v>
      </c>
      <c r="B35" s="13" t="s">
        <v>67</v>
      </c>
      <c r="C35" s="15" t="s">
        <v>97</v>
      </c>
      <c r="D35" s="7">
        <v>2.0</v>
      </c>
      <c r="E35" s="16">
        <v>42219.0</v>
      </c>
      <c r="F35" s="18">
        <v>0.09791666666666667</v>
      </c>
      <c r="G35" s="16"/>
      <c r="H35" s="7" t="s">
        <v>46</v>
      </c>
      <c r="I35" s="7" t="s">
        <v>47</v>
      </c>
      <c r="J35" s="7">
        <v>194.0</v>
      </c>
      <c r="K35" s="7" t="s">
        <v>48</v>
      </c>
      <c r="L35" s="12"/>
      <c r="M35" s="20" t="str">
        <f t="shared" ref="M35:M45" si="9">((LEFT(H35,(FIND("°",H35,1)-1)))+(MID(H35,(FIND("°",H35,1)+1),(FIND("'",H35,1))-(FIND("°",H35,1)+1))/60))*(IF(RIGHT(H35,1)="N",1,-1))</f>
        <v>44.37415167</v>
      </c>
      <c r="N35" s="20" t="str">
        <f t="shared" ref="N35:N45" si="10">((LEFT(I35,(FIND("°",I35,1)-1)))+(MID(I35,(FIND("°",I35,1)+1),(FIND("'",I35,1))-(FIND("°",I35,1)+1))/60))*(IF(RIGHT(I35,1)="E",1,-1))</f>
        <v>-124.9564767</v>
      </c>
      <c r="P35" s="10"/>
    </row>
    <row r="36">
      <c r="A36" s="12" t="s">
        <v>99</v>
      </c>
      <c r="B36" s="13" t="s">
        <v>71</v>
      </c>
      <c r="C36" s="15" t="s">
        <v>100</v>
      </c>
      <c r="D36" s="7">
        <v>2.0</v>
      </c>
      <c r="E36" s="16">
        <v>42219.0</v>
      </c>
      <c r="F36" s="18">
        <v>0.09791666666666667</v>
      </c>
      <c r="G36" s="29">
        <v>42569.0</v>
      </c>
      <c r="H36" s="7" t="s">
        <v>46</v>
      </c>
      <c r="I36" s="7" t="s">
        <v>47</v>
      </c>
      <c r="J36" s="7">
        <v>194.0</v>
      </c>
      <c r="K36" s="7" t="s">
        <v>48</v>
      </c>
      <c r="L36" s="12" t="s">
        <v>101</v>
      </c>
      <c r="M36" s="20" t="str">
        <f t="shared" si="9"/>
        <v>44.37415167</v>
      </c>
      <c r="N36" s="20" t="str">
        <f t="shared" si="10"/>
        <v>-124.9564767</v>
      </c>
      <c r="P36" s="10"/>
    </row>
    <row r="37">
      <c r="A37" s="12" t="s">
        <v>102</v>
      </c>
      <c r="B37" s="13" t="s">
        <v>75</v>
      </c>
      <c r="C37" s="15" t="s">
        <v>103</v>
      </c>
      <c r="D37" s="7">
        <v>2.0</v>
      </c>
      <c r="E37" s="16">
        <v>42219.0</v>
      </c>
      <c r="F37" s="18">
        <v>0.09791666666666667</v>
      </c>
      <c r="G37" s="29">
        <v>42569.0</v>
      </c>
      <c r="H37" s="7" t="s">
        <v>46</v>
      </c>
      <c r="I37" s="7" t="s">
        <v>47</v>
      </c>
      <c r="J37" s="7">
        <v>194.0</v>
      </c>
      <c r="K37" s="7" t="s">
        <v>48</v>
      </c>
      <c r="L37" s="12"/>
      <c r="M37" s="20" t="str">
        <f t="shared" si="9"/>
        <v>44.37415167</v>
      </c>
      <c r="N37" s="20" t="str">
        <f t="shared" si="10"/>
        <v>-124.9564767</v>
      </c>
      <c r="P37" s="10"/>
    </row>
    <row r="38">
      <c r="A38" s="12" t="s">
        <v>104</v>
      </c>
      <c r="B38" s="13" t="s">
        <v>78</v>
      </c>
      <c r="C38" s="15" t="s">
        <v>105</v>
      </c>
      <c r="D38" s="7">
        <v>2.0</v>
      </c>
      <c r="E38" s="16">
        <v>42219.0</v>
      </c>
      <c r="F38" s="18">
        <v>0.09791666666666667</v>
      </c>
      <c r="G38" s="29">
        <v>42569.0</v>
      </c>
      <c r="H38" s="7" t="s">
        <v>46</v>
      </c>
      <c r="I38" s="7" t="s">
        <v>47</v>
      </c>
      <c r="J38" s="7">
        <v>194.0</v>
      </c>
      <c r="K38" s="7" t="s">
        <v>48</v>
      </c>
      <c r="L38" s="12"/>
      <c r="M38" s="20" t="str">
        <f t="shared" si="9"/>
        <v>44.37415167</v>
      </c>
      <c r="N38" s="20" t="str">
        <f t="shared" si="10"/>
        <v>-124.9564767</v>
      </c>
      <c r="P38" s="10"/>
    </row>
    <row r="39">
      <c r="A39" s="12" t="s">
        <v>107</v>
      </c>
      <c r="B39" s="13" t="s">
        <v>81</v>
      </c>
      <c r="C39" s="15">
        <v>1289.0</v>
      </c>
      <c r="D39" s="7">
        <v>2.0</v>
      </c>
      <c r="E39" s="16">
        <v>42219.0</v>
      </c>
      <c r="F39" s="18">
        <v>0.09791666666666667</v>
      </c>
      <c r="G39" s="29">
        <v>42569.0</v>
      </c>
      <c r="H39" s="7" t="s">
        <v>46</v>
      </c>
      <c r="I39" s="7" t="s">
        <v>47</v>
      </c>
      <c r="J39" s="7">
        <v>194.0</v>
      </c>
      <c r="K39" s="7" t="s">
        <v>48</v>
      </c>
      <c r="L39" s="12"/>
      <c r="M39" s="20" t="str">
        <f t="shared" si="9"/>
        <v>44.37415167</v>
      </c>
      <c r="N39" s="20" t="str">
        <f t="shared" si="10"/>
        <v>-124.9564767</v>
      </c>
      <c r="P39" s="10"/>
    </row>
    <row r="40">
      <c r="A40" s="12" t="s">
        <v>108</v>
      </c>
      <c r="B40" s="13" t="s">
        <v>84</v>
      </c>
      <c r="C40" s="15">
        <v>223.0</v>
      </c>
      <c r="D40" s="7">
        <v>2.0</v>
      </c>
      <c r="E40" s="16">
        <v>42219.0</v>
      </c>
      <c r="F40" s="18">
        <v>0.09791666666666667</v>
      </c>
      <c r="G40" s="29">
        <v>42569.0</v>
      </c>
      <c r="H40" s="7" t="s">
        <v>46</v>
      </c>
      <c r="I40" s="7" t="s">
        <v>47</v>
      </c>
      <c r="J40" s="7">
        <v>194.0</v>
      </c>
      <c r="K40" s="7" t="s">
        <v>48</v>
      </c>
      <c r="L40" s="12" t="s">
        <v>109</v>
      </c>
      <c r="M40" s="20" t="str">
        <f t="shared" si="9"/>
        <v>44.37415167</v>
      </c>
      <c r="N40" s="20" t="str">
        <f t="shared" si="10"/>
        <v>-124.9564767</v>
      </c>
      <c r="P40" s="10"/>
    </row>
    <row r="41">
      <c r="A41" s="12" t="s">
        <v>110</v>
      </c>
      <c r="B41" s="13" t="s">
        <v>86</v>
      </c>
      <c r="C41" s="15">
        <v>507.0</v>
      </c>
      <c r="D41" s="7">
        <v>2.0</v>
      </c>
      <c r="E41" s="16">
        <v>42219.0</v>
      </c>
      <c r="F41" s="18">
        <v>0.09791666666666667</v>
      </c>
      <c r="G41" s="29">
        <v>42569.0</v>
      </c>
      <c r="H41" s="7" t="s">
        <v>46</v>
      </c>
      <c r="I41" s="7" t="s">
        <v>47</v>
      </c>
      <c r="J41" s="7">
        <v>194.0</v>
      </c>
      <c r="K41" s="7" t="s">
        <v>48</v>
      </c>
      <c r="L41" s="12" t="s">
        <v>111</v>
      </c>
      <c r="M41" s="20" t="str">
        <f t="shared" si="9"/>
        <v>44.37415167</v>
      </c>
      <c r="N41" s="20" t="str">
        <f t="shared" si="10"/>
        <v>-124.9564767</v>
      </c>
      <c r="P41" s="10"/>
    </row>
    <row r="42">
      <c r="A42" s="12" t="s">
        <v>112</v>
      </c>
      <c r="B42" s="13" t="s">
        <v>89</v>
      </c>
      <c r="C42" s="15">
        <v>251.0</v>
      </c>
      <c r="D42" s="7">
        <v>2.0</v>
      </c>
      <c r="E42" s="16">
        <v>42219.0</v>
      </c>
      <c r="F42" s="18">
        <v>0.09791666666666667</v>
      </c>
      <c r="G42" s="29">
        <v>42569.0</v>
      </c>
      <c r="H42" s="7" t="s">
        <v>46</v>
      </c>
      <c r="I42" s="7" t="s">
        <v>47</v>
      </c>
      <c r="J42" s="7">
        <v>194.0</v>
      </c>
      <c r="K42" s="7" t="s">
        <v>48</v>
      </c>
      <c r="L42" s="12" t="s">
        <v>113</v>
      </c>
      <c r="M42" s="20" t="str">
        <f t="shared" si="9"/>
        <v>44.37415167</v>
      </c>
      <c r="N42" s="20" t="str">
        <f t="shared" si="10"/>
        <v>-124.9564767</v>
      </c>
      <c r="P42" s="10"/>
    </row>
    <row r="43">
      <c r="A43" s="12" t="s">
        <v>114</v>
      </c>
      <c r="B43" s="13" t="s">
        <v>91</v>
      </c>
      <c r="C43" s="15">
        <v>625.0</v>
      </c>
      <c r="D43" s="7">
        <v>2.0</v>
      </c>
      <c r="E43" s="16">
        <v>42219.0</v>
      </c>
      <c r="F43" s="18">
        <v>0.09791666666666667</v>
      </c>
      <c r="G43" s="29">
        <v>42569.0</v>
      </c>
      <c r="H43" s="7" t="s">
        <v>46</v>
      </c>
      <c r="I43" s="7" t="s">
        <v>47</v>
      </c>
      <c r="J43" s="7">
        <v>194.0</v>
      </c>
      <c r="K43" s="7" t="s">
        <v>48</v>
      </c>
      <c r="L43" s="12"/>
      <c r="M43" s="20" t="str">
        <f t="shared" si="9"/>
        <v>44.37415167</v>
      </c>
      <c r="N43" s="20" t="str">
        <f t="shared" si="10"/>
        <v>-124.9564767</v>
      </c>
      <c r="P43" s="10"/>
    </row>
    <row r="44">
      <c r="A44" s="12" t="s">
        <v>116</v>
      </c>
      <c r="B44" s="13" t="s">
        <v>93</v>
      </c>
      <c r="C44" s="15" t="s">
        <v>117</v>
      </c>
      <c r="D44" s="7">
        <v>2.0</v>
      </c>
      <c r="E44" s="16">
        <v>42219.0</v>
      </c>
      <c r="F44" s="18">
        <v>0.09791666666666667</v>
      </c>
      <c r="G44" s="29">
        <v>42569.0</v>
      </c>
      <c r="H44" s="7" t="s">
        <v>46</v>
      </c>
      <c r="I44" s="7" t="s">
        <v>47</v>
      </c>
      <c r="J44" s="7">
        <v>194.0</v>
      </c>
      <c r="K44" s="7" t="s">
        <v>48</v>
      </c>
      <c r="L44" s="12"/>
      <c r="M44" s="20" t="str">
        <f t="shared" si="9"/>
        <v>44.37415167</v>
      </c>
      <c r="N44" s="20" t="str">
        <f t="shared" si="10"/>
        <v>-124.9564767</v>
      </c>
      <c r="P44" s="10"/>
    </row>
    <row r="45">
      <c r="A45" s="12" t="s">
        <v>118</v>
      </c>
      <c r="B45" s="13" t="s">
        <v>95</v>
      </c>
      <c r="C45" s="15" t="s">
        <v>119</v>
      </c>
      <c r="D45" s="7">
        <v>2.0</v>
      </c>
      <c r="E45" s="16">
        <v>42219.0</v>
      </c>
      <c r="F45" s="18">
        <v>0.09791666666666667</v>
      </c>
      <c r="G45" s="29">
        <v>42569.0</v>
      </c>
      <c r="H45" s="7" t="s">
        <v>46</v>
      </c>
      <c r="I45" s="7" t="s">
        <v>47</v>
      </c>
      <c r="J45" s="7">
        <v>194.0</v>
      </c>
      <c r="K45" s="7" t="s">
        <v>48</v>
      </c>
      <c r="L45" s="12"/>
      <c r="M45" s="20" t="str">
        <f t="shared" si="9"/>
        <v>44.37415167</v>
      </c>
      <c r="N45" s="20" t="str">
        <f t="shared" si="10"/>
        <v>-124.9564767</v>
      </c>
      <c r="P45" s="10"/>
    </row>
    <row r="46">
      <c r="A46" s="43"/>
      <c r="B46" s="43"/>
      <c r="C46" s="43"/>
      <c r="D46" s="43"/>
      <c r="E46" s="43"/>
      <c r="F46" s="18"/>
      <c r="G46" s="43"/>
      <c r="H46" s="43"/>
      <c r="I46" s="43"/>
      <c r="J46" s="43"/>
      <c r="K46" s="43"/>
      <c r="L46" s="43"/>
      <c r="M46" s="10"/>
      <c r="N46" s="10"/>
      <c r="P46" s="10"/>
    </row>
    <row r="47">
      <c r="A47" s="31" t="s">
        <v>96</v>
      </c>
      <c r="B47" s="32" t="s">
        <v>67</v>
      </c>
      <c r="C47" s="33" t="s">
        <v>120</v>
      </c>
      <c r="D47" s="34">
        <v>3.0</v>
      </c>
      <c r="E47" s="29">
        <v>42570.0</v>
      </c>
      <c r="F47" s="18">
        <v>0.3333333333333333</v>
      </c>
      <c r="G47" s="37"/>
      <c r="H47" s="7" t="s">
        <v>46</v>
      </c>
      <c r="I47" s="7" t="s">
        <v>47</v>
      </c>
      <c r="J47" s="7">
        <v>194.0</v>
      </c>
      <c r="K47" s="34" t="s">
        <v>121</v>
      </c>
      <c r="L47" s="31"/>
      <c r="M47" s="20" t="str">
        <f t="shared" ref="M47:M57" si="11">((LEFT(H47,(FIND("°",H47,1)-1)))+(MID(H47,(FIND("°",H47,1)+1),(FIND("'",H47,1))-(FIND("°",H47,1)+1))/60))*(IF(RIGHT(H47,1)="N",1,-1))</f>
        <v>44.37415167</v>
      </c>
      <c r="N47" s="20" t="str">
        <f t="shared" ref="N47:N57" si="12">((LEFT(I47,(FIND("°",I47,1)-1)))+(MID(I47,(FIND("°",I47,1)+1),(FIND("'",I47,1))-(FIND("°",I47,1)+1))/60))*(IF(RIGHT(I47,1)="E",1,-1))</f>
        <v>-124.9564767</v>
      </c>
      <c r="P47" s="10"/>
    </row>
    <row r="48">
      <c r="A48" s="25" t="s">
        <v>70</v>
      </c>
      <c r="B48" s="41" t="s">
        <v>71</v>
      </c>
      <c r="C48" s="33" t="s">
        <v>72</v>
      </c>
      <c r="D48" s="34">
        <v>3.0</v>
      </c>
      <c r="E48" s="29">
        <v>42570.0</v>
      </c>
      <c r="F48" s="18">
        <v>0.3333333333333333</v>
      </c>
      <c r="G48" s="37"/>
      <c r="H48" s="7" t="s">
        <v>46</v>
      </c>
      <c r="I48" s="7" t="s">
        <v>47</v>
      </c>
      <c r="J48" s="7">
        <v>194.0</v>
      </c>
      <c r="K48" s="34" t="s">
        <v>121</v>
      </c>
      <c r="L48" s="31"/>
      <c r="M48" s="20" t="str">
        <f t="shared" si="11"/>
        <v>44.37415167</v>
      </c>
      <c r="N48" s="20" t="str">
        <f t="shared" si="12"/>
        <v>-124.9564767</v>
      </c>
      <c r="P48" s="10"/>
    </row>
    <row r="49">
      <c r="A49" s="25" t="s">
        <v>74</v>
      </c>
      <c r="B49" s="41" t="s">
        <v>75</v>
      </c>
      <c r="C49" s="33" t="s">
        <v>76</v>
      </c>
      <c r="D49" s="34">
        <v>3.0</v>
      </c>
      <c r="E49" s="29">
        <v>42570.0</v>
      </c>
      <c r="F49" s="18">
        <v>0.3333333333333333</v>
      </c>
      <c r="G49" s="37"/>
      <c r="H49" s="7" t="s">
        <v>46</v>
      </c>
      <c r="I49" s="7" t="s">
        <v>47</v>
      </c>
      <c r="J49" s="7">
        <v>194.0</v>
      </c>
      <c r="K49" s="34" t="s">
        <v>121</v>
      </c>
      <c r="L49" s="31"/>
      <c r="M49" s="20" t="str">
        <f t="shared" si="11"/>
        <v>44.37415167</v>
      </c>
      <c r="N49" s="20" t="str">
        <f t="shared" si="12"/>
        <v>-124.9564767</v>
      </c>
      <c r="P49" s="10"/>
    </row>
    <row r="50">
      <c r="A50" s="25" t="s">
        <v>77</v>
      </c>
      <c r="B50" s="41" t="s">
        <v>78</v>
      </c>
      <c r="C50" s="33" t="s">
        <v>79</v>
      </c>
      <c r="D50" s="34">
        <v>3.0</v>
      </c>
      <c r="E50" s="29">
        <v>42570.0</v>
      </c>
      <c r="F50" s="18">
        <v>0.3333333333333333</v>
      </c>
      <c r="G50" s="37"/>
      <c r="H50" s="7" t="s">
        <v>46</v>
      </c>
      <c r="I50" s="7" t="s">
        <v>47</v>
      </c>
      <c r="J50" s="7">
        <v>194.0</v>
      </c>
      <c r="K50" s="34" t="s">
        <v>121</v>
      </c>
      <c r="L50" s="31"/>
      <c r="M50" s="20" t="str">
        <f t="shared" si="11"/>
        <v>44.37415167</v>
      </c>
      <c r="N50" s="20" t="str">
        <f t="shared" si="12"/>
        <v>-124.9564767</v>
      </c>
      <c r="P50" s="10"/>
    </row>
    <row r="51">
      <c r="A51" s="25" t="s">
        <v>80</v>
      </c>
      <c r="B51" s="41" t="s">
        <v>81</v>
      </c>
      <c r="C51" s="33">
        <v>1150.0</v>
      </c>
      <c r="D51" s="34">
        <v>3.0</v>
      </c>
      <c r="E51" s="29">
        <v>42570.0</v>
      </c>
      <c r="F51" s="18">
        <v>0.3333333333333333</v>
      </c>
      <c r="G51" s="37"/>
      <c r="H51" s="7" t="s">
        <v>46</v>
      </c>
      <c r="I51" s="7" t="s">
        <v>47</v>
      </c>
      <c r="J51" s="7">
        <v>194.0</v>
      </c>
      <c r="K51" s="34" t="s">
        <v>121</v>
      </c>
      <c r="L51" s="31"/>
      <c r="M51" s="20" t="str">
        <f t="shared" si="11"/>
        <v>44.37415167</v>
      </c>
      <c r="N51" s="20" t="str">
        <f t="shared" si="12"/>
        <v>-124.9564767</v>
      </c>
      <c r="P51" s="10"/>
    </row>
    <row r="52">
      <c r="A52" s="25" t="s">
        <v>124</v>
      </c>
      <c r="B52" s="41" t="s">
        <v>84</v>
      </c>
      <c r="C52" s="33">
        <v>250.0</v>
      </c>
      <c r="D52" s="34">
        <v>3.0</v>
      </c>
      <c r="E52" s="29">
        <v>42570.0</v>
      </c>
      <c r="F52" s="18">
        <v>0.3333333333333333</v>
      </c>
      <c r="G52" s="37"/>
      <c r="H52" s="7" t="s">
        <v>46</v>
      </c>
      <c r="I52" s="7" t="s">
        <v>47</v>
      </c>
      <c r="J52" s="7">
        <v>194.0</v>
      </c>
      <c r="K52" s="34" t="s">
        <v>121</v>
      </c>
      <c r="L52" s="31"/>
      <c r="M52" s="20" t="str">
        <f t="shared" si="11"/>
        <v>44.37415167</v>
      </c>
      <c r="N52" s="20" t="str">
        <f t="shared" si="12"/>
        <v>-124.9564767</v>
      </c>
      <c r="P52" s="10"/>
    </row>
    <row r="53">
      <c r="A53" s="25" t="s">
        <v>85</v>
      </c>
      <c r="B53" s="41" t="s">
        <v>86</v>
      </c>
      <c r="C53" s="33">
        <v>434.0</v>
      </c>
      <c r="D53" s="34">
        <v>3.0</v>
      </c>
      <c r="E53" s="29">
        <v>42570.0</v>
      </c>
      <c r="F53" s="18">
        <v>0.3333333333333333</v>
      </c>
      <c r="G53" s="37"/>
      <c r="H53" s="7" t="s">
        <v>46</v>
      </c>
      <c r="I53" s="7" t="s">
        <v>47</v>
      </c>
      <c r="J53" s="7">
        <v>194.0</v>
      </c>
      <c r="K53" s="34" t="s">
        <v>121</v>
      </c>
      <c r="L53" s="31"/>
      <c r="M53" s="20" t="str">
        <f t="shared" si="11"/>
        <v>44.37415167</v>
      </c>
      <c r="N53" s="20" t="str">
        <f t="shared" si="12"/>
        <v>-124.9564767</v>
      </c>
      <c r="P53" s="10"/>
    </row>
    <row r="54">
      <c r="A54" s="25" t="s">
        <v>126</v>
      </c>
      <c r="B54" s="41" t="s">
        <v>89</v>
      </c>
      <c r="C54" s="33">
        <v>341.0</v>
      </c>
      <c r="D54" s="34">
        <v>3.0</v>
      </c>
      <c r="E54" s="29">
        <v>42570.0</v>
      </c>
      <c r="F54" s="18">
        <v>0.3333333333333333</v>
      </c>
      <c r="G54" s="37"/>
      <c r="H54" s="7" t="s">
        <v>46</v>
      </c>
      <c r="I54" s="7" t="s">
        <v>47</v>
      </c>
      <c r="J54" s="7">
        <v>194.0</v>
      </c>
      <c r="K54" s="34" t="s">
        <v>121</v>
      </c>
      <c r="L54" s="31"/>
      <c r="M54" s="20" t="str">
        <f t="shared" si="11"/>
        <v>44.37415167</v>
      </c>
      <c r="N54" s="20" t="str">
        <f t="shared" si="12"/>
        <v>-124.9564767</v>
      </c>
      <c r="P54" s="10"/>
    </row>
    <row r="55">
      <c r="A55" s="25" t="s">
        <v>90</v>
      </c>
      <c r="B55" s="41" t="s">
        <v>91</v>
      </c>
      <c r="C55" s="33">
        <v>344.0</v>
      </c>
      <c r="D55" s="34">
        <v>3.0</v>
      </c>
      <c r="E55" s="29">
        <v>42570.0</v>
      </c>
      <c r="F55" s="18">
        <v>0.3333333333333333</v>
      </c>
      <c r="G55" s="37"/>
      <c r="H55" s="7" t="s">
        <v>46</v>
      </c>
      <c r="I55" s="7" t="s">
        <v>47</v>
      </c>
      <c r="J55" s="7">
        <v>194.0</v>
      </c>
      <c r="K55" s="34" t="s">
        <v>121</v>
      </c>
      <c r="L55" s="31"/>
      <c r="M55" s="20" t="str">
        <f t="shared" si="11"/>
        <v>44.37415167</v>
      </c>
      <c r="N55" s="20" t="str">
        <f t="shared" si="12"/>
        <v>-124.9564767</v>
      </c>
      <c r="P55" s="10"/>
    </row>
    <row r="56">
      <c r="A56" s="25" t="s">
        <v>127</v>
      </c>
      <c r="B56" s="41" t="s">
        <v>93</v>
      </c>
      <c r="C56" s="33" t="s">
        <v>129</v>
      </c>
      <c r="D56" s="34">
        <v>3.0</v>
      </c>
      <c r="E56" s="29">
        <v>42570.0</v>
      </c>
      <c r="F56" s="18">
        <v>0.3333333333333333</v>
      </c>
      <c r="G56" s="37"/>
      <c r="H56" s="7" t="s">
        <v>46</v>
      </c>
      <c r="I56" s="7" t="s">
        <v>47</v>
      </c>
      <c r="J56" s="7">
        <v>194.0</v>
      </c>
      <c r="K56" s="34" t="s">
        <v>121</v>
      </c>
      <c r="L56" s="31"/>
      <c r="M56" s="20" t="str">
        <f t="shared" si="11"/>
        <v>44.37415167</v>
      </c>
      <c r="N56" s="20" t="str">
        <f t="shared" si="12"/>
        <v>-124.9564767</v>
      </c>
      <c r="P56" s="10"/>
    </row>
    <row r="57">
      <c r="A57" s="25" t="s">
        <v>41</v>
      </c>
      <c r="B57" s="41" t="s">
        <v>95</v>
      </c>
      <c r="C57" s="33" t="s">
        <v>43</v>
      </c>
      <c r="D57" s="34">
        <v>3.0</v>
      </c>
      <c r="E57" s="29">
        <v>42570.0</v>
      </c>
      <c r="F57" s="18">
        <v>0.3333333333333333</v>
      </c>
      <c r="G57" s="37"/>
      <c r="H57" s="7" t="s">
        <v>46</v>
      </c>
      <c r="I57" s="7" t="s">
        <v>47</v>
      </c>
      <c r="J57" s="7">
        <v>194.0</v>
      </c>
      <c r="K57" s="34" t="s">
        <v>121</v>
      </c>
      <c r="L57" s="31"/>
      <c r="M57" s="20" t="str">
        <f t="shared" si="11"/>
        <v>44.37415167</v>
      </c>
      <c r="N57" s="20" t="str">
        <f t="shared" si="12"/>
        <v>-124.9564767</v>
      </c>
      <c r="P57" s="10"/>
    </row>
    <row r="58">
      <c r="A58" s="43"/>
      <c r="B58" s="43"/>
      <c r="C58" s="43"/>
      <c r="D58" s="43"/>
      <c r="E58" s="43"/>
      <c r="F58" s="18"/>
      <c r="G58" s="43"/>
      <c r="H58" s="43"/>
      <c r="I58" s="43"/>
      <c r="J58" s="43"/>
      <c r="K58" s="43"/>
      <c r="L58" s="43"/>
      <c r="M58" s="10"/>
      <c r="N58" s="10"/>
      <c r="P58" s="10"/>
    </row>
    <row r="59">
      <c r="A59" s="43"/>
      <c r="B59" s="43"/>
      <c r="C59" s="43"/>
      <c r="D59" s="43"/>
      <c r="E59" s="43"/>
      <c r="F59" s="18"/>
      <c r="G59" s="43"/>
      <c r="H59" s="43"/>
      <c r="I59" s="43"/>
      <c r="J59" s="43"/>
      <c r="K59" s="43"/>
      <c r="L59" s="43"/>
      <c r="M59" s="10"/>
      <c r="N59" s="10"/>
      <c r="P59" s="10"/>
    </row>
    <row r="60">
      <c r="A60" s="43"/>
      <c r="B60" s="43"/>
      <c r="C60" s="43"/>
      <c r="D60" s="43"/>
      <c r="E60" s="43"/>
      <c r="F60" s="18"/>
      <c r="G60" s="43"/>
      <c r="H60" s="43"/>
      <c r="I60" s="43"/>
      <c r="J60" s="43"/>
      <c r="K60" s="43"/>
      <c r="L60" s="43"/>
      <c r="M60" s="10"/>
      <c r="N60" s="10"/>
      <c r="P60" s="10"/>
    </row>
    <row r="61">
      <c r="A61" s="43"/>
      <c r="B61" s="43"/>
      <c r="C61" s="43"/>
      <c r="D61" s="43"/>
      <c r="E61" s="43"/>
      <c r="F61" s="18"/>
      <c r="G61" s="43"/>
      <c r="H61" s="43"/>
      <c r="I61" s="43"/>
      <c r="J61" s="43"/>
      <c r="K61" s="43"/>
      <c r="L61" s="43"/>
      <c r="M61" s="10"/>
      <c r="N61" s="10"/>
      <c r="P61" s="10"/>
    </row>
    <row r="62">
      <c r="A62" s="43"/>
      <c r="B62" s="43"/>
      <c r="C62" s="43"/>
      <c r="D62" s="43"/>
      <c r="E62" s="43"/>
      <c r="F62" s="18"/>
      <c r="G62" s="43"/>
      <c r="H62" s="43"/>
      <c r="I62" s="43"/>
      <c r="J62" s="43"/>
      <c r="K62" s="43"/>
      <c r="L62" s="43"/>
      <c r="M62" s="10"/>
      <c r="N62" s="10"/>
      <c r="P62" s="10"/>
    </row>
    <row r="63">
      <c r="A63" s="43"/>
      <c r="B63" s="43"/>
      <c r="C63" s="43"/>
      <c r="D63" s="43"/>
      <c r="E63" s="43"/>
      <c r="F63" s="18"/>
      <c r="G63" s="43"/>
      <c r="H63" s="43"/>
      <c r="I63" s="43"/>
      <c r="J63" s="43"/>
      <c r="K63" s="43"/>
      <c r="L63" s="43"/>
      <c r="M63" s="10"/>
      <c r="N63" s="10"/>
      <c r="P63" s="10"/>
    </row>
    <row r="64">
      <c r="A64" s="43"/>
      <c r="B64" s="43"/>
      <c r="C64" s="43"/>
      <c r="D64" s="43"/>
      <c r="E64" s="43"/>
      <c r="F64" s="18"/>
      <c r="G64" s="43"/>
      <c r="H64" s="43"/>
      <c r="I64" s="43"/>
      <c r="J64" s="43"/>
      <c r="K64" s="43"/>
      <c r="L64" s="43"/>
      <c r="M64" s="10"/>
      <c r="N64" s="10"/>
      <c r="P64" s="10"/>
    </row>
    <row r="65">
      <c r="A65" s="43"/>
      <c r="B65" s="43"/>
      <c r="C65" s="43"/>
      <c r="D65" s="43"/>
      <c r="E65" s="43"/>
      <c r="F65" s="18"/>
      <c r="G65" s="43"/>
      <c r="H65" s="43"/>
      <c r="I65" s="43"/>
      <c r="J65" s="43"/>
      <c r="K65" s="43"/>
      <c r="L65" s="43"/>
      <c r="M65" s="10"/>
      <c r="N65" s="10"/>
      <c r="P65" s="10"/>
    </row>
    <row r="66">
      <c r="A66" s="43"/>
      <c r="B66" s="43"/>
      <c r="C66" s="43"/>
      <c r="D66" s="43"/>
      <c r="E66" s="43"/>
      <c r="F66" s="18"/>
      <c r="G66" s="43"/>
      <c r="H66" s="43"/>
      <c r="I66" s="43"/>
      <c r="J66" s="43"/>
      <c r="K66" s="43"/>
      <c r="L66" s="43"/>
      <c r="M66" s="10"/>
      <c r="N66" s="10"/>
      <c r="P66" s="10"/>
    </row>
    <row r="67">
      <c r="A67" s="43"/>
      <c r="B67" s="43"/>
      <c r="C67" s="43"/>
      <c r="D67" s="43"/>
      <c r="E67" s="43"/>
      <c r="F67" s="18"/>
      <c r="G67" s="43"/>
      <c r="H67" s="43"/>
      <c r="I67" s="43"/>
      <c r="J67" s="43"/>
      <c r="K67" s="43"/>
      <c r="L67" s="43"/>
      <c r="M67" s="10"/>
      <c r="N67" s="10"/>
      <c r="P67" s="10"/>
    </row>
    <row r="68">
      <c r="A68" s="43"/>
      <c r="B68" s="43"/>
      <c r="C68" s="43"/>
      <c r="D68" s="43"/>
      <c r="E68" s="43"/>
      <c r="F68" s="18"/>
      <c r="G68" s="43"/>
      <c r="H68" s="43"/>
      <c r="I68" s="43"/>
      <c r="J68" s="43"/>
      <c r="K68" s="43"/>
      <c r="L68" s="43"/>
      <c r="M68" s="10"/>
      <c r="N68" s="10"/>
      <c r="P68" s="10"/>
    </row>
    <row r="69">
      <c r="A69" s="43"/>
      <c r="B69" s="43"/>
      <c r="C69" s="43"/>
      <c r="D69" s="43"/>
      <c r="E69" s="43"/>
      <c r="F69" s="18"/>
      <c r="G69" s="43"/>
      <c r="H69" s="43"/>
      <c r="I69" s="43"/>
      <c r="J69" s="43"/>
      <c r="K69" s="43"/>
      <c r="L69" s="43"/>
      <c r="M69" s="10"/>
      <c r="N69" s="10"/>
      <c r="P69" s="10"/>
    </row>
    <row r="70">
      <c r="A70" s="43"/>
      <c r="B70" s="43"/>
      <c r="C70" s="43"/>
      <c r="D70" s="43"/>
      <c r="E70" s="43"/>
      <c r="F70" s="18"/>
      <c r="G70" s="43"/>
      <c r="H70" s="43"/>
      <c r="I70" s="43"/>
      <c r="J70" s="43"/>
      <c r="K70" s="43"/>
      <c r="L70" s="43"/>
      <c r="M70" s="10"/>
      <c r="N70" s="10"/>
      <c r="P70" s="10"/>
    </row>
    <row r="71">
      <c r="A71" s="43"/>
      <c r="B71" s="43"/>
      <c r="C71" s="43"/>
      <c r="D71" s="43"/>
      <c r="E71" s="43"/>
      <c r="F71" s="18"/>
      <c r="G71" s="43"/>
      <c r="H71" s="43"/>
      <c r="I71" s="43"/>
      <c r="J71" s="43"/>
      <c r="K71" s="43"/>
      <c r="L71" s="43"/>
      <c r="M71" s="10"/>
      <c r="N71" s="10"/>
      <c r="P71" s="10"/>
    </row>
    <row r="72">
      <c r="A72" s="43"/>
      <c r="B72" s="43"/>
      <c r="C72" s="43"/>
      <c r="D72" s="43"/>
      <c r="E72" s="43"/>
      <c r="F72" s="18"/>
      <c r="G72" s="43"/>
      <c r="H72" s="43"/>
      <c r="I72" s="43"/>
      <c r="J72" s="43"/>
      <c r="K72" s="43"/>
      <c r="L72" s="43"/>
      <c r="M72" s="10"/>
      <c r="N72" s="10"/>
      <c r="P72" s="10"/>
    </row>
    <row r="73">
      <c r="A73" s="43"/>
      <c r="B73" s="43"/>
      <c r="C73" s="43"/>
      <c r="D73" s="43"/>
      <c r="E73" s="43"/>
      <c r="F73" s="18"/>
      <c r="G73" s="43"/>
      <c r="H73" s="43"/>
      <c r="I73" s="43"/>
      <c r="J73" s="43"/>
      <c r="K73" s="43"/>
      <c r="L73" s="43"/>
      <c r="M73" s="10"/>
      <c r="N73" s="10"/>
      <c r="P73" s="10"/>
    </row>
    <row r="74">
      <c r="A74" s="43"/>
      <c r="B74" s="43"/>
      <c r="C74" s="43"/>
      <c r="D74" s="43"/>
      <c r="E74" s="43"/>
      <c r="F74" s="18"/>
      <c r="G74" s="43"/>
      <c r="H74" s="43"/>
      <c r="I74" s="43"/>
      <c r="J74" s="43"/>
      <c r="K74" s="43"/>
      <c r="L74" s="43"/>
      <c r="M74" s="10"/>
      <c r="N74" s="10"/>
      <c r="P74" s="10"/>
    </row>
    <row r="75">
      <c r="A75" s="43"/>
      <c r="B75" s="43"/>
      <c r="C75" s="43"/>
      <c r="D75" s="43"/>
      <c r="E75" s="43"/>
      <c r="F75" s="18"/>
      <c r="G75" s="43"/>
      <c r="H75" s="43"/>
      <c r="I75" s="43"/>
      <c r="J75" s="43"/>
      <c r="K75" s="43"/>
      <c r="L75" s="43"/>
      <c r="M75" s="10"/>
      <c r="N75" s="10"/>
      <c r="P75" s="10"/>
    </row>
    <row r="76">
      <c r="A76" s="43"/>
      <c r="B76" s="43"/>
      <c r="C76" s="43"/>
      <c r="D76" s="43"/>
      <c r="E76" s="43"/>
      <c r="F76" s="18"/>
      <c r="G76" s="43"/>
      <c r="H76" s="43"/>
      <c r="I76" s="43"/>
      <c r="J76" s="43"/>
      <c r="K76" s="43"/>
      <c r="L76" s="43"/>
      <c r="M76" s="10"/>
      <c r="N76" s="10"/>
      <c r="P76" s="10"/>
    </row>
    <row r="77">
      <c r="A77" s="43"/>
      <c r="B77" s="43"/>
      <c r="C77" s="43"/>
      <c r="D77" s="43"/>
      <c r="E77" s="43"/>
      <c r="F77" s="18"/>
      <c r="G77" s="43"/>
      <c r="H77" s="43"/>
      <c r="I77" s="43"/>
      <c r="J77" s="43"/>
      <c r="K77" s="43"/>
      <c r="L77" s="43"/>
      <c r="M77" s="10"/>
      <c r="N77" s="10"/>
      <c r="P77" s="10"/>
    </row>
    <row r="78">
      <c r="A78" s="43"/>
      <c r="B78" s="43"/>
      <c r="C78" s="43"/>
      <c r="D78" s="43"/>
      <c r="E78" s="43"/>
      <c r="F78" s="18"/>
      <c r="G78" s="43"/>
      <c r="H78" s="43"/>
      <c r="I78" s="43"/>
      <c r="J78" s="43"/>
      <c r="K78" s="43"/>
      <c r="L78" s="43"/>
      <c r="M78" s="10"/>
      <c r="N78" s="10"/>
      <c r="P78" s="10"/>
    </row>
    <row r="79">
      <c r="A79" s="43"/>
      <c r="B79" s="43"/>
      <c r="C79" s="43"/>
      <c r="D79" s="43"/>
      <c r="E79" s="43"/>
      <c r="F79" s="44"/>
      <c r="G79" s="43"/>
      <c r="H79" s="43"/>
      <c r="I79" s="43"/>
      <c r="J79" s="43"/>
      <c r="K79" s="43"/>
      <c r="L79" s="43"/>
      <c r="M79" s="10"/>
      <c r="N79" s="10"/>
      <c r="P79" s="10"/>
    </row>
    <row r="80">
      <c r="A80" s="43"/>
      <c r="B80" s="43"/>
      <c r="C80" s="43"/>
      <c r="D80" s="43"/>
      <c r="E80" s="43"/>
      <c r="F80" s="44"/>
      <c r="G80" s="43"/>
      <c r="H80" s="43"/>
      <c r="I80" s="43"/>
      <c r="J80" s="43"/>
      <c r="K80" s="43"/>
      <c r="L80" s="43"/>
      <c r="M80" s="10"/>
      <c r="N80" s="10"/>
      <c r="P80" s="10"/>
    </row>
    <row r="81">
      <c r="A81" s="43"/>
      <c r="B81" s="43"/>
      <c r="C81" s="43"/>
      <c r="D81" s="43"/>
      <c r="E81" s="43"/>
      <c r="F81" s="44"/>
      <c r="G81" s="43"/>
      <c r="H81" s="43"/>
      <c r="I81" s="43"/>
      <c r="J81" s="43"/>
      <c r="K81" s="43"/>
      <c r="L81" s="43"/>
      <c r="M81" s="10"/>
      <c r="N81" s="10"/>
      <c r="P81" s="10"/>
    </row>
    <row r="82">
      <c r="A82" s="43"/>
      <c r="B82" s="43"/>
      <c r="C82" s="43"/>
      <c r="D82" s="43"/>
      <c r="E82" s="43"/>
      <c r="F82" s="44"/>
      <c r="G82" s="43"/>
      <c r="H82" s="43"/>
      <c r="I82" s="43"/>
      <c r="J82" s="43"/>
      <c r="K82" s="43"/>
      <c r="L82" s="43"/>
      <c r="M82" s="10"/>
      <c r="N82" s="10"/>
      <c r="P82" s="10"/>
    </row>
    <row r="83">
      <c r="A83" s="43"/>
      <c r="B83" s="43"/>
      <c r="C83" s="43"/>
      <c r="D83" s="43"/>
      <c r="E83" s="43"/>
      <c r="F83" s="44"/>
      <c r="G83" s="43"/>
      <c r="H83" s="43"/>
      <c r="I83" s="43"/>
      <c r="J83" s="43"/>
      <c r="K83" s="43"/>
      <c r="L83" s="43"/>
      <c r="M83" s="10"/>
      <c r="N83" s="10"/>
      <c r="P83" s="10"/>
    </row>
    <row r="84">
      <c r="A84" s="43"/>
      <c r="B84" s="43"/>
      <c r="C84" s="43"/>
      <c r="D84" s="43"/>
      <c r="E84" s="43"/>
      <c r="F84" s="44"/>
      <c r="G84" s="43"/>
      <c r="H84" s="43"/>
      <c r="I84" s="43"/>
      <c r="J84" s="43"/>
      <c r="K84" s="43"/>
      <c r="L84" s="43"/>
      <c r="M84" s="10"/>
      <c r="N84" s="10"/>
      <c r="P84" s="10"/>
    </row>
    <row r="85">
      <c r="A85" s="43"/>
      <c r="B85" s="43"/>
      <c r="C85" s="43"/>
      <c r="D85" s="43"/>
      <c r="E85" s="43"/>
      <c r="F85" s="44"/>
      <c r="G85" s="43"/>
      <c r="H85" s="43"/>
      <c r="I85" s="43"/>
      <c r="J85" s="43"/>
      <c r="K85" s="43"/>
      <c r="L85" s="43"/>
      <c r="M85" s="10"/>
      <c r="N85" s="10"/>
      <c r="P85" s="10"/>
    </row>
    <row r="86">
      <c r="A86" s="43"/>
      <c r="B86" s="43"/>
      <c r="C86" s="43"/>
      <c r="D86" s="43"/>
      <c r="E86" s="43"/>
      <c r="F86" s="44"/>
      <c r="G86" s="43"/>
      <c r="H86" s="43"/>
      <c r="I86" s="43"/>
      <c r="J86" s="43"/>
      <c r="K86" s="43"/>
      <c r="L86" s="43"/>
      <c r="M86" s="10"/>
      <c r="N86" s="10"/>
      <c r="P86" s="10"/>
    </row>
    <row r="87">
      <c r="A87" s="43"/>
      <c r="B87" s="43"/>
      <c r="C87" s="43"/>
      <c r="D87" s="43"/>
      <c r="E87" s="43"/>
      <c r="F87" s="44"/>
      <c r="G87" s="43"/>
      <c r="H87" s="43"/>
      <c r="I87" s="43"/>
      <c r="J87" s="43"/>
      <c r="K87" s="43"/>
      <c r="L87" s="43"/>
      <c r="M87" s="10"/>
      <c r="N87" s="10"/>
      <c r="P87" s="10"/>
    </row>
    <row r="88">
      <c r="A88" s="43"/>
      <c r="B88" s="43"/>
      <c r="C88" s="43"/>
      <c r="D88" s="43"/>
      <c r="E88" s="43"/>
      <c r="F88" s="44"/>
      <c r="G88" s="43"/>
      <c r="H88" s="43"/>
      <c r="I88" s="43"/>
      <c r="J88" s="43"/>
      <c r="K88" s="43"/>
      <c r="L88" s="43"/>
      <c r="M88" s="10"/>
      <c r="N88" s="10"/>
      <c r="P88" s="10"/>
    </row>
    <row r="89">
      <c r="A89" s="43"/>
      <c r="B89" s="43"/>
      <c r="C89" s="43"/>
      <c r="D89" s="43"/>
      <c r="E89" s="43"/>
      <c r="F89" s="44"/>
      <c r="G89" s="43"/>
      <c r="H89" s="43"/>
      <c r="I89" s="43"/>
      <c r="J89" s="43"/>
      <c r="K89" s="43"/>
      <c r="L89" s="43"/>
      <c r="M89" s="10"/>
      <c r="N89" s="10"/>
      <c r="P89" s="10"/>
    </row>
    <row r="90">
      <c r="A90" s="43"/>
      <c r="B90" s="43"/>
      <c r="C90" s="43"/>
      <c r="D90" s="43"/>
      <c r="E90" s="43"/>
      <c r="F90" s="44"/>
      <c r="G90" s="43"/>
      <c r="H90" s="43"/>
      <c r="I90" s="43"/>
      <c r="J90" s="43"/>
      <c r="K90" s="43"/>
      <c r="L90" s="43"/>
      <c r="M90" s="10"/>
      <c r="N90" s="10"/>
      <c r="P90" s="10"/>
    </row>
    <row r="91">
      <c r="A91" s="43"/>
      <c r="B91" s="43"/>
      <c r="C91" s="43"/>
      <c r="D91" s="43"/>
      <c r="E91" s="43"/>
      <c r="F91" s="44"/>
      <c r="G91" s="43"/>
      <c r="H91" s="43"/>
      <c r="I91" s="43"/>
      <c r="J91" s="43"/>
      <c r="K91" s="43"/>
      <c r="L91" s="43"/>
      <c r="M91" s="10"/>
      <c r="N91" s="10"/>
      <c r="P91" s="10"/>
    </row>
    <row r="92">
      <c r="A92" s="43"/>
      <c r="B92" s="43"/>
      <c r="C92" s="43"/>
      <c r="D92" s="43"/>
      <c r="E92" s="43"/>
      <c r="F92" s="44"/>
      <c r="G92" s="43"/>
      <c r="H92" s="43"/>
      <c r="I92" s="43"/>
      <c r="J92" s="43"/>
      <c r="K92" s="43"/>
      <c r="L92" s="43"/>
      <c r="M92" s="10"/>
      <c r="N92" s="10"/>
      <c r="P92" s="10"/>
    </row>
    <row r="93">
      <c r="A93" s="43"/>
      <c r="B93" s="43"/>
      <c r="C93" s="43"/>
      <c r="D93" s="43"/>
      <c r="E93" s="43"/>
      <c r="F93" s="44"/>
      <c r="G93" s="43"/>
      <c r="H93" s="43"/>
      <c r="I93" s="43"/>
      <c r="J93" s="43"/>
      <c r="K93" s="43"/>
      <c r="L93" s="43"/>
      <c r="M93" s="10"/>
      <c r="N93" s="10"/>
      <c r="P93" s="10"/>
    </row>
    <row r="94">
      <c r="A94" s="43"/>
      <c r="B94" s="43"/>
      <c r="C94" s="43"/>
      <c r="D94" s="43"/>
      <c r="E94" s="43"/>
      <c r="F94" s="44"/>
      <c r="G94" s="43"/>
      <c r="H94" s="43"/>
      <c r="I94" s="43"/>
      <c r="J94" s="43"/>
      <c r="K94" s="43"/>
      <c r="L94" s="43"/>
      <c r="M94" s="10"/>
      <c r="N94" s="10"/>
      <c r="P94" s="10"/>
    </row>
    <row r="95">
      <c r="A95" s="43"/>
      <c r="B95" s="43"/>
      <c r="C95" s="43"/>
      <c r="D95" s="43"/>
      <c r="E95" s="43"/>
      <c r="F95" s="44"/>
      <c r="G95" s="43"/>
      <c r="H95" s="43"/>
      <c r="I95" s="43"/>
      <c r="J95" s="43"/>
      <c r="K95" s="43"/>
      <c r="L95" s="43"/>
      <c r="M95" s="10"/>
      <c r="N95" s="10"/>
      <c r="P95" s="10"/>
    </row>
    <row r="96">
      <c r="A96" s="43"/>
      <c r="B96" s="43"/>
      <c r="C96" s="43"/>
      <c r="D96" s="43"/>
      <c r="E96" s="43"/>
      <c r="F96" s="44"/>
      <c r="G96" s="43"/>
      <c r="H96" s="43"/>
      <c r="I96" s="43"/>
      <c r="J96" s="43"/>
      <c r="K96" s="43"/>
      <c r="L96" s="43"/>
      <c r="M96" s="10"/>
      <c r="N96" s="10"/>
      <c r="P96" s="10"/>
    </row>
    <row r="97">
      <c r="A97" s="43"/>
      <c r="B97" s="43"/>
      <c r="C97" s="43"/>
      <c r="D97" s="43"/>
      <c r="E97" s="43"/>
      <c r="F97" s="44"/>
      <c r="G97" s="43"/>
      <c r="H97" s="43"/>
      <c r="I97" s="43"/>
      <c r="J97" s="43"/>
      <c r="K97" s="43"/>
      <c r="L97" s="43"/>
      <c r="M97" s="10"/>
      <c r="N97" s="10"/>
      <c r="P97" s="10"/>
    </row>
    <row r="98">
      <c r="A98" s="43"/>
      <c r="B98" s="43"/>
      <c r="C98" s="43"/>
      <c r="D98" s="43"/>
      <c r="E98" s="43"/>
      <c r="F98" s="44"/>
      <c r="G98" s="43"/>
      <c r="H98" s="43"/>
      <c r="I98" s="43"/>
      <c r="J98" s="43"/>
      <c r="K98" s="43"/>
      <c r="L98" s="43"/>
      <c r="M98" s="10"/>
      <c r="N98" s="10"/>
      <c r="P98" s="10"/>
    </row>
    <row r="99">
      <c r="A99" s="43"/>
      <c r="B99" s="43"/>
      <c r="C99" s="43"/>
      <c r="D99" s="43"/>
      <c r="E99" s="43"/>
      <c r="F99" s="44"/>
      <c r="G99" s="43"/>
      <c r="H99" s="43"/>
      <c r="I99" s="43"/>
      <c r="J99" s="43"/>
      <c r="K99" s="43"/>
      <c r="L99" s="43"/>
      <c r="M99" s="10"/>
      <c r="N99" s="10"/>
      <c r="P99" s="10"/>
    </row>
    <row r="100">
      <c r="A100" s="43"/>
      <c r="B100" s="43"/>
      <c r="C100" s="43"/>
      <c r="D100" s="43"/>
      <c r="E100" s="43"/>
      <c r="F100" s="44"/>
      <c r="G100" s="43"/>
      <c r="H100" s="43"/>
      <c r="I100" s="43"/>
      <c r="J100" s="43"/>
      <c r="K100" s="43"/>
      <c r="L100" s="43"/>
      <c r="M100" s="10"/>
      <c r="N100" s="10"/>
      <c r="P100" s="10"/>
    </row>
    <row r="101">
      <c r="A101" s="43"/>
      <c r="B101" s="43"/>
      <c r="C101" s="43"/>
      <c r="D101" s="43"/>
      <c r="E101" s="43"/>
      <c r="F101" s="44"/>
      <c r="G101" s="43"/>
      <c r="H101" s="43"/>
      <c r="I101" s="43"/>
      <c r="J101" s="43"/>
      <c r="K101" s="43"/>
      <c r="L101" s="43"/>
      <c r="M101" s="10"/>
      <c r="N101" s="10"/>
      <c r="P101" s="10"/>
    </row>
    <row r="102">
      <c r="A102" s="43"/>
      <c r="B102" s="43"/>
      <c r="C102" s="43"/>
      <c r="D102" s="43"/>
      <c r="E102" s="43"/>
      <c r="F102" s="44"/>
      <c r="G102" s="43"/>
      <c r="H102" s="43"/>
      <c r="I102" s="43"/>
      <c r="J102" s="43"/>
      <c r="K102" s="43"/>
      <c r="L102" s="43"/>
      <c r="M102" s="10"/>
      <c r="N102" s="10"/>
      <c r="P102" s="10"/>
    </row>
    <row r="103">
      <c r="A103" s="43"/>
      <c r="B103" s="43"/>
      <c r="C103" s="43"/>
      <c r="D103" s="43"/>
      <c r="E103" s="43"/>
      <c r="F103" s="44"/>
      <c r="G103" s="43"/>
      <c r="H103" s="43"/>
      <c r="I103" s="43"/>
      <c r="J103" s="43"/>
      <c r="K103" s="43"/>
      <c r="L103" s="43"/>
      <c r="M103" s="10"/>
      <c r="N103" s="10"/>
      <c r="P103" s="10"/>
    </row>
    <row r="104">
      <c r="A104" s="43"/>
      <c r="B104" s="43"/>
      <c r="C104" s="43"/>
      <c r="D104" s="43"/>
      <c r="E104" s="43"/>
      <c r="F104" s="44"/>
      <c r="G104" s="43"/>
      <c r="H104" s="43"/>
      <c r="I104" s="43"/>
      <c r="J104" s="43"/>
      <c r="K104" s="43"/>
      <c r="L104" s="43"/>
      <c r="M104" s="10"/>
      <c r="N104" s="10"/>
      <c r="P104" s="10"/>
    </row>
    <row r="105">
      <c r="A105" s="43"/>
      <c r="B105" s="43"/>
      <c r="C105" s="43"/>
      <c r="D105" s="43"/>
      <c r="E105" s="43"/>
      <c r="F105" s="44"/>
      <c r="G105" s="43"/>
      <c r="H105" s="43"/>
      <c r="I105" s="43"/>
      <c r="J105" s="43"/>
      <c r="K105" s="43"/>
      <c r="L105" s="43"/>
      <c r="M105" s="10"/>
      <c r="N105" s="10"/>
      <c r="P105" s="10"/>
    </row>
    <row r="106">
      <c r="A106" s="43"/>
      <c r="B106" s="43"/>
      <c r="C106" s="43"/>
      <c r="D106" s="43"/>
      <c r="E106" s="43"/>
      <c r="F106" s="44"/>
      <c r="G106" s="43"/>
      <c r="H106" s="43"/>
      <c r="I106" s="43"/>
      <c r="J106" s="43"/>
      <c r="K106" s="43"/>
      <c r="L106" s="43"/>
      <c r="M106" s="10"/>
      <c r="N106" s="10"/>
      <c r="P106" s="10"/>
    </row>
    <row r="107">
      <c r="A107" s="43"/>
      <c r="B107" s="43"/>
      <c r="C107" s="43"/>
      <c r="D107" s="43"/>
      <c r="E107" s="43"/>
      <c r="F107" s="44"/>
      <c r="G107" s="43"/>
      <c r="H107" s="43"/>
      <c r="I107" s="43"/>
      <c r="J107" s="43"/>
      <c r="K107" s="43"/>
      <c r="L107" s="43"/>
      <c r="M107" s="10"/>
      <c r="N107" s="10"/>
      <c r="P107" s="10"/>
    </row>
    <row r="108">
      <c r="A108" s="43"/>
      <c r="B108" s="43"/>
      <c r="C108" s="43"/>
      <c r="D108" s="43"/>
      <c r="E108" s="43"/>
      <c r="F108" s="44"/>
      <c r="G108" s="43"/>
      <c r="H108" s="43"/>
      <c r="I108" s="43"/>
      <c r="J108" s="43"/>
      <c r="K108" s="43"/>
      <c r="L108" s="43"/>
      <c r="M108" s="10"/>
      <c r="N108" s="10"/>
      <c r="P108" s="10"/>
    </row>
    <row r="109">
      <c r="A109" s="43"/>
      <c r="B109" s="43"/>
      <c r="C109" s="43"/>
      <c r="D109" s="43"/>
      <c r="E109" s="43"/>
      <c r="F109" s="44"/>
      <c r="G109" s="43"/>
      <c r="H109" s="43"/>
      <c r="I109" s="43"/>
      <c r="J109" s="43"/>
      <c r="K109" s="43"/>
      <c r="L109" s="43"/>
      <c r="M109" s="10"/>
      <c r="N109" s="10"/>
      <c r="P109" s="10"/>
    </row>
    <row r="110">
      <c r="A110" s="43"/>
      <c r="B110" s="43"/>
      <c r="C110" s="43"/>
      <c r="D110" s="43"/>
      <c r="E110" s="43"/>
      <c r="F110" s="44"/>
      <c r="G110" s="43"/>
      <c r="H110" s="43"/>
      <c r="I110" s="43"/>
      <c r="J110" s="43"/>
      <c r="K110" s="43"/>
      <c r="L110" s="43"/>
      <c r="M110" s="10"/>
      <c r="N110" s="10"/>
      <c r="P110" s="10"/>
    </row>
    <row r="111">
      <c r="A111" s="43"/>
      <c r="B111" s="43"/>
      <c r="C111" s="43"/>
      <c r="D111" s="43"/>
      <c r="E111" s="43"/>
      <c r="F111" s="44"/>
      <c r="G111" s="43"/>
      <c r="H111" s="43"/>
      <c r="I111" s="43"/>
      <c r="J111" s="43"/>
      <c r="K111" s="43"/>
      <c r="L111" s="43"/>
      <c r="M111" s="10"/>
      <c r="N111" s="10"/>
      <c r="P111" s="10"/>
    </row>
    <row r="112">
      <c r="A112" s="43"/>
      <c r="B112" s="43"/>
      <c r="C112" s="43"/>
      <c r="D112" s="43"/>
      <c r="E112" s="43"/>
      <c r="F112" s="44"/>
      <c r="G112" s="43"/>
      <c r="H112" s="43"/>
      <c r="I112" s="43"/>
      <c r="J112" s="43"/>
      <c r="K112" s="43"/>
      <c r="L112" s="43"/>
      <c r="M112" s="10"/>
      <c r="N112" s="10"/>
      <c r="P112" s="10"/>
    </row>
    <row r="113">
      <c r="A113" s="43"/>
      <c r="B113" s="43"/>
      <c r="C113" s="43"/>
      <c r="D113" s="43"/>
      <c r="E113" s="43"/>
      <c r="F113" s="44"/>
      <c r="G113" s="43"/>
      <c r="H113" s="43"/>
      <c r="I113" s="43"/>
      <c r="J113" s="43"/>
      <c r="K113" s="43"/>
      <c r="L113" s="43"/>
      <c r="M113" s="10"/>
      <c r="N113" s="10"/>
      <c r="P113" s="10"/>
    </row>
    <row r="114">
      <c r="A114" s="43"/>
      <c r="B114" s="43"/>
      <c r="C114" s="43"/>
      <c r="D114" s="43"/>
      <c r="E114" s="43"/>
      <c r="F114" s="44"/>
      <c r="G114" s="43"/>
      <c r="H114" s="43"/>
      <c r="I114" s="43"/>
      <c r="J114" s="43"/>
      <c r="K114" s="43"/>
      <c r="L114" s="43"/>
      <c r="M114" s="10"/>
      <c r="N114" s="10"/>
      <c r="P114" s="10"/>
    </row>
    <row r="115">
      <c r="A115" s="43"/>
      <c r="B115" s="43"/>
      <c r="C115" s="43"/>
      <c r="D115" s="43"/>
      <c r="E115" s="43"/>
      <c r="F115" s="44"/>
      <c r="G115" s="43"/>
      <c r="H115" s="43"/>
      <c r="I115" s="43"/>
      <c r="J115" s="43"/>
      <c r="K115" s="43"/>
      <c r="L115" s="43"/>
      <c r="M115" s="10"/>
      <c r="N115" s="10"/>
      <c r="P115" s="10"/>
    </row>
    <row r="116">
      <c r="A116" s="43"/>
      <c r="B116" s="43"/>
      <c r="C116" s="43"/>
      <c r="D116" s="43"/>
      <c r="E116" s="43"/>
      <c r="F116" s="44"/>
      <c r="G116" s="43"/>
      <c r="H116" s="43"/>
      <c r="I116" s="43"/>
      <c r="J116" s="43"/>
      <c r="K116" s="43"/>
      <c r="L116" s="43"/>
      <c r="M116" s="10"/>
      <c r="N116" s="10"/>
      <c r="P116" s="10"/>
    </row>
    <row r="117">
      <c r="A117" s="43"/>
      <c r="B117" s="43"/>
      <c r="C117" s="43"/>
      <c r="D117" s="43"/>
      <c r="E117" s="43"/>
      <c r="F117" s="44"/>
      <c r="G117" s="43"/>
      <c r="H117" s="43"/>
      <c r="I117" s="43"/>
      <c r="J117" s="43"/>
      <c r="K117" s="43"/>
      <c r="L117" s="43"/>
      <c r="M117" s="10"/>
      <c r="N117" s="10"/>
      <c r="P117" s="10"/>
    </row>
    <row r="118">
      <c r="A118" s="43"/>
      <c r="B118" s="43"/>
      <c r="C118" s="43"/>
      <c r="D118" s="43"/>
      <c r="E118" s="43"/>
      <c r="F118" s="44"/>
      <c r="G118" s="43"/>
      <c r="H118" s="43"/>
      <c r="I118" s="43"/>
      <c r="J118" s="43"/>
      <c r="K118" s="43"/>
      <c r="L118" s="43"/>
      <c r="M118" s="10"/>
      <c r="N118" s="10"/>
      <c r="P118" s="10"/>
    </row>
    <row r="119">
      <c r="A119" s="43"/>
      <c r="B119" s="43"/>
      <c r="C119" s="43"/>
      <c r="D119" s="43"/>
      <c r="E119" s="43"/>
      <c r="F119" s="44"/>
      <c r="G119" s="43"/>
      <c r="H119" s="43"/>
      <c r="I119" s="43"/>
      <c r="J119" s="43"/>
      <c r="K119" s="43"/>
      <c r="L119" s="43"/>
      <c r="M119" s="10"/>
      <c r="N119" s="10"/>
      <c r="P119" s="10"/>
    </row>
    <row r="120">
      <c r="A120" s="43"/>
      <c r="B120" s="43"/>
      <c r="C120" s="43"/>
      <c r="D120" s="43"/>
      <c r="E120" s="43"/>
      <c r="F120" s="44"/>
      <c r="G120" s="43"/>
      <c r="H120" s="43"/>
      <c r="I120" s="43"/>
      <c r="J120" s="43"/>
      <c r="K120" s="43"/>
      <c r="L120" s="43"/>
      <c r="M120" s="10"/>
      <c r="N120" s="10"/>
      <c r="P120" s="10"/>
    </row>
    <row r="121">
      <c r="A121" s="43"/>
      <c r="B121" s="43"/>
      <c r="C121" s="43"/>
      <c r="D121" s="43"/>
      <c r="E121" s="43"/>
      <c r="F121" s="44"/>
      <c r="G121" s="43"/>
      <c r="H121" s="43"/>
      <c r="I121" s="43"/>
      <c r="J121" s="43"/>
      <c r="K121" s="43"/>
      <c r="L121" s="43"/>
      <c r="M121" s="10"/>
      <c r="N121" s="10"/>
      <c r="P121" s="10"/>
    </row>
    <row r="122">
      <c r="A122" s="43"/>
      <c r="B122" s="43"/>
      <c r="C122" s="43"/>
      <c r="D122" s="43"/>
      <c r="E122" s="43"/>
      <c r="F122" s="44"/>
      <c r="G122" s="43"/>
      <c r="H122" s="43"/>
      <c r="I122" s="43"/>
      <c r="J122" s="43"/>
      <c r="K122" s="43"/>
      <c r="L122" s="43"/>
      <c r="M122" s="10"/>
      <c r="N122" s="10"/>
      <c r="P122" s="10"/>
    </row>
    <row r="123">
      <c r="A123" s="43"/>
      <c r="B123" s="43"/>
      <c r="C123" s="43"/>
      <c r="D123" s="43"/>
      <c r="E123" s="43"/>
      <c r="F123" s="44"/>
      <c r="G123" s="43"/>
      <c r="H123" s="43"/>
      <c r="I123" s="43"/>
      <c r="J123" s="43"/>
      <c r="K123" s="43"/>
      <c r="L123" s="43"/>
      <c r="M123" s="10"/>
      <c r="N123" s="10"/>
      <c r="P123" s="10"/>
    </row>
    <row r="124">
      <c r="A124" s="43"/>
      <c r="B124" s="43"/>
      <c r="C124" s="43"/>
      <c r="D124" s="43"/>
      <c r="E124" s="43"/>
      <c r="F124" s="44"/>
      <c r="G124" s="43"/>
      <c r="H124" s="43"/>
      <c r="I124" s="43"/>
      <c r="J124" s="43"/>
      <c r="K124" s="43"/>
      <c r="L124" s="43"/>
      <c r="M124" s="10"/>
      <c r="N124" s="10"/>
      <c r="P124" s="10"/>
    </row>
    <row r="125">
      <c r="A125" s="43"/>
      <c r="B125" s="43"/>
      <c r="C125" s="43"/>
      <c r="D125" s="43"/>
      <c r="E125" s="43"/>
      <c r="F125" s="44"/>
      <c r="G125" s="43"/>
      <c r="H125" s="43"/>
      <c r="I125" s="43"/>
      <c r="J125" s="43"/>
      <c r="K125" s="43"/>
      <c r="L125" s="43"/>
      <c r="M125" s="10"/>
      <c r="N125" s="10"/>
      <c r="P125" s="10"/>
    </row>
    <row r="126">
      <c r="A126" s="43"/>
      <c r="B126" s="43"/>
      <c r="C126" s="43"/>
      <c r="D126" s="43"/>
      <c r="E126" s="43"/>
      <c r="F126" s="44"/>
      <c r="G126" s="43"/>
      <c r="H126" s="43"/>
      <c r="I126" s="43"/>
      <c r="J126" s="43"/>
      <c r="K126" s="43"/>
      <c r="L126" s="43"/>
      <c r="M126" s="10"/>
      <c r="N126" s="10"/>
      <c r="P126" s="10"/>
    </row>
    <row r="127">
      <c r="A127" s="43"/>
      <c r="B127" s="43"/>
      <c r="C127" s="43"/>
      <c r="D127" s="43"/>
      <c r="E127" s="43"/>
      <c r="F127" s="44"/>
      <c r="G127" s="43"/>
      <c r="H127" s="43"/>
      <c r="I127" s="43"/>
      <c r="J127" s="43"/>
      <c r="K127" s="43"/>
      <c r="L127" s="43"/>
      <c r="M127" s="10"/>
      <c r="N127" s="10"/>
      <c r="P127" s="10"/>
    </row>
    <row r="128">
      <c r="A128" s="43"/>
      <c r="B128" s="43"/>
      <c r="C128" s="43"/>
      <c r="D128" s="43"/>
      <c r="E128" s="43"/>
      <c r="F128" s="44"/>
      <c r="G128" s="43"/>
      <c r="H128" s="43"/>
      <c r="I128" s="43"/>
      <c r="J128" s="43"/>
      <c r="K128" s="43"/>
      <c r="L128" s="43"/>
      <c r="M128" s="10"/>
      <c r="N128" s="10"/>
      <c r="P128" s="10"/>
    </row>
    <row r="129">
      <c r="A129" s="43"/>
      <c r="B129" s="43"/>
      <c r="C129" s="43"/>
      <c r="D129" s="43"/>
      <c r="E129" s="43"/>
      <c r="F129" s="44"/>
      <c r="G129" s="43"/>
      <c r="H129" s="43"/>
      <c r="I129" s="43"/>
      <c r="J129" s="43"/>
      <c r="K129" s="43"/>
      <c r="L129" s="43"/>
      <c r="M129" s="10"/>
      <c r="N129" s="10"/>
      <c r="P129" s="10"/>
    </row>
    <row r="130">
      <c r="A130" s="43"/>
      <c r="B130" s="43"/>
      <c r="C130" s="43"/>
      <c r="D130" s="43"/>
      <c r="E130" s="43"/>
      <c r="F130" s="44"/>
      <c r="G130" s="43"/>
      <c r="H130" s="43"/>
      <c r="I130" s="43"/>
      <c r="J130" s="43"/>
      <c r="K130" s="43"/>
      <c r="L130" s="43"/>
      <c r="M130" s="10"/>
      <c r="N130" s="10"/>
      <c r="P130" s="10"/>
    </row>
    <row r="131">
      <c r="A131" s="43"/>
      <c r="B131" s="43"/>
      <c r="C131" s="43"/>
      <c r="D131" s="43"/>
      <c r="E131" s="43"/>
      <c r="F131" s="44"/>
      <c r="G131" s="43"/>
      <c r="H131" s="43"/>
      <c r="I131" s="43"/>
      <c r="J131" s="43"/>
      <c r="K131" s="43"/>
      <c r="L131" s="43"/>
      <c r="M131" s="10"/>
      <c r="N131" s="10"/>
      <c r="P131" s="10"/>
    </row>
    <row r="132">
      <c r="A132" s="43"/>
      <c r="B132" s="43"/>
      <c r="C132" s="43"/>
      <c r="D132" s="43"/>
      <c r="E132" s="43"/>
      <c r="F132" s="44"/>
      <c r="G132" s="43"/>
      <c r="H132" s="43"/>
      <c r="I132" s="43"/>
      <c r="J132" s="43"/>
      <c r="K132" s="43"/>
      <c r="L132" s="43"/>
      <c r="M132" s="10"/>
      <c r="N132" s="10"/>
      <c r="P132" s="10"/>
    </row>
    <row r="133">
      <c r="A133" s="43"/>
      <c r="B133" s="43"/>
      <c r="C133" s="43"/>
      <c r="D133" s="43"/>
      <c r="E133" s="43"/>
      <c r="F133" s="44"/>
      <c r="G133" s="43"/>
      <c r="H133" s="43"/>
      <c r="I133" s="43"/>
      <c r="J133" s="43"/>
      <c r="K133" s="43"/>
      <c r="L133" s="43"/>
      <c r="M133" s="10"/>
      <c r="N133" s="10"/>
      <c r="P133" s="10"/>
    </row>
    <row r="134">
      <c r="A134" s="43"/>
      <c r="B134" s="43"/>
      <c r="C134" s="43"/>
      <c r="D134" s="43"/>
      <c r="E134" s="43"/>
      <c r="F134" s="44"/>
      <c r="G134" s="43"/>
      <c r="H134" s="43"/>
      <c r="I134" s="43"/>
      <c r="J134" s="43"/>
      <c r="K134" s="43"/>
      <c r="L134" s="43"/>
      <c r="M134" s="10"/>
      <c r="N134" s="10"/>
      <c r="P134" s="10"/>
    </row>
    <row r="135">
      <c r="A135" s="43"/>
      <c r="B135" s="43"/>
      <c r="C135" s="43"/>
      <c r="D135" s="43"/>
      <c r="E135" s="43"/>
      <c r="F135" s="44"/>
      <c r="G135" s="43"/>
      <c r="H135" s="43"/>
      <c r="I135" s="43"/>
      <c r="J135" s="43"/>
      <c r="K135" s="43"/>
      <c r="L135" s="43"/>
      <c r="M135" s="10"/>
      <c r="N135" s="10"/>
      <c r="P135" s="10"/>
    </row>
    <row r="136">
      <c r="A136" s="43"/>
      <c r="B136" s="43"/>
      <c r="C136" s="43"/>
      <c r="D136" s="43"/>
      <c r="E136" s="43"/>
      <c r="F136" s="44"/>
      <c r="G136" s="43"/>
      <c r="H136" s="43"/>
      <c r="I136" s="43"/>
      <c r="J136" s="43"/>
      <c r="K136" s="43"/>
      <c r="L136" s="43"/>
      <c r="M136" s="10"/>
      <c r="N136" s="10"/>
      <c r="P136" s="10"/>
    </row>
    <row r="137">
      <c r="A137" s="43"/>
      <c r="B137" s="43"/>
      <c r="C137" s="43"/>
      <c r="D137" s="43"/>
      <c r="E137" s="43"/>
      <c r="F137" s="44"/>
      <c r="G137" s="43"/>
      <c r="H137" s="43"/>
      <c r="I137" s="43"/>
      <c r="J137" s="43"/>
      <c r="K137" s="43"/>
      <c r="L137" s="43"/>
      <c r="M137" s="10"/>
      <c r="N137" s="10"/>
      <c r="P137" s="10"/>
    </row>
    <row r="138">
      <c r="A138" s="43"/>
      <c r="B138" s="43"/>
      <c r="C138" s="43"/>
      <c r="D138" s="43"/>
      <c r="E138" s="43"/>
      <c r="F138" s="44"/>
      <c r="G138" s="43"/>
      <c r="H138" s="43"/>
      <c r="I138" s="43"/>
      <c r="J138" s="43"/>
      <c r="K138" s="43"/>
      <c r="L138" s="43"/>
      <c r="M138" s="10"/>
      <c r="N138" s="10"/>
      <c r="P138" s="10"/>
    </row>
    <row r="139">
      <c r="A139" s="43"/>
      <c r="B139" s="43"/>
      <c r="C139" s="43"/>
      <c r="D139" s="43"/>
      <c r="E139" s="43"/>
      <c r="F139" s="44"/>
      <c r="G139" s="43"/>
      <c r="H139" s="43"/>
      <c r="I139" s="43"/>
      <c r="J139" s="43"/>
      <c r="K139" s="43"/>
      <c r="L139" s="43"/>
      <c r="M139" s="10"/>
      <c r="N139" s="10"/>
      <c r="P139" s="10"/>
    </row>
    <row r="140">
      <c r="A140" s="43"/>
      <c r="B140" s="43"/>
      <c r="C140" s="43"/>
      <c r="D140" s="43"/>
      <c r="E140" s="43"/>
      <c r="F140" s="44"/>
      <c r="G140" s="43"/>
      <c r="H140" s="43"/>
      <c r="I140" s="43"/>
      <c r="J140" s="43"/>
      <c r="K140" s="43"/>
      <c r="L140" s="43"/>
      <c r="M140" s="10"/>
      <c r="N140" s="10"/>
      <c r="P140" s="10"/>
    </row>
    <row r="141">
      <c r="A141" s="43"/>
      <c r="B141" s="43"/>
      <c r="C141" s="43"/>
      <c r="D141" s="43"/>
      <c r="E141" s="43"/>
      <c r="F141" s="44"/>
      <c r="G141" s="43"/>
      <c r="H141" s="43"/>
      <c r="I141" s="43"/>
      <c r="J141" s="43"/>
      <c r="K141" s="43"/>
      <c r="L141" s="43"/>
      <c r="M141" s="10"/>
      <c r="N141" s="10"/>
      <c r="P141" s="10"/>
    </row>
    <row r="142">
      <c r="A142" s="43"/>
      <c r="B142" s="43"/>
      <c r="C142" s="43"/>
      <c r="D142" s="43"/>
      <c r="E142" s="43"/>
      <c r="F142" s="44"/>
      <c r="G142" s="43"/>
      <c r="H142" s="43"/>
      <c r="I142" s="43"/>
      <c r="J142" s="43"/>
      <c r="K142" s="43"/>
      <c r="L142" s="43"/>
      <c r="M142" s="10"/>
      <c r="N142" s="10"/>
      <c r="P142" s="10"/>
    </row>
    <row r="143">
      <c r="A143" s="43"/>
      <c r="B143" s="43"/>
      <c r="C143" s="43"/>
      <c r="D143" s="43"/>
      <c r="E143" s="43"/>
      <c r="F143" s="44"/>
      <c r="G143" s="43"/>
      <c r="H143" s="43"/>
      <c r="I143" s="43"/>
      <c r="J143" s="43"/>
      <c r="K143" s="43"/>
      <c r="L143" s="43"/>
      <c r="M143" s="10"/>
      <c r="N143" s="10"/>
      <c r="P143" s="10"/>
    </row>
    <row r="144">
      <c r="A144" s="43"/>
      <c r="B144" s="43"/>
      <c r="C144" s="43"/>
      <c r="D144" s="43"/>
      <c r="E144" s="43"/>
      <c r="F144" s="44"/>
      <c r="G144" s="43"/>
      <c r="H144" s="43"/>
      <c r="I144" s="43"/>
      <c r="J144" s="43"/>
      <c r="K144" s="43"/>
      <c r="L144" s="43"/>
      <c r="M144" s="10"/>
      <c r="N144" s="10"/>
      <c r="P144" s="10"/>
    </row>
    <row r="145">
      <c r="A145" s="43"/>
      <c r="B145" s="43"/>
      <c r="C145" s="43"/>
      <c r="D145" s="43"/>
      <c r="E145" s="43"/>
      <c r="F145" s="44"/>
      <c r="G145" s="43"/>
      <c r="H145" s="43"/>
      <c r="I145" s="43"/>
      <c r="J145" s="43"/>
      <c r="K145" s="43"/>
      <c r="L145" s="43"/>
      <c r="M145" s="10"/>
      <c r="N145" s="10"/>
      <c r="P145" s="10"/>
    </row>
    <row r="146">
      <c r="A146" s="43"/>
      <c r="B146" s="43"/>
      <c r="C146" s="43"/>
      <c r="D146" s="43"/>
      <c r="E146" s="43"/>
      <c r="F146" s="44"/>
      <c r="G146" s="43"/>
      <c r="H146" s="43"/>
      <c r="I146" s="43"/>
      <c r="J146" s="43"/>
      <c r="K146" s="43"/>
      <c r="L146" s="43"/>
      <c r="M146" s="10"/>
      <c r="N146" s="10"/>
      <c r="P146" s="10"/>
    </row>
    <row r="147">
      <c r="A147" s="43"/>
      <c r="B147" s="43"/>
      <c r="C147" s="43"/>
      <c r="D147" s="43"/>
      <c r="E147" s="43"/>
      <c r="F147" s="44"/>
      <c r="G147" s="43"/>
      <c r="H147" s="43"/>
      <c r="I147" s="43"/>
      <c r="J147" s="43"/>
      <c r="K147" s="43"/>
      <c r="L147" s="43"/>
      <c r="M147" s="10"/>
      <c r="N147" s="10"/>
      <c r="P147" s="10"/>
    </row>
    <row r="148">
      <c r="A148" s="43"/>
      <c r="B148" s="43"/>
      <c r="C148" s="43"/>
      <c r="D148" s="43"/>
      <c r="E148" s="43"/>
      <c r="F148" s="44"/>
      <c r="G148" s="43"/>
      <c r="H148" s="43"/>
      <c r="I148" s="43"/>
      <c r="J148" s="43"/>
      <c r="K148" s="43"/>
      <c r="L148" s="43"/>
      <c r="M148" s="10"/>
      <c r="N148" s="10"/>
      <c r="P148" s="10"/>
    </row>
    <row r="149">
      <c r="A149" s="43"/>
      <c r="B149" s="43"/>
      <c r="C149" s="43"/>
      <c r="D149" s="43"/>
      <c r="E149" s="43"/>
      <c r="F149" s="44"/>
      <c r="G149" s="43"/>
      <c r="H149" s="43"/>
      <c r="I149" s="43"/>
      <c r="J149" s="43"/>
      <c r="K149" s="43"/>
      <c r="L149" s="43"/>
      <c r="M149" s="10"/>
      <c r="N149" s="10"/>
      <c r="P149" s="10"/>
    </row>
    <row r="150">
      <c r="A150" s="43"/>
      <c r="B150" s="43"/>
      <c r="C150" s="43"/>
      <c r="D150" s="43"/>
      <c r="E150" s="43"/>
      <c r="F150" s="44"/>
      <c r="G150" s="43"/>
      <c r="H150" s="43"/>
      <c r="I150" s="43"/>
      <c r="J150" s="43"/>
      <c r="K150" s="43"/>
      <c r="L150" s="43"/>
      <c r="M150" s="10"/>
      <c r="N150" s="10"/>
      <c r="P150" s="10"/>
    </row>
    <row r="151">
      <c r="A151" s="43"/>
      <c r="B151" s="43"/>
      <c r="C151" s="43"/>
      <c r="D151" s="43"/>
      <c r="E151" s="43"/>
      <c r="F151" s="44"/>
      <c r="G151" s="43"/>
      <c r="H151" s="43"/>
      <c r="I151" s="43"/>
      <c r="J151" s="43"/>
      <c r="K151" s="43"/>
      <c r="L151" s="43"/>
      <c r="M151" s="10"/>
      <c r="N151" s="10"/>
      <c r="P151" s="10"/>
    </row>
    <row r="152">
      <c r="A152" s="43"/>
      <c r="B152" s="43"/>
      <c r="C152" s="43"/>
      <c r="D152" s="43"/>
      <c r="E152" s="43"/>
      <c r="F152" s="44"/>
      <c r="G152" s="43"/>
      <c r="H152" s="43"/>
      <c r="I152" s="43"/>
      <c r="J152" s="43"/>
      <c r="K152" s="43"/>
      <c r="L152" s="43"/>
      <c r="M152" s="10"/>
      <c r="N152" s="10"/>
      <c r="P152" s="10"/>
    </row>
    <row r="153">
      <c r="A153" s="43"/>
      <c r="B153" s="43"/>
      <c r="C153" s="43"/>
      <c r="D153" s="43"/>
      <c r="E153" s="43"/>
      <c r="F153" s="44"/>
      <c r="G153" s="43"/>
      <c r="H153" s="43"/>
      <c r="I153" s="43"/>
      <c r="J153" s="43"/>
      <c r="K153" s="43"/>
      <c r="L153" s="43"/>
      <c r="M153" s="10"/>
      <c r="N153" s="10"/>
      <c r="P153" s="10"/>
    </row>
    <row r="154">
      <c r="A154" s="43"/>
      <c r="B154" s="43"/>
      <c r="C154" s="43"/>
      <c r="D154" s="43"/>
      <c r="E154" s="43"/>
      <c r="F154" s="44"/>
      <c r="G154" s="43"/>
      <c r="H154" s="43"/>
      <c r="I154" s="43"/>
      <c r="J154" s="43"/>
      <c r="K154" s="43"/>
      <c r="L154" s="43"/>
      <c r="M154" s="10"/>
      <c r="N154" s="10"/>
      <c r="P154" s="10"/>
    </row>
    <row r="155">
      <c r="A155" s="43"/>
      <c r="B155" s="43"/>
      <c r="C155" s="43"/>
      <c r="D155" s="43"/>
      <c r="E155" s="43"/>
      <c r="F155" s="44"/>
      <c r="G155" s="43"/>
      <c r="H155" s="43"/>
      <c r="I155" s="43"/>
      <c r="J155" s="43"/>
      <c r="K155" s="43"/>
      <c r="L155" s="43"/>
      <c r="M155" s="10"/>
      <c r="N155" s="10"/>
      <c r="P155" s="10"/>
    </row>
    <row r="156">
      <c r="A156" s="43"/>
      <c r="B156" s="43"/>
      <c r="C156" s="43"/>
      <c r="D156" s="43"/>
      <c r="E156" s="43"/>
      <c r="F156" s="44"/>
      <c r="G156" s="43"/>
      <c r="H156" s="43"/>
      <c r="I156" s="43"/>
      <c r="J156" s="43"/>
      <c r="K156" s="43"/>
      <c r="L156" s="43"/>
      <c r="M156" s="10"/>
      <c r="N156" s="10"/>
      <c r="P156" s="10"/>
    </row>
    <row r="157">
      <c r="A157" s="43"/>
      <c r="B157" s="43"/>
      <c r="C157" s="43"/>
      <c r="D157" s="43"/>
      <c r="E157" s="43"/>
      <c r="F157" s="44"/>
      <c r="G157" s="43"/>
      <c r="H157" s="43"/>
      <c r="I157" s="43"/>
      <c r="J157" s="43"/>
      <c r="K157" s="43"/>
      <c r="L157" s="43"/>
      <c r="M157" s="10"/>
      <c r="N157" s="10"/>
      <c r="P157" s="10"/>
    </row>
    <row r="158">
      <c r="A158" s="43"/>
      <c r="B158" s="43"/>
      <c r="C158" s="43"/>
      <c r="D158" s="43"/>
      <c r="E158" s="43"/>
      <c r="F158" s="44"/>
      <c r="G158" s="43"/>
      <c r="H158" s="43"/>
      <c r="I158" s="43"/>
      <c r="J158" s="43"/>
      <c r="K158" s="43"/>
      <c r="L158" s="43"/>
      <c r="M158" s="10"/>
      <c r="N158" s="10"/>
      <c r="P158" s="10"/>
    </row>
    <row r="159">
      <c r="A159" s="43"/>
      <c r="B159" s="43"/>
      <c r="C159" s="43"/>
      <c r="D159" s="43"/>
      <c r="E159" s="43"/>
      <c r="F159" s="44"/>
      <c r="G159" s="43"/>
      <c r="H159" s="43"/>
      <c r="I159" s="43"/>
      <c r="J159" s="43"/>
      <c r="K159" s="43"/>
      <c r="L159" s="43"/>
      <c r="M159" s="10"/>
      <c r="N159" s="10"/>
      <c r="P159" s="10"/>
    </row>
    <row r="160">
      <c r="A160" s="43"/>
      <c r="B160" s="43"/>
      <c r="C160" s="43"/>
      <c r="D160" s="43"/>
      <c r="E160" s="43"/>
      <c r="F160" s="44"/>
      <c r="G160" s="43"/>
      <c r="H160" s="43"/>
      <c r="I160" s="43"/>
      <c r="J160" s="43"/>
      <c r="K160" s="43"/>
      <c r="L160" s="43"/>
      <c r="M160" s="10"/>
      <c r="N160" s="10"/>
      <c r="P160" s="10"/>
    </row>
    <row r="161">
      <c r="A161" s="43"/>
      <c r="B161" s="43"/>
      <c r="C161" s="43"/>
      <c r="D161" s="43"/>
      <c r="E161" s="43"/>
      <c r="F161" s="44"/>
      <c r="G161" s="43"/>
      <c r="H161" s="43"/>
      <c r="I161" s="43"/>
      <c r="J161" s="43"/>
      <c r="K161" s="43"/>
      <c r="L161" s="43"/>
      <c r="M161" s="10"/>
      <c r="N161" s="10"/>
      <c r="P161" s="10"/>
    </row>
    <row r="162">
      <c r="A162" s="43"/>
      <c r="B162" s="43"/>
      <c r="C162" s="43"/>
      <c r="D162" s="43"/>
      <c r="E162" s="43"/>
      <c r="F162" s="44"/>
      <c r="G162" s="43"/>
      <c r="H162" s="43"/>
      <c r="I162" s="43"/>
      <c r="J162" s="43"/>
      <c r="K162" s="43"/>
      <c r="L162" s="43"/>
      <c r="M162" s="10"/>
      <c r="N162" s="10"/>
      <c r="P162" s="10"/>
    </row>
    <row r="163">
      <c r="A163" s="43"/>
      <c r="B163" s="43"/>
      <c r="C163" s="43"/>
      <c r="D163" s="43"/>
      <c r="E163" s="43"/>
      <c r="F163" s="44"/>
      <c r="G163" s="43"/>
      <c r="H163" s="43"/>
      <c r="I163" s="43"/>
      <c r="J163" s="43"/>
      <c r="K163" s="43"/>
      <c r="L163" s="43"/>
      <c r="M163" s="10"/>
      <c r="N163" s="10"/>
      <c r="P163" s="10"/>
    </row>
    <row r="164">
      <c r="A164" s="43"/>
      <c r="B164" s="43"/>
      <c r="C164" s="43"/>
      <c r="D164" s="43"/>
      <c r="E164" s="43"/>
      <c r="F164" s="44"/>
      <c r="G164" s="43"/>
      <c r="H164" s="43"/>
      <c r="I164" s="43"/>
      <c r="J164" s="43"/>
      <c r="K164" s="43"/>
      <c r="L164" s="43"/>
      <c r="M164" s="10"/>
      <c r="N164" s="10"/>
      <c r="P164" s="10"/>
    </row>
    <row r="165">
      <c r="A165" s="43"/>
      <c r="B165" s="43"/>
      <c r="C165" s="43"/>
      <c r="D165" s="43"/>
      <c r="E165" s="43"/>
      <c r="F165" s="44"/>
      <c r="G165" s="43"/>
      <c r="H165" s="43"/>
      <c r="I165" s="43"/>
      <c r="J165" s="43"/>
      <c r="K165" s="43"/>
      <c r="L165" s="43"/>
      <c r="M165" s="10"/>
      <c r="N165" s="10"/>
      <c r="P165" s="10"/>
    </row>
    <row r="166">
      <c r="A166" s="43"/>
      <c r="B166" s="43"/>
      <c r="C166" s="43"/>
      <c r="D166" s="43"/>
      <c r="E166" s="43"/>
      <c r="F166" s="44"/>
      <c r="G166" s="43"/>
      <c r="H166" s="43"/>
      <c r="I166" s="43"/>
      <c r="J166" s="43"/>
      <c r="K166" s="43"/>
      <c r="L166" s="43"/>
      <c r="M166" s="10"/>
      <c r="N166" s="10"/>
      <c r="P166" s="10"/>
    </row>
    <row r="167">
      <c r="A167" s="43"/>
      <c r="B167" s="43"/>
      <c r="C167" s="43"/>
      <c r="D167" s="43"/>
      <c r="E167" s="43"/>
      <c r="F167" s="44"/>
      <c r="G167" s="43"/>
      <c r="H167" s="43"/>
      <c r="I167" s="43"/>
      <c r="J167" s="43"/>
      <c r="K167" s="43"/>
      <c r="L167" s="43"/>
      <c r="M167" s="10"/>
      <c r="N167" s="10"/>
      <c r="P167" s="10"/>
    </row>
    <row r="168">
      <c r="A168" s="43"/>
      <c r="B168" s="43"/>
      <c r="C168" s="43"/>
      <c r="D168" s="43"/>
      <c r="E168" s="43"/>
      <c r="F168" s="44"/>
      <c r="G168" s="43"/>
      <c r="H168" s="43"/>
      <c r="I168" s="43"/>
      <c r="J168" s="43"/>
      <c r="K168" s="43"/>
      <c r="L168" s="43"/>
      <c r="M168" s="10"/>
      <c r="N168" s="10"/>
      <c r="P168" s="10"/>
    </row>
    <row r="169">
      <c r="A169" s="43"/>
      <c r="B169" s="43"/>
      <c r="C169" s="43"/>
      <c r="D169" s="43"/>
      <c r="E169" s="43"/>
      <c r="F169" s="44"/>
      <c r="G169" s="43"/>
      <c r="H169" s="43"/>
      <c r="I169" s="43"/>
      <c r="J169" s="43"/>
      <c r="K169" s="43"/>
      <c r="L169" s="43"/>
      <c r="M169" s="10"/>
      <c r="N169" s="10"/>
      <c r="P169" s="10"/>
    </row>
    <row r="170">
      <c r="A170" s="43"/>
      <c r="B170" s="43"/>
      <c r="C170" s="43"/>
      <c r="D170" s="43"/>
      <c r="E170" s="43"/>
      <c r="F170" s="44"/>
      <c r="G170" s="43"/>
      <c r="H170" s="43"/>
      <c r="I170" s="43"/>
      <c r="J170" s="43"/>
      <c r="K170" s="43"/>
      <c r="L170" s="43"/>
      <c r="M170" s="10"/>
      <c r="N170" s="10"/>
      <c r="P170" s="10"/>
    </row>
    <row r="171">
      <c r="A171" s="43"/>
      <c r="B171" s="43"/>
      <c r="C171" s="43"/>
      <c r="D171" s="43"/>
      <c r="E171" s="43"/>
      <c r="F171" s="44"/>
      <c r="G171" s="43"/>
      <c r="H171" s="43"/>
      <c r="I171" s="43"/>
      <c r="J171" s="43"/>
      <c r="K171" s="43"/>
      <c r="L171" s="43"/>
      <c r="M171" s="10"/>
      <c r="N171" s="10"/>
      <c r="P171" s="10"/>
    </row>
    <row r="172">
      <c r="A172" s="43"/>
      <c r="B172" s="43"/>
      <c r="C172" s="43"/>
      <c r="D172" s="43"/>
      <c r="E172" s="43"/>
      <c r="F172" s="44"/>
      <c r="G172" s="43"/>
      <c r="H172" s="43"/>
      <c r="I172" s="43"/>
      <c r="J172" s="43"/>
      <c r="K172" s="43"/>
      <c r="L172" s="43"/>
      <c r="M172" s="10"/>
      <c r="N172" s="10"/>
      <c r="P172" s="10"/>
    </row>
    <row r="173">
      <c r="A173" s="43"/>
      <c r="B173" s="43"/>
      <c r="C173" s="43"/>
      <c r="D173" s="43"/>
      <c r="E173" s="43"/>
      <c r="F173" s="44"/>
      <c r="G173" s="43"/>
      <c r="H173" s="43"/>
      <c r="I173" s="43"/>
      <c r="J173" s="43"/>
      <c r="K173" s="43"/>
      <c r="L173" s="43"/>
      <c r="M173" s="10"/>
      <c r="N173" s="10"/>
      <c r="P173" s="10"/>
    </row>
    <row r="174">
      <c r="A174" s="43"/>
      <c r="B174" s="43"/>
      <c r="C174" s="43"/>
      <c r="D174" s="43"/>
      <c r="E174" s="43"/>
      <c r="F174" s="44"/>
      <c r="G174" s="43"/>
      <c r="H174" s="43"/>
      <c r="I174" s="43"/>
      <c r="J174" s="43"/>
      <c r="K174" s="43"/>
      <c r="L174" s="43"/>
      <c r="M174" s="10"/>
      <c r="N174" s="10"/>
      <c r="P174" s="10"/>
    </row>
    <row r="175">
      <c r="A175" s="43"/>
      <c r="B175" s="43"/>
      <c r="C175" s="43"/>
      <c r="D175" s="43"/>
      <c r="E175" s="43"/>
      <c r="F175" s="44"/>
      <c r="G175" s="43"/>
      <c r="H175" s="43"/>
      <c r="I175" s="43"/>
      <c r="J175" s="43"/>
      <c r="K175" s="43"/>
      <c r="L175" s="43"/>
      <c r="M175" s="10"/>
      <c r="N175" s="10"/>
      <c r="P175" s="10"/>
    </row>
    <row r="176">
      <c r="A176" s="43"/>
      <c r="B176" s="43"/>
      <c r="C176" s="43"/>
      <c r="D176" s="43"/>
      <c r="E176" s="43"/>
      <c r="F176" s="44"/>
      <c r="G176" s="43"/>
      <c r="H176" s="43"/>
      <c r="I176" s="43"/>
      <c r="J176" s="43"/>
      <c r="K176" s="43"/>
      <c r="L176" s="43"/>
      <c r="M176" s="10"/>
      <c r="N176" s="10"/>
      <c r="P176" s="10"/>
    </row>
    <row r="177">
      <c r="A177" s="43"/>
      <c r="B177" s="43"/>
      <c r="C177" s="43"/>
      <c r="D177" s="43"/>
      <c r="E177" s="43"/>
      <c r="F177" s="44"/>
      <c r="G177" s="43"/>
      <c r="H177" s="43"/>
      <c r="I177" s="43"/>
      <c r="J177" s="43"/>
      <c r="K177" s="43"/>
      <c r="L177" s="43"/>
      <c r="M177" s="10"/>
      <c r="N177" s="10"/>
      <c r="P177" s="10"/>
    </row>
    <row r="178">
      <c r="A178" s="43"/>
      <c r="B178" s="43"/>
      <c r="C178" s="43"/>
      <c r="D178" s="43"/>
      <c r="E178" s="43"/>
      <c r="F178" s="44"/>
      <c r="G178" s="43"/>
      <c r="H178" s="43"/>
      <c r="I178" s="43"/>
      <c r="J178" s="43"/>
      <c r="K178" s="43"/>
      <c r="L178" s="43"/>
      <c r="M178" s="10"/>
      <c r="N178" s="10"/>
      <c r="P178" s="10"/>
    </row>
    <row r="179">
      <c r="A179" s="43"/>
      <c r="B179" s="43"/>
      <c r="C179" s="43"/>
      <c r="D179" s="43"/>
      <c r="E179" s="43"/>
      <c r="F179" s="44"/>
      <c r="G179" s="43"/>
      <c r="H179" s="43"/>
      <c r="I179" s="43"/>
      <c r="J179" s="43"/>
      <c r="K179" s="43"/>
      <c r="L179" s="43"/>
      <c r="M179" s="10"/>
      <c r="N179" s="10"/>
      <c r="P179" s="10"/>
    </row>
    <row r="180">
      <c r="A180" s="43"/>
      <c r="B180" s="43"/>
      <c r="C180" s="43"/>
      <c r="D180" s="43"/>
      <c r="E180" s="43"/>
      <c r="F180" s="44"/>
      <c r="G180" s="43"/>
      <c r="H180" s="43"/>
      <c r="I180" s="43"/>
      <c r="J180" s="43"/>
      <c r="K180" s="43"/>
      <c r="L180" s="43"/>
      <c r="M180" s="10"/>
      <c r="N180" s="10"/>
      <c r="P180" s="10"/>
    </row>
    <row r="181">
      <c r="A181" s="43"/>
      <c r="B181" s="43"/>
      <c r="C181" s="43"/>
      <c r="D181" s="43"/>
      <c r="E181" s="43"/>
      <c r="F181" s="44"/>
      <c r="G181" s="43"/>
      <c r="H181" s="43"/>
      <c r="I181" s="43"/>
      <c r="J181" s="43"/>
      <c r="K181" s="43"/>
      <c r="L181" s="43"/>
      <c r="M181" s="10"/>
      <c r="N181" s="10"/>
      <c r="P181" s="10"/>
    </row>
    <row r="182">
      <c r="A182" s="43"/>
      <c r="B182" s="43"/>
      <c r="C182" s="43"/>
      <c r="D182" s="43"/>
      <c r="E182" s="43"/>
      <c r="F182" s="44"/>
      <c r="G182" s="43"/>
      <c r="H182" s="43"/>
      <c r="I182" s="43"/>
      <c r="J182" s="43"/>
      <c r="K182" s="43"/>
      <c r="L182" s="43"/>
      <c r="M182" s="10"/>
      <c r="N182" s="10"/>
      <c r="P182" s="10"/>
    </row>
    <row r="183">
      <c r="A183" s="43"/>
      <c r="B183" s="43"/>
      <c r="C183" s="43"/>
      <c r="D183" s="43"/>
      <c r="E183" s="43"/>
      <c r="F183" s="44"/>
      <c r="G183" s="43"/>
      <c r="H183" s="43"/>
      <c r="I183" s="43"/>
      <c r="J183" s="43"/>
      <c r="K183" s="43"/>
      <c r="L183" s="43"/>
      <c r="M183" s="10"/>
      <c r="N183" s="10"/>
      <c r="P183" s="10"/>
    </row>
    <row r="184">
      <c r="A184" s="43"/>
      <c r="B184" s="43"/>
      <c r="C184" s="43"/>
      <c r="D184" s="43"/>
      <c r="E184" s="43"/>
      <c r="F184" s="44"/>
      <c r="G184" s="43"/>
      <c r="H184" s="43"/>
      <c r="I184" s="43"/>
      <c r="J184" s="43"/>
      <c r="K184" s="43"/>
      <c r="L184" s="43"/>
      <c r="M184" s="10"/>
      <c r="N184" s="10"/>
      <c r="P184" s="10"/>
    </row>
    <row r="185">
      <c r="A185" s="43"/>
      <c r="B185" s="43"/>
      <c r="C185" s="43"/>
      <c r="D185" s="43"/>
      <c r="E185" s="43"/>
      <c r="F185" s="44"/>
      <c r="G185" s="43"/>
      <c r="H185" s="43"/>
      <c r="I185" s="43"/>
      <c r="J185" s="43"/>
      <c r="K185" s="43"/>
      <c r="L185" s="43"/>
      <c r="M185" s="10"/>
      <c r="N185" s="10"/>
      <c r="P185" s="10"/>
    </row>
    <row r="186">
      <c r="A186" s="43"/>
      <c r="B186" s="43"/>
      <c r="C186" s="43"/>
      <c r="D186" s="43"/>
      <c r="E186" s="43"/>
      <c r="F186" s="44"/>
      <c r="G186" s="43"/>
      <c r="H186" s="43"/>
      <c r="I186" s="43"/>
      <c r="J186" s="43"/>
      <c r="K186" s="43"/>
      <c r="L186" s="43"/>
      <c r="M186" s="10"/>
      <c r="N186" s="10"/>
      <c r="P186" s="10"/>
    </row>
    <row r="187">
      <c r="A187" s="43"/>
      <c r="B187" s="43"/>
      <c r="C187" s="43"/>
      <c r="D187" s="43"/>
      <c r="E187" s="43"/>
      <c r="F187" s="44"/>
      <c r="G187" s="43"/>
      <c r="H187" s="43"/>
      <c r="I187" s="43"/>
      <c r="J187" s="43"/>
      <c r="K187" s="43"/>
      <c r="L187" s="43"/>
      <c r="M187" s="10"/>
      <c r="N187" s="10"/>
      <c r="P187" s="10"/>
    </row>
    <row r="188">
      <c r="A188" s="43"/>
      <c r="B188" s="43"/>
      <c r="C188" s="43"/>
      <c r="D188" s="43"/>
      <c r="E188" s="43"/>
      <c r="F188" s="44"/>
      <c r="G188" s="43"/>
      <c r="H188" s="43"/>
      <c r="I188" s="43"/>
      <c r="J188" s="43"/>
      <c r="K188" s="43"/>
      <c r="L188" s="43"/>
      <c r="M188" s="10"/>
      <c r="N188" s="10"/>
      <c r="P188" s="10"/>
    </row>
    <row r="189">
      <c r="A189" s="43"/>
      <c r="B189" s="43"/>
      <c r="C189" s="43"/>
      <c r="D189" s="43"/>
      <c r="E189" s="43"/>
      <c r="F189" s="44"/>
      <c r="G189" s="43"/>
      <c r="H189" s="43"/>
      <c r="I189" s="43"/>
      <c r="J189" s="43"/>
      <c r="K189" s="43"/>
      <c r="L189" s="43"/>
      <c r="M189" s="10"/>
      <c r="N189" s="10"/>
      <c r="P189" s="10"/>
    </row>
    <row r="190">
      <c r="A190" s="43"/>
      <c r="B190" s="43"/>
      <c r="C190" s="43"/>
      <c r="D190" s="43"/>
      <c r="E190" s="43"/>
      <c r="F190" s="44"/>
      <c r="G190" s="43"/>
      <c r="H190" s="43"/>
      <c r="I190" s="43"/>
      <c r="J190" s="43"/>
      <c r="K190" s="43"/>
      <c r="L190" s="43"/>
      <c r="M190" s="10"/>
      <c r="N190" s="10"/>
      <c r="P190" s="10"/>
    </row>
    <row r="191">
      <c r="A191" s="43"/>
      <c r="B191" s="43"/>
      <c r="C191" s="43"/>
      <c r="D191" s="43"/>
      <c r="E191" s="43"/>
      <c r="F191" s="44"/>
      <c r="G191" s="43"/>
      <c r="H191" s="43"/>
      <c r="I191" s="43"/>
      <c r="J191" s="43"/>
      <c r="K191" s="43"/>
      <c r="L191" s="43"/>
      <c r="M191" s="10"/>
      <c r="N191" s="10"/>
      <c r="P191" s="10"/>
    </row>
    <row r="192">
      <c r="A192" s="43"/>
      <c r="B192" s="43"/>
      <c r="C192" s="43"/>
      <c r="D192" s="43"/>
      <c r="E192" s="43"/>
      <c r="F192" s="44"/>
      <c r="G192" s="43"/>
      <c r="H192" s="43"/>
      <c r="I192" s="43"/>
      <c r="J192" s="43"/>
      <c r="K192" s="43"/>
      <c r="L192" s="43"/>
      <c r="M192" s="10"/>
      <c r="N192" s="10"/>
      <c r="P192" s="10"/>
    </row>
    <row r="193">
      <c r="A193" s="43"/>
      <c r="B193" s="43"/>
      <c r="C193" s="43"/>
      <c r="D193" s="43"/>
      <c r="E193" s="43"/>
      <c r="F193" s="44"/>
      <c r="G193" s="43"/>
      <c r="H193" s="43"/>
      <c r="I193" s="43"/>
      <c r="J193" s="43"/>
      <c r="K193" s="43"/>
      <c r="L193" s="43"/>
      <c r="M193" s="10"/>
      <c r="N193" s="10"/>
      <c r="P193" s="10"/>
    </row>
    <row r="194">
      <c r="A194" s="43"/>
      <c r="B194" s="43"/>
      <c r="C194" s="43"/>
      <c r="D194" s="43"/>
      <c r="E194" s="43"/>
      <c r="F194" s="44"/>
      <c r="G194" s="43"/>
      <c r="H194" s="43"/>
      <c r="I194" s="43"/>
      <c r="J194" s="43"/>
      <c r="K194" s="43"/>
      <c r="L194" s="43"/>
      <c r="M194" s="10"/>
      <c r="N194" s="10"/>
      <c r="P194" s="10"/>
    </row>
    <row r="195">
      <c r="A195" s="43"/>
      <c r="B195" s="43"/>
      <c r="C195" s="43"/>
      <c r="D195" s="43"/>
      <c r="E195" s="43"/>
      <c r="F195" s="44"/>
      <c r="G195" s="43"/>
      <c r="H195" s="43"/>
      <c r="I195" s="43"/>
      <c r="J195" s="43"/>
      <c r="K195" s="43"/>
      <c r="L195" s="43"/>
      <c r="M195" s="10"/>
      <c r="N195" s="10"/>
      <c r="P195" s="10"/>
    </row>
    <row r="196">
      <c r="A196" s="43"/>
      <c r="B196" s="43"/>
      <c r="C196" s="43"/>
      <c r="D196" s="43"/>
      <c r="E196" s="43"/>
      <c r="F196" s="44"/>
      <c r="G196" s="43"/>
      <c r="H196" s="43"/>
      <c r="I196" s="43"/>
      <c r="J196" s="43"/>
      <c r="K196" s="43"/>
      <c r="L196" s="43"/>
      <c r="M196" s="10"/>
      <c r="N196" s="10"/>
      <c r="P196" s="10"/>
    </row>
    <row r="197">
      <c r="A197" s="43"/>
      <c r="B197" s="43"/>
      <c r="C197" s="43"/>
      <c r="D197" s="43"/>
      <c r="E197" s="43"/>
      <c r="F197" s="44"/>
      <c r="G197" s="43"/>
      <c r="H197" s="43"/>
      <c r="I197" s="43"/>
      <c r="J197" s="43"/>
      <c r="K197" s="43"/>
      <c r="L197" s="43"/>
      <c r="M197" s="10"/>
      <c r="N197" s="10"/>
      <c r="P197" s="10"/>
    </row>
    <row r="198">
      <c r="A198" s="43"/>
      <c r="B198" s="43"/>
      <c r="C198" s="43"/>
      <c r="D198" s="43"/>
      <c r="E198" s="43"/>
      <c r="F198" s="44"/>
      <c r="G198" s="43"/>
      <c r="H198" s="43"/>
      <c r="I198" s="43"/>
      <c r="J198" s="43"/>
      <c r="K198" s="43"/>
      <c r="L198" s="43"/>
      <c r="M198" s="10"/>
      <c r="N198" s="10"/>
      <c r="P198" s="10"/>
    </row>
    <row r="199">
      <c r="A199" s="43"/>
      <c r="B199" s="43"/>
      <c r="C199" s="43"/>
      <c r="D199" s="43"/>
      <c r="E199" s="43"/>
      <c r="F199" s="44"/>
      <c r="G199" s="43"/>
      <c r="H199" s="43"/>
      <c r="I199" s="43"/>
      <c r="J199" s="43"/>
      <c r="K199" s="43"/>
      <c r="L199" s="43"/>
      <c r="M199" s="10"/>
      <c r="N199" s="10"/>
      <c r="P199" s="10"/>
    </row>
    <row r="200">
      <c r="A200" s="43"/>
      <c r="B200" s="43"/>
      <c r="C200" s="43"/>
      <c r="D200" s="43"/>
      <c r="E200" s="43"/>
      <c r="F200" s="44"/>
      <c r="G200" s="43"/>
      <c r="H200" s="43"/>
      <c r="I200" s="43"/>
      <c r="J200" s="43"/>
      <c r="K200" s="43"/>
      <c r="L200" s="43"/>
      <c r="M200" s="10"/>
      <c r="N200" s="10"/>
      <c r="P200" s="10"/>
    </row>
    <row r="201">
      <c r="A201" s="43"/>
      <c r="B201" s="43"/>
      <c r="C201" s="43"/>
      <c r="D201" s="43"/>
      <c r="E201" s="43"/>
      <c r="F201" s="44"/>
      <c r="G201" s="43"/>
      <c r="H201" s="43"/>
      <c r="I201" s="43"/>
      <c r="J201" s="43"/>
      <c r="K201" s="43"/>
      <c r="L201" s="43"/>
      <c r="M201" s="10"/>
      <c r="N201" s="10"/>
      <c r="P201" s="10"/>
    </row>
    <row r="202">
      <c r="A202" s="43"/>
      <c r="B202" s="43"/>
      <c r="C202" s="43"/>
      <c r="D202" s="43"/>
      <c r="E202" s="43"/>
      <c r="F202" s="44"/>
      <c r="G202" s="43"/>
      <c r="H202" s="43"/>
      <c r="I202" s="43"/>
      <c r="J202" s="43"/>
      <c r="K202" s="43"/>
      <c r="L202" s="43"/>
      <c r="M202" s="10"/>
      <c r="N202" s="10"/>
      <c r="P202" s="10"/>
    </row>
    <row r="203">
      <c r="A203" s="43"/>
      <c r="B203" s="43"/>
      <c r="C203" s="43"/>
      <c r="D203" s="43"/>
      <c r="E203" s="43"/>
      <c r="F203" s="44"/>
      <c r="G203" s="43"/>
      <c r="H203" s="43"/>
      <c r="I203" s="43"/>
      <c r="J203" s="43"/>
      <c r="K203" s="43"/>
      <c r="L203" s="43"/>
      <c r="M203" s="10"/>
      <c r="N203" s="10"/>
      <c r="P203" s="10"/>
    </row>
    <row r="204">
      <c r="A204" s="43"/>
      <c r="B204" s="43"/>
      <c r="C204" s="43"/>
      <c r="D204" s="43"/>
      <c r="E204" s="43"/>
      <c r="F204" s="44"/>
      <c r="G204" s="43"/>
      <c r="H204" s="43"/>
      <c r="I204" s="43"/>
      <c r="J204" s="43"/>
      <c r="K204" s="43"/>
      <c r="L204" s="43"/>
      <c r="M204" s="10"/>
      <c r="N204" s="10"/>
      <c r="P204" s="10"/>
    </row>
    <row r="205">
      <c r="A205" s="43"/>
      <c r="B205" s="43"/>
      <c r="C205" s="43"/>
      <c r="D205" s="43"/>
      <c r="E205" s="43"/>
      <c r="F205" s="44"/>
      <c r="G205" s="43"/>
      <c r="H205" s="43"/>
      <c r="I205" s="43"/>
      <c r="J205" s="43"/>
      <c r="K205" s="43"/>
      <c r="L205" s="43"/>
      <c r="M205" s="10"/>
      <c r="N205" s="10"/>
      <c r="P205" s="10"/>
    </row>
    <row r="206">
      <c r="A206" s="43"/>
      <c r="B206" s="43"/>
      <c r="C206" s="43"/>
      <c r="D206" s="43"/>
      <c r="E206" s="43"/>
      <c r="F206" s="44"/>
      <c r="G206" s="43"/>
      <c r="H206" s="43"/>
      <c r="I206" s="43"/>
      <c r="J206" s="43"/>
      <c r="K206" s="43"/>
      <c r="L206" s="43"/>
      <c r="M206" s="10"/>
      <c r="N206" s="10"/>
      <c r="P206" s="10"/>
    </row>
    <row r="207">
      <c r="A207" s="43"/>
      <c r="B207" s="43"/>
      <c r="C207" s="43"/>
      <c r="D207" s="43"/>
      <c r="E207" s="43"/>
      <c r="F207" s="44"/>
      <c r="G207" s="43"/>
      <c r="H207" s="43"/>
      <c r="I207" s="43"/>
      <c r="J207" s="43"/>
      <c r="K207" s="43"/>
      <c r="L207" s="43"/>
      <c r="M207" s="10"/>
      <c r="N207" s="10"/>
      <c r="P207" s="10"/>
    </row>
    <row r="208">
      <c r="A208" s="43"/>
      <c r="B208" s="43"/>
      <c r="C208" s="43"/>
      <c r="D208" s="43"/>
      <c r="E208" s="43"/>
      <c r="F208" s="44"/>
      <c r="G208" s="43"/>
      <c r="H208" s="43"/>
      <c r="I208" s="43"/>
      <c r="J208" s="43"/>
      <c r="K208" s="43"/>
      <c r="L208" s="43"/>
      <c r="M208" s="10"/>
      <c r="N208" s="10"/>
      <c r="P208" s="10"/>
    </row>
    <row r="209">
      <c r="A209" s="43"/>
      <c r="B209" s="43"/>
      <c r="C209" s="43"/>
      <c r="D209" s="43"/>
      <c r="E209" s="43"/>
      <c r="F209" s="44"/>
      <c r="G209" s="43"/>
      <c r="H209" s="43"/>
      <c r="I209" s="43"/>
      <c r="J209" s="43"/>
      <c r="K209" s="43"/>
      <c r="L209" s="43"/>
      <c r="M209" s="10"/>
      <c r="N209" s="10"/>
      <c r="P209" s="10"/>
    </row>
    <row r="210">
      <c r="A210" s="43"/>
      <c r="B210" s="43"/>
      <c r="C210" s="43"/>
      <c r="D210" s="43"/>
      <c r="E210" s="43"/>
      <c r="F210" s="44"/>
      <c r="G210" s="43"/>
      <c r="H210" s="43"/>
      <c r="I210" s="43"/>
      <c r="J210" s="43"/>
      <c r="K210" s="43"/>
      <c r="L210" s="43"/>
      <c r="M210" s="10"/>
      <c r="N210" s="10"/>
      <c r="P210" s="10"/>
    </row>
    <row r="211">
      <c r="A211" s="43"/>
      <c r="B211" s="43"/>
      <c r="C211" s="43"/>
      <c r="D211" s="43"/>
      <c r="E211" s="43"/>
      <c r="F211" s="44"/>
      <c r="G211" s="43"/>
      <c r="H211" s="43"/>
      <c r="I211" s="43"/>
      <c r="J211" s="43"/>
      <c r="K211" s="43"/>
      <c r="L211" s="43"/>
      <c r="M211" s="10"/>
      <c r="N211" s="10"/>
      <c r="P211" s="10"/>
    </row>
    <row r="212">
      <c r="A212" s="43"/>
      <c r="B212" s="43"/>
      <c r="C212" s="43"/>
      <c r="D212" s="43"/>
      <c r="E212" s="43"/>
      <c r="F212" s="44"/>
      <c r="G212" s="43"/>
      <c r="H212" s="43"/>
      <c r="I212" s="43"/>
      <c r="J212" s="43"/>
      <c r="K212" s="43"/>
      <c r="L212" s="43"/>
      <c r="M212" s="10"/>
      <c r="N212" s="10"/>
      <c r="P212" s="10"/>
    </row>
    <row r="213">
      <c r="A213" s="43"/>
      <c r="B213" s="43"/>
      <c r="C213" s="43"/>
      <c r="D213" s="43"/>
      <c r="E213" s="43"/>
      <c r="F213" s="44"/>
      <c r="G213" s="43"/>
      <c r="H213" s="43"/>
      <c r="I213" s="43"/>
      <c r="J213" s="43"/>
      <c r="K213" s="43"/>
      <c r="L213" s="43"/>
      <c r="M213" s="10"/>
      <c r="N213" s="10"/>
      <c r="P213" s="10"/>
    </row>
    <row r="214">
      <c r="A214" s="43"/>
      <c r="B214" s="43"/>
      <c r="C214" s="43"/>
      <c r="D214" s="43"/>
      <c r="E214" s="43"/>
      <c r="F214" s="44"/>
      <c r="G214" s="43"/>
      <c r="H214" s="43"/>
      <c r="I214" s="43"/>
      <c r="J214" s="43"/>
      <c r="K214" s="43"/>
      <c r="L214" s="43"/>
      <c r="M214" s="10"/>
      <c r="N214" s="10"/>
      <c r="P214" s="10"/>
    </row>
    <row r="215">
      <c r="A215" s="43"/>
      <c r="B215" s="43"/>
      <c r="C215" s="43"/>
      <c r="D215" s="43"/>
      <c r="E215" s="43"/>
      <c r="F215" s="44"/>
      <c r="G215" s="43"/>
      <c r="H215" s="43"/>
      <c r="I215" s="43"/>
      <c r="J215" s="43"/>
      <c r="K215" s="43"/>
      <c r="L215" s="43"/>
      <c r="M215" s="10"/>
      <c r="N215" s="10"/>
      <c r="P215" s="10"/>
    </row>
    <row r="216">
      <c r="A216" s="43"/>
      <c r="B216" s="43"/>
      <c r="C216" s="43"/>
      <c r="D216" s="43"/>
      <c r="E216" s="43"/>
      <c r="F216" s="44"/>
      <c r="G216" s="43"/>
      <c r="H216" s="43"/>
      <c r="I216" s="43"/>
      <c r="J216" s="43"/>
      <c r="K216" s="43"/>
      <c r="L216" s="43"/>
      <c r="M216" s="10"/>
      <c r="N216" s="10"/>
      <c r="P216" s="10"/>
    </row>
    <row r="217">
      <c r="A217" s="43"/>
      <c r="B217" s="43"/>
      <c r="C217" s="43"/>
      <c r="D217" s="43"/>
      <c r="E217" s="43"/>
      <c r="F217" s="44"/>
      <c r="G217" s="43"/>
      <c r="H217" s="43"/>
      <c r="I217" s="43"/>
      <c r="J217" s="43"/>
      <c r="K217" s="43"/>
      <c r="L217" s="43"/>
      <c r="M217" s="10"/>
      <c r="N217" s="10"/>
      <c r="P217" s="10"/>
    </row>
    <row r="218">
      <c r="A218" s="43"/>
      <c r="B218" s="43"/>
      <c r="C218" s="43"/>
      <c r="D218" s="43"/>
      <c r="E218" s="43"/>
      <c r="F218" s="44"/>
      <c r="G218" s="43"/>
      <c r="H218" s="43"/>
      <c r="I218" s="43"/>
      <c r="J218" s="43"/>
      <c r="K218" s="43"/>
      <c r="L218" s="43"/>
      <c r="M218" s="10"/>
      <c r="N218" s="10"/>
      <c r="P218" s="10"/>
    </row>
    <row r="219">
      <c r="A219" s="43"/>
      <c r="B219" s="43"/>
      <c r="C219" s="43"/>
      <c r="D219" s="43"/>
      <c r="E219" s="43"/>
      <c r="F219" s="44"/>
      <c r="G219" s="43"/>
      <c r="H219" s="43"/>
      <c r="I219" s="43"/>
      <c r="J219" s="43"/>
      <c r="K219" s="43"/>
      <c r="L219" s="43"/>
      <c r="M219" s="10"/>
      <c r="N219" s="10"/>
      <c r="P219" s="10"/>
    </row>
    <row r="220">
      <c r="A220" s="43"/>
      <c r="B220" s="43"/>
      <c r="C220" s="43"/>
      <c r="D220" s="43"/>
      <c r="E220" s="43"/>
      <c r="F220" s="44"/>
      <c r="G220" s="43"/>
      <c r="H220" s="43"/>
      <c r="I220" s="43"/>
      <c r="J220" s="43"/>
      <c r="K220" s="43"/>
      <c r="L220" s="43"/>
      <c r="M220" s="10"/>
      <c r="N220" s="10"/>
      <c r="P220" s="10"/>
    </row>
    <row r="221">
      <c r="A221" s="43"/>
      <c r="B221" s="43"/>
      <c r="C221" s="43"/>
      <c r="D221" s="43"/>
      <c r="E221" s="43"/>
      <c r="F221" s="44"/>
      <c r="G221" s="43"/>
      <c r="H221" s="43"/>
      <c r="I221" s="43"/>
      <c r="J221" s="43"/>
      <c r="K221" s="43"/>
      <c r="L221" s="43"/>
      <c r="M221" s="10"/>
      <c r="N221" s="10"/>
      <c r="P221" s="10"/>
    </row>
    <row r="222">
      <c r="A222" s="43"/>
      <c r="B222" s="43"/>
      <c r="C222" s="43"/>
      <c r="D222" s="43"/>
      <c r="E222" s="43"/>
      <c r="F222" s="44"/>
      <c r="G222" s="43"/>
      <c r="H222" s="43"/>
      <c r="I222" s="43"/>
      <c r="J222" s="43"/>
      <c r="K222" s="43"/>
      <c r="L222" s="43"/>
      <c r="M222" s="10"/>
      <c r="N222" s="10"/>
      <c r="P222" s="10"/>
    </row>
    <row r="223">
      <c r="A223" s="43"/>
      <c r="B223" s="43"/>
      <c r="C223" s="43"/>
      <c r="D223" s="43"/>
      <c r="E223" s="43"/>
      <c r="F223" s="44"/>
      <c r="G223" s="43"/>
      <c r="H223" s="43"/>
      <c r="I223" s="43"/>
      <c r="J223" s="43"/>
      <c r="K223" s="43"/>
      <c r="L223" s="43"/>
      <c r="M223" s="10"/>
      <c r="N223" s="10"/>
      <c r="P223" s="10"/>
    </row>
    <row r="224">
      <c r="A224" s="43"/>
      <c r="B224" s="43"/>
      <c r="C224" s="43"/>
      <c r="D224" s="43"/>
      <c r="E224" s="43"/>
      <c r="F224" s="44"/>
      <c r="G224" s="43"/>
      <c r="H224" s="43"/>
      <c r="I224" s="43"/>
      <c r="J224" s="43"/>
      <c r="K224" s="43"/>
      <c r="L224" s="43"/>
      <c r="M224" s="10"/>
      <c r="N224" s="10"/>
      <c r="P224" s="10"/>
    </row>
    <row r="225">
      <c r="A225" s="43"/>
      <c r="B225" s="43"/>
      <c r="C225" s="43"/>
      <c r="D225" s="43"/>
      <c r="E225" s="43"/>
      <c r="F225" s="44"/>
      <c r="G225" s="43"/>
      <c r="H225" s="43"/>
      <c r="I225" s="43"/>
      <c r="J225" s="43"/>
      <c r="K225" s="43"/>
      <c r="L225" s="43"/>
      <c r="M225" s="10"/>
      <c r="N225" s="10"/>
      <c r="P225" s="10"/>
    </row>
    <row r="226">
      <c r="A226" s="43"/>
      <c r="B226" s="43"/>
      <c r="C226" s="43"/>
      <c r="D226" s="43"/>
      <c r="E226" s="43"/>
      <c r="F226" s="44"/>
      <c r="G226" s="43"/>
      <c r="H226" s="43"/>
      <c r="I226" s="43"/>
      <c r="J226" s="43"/>
      <c r="K226" s="43"/>
      <c r="L226" s="43"/>
      <c r="M226" s="10"/>
      <c r="N226" s="10"/>
      <c r="P226" s="10"/>
    </row>
    <row r="227">
      <c r="A227" s="43"/>
      <c r="B227" s="43"/>
      <c r="C227" s="43"/>
      <c r="D227" s="43"/>
      <c r="E227" s="43"/>
      <c r="F227" s="44"/>
      <c r="G227" s="43"/>
      <c r="H227" s="43"/>
      <c r="I227" s="43"/>
      <c r="J227" s="43"/>
      <c r="K227" s="43"/>
      <c r="L227" s="43"/>
      <c r="M227" s="10"/>
      <c r="N227" s="10"/>
      <c r="P227" s="10"/>
    </row>
    <row r="228">
      <c r="A228" s="43"/>
      <c r="B228" s="43"/>
      <c r="C228" s="43"/>
      <c r="D228" s="43"/>
      <c r="E228" s="43"/>
      <c r="F228" s="44"/>
      <c r="G228" s="43"/>
      <c r="H228" s="43"/>
      <c r="I228" s="43"/>
      <c r="J228" s="43"/>
      <c r="K228" s="43"/>
      <c r="L228" s="43"/>
      <c r="M228" s="10"/>
      <c r="N228" s="10"/>
      <c r="P228" s="10"/>
    </row>
    <row r="229">
      <c r="A229" s="43"/>
      <c r="B229" s="43"/>
      <c r="C229" s="43"/>
      <c r="D229" s="43"/>
      <c r="E229" s="43"/>
      <c r="F229" s="44"/>
      <c r="G229" s="43"/>
      <c r="H229" s="43"/>
      <c r="I229" s="43"/>
      <c r="J229" s="43"/>
      <c r="K229" s="43"/>
      <c r="L229" s="43"/>
      <c r="M229" s="10"/>
      <c r="N229" s="10"/>
      <c r="P229" s="10"/>
    </row>
    <row r="230">
      <c r="A230" s="43"/>
      <c r="B230" s="43"/>
      <c r="C230" s="43"/>
      <c r="D230" s="43"/>
      <c r="E230" s="43"/>
      <c r="F230" s="44"/>
      <c r="G230" s="43"/>
      <c r="H230" s="43"/>
      <c r="I230" s="43"/>
      <c r="J230" s="43"/>
      <c r="K230" s="43"/>
      <c r="L230" s="43"/>
      <c r="M230" s="10"/>
      <c r="N230" s="10"/>
      <c r="P230" s="10"/>
    </row>
    <row r="231">
      <c r="A231" s="43"/>
      <c r="B231" s="43"/>
      <c r="C231" s="43"/>
      <c r="D231" s="43"/>
      <c r="E231" s="43"/>
      <c r="F231" s="44"/>
      <c r="G231" s="43"/>
      <c r="H231" s="43"/>
      <c r="I231" s="43"/>
      <c r="J231" s="43"/>
      <c r="K231" s="43"/>
      <c r="L231" s="43"/>
      <c r="M231" s="10"/>
      <c r="N231" s="10"/>
      <c r="P231" s="10"/>
    </row>
    <row r="232">
      <c r="A232" s="43"/>
      <c r="B232" s="43"/>
      <c r="C232" s="43"/>
      <c r="D232" s="43"/>
      <c r="E232" s="43"/>
      <c r="F232" s="44"/>
      <c r="G232" s="43"/>
      <c r="H232" s="43"/>
      <c r="I232" s="43"/>
      <c r="J232" s="43"/>
      <c r="K232" s="43"/>
      <c r="L232" s="43"/>
      <c r="M232" s="10"/>
      <c r="N232" s="10"/>
      <c r="P232" s="10"/>
    </row>
    <row r="233">
      <c r="A233" s="43"/>
      <c r="B233" s="43"/>
      <c r="C233" s="43"/>
      <c r="D233" s="43"/>
      <c r="E233" s="43"/>
      <c r="F233" s="44"/>
      <c r="G233" s="43"/>
      <c r="H233" s="43"/>
      <c r="I233" s="43"/>
      <c r="J233" s="43"/>
      <c r="K233" s="43"/>
      <c r="L233" s="43"/>
      <c r="M233" s="10"/>
      <c r="N233" s="10"/>
      <c r="P233" s="10"/>
    </row>
    <row r="234">
      <c r="A234" s="43"/>
      <c r="B234" s="43"/>
      <c r="C234" s="43"/>
      <c r="D234" s="43"/>
      <c r="E234" s="43"/>
      <c r="F234" s="44"/>
      <c r="G234" s="43"/>
      <c r="H234" s="43"/>
      <c r="I234" s="43"/>
      <c r="J234" s="43"/>
      <c r="K234" s="43"/>
      <c r="L234" s="43"/>
      <c r="M234" s="10"/>
      <c r="N234" s="10"/>
      <c r="P234" s="10"/>
    </row>
    <row r="235">
      <c r="A235" s="43"/>
      <c r="B235" s="43"/>
      <c r="C235" s="43"/>
      <c r="D235" s="43"/>
      <c r="E235" s="43"/>
      <c r="F235" s="44"/>
      <c r="G235" s="43"/>
      <c r="H235" s="43"/>
      <c r="I235" s="43"/>
      <c r="J235" s="43"/>
      <c r="K235" s="43"/>
      <c r="L235" s="43"/>
      <c r="M235" s="10"/>
      <c r="N235" s="10"/>
      <c r="P235" s="10"/>
    </row>
    <row r="236">
      <c r="A236" s="43"/>
      <c r="B236" s="43"/>
      <c r="C236" s="43"/>
      <c r="D236" s="43"/>
      <c r="E236" s="43"/>
      <c r="F236" s="44"/>
      <c r="G236" s="43"/>
      <c r="H236" s="43"/>
      <c r="I236" s="43"/>
      <c r="J236" s="43"/>
      <c r="K236" s="43"/>
      <c r="L236" s="43"/>
      <c r="M236" s="10"/>
      <c r="N236" s="10"/>
      <c r="P236" s="10"/>
    </row>
    <row r="237">
      <c r="A237" s="43"/>
      <c r="B237" s="43"/>
      <c r="C237" s="43"/>
      <c r="D237" s="43"/>
      <c r="E237" s="43"/>
      <c r="F237" s="44"/>
      <c r="G237" s="43"/>
      <c r="H237" s="43"/>
      <c r="I237" s="43"/>
      <c r="J237" s="43"/>
      <c r="K237" s="43"/>
      <c r="L237" s="43"/>
      <c r="M237" s="10"/>
      <c r="N237" s="10"/>
      <c r="P237" s="10"/>
    </row>
    <row r="238">
      <c r="A238" s="43"/>
      <c r="B238" s="43"/>
      <c r="C238" s="43"/>
      <c r="D238" s="43"/>
      <c r="E238" s="43"/>
      <c r="F238" s="44"/>
      <c r="G238" s="43"/>
      <c r="H238" s="43"/>
      <c r="I238" s="43"/>
      <c r="J238" s="43"/>
      <c r="K238" s="43"/>
      <c r="L238" s="43"/>
      <c r="M238" s="10"/>
      <c r="N238" s="10"/>
      <c r="P238" s="10"/>
    </row>
    <row r="239">
      <c r="A239" s="43"/>
      <c r="B239" s="43"/>
      <c r="C239" s="43"/>
      <c r="D239" s="43"/>
      <c r="E239" s="43"/>
      <c r="F239" s="44"/>
      <c r="G239" s="43"/>
      <c r="H239" s="43"/>
      <c r="I239" s="43"/>
      <c r="J239" s="43"/>
      <c r="K239" s="43"/>
      <c r="L239" s="43"/>
      <c r="M239" s="10"/>
      <c r="N239" s="10"/>
      <c r="P239" s="10"/>
    </row>
    <row r="240">
      <c r="A240" s="43"/>
      <c r="B240" s="43"/>
      <c r="C240" s="43"/>
      <c r="D240" s="43"/>
      <c r="E240" s="43"/>
      <c r="F240" s="44"/>
      <c r="G240" s="43"/>
      <c r="H240" s="43"/>
      <c r="I240" s="43"/>
      <c r="J240" s="43"/>
      <c r="K240" s="43"/>
      <c r="L240" s="43"/>
      <c r="M240" s="10"/>
      <c r="N240" s="10"/>
      <c r="P240" s="10"/>
    </row>
    <row r="241">
      <c r="A241" s="43"/>
      <c r="B241" s="43"/>
      <c r="C241" s="43"/>
      <c r="D241" s="43"/>
      <c r="E241" s="43"/>
      <c r="F241" s="44"/>
      <c r="G241" s="43"/>
      <c r="H241" s="43"/>
      <c r="I241" s="43"/>
      <c r="J241" s="43"/>
      <c r="K241" s="43"/>
      <c r="L241" s="43"/>
      <c r="M241" s="10"/>
      <c r="N241" s="10"/>
      <c r="P241" s="10"/>
    </row>
    <row r="242">
      <c r="A242" s="43"/>
      <c r="B242" s="43"/>
      <c r="C242" s="43"/>
      <c r="D242" s="43"/>
      <c r="E242" s="43"/>
      <c r="F242" s="44"/>
      <c r="G242" s="43"/>
      <c r="H242" s="43"/>
      <c r="I242" s="43"/>
      <c r="J242" s="43"/>
      <c r="K242" s="43"/>
      <c r="L242" s="43"/>
      <c r="M242" s="10"/>
      <c r="N242" s="10"/>
      <c r="P242" s="10"/>
    </row>
    <row r="243">
      <c r="A243" s="43"/>
      <c r="B243" s="43"/>
      <c r="C243" s="43"/>
      <c r="D243" s="43"/>
      <c r="E243" s="43"/>
      <c r="F243" s="44"/>
      <c r="G243" s="43"/>
      <c r="H243" s="43"/>
      <c r="I243" s="43"/>
      <c r="J243" s="43"/>
      <c r="K243" s="43"/>
      <c r="L243" s="43"/>
      <c r="M243" s="10"/>
      <c r="N243" s="10"/>
      <c r="P243" s="10"/>
    </row>
    <row r="244">
      <c r="A244" s="43"/>
      <c r="B244" s="43"/>
      <c r="C244" s="43"/>
      <c r="D244" s="43"/>
      <c r="E244" s="43"/>
      <c r="F244" s="44"/>
      <c r="G244" s="43"/>
      <c r="H244" s="43"/>
      <c r="I244" s="43"/>
      <c r="J244" s="43"/>
      <c r="K244" s="43"/>
      <c r="L244" s="43"/>
      <c r="M244" s="10"/>
      <c r="N244" s="10"/>
      <c r="P244" s="10"/>
    </row>
    <row r="245">
      <c r="A245" s="43"/>
      <c r="B245" s="43"/>
      <c r="C245" s="43"/>
      <c r="D245" s="43"/>
      <c r="E245" s="43"/>
      <c r="F245" s="44"/>
      <c r="G245" s="43"/>
      <c r="H245" s="43"/>
      <c r="I245" s="43"/>
      <c r="J245" s="43"/>
      <c r="K245" s="43"/>
      <c r="L245" s="43"/>
      <c r="M245" s="10"/>
      <c r="N245" s="10"/>
      <c r="P245" s="10"/>
    </row>
    <row r="246">
      <c r="A246" s="43"/>
      <c r="B246" s="43"/>
      <c r="C246" s="43"/>
      <c r="D246" s="43"/>
      <c r="E246" s="43"/>
      <c r="F246" s="44"/>
      <c r="G246" s="43"/>
      <c r="H246" s="43"/>
      <c r="I246" s="43"/>
      <c r="J246" s="43"/>
      <c r="K246" s="43"/>
      <c r="L246" s="43"/>
      <c r="M246" s="10"/>
      <c r="N246" s="10"/>
      <c r="P246" s="10"/>
    </row>
    <row r="247">
      <c r="A247" s="43"/>
      <c r="B247" s="43"/>
      <c r="C247" s="43"/>
      <c r="D247" s="43"/>
      <c r="E247" s="43"/>
      <c r="F247" s="44"/>
      <c r="G247" s="43"/>
      <c r="H247" s="43"/>
      <c r="I247" s="43"/>
      <c r="J247" s="43"/>
      <c r="K247" s="43"/>
      <c r="L247" s="43"/>
      <c r="M247" s="10"/>
      <c r="N247" s="10"/>
      <c r="P247" s="10"/>
    </row>
    <row r="248">
      <c r="A248" s="43"/>
      <c r="B248" s="43"/>
      <c r="C248" s="43"/>
      <c r="D248" s="43"/>
      <c r="E248" s="43"/>
      <c r="F248" s="44"/>
      <c r="G248" s="43"/>
      <c r="H248" s="43"/>
      <c r="I248" s="43"/>
      <c r="J248" s="43"/>
      <c r="K248" s="43"/>
      <c r="L248" s="43"/>
      <c r="M248" s="10"/>
      <c r="N248" s="10"/>
      <c r="P248" s="10"/>
    </row>
    <row r="249">
      <c r="A249" s="43"/>
      <c r="B249" s="43"/>
      <c r="C249" s="43"/>
      <c r="D249" s="43"/>
      <c r="E249" s="43"/>
      <c r="F249" s="44"/>
      <c r="G249" s="43"/>
      <c r="H249" s="43"/>
      <c r="I249" s="43"/>
      <c r="J249" s="43"/>
      <c r="K249" s="43"/>
      <c r="L249" s="43"/>
      <c r="M249" s="10"/>
      <c r="N249" s="10"/>
      <c r="P249" s="10"/>
    </row>
    <row r="250">
      <c r="A250" s="43"/>
      <c r="B250" s="43"/>
      <c r="C250" s="43"/>
      <c r="D250" s="43"/>
      <c r="E250" s="43"/>
      <c r="F250" s="44"/>
      <c r="G250" s="43"/>
      <c r="H250" s="43"/>
      <c r="I250" s="43"/>
      <c r="J250" s="43"/>
      <c r="K250" s="43"/>
      <c r="L250" s="43"/>
      <c r="M250" s="10"/>
      <c r="N250" s="10"/>
      <c r="P250" s="10"/>
    </row>
    <row r="251">
      <c r="A251" s="43"/>
      <c r="B251" s="43"/>
      <c r="C251" s="43"/>
      <c r="D251" s="43"/>
      <c r="E251" s="43"/>
      <c r="F251" s="44"/>
      <c r="G251" s="43"/>
      <c r="H251" s="43"/>
      <c r="I251" s="43"/>
      <c r="J251" s="43"/>
      <c r="K251" s="43"/>
      <c r="L251" s="43"/>
      <c r="M251" s="10"/>
      <c r="N251" s="10"/>
      <c r="P251" s="10"/>
    </row>
    <row r="252">
      <c r="A252" s="43"/>
      <c r="B252" s="43"/>
      <c r="C252" s="43"/>
      <c r="D252" s="43"/>
      <c r="E252" s="43"/>
      <c r="F252" s="44"/>
      <c r="G252" s="43"/>
      <c r="H252" s="43"/>
      <c r="I252" s="43"/>
      <c r="J252" s="43"/>
      <c r="K252" s="43"/>
      <c r="L252" s="43"/>
      <c r="M252" s="10"/>
      <c r="N252" s="10"/>
      <c r="P252" s="10"/>
    </row>
    <row r="253">
      <c r="A253" s="43"/>
      <c r="B253" s="43"/>
      <c r="C253" s="43"/>
      <c r="D253" s="43"/>
      <c r="E253" s="43"/>
      <c r="F253" s="44"/>
      <c r="G253" s="43"/>
      <c r="H253" s="43"/>
      <c r="I253" s="43"/>
      <c r="J253" s="43"/>
      <c r="K253" s="43"/>
      <c r="L253" s="43"/>
      <c r="M253" s="10"/>
      <c r="N253" s="10"/>
      <c r="P253" s="10"/>
    </row>
    <row r="254">
      <c r="A254" s="43"/>
      <c r="B254" s="43"/>
      <c r="C254" s="43"/>
      <c r="D254" s="43"/>
      <c r="E254" s="43"/>
      <c r="F254" s="44"/>
      <c r="G254" s="43"/>
      <c r="H254" s="43"/>
      <c r="I254" s="43"/>
      <c r="J254" s="43"/>
      <c r="K254" s="43"/>
      <c r="L254" s="43"/>
      <c r="M254" s="10"/>
      <c r="N254" s="10"/>
      <c r="P254" s="10"/>
    </row>
    <row r="255">
      <c r="A255" s="43"/>
      <c r="B255" s="43"/>
      <c r="C255" s="43"/>
      <c r="D255" s="43"/>
      <c r="E255" s="43"/>
      <c r="F255" s="44"/>
      <c r="G255" s="43"/>
      <c r="H255" s="43"/>
      <c r="I255" s="43"/>
      <c r="J255" s="43"/>
      <c r="K255" s="43"/>
      <c r="L255" s="43"/>
      <c r="M255" s="10"/>
      <c r="N255" s="10"/>
      <c r="P255" s="10"/>
    </row>
    <row r="256">
      <c r="A256" s="43"/>
      <c r="B256" s="43"/>
      <c r="C256" s="43"/>
      <c r="D256" s="43"/>
      <c r="E256" s="43"/>
      <c r="F256" s="44"/>
      <c r="G256" s="43"/>
      <c r="H256" s="43"/>
      <c r="I256" s="43"/>
      <c r="J256" s="43"/>
      <c r="K256" s="43"/>
      <c r="L256" s="43"/>
      <c r="M256" s="10"/>
      <c r="N256" s="10"/>
      <c r="P256" s="10"/>
    </row>
    <row r="257">
      <c r="A257" s="43"/>
      <c r="B257" s="43"/>
      <c r="C257" s="43"/>
      <c r="D257" s="43"/>
      <c r="E257" s="43"/>
      <c r="F257" s="44"/>
      <c r="G257" s="43"/>
      <c r="H257" s="43"/>
      <c r="I257" s="43"/>
      <c r="J257" s="43"/>
      <c r="K257" s="43"/>
      <c r="L257" s="43"/>
      <c r="M257" s="10"/>
      <c r="N257" s="10"/>
      <c r="P257" s="10"/>
    </row>
    <row r="258">
      <c r="A258" s="43"/>
      <c r="B258" s="43"/>
      <c r="C258" s="43"/>
      <c r="D258" s="43"/>
      <c r="E258" s="43"/>
      <c r="F258" s="44"/>
      <c r="G258" s="43"/>
      <c r="H258" s="43"/>
      <c r="I258" s="43"/>
      <c r="J258" s="43"/>
      <c r="K258" s="43"/>
      <c r="L258" s="43"/>
      <c r="M258" s="10"/>
      <c r="N258" s="10"/>
      <c r="P258" s="10"/>
    </row>
    <row r="259">
      <c r="A259" s="43"/>
      <c r="B259" s="43"/>
      <c r="C259" s="43"/>
      <c r="D259" s="43"/>
      <c r="E259" s="43"/>
      <c r="F259" s="44"/>
      <c r="G259" s="43"/>
      <c r="H259" s="43"/>
      <c r="I259" s="43"/>
      <c r="J259" s="43"/>
      <c r="K259" s="43"/>
      <c r="L259" s="43"/>
      <c r="M259" s="10"/>
      <c r="N259" s="10"/>
      <c r="P259" s="10"/>
    </row>
    <row r="260">
      <c r="A260" s="43"/>
      <c r="B260" s="43"/>
      <c r="C260" s="43"/>
      <c r="D260" s="43"/>
      <c r="E260" s="43"/>
      <c r="F260" s="44"/>
      <c r="G260" s="43"/>
      <c r="H260" s="43"/>
      <c r="I260" s="43"/>
      <c r="J260" s="43"/>
      <c r="K260" s="43"/>
      <c r="L260" s="43"/>
      <c r="M260" s="10"/>
      <c r="N260" s="10"/>
      <c r="P260" s="10"/>
    </row>
    <row r="261">
      <c r="A261" s="43"/>
      <c r="B261" s="43"/>
      <c r="C261" s="43"/>
      <c r="D261" s="43"/>
      <c r="E261" s="43"/>
      <c r="F261" s="44"/>
      <c r="G261" s="43"/>
      <c r="H261" s="43"/>
      <c r="I261" s="43"/>
      <c r="J261" s="43"/>
      <c r="K261" s="43"/>
      <c r="L261" s="43"/>
      <c r="M261" s="10"/>
      <c r="N261" s="10"/>
      <c r="P261" s="10"/>
    </row>
    <row r="262">
      <c r="A262" s="43"/>
      <c r="B262" s="43"/>
      <c r="C262" s="43"/>
      <c r="D262" s="43"/>
      <c r="E262" s="43"/>
      <c r="F262" s="44"/>
      <c r="G262" s="43"/>
      <c r="H262" s="43"/>
      <c r="I262" s="43"/>
      <c r="J262" s="43"/>
      <c r="K262" s="43"/>
      <c r="L262" s="43"/>
      <c r="M262" s="10"/>
      <c r="N262" s="10"/>
      <c r="P262" s="10"/>
    </row>
    <row r="263">
      <c r="A263" s="43"/>
      <c r="B263" s="43"/>
      <c r="C263" s="43"/>
      <c r="D263" s="43"/>
      <c r="E263" s="43"/>
      <c r="F263" s="44"/>
      <c r="G263" s="43"/>
      <c r="H263" s="43"/>
      <c r="I263" s="43"/>
      <c r="J263" s="43"/>
      <c r="K263" s="43"/>
      <c r="L263" s="43"/>
      <c r="M263" s="10"/>
      <c r="N263" s="10"/>
      <c r="P263" s="10"/>
    </row>
    <row r="264">
      <c r="A264" s="43"/>
      <c r="B264" s="43"/>
      <c r="C264" s="43"/>
      <c r="D264" s="43"/>
      <c r="E264" s="43"/>
      <c r="F264" s="44"/>
      <c r="G264" s="43"/>
      <c r="H264" s="43"/>
      <c r="I264" s="43"/>
      <c r="J264" s="43"/>
      <c r="K264" s="43"/>
      <c r="L264" s="43"/>
      <c r="M264" s="10"/>
      <c r="N264" s="10"/>
      <c r="P264" s="10"/>
    </row>
    <row r="265">
      <c r="A265" s="43"/>
      <c r="B265" s="43"/>
      <c r="C265" s="43"/>
      <c r="D265" s="43"/>
      <c r="E265" s="43"/>
      <c r="F265" s="44"/>
      <c r="G265" s="43"/>
      <c r="H265" s="43"/>
      <c r="I265" s="43"/>
      <c r="J265" s="43"/>
      <c r="K265" s="43"/>
      <c r="L265" s="43"/>
      <c r="M265" s="10"/>
      <c r="N265" s="10"/>
      <c r="P265" s="10"/>
    </row>
    <row r="266">
      <c r="A266" s="43"/>
      <c r="B266" s="43"/>
      <c r="C266" s="43"/>
      <c r="D266" s="43"/>
      <c r="E266" s="43"/>
      <c r="F266" s="44"/>
      <c r="G266" s="43"/>
      <c r="H266" s="43"/>
      <c r="I266" s="43"/>
      <c r="J266" s="43"/>
      <c r="K266" s="43"/>
      <c r="L266" s="43"/>
      <c r="M266" s="10"/>
      <c r="N266" s="10"/>
      <c r="P266" s="10"/>
    </row>
    <row r="267">
      <c r="A267" s="43"/>
      <c r="B267" s="43"/>
      <c r="C267" s="43"/>
      <c r="D267" s="43"/>
      <c r="E267" s="43"/>
      <c r="F267" s="44"/>
      <c r="G267" s="43"/>
      <c r="H267" s="43"/>
      <c r="I267" s="43"/>
      <c r="J267" s="43"/>
      <c r="K267" s="43"/>
      <c r="L267" s="43"/>
      <c r="M267" s="10"/>
      <c r="N267" s="10"/>
      <c r="P267" s="10"/>
    </row>
    <row r="268">
      <c r="A268" s="43"/>
      <c r="B268" s="43"/>
      <c r="C268" s="43"/>
      <c r="D268" s="43"/>
      <c r="E268" s="43"/>
      <c r="F268" s="44"/>
      <c r="G268" s="43"/>
      <c r="H268" s="43"/>
      <c r="I268" s="43"/>
      <c r="J268" s="43"/>
      <c r="K268" s="43"/>
      <c r="L268" s="43"/>
      <c r="M268" s="10"/>
      <c r="N268" s="10"/>
      <c r="P268" s="10"/>
    </row>
    <row r="269">
      <c r="A269" s="43"/>
      <c r="B269" s="43"/>
      <c r="C269" s="43"/>
      <c r="D269" s="43"/>
      <c r="E269" s="43"/>
      <c r="F269" s="44"/>
      <c r="G269" s="43"/>
      <c r="H269" s="43"/>
      <c r="I269" s="43"/>
      <c r="J269" s="43"/>
      <c r="K269" s="43"/>
      <c r="L269" s="43"/>
      <c r="M269" s="10"/>
      <c r="N269" s="10"/>
      <c r="P269" s="10"/>
    </row>
    <row r="270">
      <c r="A270" s="43"/>
      <c r="B270" s="43"/>
      <c r="C270" s="43"/>
      <c r="D270" s="43"/>
      <c r="E270" s="43"/>
      <c r="F270" s="44"/>
      <c r="G270" s="43"/>
      <c r="H270" s="43"/>
      <c r="I270" s="43"/>
      <c r="J270" s="43"/>
      <c r="K270" s="43"/>
      <c r="L270" s="43"/>
      <c r="M270" s="10"/>
      <c r="N270" s="10"/>
      <c r="P270" s="10"/>
    </row>
    <row r="271">
      <c r="A271" s="43"/>
      <c r="B271" s="43"/>
      <c r="C271" s="43"/>
      <c r="D271" s="43"/>
      <c r="E271" s="43"/>
      <c r="F271" s="44"/>
      <c r="G271" s="43"/>
      <c r="H271" s="43"/>
      <c r="I271" s="43"/>
      <c r="J271" s="43"/>
      <c r="K271" s="43"/>
      <c r="L271" s="43"/>
      <c r="M271" s="10"/>
      <c r="N271" s="10"/>
      <c r="P271" s="10"/>
    </row>
    <row r="272">
      <c r="A272" s="43"/>
      <c r="B272" s="43"/>
      <c r="C272" s="43"/>
      <c r="D272" s="43"/>
      <c r="E272" s="43"/>
      <c r="F272" s="44"/>
      <c r="G272" s="43"/>
      <c r="H272" s="43"/>
      <c r="I272" s="43"/>
      <c r="J272" s="43"/>
      <c r="K272" s="43"/>
      <c r="L272" s="43"/>
      <c r="M272" s="10"/>
      <c r="N272" s="10"/>
      <c r="P272" s="10"/>
    </row>
    <row r="273">
      <c r="A273" s="43"/>
      <c r="B273" s="43"/>
      <c r="C273" s="43"/>
      <c r="D273" s="43"/>
      <c r="E273" s="43"/>
      <c r="F273" s="44"/>
      <c r="G273" s="43"/>
      <c r="H273" s="43"/>
      <c r="I273" s="43"/>
      <c r="J273" s="43"/>
      <c r="K273" s="43"/>
      <c r="L273" s="43"/>
      <c r="M273" s="10"/>
      <c r="N273" s="10"/>
      <c r="P273" s="10"/>
    </row>
    <row r="274">
      <c r="A274" s="43"/>
      <c r="B274" s="43"/>
      <c r="C274" s="43"/>
      <c r="D274" s="43"/>
      <c r="E274" s="43"/>
      <c r="F274" s="44"/>
      <c r="G274" s="43"/>
      <c r="H274" s="43"/>
      <c r="I274" s="43"/>
      <c r="J274" s="43"/>
      <c r="K274" s="43"/>
      <c r="L274" s="43"/>
      <c r="M274" s="10"/>
      <c r="N274" s="10"/>
      <c r="P274" s="10"/>
    </row>
    <row r="275">
      <c r="A275" s="43"/>
      <c r="B275" s="43"/>
      <c r="C275" s="43"/>
      <c r="D275" s="43"/>
      <c r="E275" s="43"/>
      <c r="F275" s="44"/>
      <c r="G275" s="43"/>
      <c r="H275" s="43"/>
      <c r="I275" s="43"/>
      <c r="J275" s="43"/>
      <c r="K275" s="43"/>
      <c r="L275" s="43"/>
      <c r="M275" s="10"/>
      <c r="N275" s="10"/>
      <c r="P275" s="10"/>
    </row>
    <row r="276">
      <c r="A276" s="43"/>
      <c r="B276" s="43"/>
      <c r="C276" s="43"/>
      <c r="D276" s="43"/>
      <c r="E276" s="43"/>
      <c r="F276" s="44"/>
      <c r="G276" s="43"/>
      <c r="H276" s="43"/>
      <c r="I276" s="43"/>
      <c r="J276" s="43"/>
      <c r="K276" s="43"/>
      <c r="L276" s="43"/>
      <c r="M276" s="10"/>
      <c r="N276" s="10"/>
      <c r="P276" s="10"/>
    </row>
    <row r="277">
      <c r="A277" s="43"/>
      <c r="B277" s="43"/>
      <c r="C277" s="43"/>
      <c r="D277" s="43"/>
      <c r="E277" s="43"/>
      <c r="F277" s="44"/>
      <c r="G277" s="43"/>
      <c r="H277" s="43"/>
      <c r="I277" s="43"/>
      <c r="J277" s="43"/>
      <c r="K277" s="43"/>
      <c r="L277" s="43"/>
      <c r="M277" s="10"/>
      <c r="N277" s="10"/>
      <c r="P277" s="10"/>
    </row>
    <row r="278">
      <c r="A278" s="43"/>
      <c r="B278" s="43"/>
      <c r="C278" s="43"/>
      <c r="D278" s="43"/>
      <c r="E278" s="43"/>
      <c r="F278" s="44"/>
      <c r="G278" s="43"/>
      <c r="H278" s="43"/>
      <c r="I278" s="43"/>
      <c r="J278" s="43"/>
      <c r="K278" s="43"/>
      <c r="L278" s="43"/>
      <c r="M278" s="10"/>
      <c r="N278" s="10"/>
      <c r="P278" s="10"/>
    </row>
    <row r="279">
      <c r="A279" s="43"/>
      <c r="B279" s="43"/>
      <c r="C279" s="43"/>
      <c r="D279" s="43"/>
      <c r="E279" s="43"/>
      <c r="F279" s="44"/>
      <c r="G279" s="43"/>
      <c r="H279" s="43"/>
      <c r="I279" s="43"/>
      <c r="J279" s="43"/>
      <c r="K279" s="43"/>
      <c r="L279" s="43"/>
      <c r="M279" s="10"/>
      <c r="N279" s="10"/>
      <c r="P279" s="10"/>
    </row>
    <row r="280">
      <c r="A280" s="43"/>
      <c r="B280" s="43"/>
      <c r="C280" s="43"/>
      <c r="D280" s="43"/>
      <c r="E280" s="43"/>
      <c r="F280" s="44"/>
      <c r="G280" s="43"/>
      <c r="H280" s="43"/>
      <c r="I280" s="43"/>
      <c r="J280" s="43"/>
      <c r="K280" s="43"/>
      <c r="L280" s="43"/>
      <c r="M280" s="10"/>
      <c r="N280" s="10"/>
      <c r="P280" s="10"/>
    </row>
    <row r="281">
      <c r="A281" s="43"/>
      <c r="B281" s="43"/>
      <c r="C281" s="43"/>
      <c r="D281" s="43"/>
      <c r="E281" s="43"/>
      <c r="F281" s="44"/>
      <c r="G281" s="43"/>
      <c r="H281" s="43"/>
      <c r="I281" s="43"/>
      <c r="J281" s="43"/>
      <c r="K281" s="43"/>
      <c r="L281" s="43"/>
      <c r="M281" s="10"/>
      <c r="N281" s="10"/>
      <c r="P281" s="10"/>
    </row>
    <row r="282">
      <c r="A282" s="43"/>
      <c r="B282" s="43"/>
      <c r="C282" s="43"/>
      <c r="D282" s="43"/>
      <c r="E282" s="43"/>
      <c r="F282" s="44"/>
      <c r="G282" s="43"/>
      <c r="H282" s="43"/>
      <c r="I282" s="43"/>
      <c r="J282" s="43"/>
      <c r="K282" s="43"/>
      <c r="L282" s="43"/>
      <c r="M282" s="10"/>
      <c r="N282" s="10"/>
      <c r="P282" s="10"/>
    </row>
    <row r="283">
      <c r="A283" s="43"/>
      <c r="B283" s="43"/>
      <c r="C283" s="43"/>
      <c r="D283" s="43"/>
      <c r="E283" s="43"/>
      <c r="F283" s="44"/>
      <c r="G283" s="43"/>
      <c r="H283" s="43"/>
      <c r="I283" s="43"/>
      <c r="J283" s="43"/>
      <c r="K283" s="43"/>
      <c r="L283" s="43"/>
      <c r="M283" s="10"/>
      <c r="N283" s="10"/>
      <c r="P283" s="10"/>
    </row>
    <row r="284">
      <c r="A284" s="43"/>
      <c r="B284" s="43"/>
      <c r="C284" s="43"/>
      <c r="D284" s="43"/>
      <c r="E284" s="43"/>
      <c r="F284" s="44"/>
      <c r="G284" s="43"/>
      <c r="H284" s="43"/>
      <c r="I284" s="43"/>
      <c r="J284" s="43"/>
      <c r="K284" s="43"/>
      <c r="L284" s="43"/>
      <c r="M284" s="10"/>
      <c r="N284" s="10"/>
      <c r="P284" s="10"/>
    </row>
    <row r="285">
      <c r="A285" s="43"/>
      <c r="B285" s="43"/>
      <c r="C285" s="43"/>
      <c r="D285" s="43"/>
      <c r="E285" s="43"/>
      <c r="F285" s="44"/>
      <c r="G285" s="43"/>
      <c r="H285" s="43"/>
      <c r="I285" s="43"/>
      <c r="J285" s="43"/>
      <c r="K285" s="43"/>
      <c r="L285" s="43"/>
      <c r="M285" s="10"/>
      <c r="N285" s="10"/>
      <c r="P285" s="10"/>
    </row>
    <row r="286">
      <c r="A286" s="43"/>
      <c r="B286" s="43"/>
      <c r="C286" s="43"/>
      <c r="D286" s="43"/>
      <c r="E286" s="43"/>
      <c r="F286" s="44"/>
      <c r="G286" s="43"/>
      <c r="H286" s="43"/>
      <c r="I286" s="43"/>
      <c r="J286" s="43"/>
      <c r="K286" s="43"/>
      <c r="L286" s="43"/>
      <c r="M286" s="10"/>
      <c r="N286" s="10"/>
      <c r="P286" s="10"/>
    </row>
    <row r="287">
      <c r="A287" s="43"/>
      <c r="B287" s="43"/>
      <c r="C287" s="43"/>
      <c r="D287" s="43"/>
      <c r="E287" s="43"/>
      <c r="F287" s="44"/>
      <c r="G287" s="43"/>
      <c r="H287" s="43"/>
      <c r="I287" s="43"/>
      <c r="J287" s="43"/>
      <c r="K287" s="43"/>
      <c r="L287" s="43"/>
      <c r="M287" s="10"/>
      <c r="N287" s="10"/>
      <c r="P287" s="10"/>
    </row>
    <row r="288">
      <c r="A288" s="43"/>
      <c r="B288" s="43"/>
      <c r="C288" s="43"/>
      <c r="D288" s="43"/>
      <c r="E288" s="43"/>
      <c r="F288" s="44"/>
      <c r="G288" s="43"/>
      <c r="H288" s="43"/>
      <c r="I288" s="43"/>
      <c r="J288" s="43"/>
      <c r="K288" s="43"/>
      <c r="L288" s="43"/>
      <c r="M288" s="10"/>
      <c r="N288" s="10"/>
      <c r="P288" s="10"/>
    </row>
    <row r="289">
      <c r="A289" s="43"/>
      <c r="B289" s="43"/>
      <c r="C289" s="43"/>
      <c r="D289" s="43"/>
      <c r="E289" s="43"/>
      <c r="F289" s="44"/>
      <c r="G289" s="43"/>
      <c r="H289" s="43"/>
      <c r="I289" s="43"/>
      <c r="J289" s="43"/>
      <c r="K289" s="43"/>
      <c r="L289" s="43"/>
      <c r="M289" s="10"/>
      <c r="N289" s="10"/>
      <c r="P289" s="10"/>
    </row>
    <row r="290">
      <c r="A290" s="43"/>
      <c r="B290" s="43"/>
      <c r="C290" s="43"/>
      <c r="D290" s="43"/>
      <c r="E290" s="43"/>
      <c r="F290" s="44"/>
      <c r="G290" s="43"/>
      <c r="H290" s="43"/>
      <c r="I290" s="43"/>
      <c r="J290" s="43"/>
      <c r="K290" s="43"/>
      <c r="L290" s="43"/>
      <c r="M290" s="10"/>
      <c r="N290" s="10"/>
      <c r="P290" s="10"/>
    </row>
    <row r="291">
      <c r="A291" s="43"/>
      <c r="B291" s="43"/>
      <c r="C291" s="43"/>
      <c r="D291" s="43"/>
      <c r="E291" s="43"/>
      <c r="F291" s="44"/>
      <c r="G291" s="43"/>
      <c r="H291" s="43"/>
      <c r="I291" s="43"/>
      <c r="J291" s="43"/>
      <c r="K291" s="43"/>
      <c r="L291" s="43"/>
      <c r="M291" s="10"/>
      <c r="N291" s="10"/>
      <c r="P291" s="10"/>
    </row>
    <row r="292">
      <c r="A292" s="43"/>
      <c r="B292" s="43"/>
      <c r="C292" s="43"/>
      <c r="D292" s="43"/>
      <c r="E292" s="43"/>
      <c r="F292" s="44"/>
      <c r="G292" s="43"/>
      <c r="H292" s="43"/>
      <c r="I292" s="43"/>
      <c r="J292" s="43"/>
      <c r="K292" s="43"/>
      <c r="L292" s="43"/>
      <c r="M292" s="10"/>
      <c r="N292" s="10"/>
      <c r="P292" s="10"/>
    </row>
    <row r="293">
      <c r="A293" s="43"/>
      <c r="B293" s="43"/>
      <c r="C293" s="43"/>
      <c r="D293" s="43"/>
      <c r="E293" s="43"/>
      <c r="F293" s="44"/>
      <c r="G293" s="43"/>
      <c r="H293" s="43"/>
      <c r="I293" s="43"/>
      <c r="J293" s="43"/>
      <c r="K293" s="43"/>
      <c r="L293" s="43"/>
      <c r="M293" s="10"/>
      <c r="N293" s="10"/>
      <c r="P293" s="10"/>
    </row>
    <row r="294">
      <c r="A294" s="43"/>
      <c r="B294" s="43"/>
      <c r="C294" s="43"/>
      <c r="D294" s="43"/>
      <c r="E294" s="43"/>
      <c r="F294" s="44"/>
      <c r="G294" s="43"/>
      <c r="H294" s="43"/>
      <c r="I294" s="43"/>
      <c r="J294" s="43"/>
      <c r="K294" s="43"/>
      <c r="L294" s="43"/>
      <c r="M294" s="10"/>
      <c r="N294" s="10"/>
      <c r="P294" s="10"/>
    </row>
    <row r="295">
      <c r="A295" s="43"/>
      <c r="B295" s="43"/>
      <c r="C295" s="43"/>
      <c r="D295" s="43"/>
      <c r="E295" s="43"/>
      <c r="F295" s="44"/>
      <c r="G295" s="43"/>
      <c r="H295" s="43"/>
      <c r="I295" s="43"/>
      <c r="J295" s="43"/>
      <c r="K295" s="43"/>
      <c r="L295" s="43"/>
      <c r="M295" s="10"/>
      <c r="N295" s="10"/>
      <c r="P295" s="10"/>
    </row>
    <row r="296">
      <c r="A296" s="43"/>
      <c r="B296" s="43"/>
      <c r="C296" s="43"/>
      <c r="D296" s="43"/>
      <c r="E296" s="43"/>
      <c r="F296" s="44"/>
      <c r="G296" s="43"/>
      <c r="H296" s="43"/>
      <c r="I296" s="43"/>
      <c r="J296" s="43"/>
      <c r="K296" s="43"/>
      <c r="L296" s="43"/>
      <c r="M296" s="10"/>
      <c r="N296" s="10"/>
      <c r="P296" s="10"/>
    </row>
    <row r="297">
      <c r="A297" s="43"/>
      <c r="B297" s="43"/>
      <c r="C297" s="43"/>
      <c r="D297" s="43"/>
      <c r="E297" s="43"/>
      <c r="F297" s="44"/>
      <c r="G297" s="43"/>
      <c r="H297" s="43"/>
      <c r="I297" s="43"/>
      <c r="J297" s="43"/>
      <c r="K297" s="43"/>
      <c r="L297" s="43"/>
      <c r="M297" s="10"/>
      <c r="N297" s="10"/>
      <c r="P297" s="10"/>
    </row>
    <row r="298">
      <c r="A298" s="43"/>
      <c r="B298" s="43"/>
      <c r="C298" s="43"/>
      <c r="D298" s="43"/>
      <c r="E298" s="43"/>
      <c r="F298" s="44"/>
      <c r="G298" s="43"/>
      <c r="H298" s="43"/>
      <c r="I298" s="43"/>
      <c r="J298" s="43"/>
      <c r="K298" s="43"/>
      <c r="L298" s="43"/>
      <c r="M298" s="10"/>
      <c r="N298" s="10"/>
      <c r="P298" s="10"/>
    </row>
    <row r="299">
      <c r="A299" s="43"/>
      <c r="B299" s="43"/>
      <c r="C299" s="43"/>
      <c r="D299" s="43"/>
      <c r="E299" s="43"/>
      <c r="F299" s="44"/>
      <c r="G299" s="43"/>
      <c r="H299" s="43"/>
      <c r="I299" s="43"/>
      <c r="J299" s="43"/>
      <c r="K299" s="43"/>
      <c r="L299" s="43"/>
      <c r="M299" s="10"/>
      <c r="N299" s="10"/>
      <c r="P299" s="10"/>
    </row>
    <row r="300">
      <c r="A300" s="43"/>
      <c r="B300" s="43"/>
      <c r="C300" s="43"/>
      <c r="D300" s="43"/>
      <c r="E300" s="43"/>
      <c r="F300" s="44"/>
      <c r="G300" s="43"/>
      <c r="H300" s="43"/>
      <c r="I300" s="43"/>
      <c r="J300" s="43"/>
      <c r="K300" s="43"/>
      <c r="L300" s="43"/>
      <c r="M300" s="10"/>
      <c r="N300" s="10"/>
      <c r="P300" s="10"/>
    </row>
    <row r="301">
      <c r="A301" s="43"/>
      <c r="B301" s="43"/>
      <c r="C301" s="43"/>
      <c r="D301" s="43"/>
      <c r="E301" s="43"/>
      <c r="F301" s="44"/>
      <c r="G301" s="43"/>
      <c r="H301" s="43"/>
      <c r="I301" s="43"/>
      <c r="J301" s="43"/>
      <c r="K301" s="43"/>
      <c r="L301" s="43"/>
      <c r="M301" s="10"/>
      <c r="N301" s="10"/>
      <c r="P301" s="10"/>
    </row>
    <row r="302">
      <c r="A302" s="43"/>
      <c r="B302" s="43"/>
      <c r="C302" s="43"/>
      <c r="D302" s="43"/>
      <c r="E302" s="43"/>
      <c r="F302" s="44"/>
      <c r="G302" s="43"/>
      <c r="H302" s="43"/>
      <c r="I302" s="43"/>
      <c r="J302" s="43"/>
      <c r="K302" s="43"/>
      <c r="L302" s="43"/>
      <c r="M302" s="10"/>
      <c r="N302" s="10"/>
      <c r="P302" s="10"/>
    </row>
    <row r="303">
      <c r="A303" s="43"/>
      <c r="B303" s="43"/>
      <c r="C303" s="43"/>
      <c r="D303" s="43"/>
      <c r="E303" s="43"/>
      <c r="F303" s="44"/>
      <c r="G303" s="43"/>
      <c r="H303" s="43"/>
      <c r="I303" s="43"/>
      <c r="J303" s="43"/>
      <c r="K303" s="43"/>
      <c r="L303" s="43"/>
      <c r="M303" s="10"/>
      <c r="N303" s="10"/>
      <c r="P303" s="10"/>
    </row>
    <row r="304">
      <c r="A304" s="43"/>
      <c r="B304" s="43"/>
      <c r="C304" s="43"/>
      <c r="D304" s="43"/>
      <c r="E304" s="43"/>
      <c r="F304" s="44"/>
      <c r="G304" s="43"/>
      <c r="H304" s="43"/>
      <c r="I304" s="43"/>
      <c r="J304" s="43"/>
      <c r="K304" s="43"/>
      <c r="L304" s="43"/>
      <c r="M304" s="10"/>
      <c r="N304" s="10"/>
      <c r="P304" s="10"/>
    </row>
    <row r="305">
      <c r="A305" s="43"/>
      <c r="B305" s="43"/>
      <c r="C305" s="43"/>
      <c r="D305" s="43"/>
      <c r="E305" s="43"/>
      <c r="F305" s="44"/>
      <c r="G305" s="43"/>
      <c r="H305" s="43"/>
      <c r="I305" s="43"/>
      <c r="J305" s="43"/>
      <c r="K305" s="43"/>
      <c r="L305" s="43"/>
      <c r="M305" s="10"/>
      <c r="N305" s="10"/>
      <c r="P305" s="10"/>
    </row>
    <row r="306">
      <c r="A306" s="43"/>
      <c r="B306" s="43"/>
      <c r="C306" s="43"/>
      <c r="D306" s="43"/>
      <c r="E306" s="43"/>
      <c r="F306" s="44"/>
      <c r="G306" s="43"/>
      <c r="H306" s="43"/>
      <c r="I306" s="43"/>
      <c r="J306" s="43"/>
      <c r="K306" s="43"/>
      <c r="L306" s="43"/>
      <c r="M306" s="10"/>
      <c r="N306" s="10"/>
      <c r="P306" s="10"/>
    </row>
    <row r="307">
      <c r="A307" s="43"/>
      <c r="B307" s="43"/>
      <c r="C307" s="43"/>
      <c r="D307" s="43"/>
      <c r="E307" s="43"/>
      <c r="F307" s="44"/>
      <c r="G307" s="43"/>
      <c r="H307" s="43"/>
      <c r="I307" s="43"/>
      <c r="J307" s="43"/>
      <c r="K307" s="43"/>
      <c r="L307" s="43"/>
      <c r="M307" s="10"/>
      <c r="N307" s="10"/>
      <c r="P307" s="10"/>
    </row>
    <row r="308">
      <c r="A308" s="43"/>
      <c r="B308" s="43"/>
      <c r="C308" s="43"/>
      <c r="D308" s="43"/>
      <c r="E308" s="43"/>
      <c r="F308" s="44"/>
      <c r="G308" s="43"/>
      <c r="H308" s="43"/>
      <c r="I308" s="43"/>
      <c r="J308" s="43"/>
      <c r="K308" s="43"/>
      <c r="L308" s="43"/>
      <c r="M308" s="10"/>
      <c r="N308" s="10"/>
      <c r="P308" s="10"/>
    </row>
    <row r="309">
      <c r="A309" s="43"/>
      <c r="B309" s="43"/>
      <c r="C309" s="43"/>
      <c r="D309" s="43"/>
      <c r="E309" s="43"/>
      <c r="F309" s="44"/>
      <c r="G309" s="43"/>
      <c r="H309" s="43"/>
      <c r="I309" s="43"/>
      <c r="J309" s="43"/>
      <c r="K309" s="43"/>
      <c r="L309" s="43"/>
      <c r="M309" s="10"/>
      <c r="N309" s="10"/>
      <c r="P309" s="10"/>
    </row>
    <row r="310">
      <c r="A310" s="43"/>
      <c r="B310" s="43"/>
      <c r="C310" s="43"/>
      <c r="D310" s="43"/>
      <c r="E310" s="43"/>
      <c r="F310" s="44"/>
      <c r="G310" s="43"/>
      <c r="H310" s="43"/>
      <c r="I310" s="43"/>
      <c r="J310" s="43"/>
      <c r="K310" s="43"/>
      <c r="L310" s="43"/>
      <c r="M310" s="10"/>
      <c r="N310" s="10"/>
      <c r="P310" s="10"/>
    </row>
    <row r="311">
      <c r="A311" s="43"/>
      <c r="B311" s="43"/>
      <c r="C311" s="43"/>
      <c r="D311" s="43"/>
      <c r="E311" s="43"/>
      <c r="F311" s="44"/>
      <c r="G311" s="43"/>
      <c r="H311" s="43"/>
      <c r="I311" s="43"/>
      <c r="J311" s="43"/>
      <c r="K311" s="43"/>
      <c r="L311" s="43"/>
      <c r="M311" s="10"/>
      <c r="N311" s="10"/>
      <c r="P311" s="10"/>
    </row>
    <row r="312">
      <c r="A312" s="43"/>
      <c r="B312" s="43"/>
      <c r="C312" s="43"/>
      <c r="D312" s="43"/>
      <c r="E312" s="43"/>
      <c r="F312" s="44"/>
      <c r="G312" s="43"/>
      <c r="H312" s="43"/>
      <c r="I312" s="43"/>
      <c r="J312" s="43"/>
      <c r="K312" s="43"/>
      <c r="L312" s="43"/>
      <c r="M312" s="10"/>
      <c r="N312" s="10"/>
      <c r="P312" s="10"/>
    </row>
    <row r="313">
      <c r="A313" s="43"/>
      <c r="B313" s="43"/>
      <c r="C313" s="43"/>
      <c r="D313" s="43"/>
      <c r="E313" s="43"/>
      <c r="F313" s="44"/>
      <c r="G313" s="43"/>
      <c r="H313" s="43"/>
      <c r="I313" s="43"/>
      <c r="J313" s="43"/>
      <c r="K313" s="43"/>
      <c r="L313" s="43"/>
      <c r="M313" s="10"/>
      <c r="N313" s="10"/>
      <c r="P313" s="10"/>
    </row>
    <row r="314">
      <c r="A314" s="43"/>
      <c r="B314" s="43"/>
      <c r="C314" s="43"/>
      <c r="D314" s="43"/>
      <c r="E314" s="43"/>
      <c r="F314" s="44"/>
      <c r="G314" s="43"/>
      <c r="H314" s="43"/>
      <c r="I314" s="43"/>
      <c r="J314" s="43"/>
      <c r="K314" s="43"/>
      <c r="L314" s="43"/>
      <c r="M314" s="10"/>
      <c r="N314" s="10"/>
      <c r="P314" s="10"/>
    </row>
    <row r="315">
      <c r="A315" s="43"/>
      <c r="B315" s="43"/>
      <c r="C315" s="43"/>
      <c r="D315" s="43"/>
      <c r="E315" s="43"/>
      <c r="F315" s="44"/>
      <c r="G315" s="43"/>
      <c r="H315" s="43"/>
      <c r="I315" s="43"/>
      <c r="J315" s="43"/>
      <c r="K315" s="43"/>
      <c r="L315" s="43"/>
      <c r="M315" s="10"/>
      <c r="N315" s="10"/>
      <c r="P315" s="10"/>
    </row>
    <row r="316">
      <c r="A316" s="43"/>
      <c r="B316" s="43"/>
      <c r="C316" s="43"/>
      <c r="D316" s="43"/>
      <c r="E316" s="43"/>
      <c r="F316" s="44"/>
      <c r="G316" s="43"/>
      <c r="H316" s="43"/>
      <c r="I316" s="43"/>
      <c r="J316" s="43"/>
      <c r="K316" s="43"/>
      <c r="L316" s="43"/>
      <c r="M316" s="10"/>
      <c r="N316" s="10"/>
      <c r="P316" s="10"/>
    </row>
    <row r="317">
      <c r="A317" s="43"/>
      <c r="B317" s="43"/>
      <c r="C317" s="43"/>
      <c r="D317" s="43"/>
      <c r="E317" s="43"/>
      <c r="F317" s="44"/>
      <c r="G317" s="43"/>
      <c r="H317" s="43"/>
      <c r="I317" s="43"/>
      <c r="J317" s="43"/>
      <c r="K317" s="43"/>
      <c r="L317" s="43"/>
      <c r="M317" s="10"/>
      <c r="N317" s="10"/>
      <c r="P317" s="10"/>
    </row>
    <row r="318">
      <c r="A318" s="43"/>
      <c r="B318" s="43"/>
      <c r="C318" s="43"/>
      <c r="D318" s="43"/>
      <c r="E318" s="43"/>
      <c r="F318" s="44"/>
      <c r="G318" s="43"/>
      <c r="H318" s="43"/>
      <c r="I318" s="43"/>
      <c r="J318" s="43"/>
      <c r="K318" s="43"/>
      <c r="L318" s="43"/>
      <c r="M318" s="10"/>
      <c r="N318" s="10"/>
      <c r="P318" s="10"/>
    </row>
    <row r="319">
      <c r="A319" s="43"/>
      <c r="B319" s="43"/>
      <c r="C319" s="43"/>
      <c r="D319" s="43"/>
      <c r="E319" s="43"/>
      <c r="F319" s="44"/>
      <c r="G319" s="43"/>
      <c r="H319" s="43"/>
      <c r="I319" s="43"/>
      <c r="J319" s="43"/>
      <c r="K319" s="43"/>
      <c r="L319" s="43"/>
      <c r="M319" s="10"/>
      <c r="N319" s="10"/>
      <c r="P319" s="10"/>
    </row>
    <row r="320">
      <c r="A320" s="43"/>
      <c r="B320" s="43"/>
      <c r="C320" s="43"/>
      <c r="D320" s="43"/>
      <c r="E320" s="43"/>
      <c r="F320" s="44"/>
      <c r="G320" s="43"/>
      <c r="H320" s="43"/>
      <c r="I320" s="43"/>
      <c r="J320" s="43"/>
      <c r="K320" s="43"/>
      <c r="L320" s="43"/>
      <c r="M320" s="10"/>
      <c r="N320" s="10"/>
      <c r="P320" s="10"/>
    </row>
    <row r="321">
      <c r="A321" s="43"/>
      <c r="B321" s="43"/>
      <c r="C321" s="43"/>
      <c r="D321" s="43"/>
      <c r="E321" s="43"/>
      <c r="F321" s="44"/>
      <c r="G321" s="43"/>
      <c r="H321" s="43"/>
      <c r="I321" s="43"/>
      <c r="J321" s="43"/>
      <c r="K321" s="43"/>
      <c r="L321" s="43"/>
      <c r="M321" s="10"/>
      <c r="N321" s="10"/>
      <c r="P321" s="10"/>
    </row>
    <row r="322">
      <c r="A322" s="43"/>
      <c r="B322" s="43"/>
      <c r="C322" s="43"/>
      <c r="D322" s="43"/>
      <c r="E322" s="43"/>
      <c r="F322" s="44"/>
      <c r="G322" s="43"/>
      <c r="H322" s="43"/>
      <c r="I322" s="43"/>
      <c r="J322" s="43"/>
      <c r="K322" s="43"/>
      <c r="L322" s="43"/>
      <c r="M322" s="10"/>
      <c r="N322" s="10"/>
      <c r="P322" s="10"/>
    </row>
    <row r="323">
      <c r="A323" s="43"/>
      <c r="B323" s="43"/>
      <c r="C323" s="43"/>
      <c r="D323" s="43"/>
      <c r="E323" s="43"/>
      <c r="F323" s="44"/>
      <c r="G323" s="43"/>
      <c r="H323" s="43"/>
      <c r="I323" s="43"/>
      <c r="J323" s="43"/>
      <c r="K323" s="43"/>
      <c r="L323" s="43"/>
      <c r="M323" s="10"/>
      <c r="N323" s="10"/>
      <c r="P323" s="10"/>
    </row>
    <row r="324">
      <c r="A324" s="43"/>
      <c r="B324" s="43"/>
      <c r="C324" s="43"/>
      <c r="D324" s="43"/>
      <c r="E324" s="43"/>
      <c r="F324" s="44"/>
      <c r="G324" s="43"/>
      <c r="H324" s="43"/>
      <c r="I324" s="43"/>
      <c r="J324" s="43"/>
      <c r="K324" s="43"/>
      <c r="L324" s="43"/>
      <c r="M324" s="10"/>
      <c r="N324" s="10"/>
      <c r="P324" s="10"/>
    </row>
    <row r="325">
      <c r="A325" s="43"/>
      <c r="B325" s="43"/>
      <c r="C325" s="43"/>
      <c r="D325" s="43"/>
      <c r="E325" s="43"/>
      <c r="F325" s="44"/>
      <c r="G325" s="43"/>
      <c r="H325" s="43"/>
      <c r="I325" s="43"/>
      <c r="J325" s="43"/>
      <c r="K325" s="43"/>
      <c r="L325" s="43"/>
      <c r="M325" s="10"/>
      <c r="N325" s="10"/>
      <c r="P325" s="10"/>
    </row>
    <row r="326">
      <c r="A326" s="43"/>
      <c r="B326" s="43"/>
      <c r="C326" s="43"/>
      <c r="D326" s="43"/>
      <c r="E326" s="43"/>
      <c r="F326" s="44"/>
      <c r="G326" s="43"/>
      <c r="H326" s="43"/>
      <c r="I326" s="43"/>
      <c r="J326" s="43"/>
      <c r="K326" s="43"/>
      <c r="L326" s="43"/>
      <c r="M326" s="10"/>
      <c r="N326" s="10"/>
      <c r="P326" s="10"/>
    </row>
    <row r="327">
      <c r="A327" s="43"/>
      <c r="B327" s="43"/>
      <c r="C327" s="43"/>
      <c r="D327" s="43"/>
      <c r="E327" s="43"/>
      <c r="F327" s="44"/>
      <c r="G327" s="43"/>
      <c r="H327" s="43"/>
      <c r="I327" s="43"/>
      <c r="J327" s="43"/>
      <c r="K327" s="43"/>
      <c r="L327" s="43"/>
      <c r="M327" s="10"/>
      <c r="N327" s="10"/>
      <c r="P327" s="10"/>
    </row>
    <row r="328">
      <c r="A328" s="43"/>
      <c r="B328" s="43"/>
      <c r="C328" s="43"/>
      <c r="D328" s="43"/>
      <c r="E328" s="43"/>
      <c r="F328" s="44"/>
      <c r="G328" s="43"/>
      <c r="H328" s="43"/>
      <c r="I328" s="43"/>
      <c r="J328" s="43"/>
      <c r="K328" s="43"/>
      <c r="L328" s="43"/>
      <c r="M328" s="10"/>
      <c r="N328" s="10"/>
      <c r="P328" s="10"/>
    </row>
    <row r="329">
      <c r="A329" s="43"/>
      <c r="B329" s="43"/>
      <c r="C329" s="43"/>
      <c r="D329" s="43"/>
      <c r="E329" s="43"/>
      <c r="F329" s="44"/>
      <c r="G329" s="43"/>
      <c r="H329" s="43"/>
      <c r="I329" s="43"/>
      <c r="J329" s="43"/>
      <c r="K329" s="43"/>
      <c r="L329" s="43"/>
      <c r="M329" s="10"/>
      <c r="N329" s="10"/>
      <c r="P329" s="10"/>
    </row>
    <row r="330">
      <c r="A330" s="43"/>
      <c r="B330" s="43"/>
      <c r="C330" s="43"/>
      <c r="D330" s="43"/>
      <c r="E330" s="43"/>
      <c r="F330" s="44"/>
      <c r="G330" s="43"/>
      <c r="H330" s="43"/>
      <c r="I330" s="43"/>
      <c r="J330" s="43"/>
      <c r="K330" s="43"/>
      <c r="L330" s="43"/>
      <c r="M330" s="10"/>
      <c r="N330" s="10"/>
      <c r="P330" s="10"/>
    </row>
    <row r="331">
      <c r="A331" s="43"/>
      <c r="B331" s="43"/>
      <c r="C331" s="43"/>
      <c r="D331" s="43"/>
      <c r="E331" s="43"/>
      <c r="F331" s="44"/>
      <c r="G331" s="43"/>
      <c r="H331" s="43"/>
      <c r="I331" s="43"/>
      <c r="J331" s="43"/>
      <c r="K331" s="43"/>
      <c r="L331" s="43"/>
      <c r="M331" s="10"/>
      <c r="N331" s="10"/>
      <c r="P331" s="10"/>
    </row>
    <row r="332">
      <c r="A332" s="43"/>
      <c r="B332" s="43"/>
      <c r="C332" s="43"/>
      <c r="D332" s="43"/>
      <c r="E332" s="43"/>
      <c r="F332" s="44"/>
      <c r="G332" s="43"/>
      <c r="H332" s="43"/>
      <c r="I332" s="43"/>
      <c r="J332" s="43"/>
      <c r="K332" s="43"/>
      <c r="L332" s="43"/>
      <c r="M332" s="10"/>
      <c r="N332" s="10"/>
      <c r="P332" s="10"/>
    </row>
    <row r="333">
      <c r="A333" s="43"/>
      <c r="B333" s="43"/>
      <c r="C333" s="43"/>
      <c r="D333" s="43"/>
      <c r="E333" s="43"/>
      <c r="F333" s="44"/>
      <c r="G333" s="43"/>
      <c r="H333" s="43"/>
      <c r="I333" s="43"/>
      <c r="J333" s="43"/>
      <c r="K333" s="43"/>
      <c r="L333" s="43"/>
      <c r="M333" s="10"/>
      <c r="N333" s="10"/>
      <c r="P333" s="10"/>
    </row>
    <row r="334">
      <c r="A334" s="43"/>
      <c r="B334" s="43"/>
      <c r="C334" s="43"/>
      <c r="D334" s="43"/>
      <c r="E334" s="43"/>
      <c r="F334" s="44"/>
      <c r="G334" s="43"/>
      <c r="H334" s="43"/>
      <c r="I334" s="43"/>
      <c r="J334" s="43"/>
      <c r="K334" s="43"/>
      <c r="L334" s="43"/>
      <c r="M334" s="10"/>
      <c r="N334" s="10"/>
      <c r="P334" s="10"/>
    </row>
    <row r="335">
      <c r="A335" s="43"/>
      <c r="B335" s="43"/>
      <c r="C335" s="43"/>
      <c r="D335" s="43"/>
      <c r="E335" s="43"/>
      <c r="F335" s="44"/>
      <c r="G335" s="43"/>
      <c r="H335" s="43"/>
      <c r="I335" s="43"/>
      <c r="J335" s="43"/>
      <c r="K335" s="43"/>
      <c r="L335" s="43"/>
      <c r="M335" s="10"/>
      <c r="N335" s="10"/>
      <c r="P335" s="10"/>
    </row>
    <row r="336">
      <c r="A336" s="43"/>
      <c r="B336" s="43"/>
      <c r="C336" s="43"/>
      <c r="D336" s="43"/>
      <c r="E336" s="43"/>
      <c r="F336" s="44"/>
      <c r="G336" s="43"/>
      <c r="H336" s="43"/>
      <c r="I336" s="43"/>
      <c r="J336" s="43"/>
      <c r="K336" s="43"/>
      <c r="L336" s="43"/>
      <c r="M336" s="10"/>
      <c r="N336" s="10"/>
      <c r="P336" s="10"/>
    </row>
    <row r="337">
      <c r="A337" s="43"/>
      <c r="B337" s="43"/>
      <c r="C337" s="43"/>
      <c r="D337" s="43"/>
      <c r="E337" s="43"/>
      <c r="F337" s="44"/>
      <c r="G337" s="43"/>
      <c r="H337" s="43"/>
      <c r="I337" s="43"/>
      <c r="J337" s="43"/>
      <c r="K337" s="43"/>
      <c r="L337" s="43"/>
      <c r="M337" s="10"/>
      <c r="N337" s="10"/>
      <c r="P337" s="10"/>
    </row>
    <row r="338">
      <c r="A338" s="43"/>
      <c r="B338" s="43"/>
      <c r="C338" s="43"/>
      <c r="D338" s="43"/>
      <c r="E338" s="43"/>
      <c r="F338" s="44"/>
      <c r="G338" s="43"/>
      <c r="H338" s="43"/>
      <c r="I338" s="43"/>
      <c r="J338" s="43"/>
      <c r="K338" s="43"/>
      <c r="L338" s="43"/>
      <c r="M338" s="10"/>
      <c r="N338" s="10"/>
      <c r="P338" s="10"/>
    </row>
    <row r="339">
      <c r="A339" s="43"/>
      <c r="B339" s="43"/>
      <c r="C339" s="43"/>
      <c r="D339" s="43"/>
      <c r="E339" s="43"/>
      <c r="F339" s="44"/>
      <c r="G339" s="43"/>
      <c r="H339" s="43"/>
      <c r="I339" s="43"/>
      <c r="J339" s="43"/>
      <c r="K339" s="43"/>
      <c r="L339" s="43"/>
      <c r="M339" s="10"/>
      <c r="N339" s="10"/>
      <c r="P339" s="10"/>
    </row>
    <row r="340">
      <c r="A340" s="43"/>
      <c r="B340" s="43"/>
      <c r="C340" s="43"/>
      <c r="D340" s="43"/>
      <c r="E340" s="43"/>
      <c r="F340" s="44"/>
      <c r="G340" s="43"/>
      <c r="H340" s="43"/>
      <c r="I340" s="43"/>
      <c r="J340" s="43"/>
      <c r="K340" s="43"/>
      <c r="L340" s="43"/>
      <c r="M340" s="10"/>
      <c r="N340" s="10"/>
      <c r="P340" s="10"/>
    </row>
    <row r="341">
      <c r="A341" s="43"/>
      <c r="B341" s="43"/>
      <c r="C341" s="43"/>
      <c r="D341" s="43"/>
      <c r="E341" s="43"/>
      <c r="F341" s="44"/>
      <c r="G341" s="43"/>
      <c r="H341" s="43"/>
      <c r="I341" s="43"/>
      <c r="J341" s="43"/>
      <c r="K341" s="43"/>
      <c r="L341" s="43"/>
      <c r="M341" s="10"/>
      <c r="N341" s="10"/>
      <c r="P341" s="10"/>
    </row>
    <row r="342">
      <c r="A342" s="43"/>
      <c r="B342" s="43"/>
      <c r="C342" s="43"/>
      <c r="D342" s="43"/>
      <c r="E342" s="43"/>
      <c r="F342" s="44"/>
      <c r="G342" s="43"/>
      <c r="H342" s="43"/>
      <c r="I342" s="43"/>
      <c r="J342" s="43"/>
      <c r="K342" s="43"/>
      <c r="L342" s="43"/>
      <c r="M342" s="10"/>
      <c r="N342" s="10"/>
      <c r="P342" s="10"/>
    </row>
    <row r="343">
      <c r="A343" s="43"/>
      <c r="B343" s="43"/>
      <c r="C343" s="43"/>
      <c r="D343" s="43"/>
      <c r="E343" s="43"/>
      <c r="F343" s="44"/>
      <c r="G343" s="43"/>
      <c r="H343" s="43"/>
      <c r="I343" s="43"/>
      <c r="J343" s="43"/>
      <c r="K343" s="43"/>
      <c r="L343" s="43"/>
      <c r="M343" s="10"/>
      <c r="N343" s="10"/>
      <c r="P343" s="10"/>
    </row>
    <row r="344">
      <c r="A344" s="43"/>
      <c r="B344" s="43"/>
      <c r="C344" s="43"/>
      <c r="D344" s="43"/>
      <c r="E344" s="43"/>
      <c r="F344" s="44"/>
      <c r="G344" s="43"/>
      <c r="H344" s="43"/>
      <c r="I344" s="43"/>
      <c r="J344" s="43"/>
      <c r="K344" s="43"/>
      <c r="L344" s="43"/>
      <c r="M344" s="10"/>
      <c r="N344" s="10"/>
      <c r="P344" s="10"/>
    </row>
    <row r="345">
      <c r="A345" s="43"/>
      <c r="B345" s="43"/>
      <c r="C345" s="43"/>
      <c r="D345" s="43"/>
      <c r="E345" s="43"/>
      <c r="F345" s="44"/>
      <c r="G345" s="43"/>
      <c r="H345" s="43"/>
      <c r="I345" s="43"/>
      <c r="J345" s="43"/>
      <c r="K345" s="43"/>
      <c r="L345" s="43"/>
      <c r="M345" s="10"/>
      <c r="N345" s="10"/>
      <c r="P345" s="10"/>
    </row>
    <row r="346">
      <c r="A346" s="43"/>
      <c r="B346" s="43"/>
      <c r="C346" s="43"/>
      <c r="D346" s="43"/>
      <c r="E346" s="43"/>
      <c r="F346" s="44"/>
      <c r="G346" s="43"/>
      <c r="H346" s="43"/>
      <c r="I346" s="43"/>
      <c r="J346" s="43"/>
      <c r="K346" s="43"/>
      <c r="L346" s="43"/>
      <c r="M346" s="10"/>
      <c r="N346" s="10"/>
      <c r="P346" s="10"/>
    </row>
    <row r="347">
      <c r="A347" s="43"/>
      <c r="B347" s="43"/>
      <c r="C347" s="43"/>
      <c r="D347" s="43"/>
      <c r="E347" s="43"/>
      <c r="F347" s="44"/>
      <c r="G347" s="43"/>
      <c r="H347" s="43"/>
      <c r="I347" s="43"/>
      <c r="J347" s="43"/>
      <c r="K347" s="43"/>
      <c r="L347" s="43"/>
      <c r="M347" s="10"/>
      <c r="N347" s="10"/>
      <c r="P347" s="10"/>
    </row>
    <row r="348">
      <c r="A348" s="43"/>
      <c r="B348" s="43"/>
      <c r="C348" s="43"/>
      <c r="D348" s="43"/>
      <c r="E348" s="43"/>
      <c r="F348" s="44"/>
      <c r="G348" s="43"/>
      <c r="H348" s="43"/>
      <c r="I348" s="43"/>
      <c r="J348" s="43"/>
      <c r="K348" s="43"/>
      <c r="L348" s="43"/>
      <c r="M348" s="10"/>
      <c r="N348" s="10"/>
      <c r="P348" s="10"/>
    </row>
    <row r="349">
      <c r="A349" s="43"/>
      <c r="B349" s="43"/>
      <c r="C349" s="43"/>
      <c r="D349" s="43"/>
      <c r="E349" s="43"/>
      <c r="F349" s="44"/>
      <c r="G349" s="43"/>
      <c r="H349" s="43"/>
      <c r="I349" s="43"/>
      <c r="J349" s="43"/>
      <c r="K349" s="43"/>
      <c r="L349" s="43"/>
      <c r="M349" s="10"/>
      <c r="N349" s="10"/>
      <c r="P349" s="10"/>
    </row>
    <row r="350">
      <c r="A350" s="43"/>
      <c r="B350" s="43"/>
      <c r="C350" s="43"/>
      <c r="D350" s="43"/>
      <c r="E350" s="43"/>
      <c r="F350" s="44"/>
      <c r="G350" s="43"/>
      <c r="H350" s="43"/>
      <c r="I350" s="43"/>
      <c r="J350" s="43"/>
      <c r="K350" s="43"/>
      <c r="L350" s="43"/>
      <c r="M350" s="10"/>
      <c r="N350" s="10"/>
      <c r="P350" s="10"/>
    </row>
    <row r="351">
      <c r="A351" s="43"/>
      <c r="B351" s="43"/>
      <c r="C351" s="43"/>
      <c r="D351" s="43"/>
      <c r="E351" s="43"/>
      <c r="F351" s="44"/>
      <c r="G351" s="43"/>
      <c r="H351" s="43"/>
      <c r="I351" s="43"/>
      <c r="J351" s="43"/>
      <c r="K351" s="43"/>
      <c r="L351" s="43"/>
      <c r="M351" s="10"/>
      <c r="N351" s="10"/>
      <c r="P351" s="10"/>
    </row>
    <row r="352">
      <c r="A352" s="43"/>
      <c r="B352" s="43"/>
      <c r="C352" s="43"/>
      <c r="D352" s="43"/>
      <c r="E352" s="43"/>
      <c r="F352" s="44"/>
      <c r="G352" s="43"/>
      <c r="H352" s="43"/>
      <c r="I352" s="43"/>
      <c r="J352" s="43"/>
      <c r="K352" s="43"/>
      <c r="L352" s="43"/>
      <c r="M352" s="10"/>
      <c r="N352" s="10"/>
      <c r="P352" s="10"/>
    </row>
    <row r="353">
      <c r="A353" s="43"/>
      <c r="B353" s="43"/>
      <c r="C353" s="43"/>
      <c r="D353" s="43"/>
      <c r="E353" s="43"/>
      <c r="F353" s="44"/>
      <c r="G353" s="43"/>
      <c r="H353" s="43"/>
      <c r="I353" s="43"/>
      <c r="J353" s="43"/>
      <c r="K353" s="43"/>
      <c r="L353" s="43"/>
      <c r="M353" s="10"/>
      <c r="N353" s="10"/>
      <c r="P353" s="10"/>
    </row>
    <row r="354">
      <c r="A354" s="43"/>
      <c r="B354" s="43"/>
      <c r="C354" s="43"/>
      <c r="D354" s="43"/>
      <c r="E354" s="43"/>
      <c r="F354" s="44"/>
      <c r="G354" s="43"/>
      <c r="H354" s="43"/>
      <c r="I354" s="43"/>
      <c r="J354" s="43"/>
      <c r="K354" s="43"/>
      <c r="L354" s="43"/>
      <c r="M354" s="10"/>
      <c r="N354" s="10"/>
      <c r="P354" s="10"/>
    </row>
    <row r="355">
      <c r="A355" s="43"/>
      <c r="B355" s="43"/>
      <c r="C355" s="43"/>
      <c r="D355" s="43"/>
      <c r="E355" s="43"/>
      <c r="F355" s="44"/>
      <c r="G355" s="43"/>
      <c r="H355" s="43"/>
      <c r="I355" s="43"/>
      <c r="J355" s="43"/>
      <c r="K355" s="43"/>
      <c r="L355" s="43"/>
      <c r="M355" s="10"/>
      <c r="N355" s="10"/>
      <c r="P355" s="10"/>
    </row>
    <row r="356">
      <c r="A356" s="43"/>
      <c r="B356" s="43"/>
      <c r="C356" s="43"/>
      <c r="D356" s="43"/>
      <c r="E356" s="43"/>
      <c r="F356" s="44"/>
      <c r="G356" s="43"/>
      <c r="H356" s="43"/>
      <c r="I356" s="43"/>
      <c r="J356" s="43"/>
      <c r="K356" s="43"/>
      <c r="L356" s="43"/>
      <c r="M356" s="10"/>
      <c r="N356" s="10"/>
      <c r="P356" s="10"/>
    </row>
    <row r="357">
      <c r="A357" s="43"/>
      <c r="B357" s="43"/>
      <c r="C357" s="43"/>
      <c r="D357" s="43"/>
      <c r="E357" s="43"/>
      <c r="F357" s="44"/>
      <c r="G357" s="43"/>
      <c r="H357" s="43"/>
      <c r="I357" s="43"/>
      <c r="J357" s="43"/>
      <c r="K357" s="43"/>
      <c r="L357" s="43"/>
      <c r="M357" s="10"/>
      <c r="N357" s="10"/>
      <c r="P357" s="10"/>
    </row>
    <row r="358">
      <c r="A358" s="43"/>
      <c r="B358" s="43"/>
      <c r="C358" s="43"/>
      <c r="D358" s="43"/>
      <c r="E358" s="43"/>
      <c r="F358" s="44"/>
      <c r="G358" s="43"/>
      <c r="H358" s="43"/>
      <c r="I358" s="43"/>
      <c r="J358" s="43"/>
      <c r="K358" s="43"/>
      <c r="L358" s="43"/>
      <c r="M358" s="10"/>
      <c r="N358" s="10"/>
      <c r="P358" s="10"/>
    </row>
    <row r="359">
      <c r="A359" s="43"/>
      <c r="B359" s="43"/>
      <c r="C359" s="43"/>
      <c r="D359" s="43"/>
      <c r="E359" s="43"/>
      <c r="F359" s="44"/>
      <c r="G359" s="43"/>
      <c r="H359" s="43"/>
      <c r="I359" s="43"/>
      <c r="J359" s="43"/>
      <c r="K359" s="43"/>
      <c r="L359" s="43"/>
      <c r="M359" s="10"/>
      <c r="N359" s="10"/>
      <c r="P359" s="10"/>
    </row>
    <row r="360">
      <c r="A360" s="43"/>
      <c r="B360" s="43"/>
      <c r="C360" s="43"/>
      <c r="D360" s="43"/>
      <c r="E360" s="43"/>
      <c r="F360" s="44"/>
      <c r="G360" s="43"/>
      <c r="H360" s="43"/>
      <c r="I360" s="43"/>
      <c r="J360" s="43"/>
      <c r="K360" s="43"/>
      <c r="L360" s="43"/>
      <c r="M360" s="10"/>
      <c r="N360" s="10"/>
      <c r="P360" s="10"/>
    </row>
    <row r="361">
      <c r="A361" s="43"/>
      <c r="B361" s="43"/>
      <c r="C361" s="43"/>
      <c r="D361" s="43"/>
      <c r="E361" s="43"/>
      <c r="F361" s="44"/>
      <c r="G361" s="43"/>
      <c r="H361" s="43"/>
      <c r="I361" s="43"/>
      <c r="J361" s="43"/>
      <c r="K361" s="43"/>
      <c r="L361" s="43"/>
      <c r="M361" s="10"/>
      <c r="N361" s="10"/>
      <c r="P361" s="10"/>
    </row>
    <row r="362">
      <c r="A362" s="43"/>
      <c r="B362" s="43"/>
      <c r="C362" s="43"/>
      <c r="D362" s="43"/>
      <c r="E362" s="43"/>
      <c r="F362" s="44"/>
      <c r="G362" s="43"/>
      <c r="H362" s="43"/>
      <c r="I362" s="43"/>
      <c r="J362" s="43"/>
      <c r="K362" s="43"/>
      <c r="L362" s="43"/>
      <c r="M362" s="10"/>
      <c r="N362" s="10"/>
      <c r="P362" s="10"/>
    </row>
    <row r="363">
      <c r="A363" s="43"/>
      <c r="B363" s="43"/>
      <c r="C363" s="43"/>
      <c r="D363" s="43"/>
      <c r="E363" s="43"/>
      <c r="F363" s="44"/>
      <c r="G363" s="43"/>
      <c r="H363" s="43"/>
      <c r="I363" s="43"/>
      <c r="J363" s="43"/>
      <c r="K363" s="43"/>
      <c r="L363" s="43"/>
      <c r="M363" s="10"/>
      <c r="N363" s="10"/>
      <c r="P363" s="10"/>
    </row>
    <row r="364">
      <c r="A364" s="43"/>
      <c r="B364" s="43"/>
      <c r="C364" s="43"/>
      <c r="D364" s="43"/>
      <c r="E364" s="43"/>
      <c r="F364" s="44"/>
      <c r="G364" s="43"/>
      <c r="H364" s="43"/>
      <c r="I364" s="43"/>
      <c r="J364" s="43"/>
      <c r="K364" s="43"/>
      <c r="L364" s="43"/>
      <c r="M364" s="10"/>
      <c r="N364" s="10"/>
      <c r="P364" s="10"/>
    </row>
    <row r="365">
      <c r="A365" s="43"/>
      <c r="B365" s="43"/>
      <c r="C365" s="43"/>
      <c r="D365" s="43"/>
      <c r="E365" s="43"/>
      <c r="F365" s="44"/>
      <c r="G365" s="43"/>
      <c r="H365" s="43"/>
      <c r="I365" s="43"/>
      <c r="J365" s="43"/>
      <c r="K365" s="43"/>
      <c r="L365" s="43"/>
      <c r="M365" s="10"/>
      <c r="N365" s="10"/>
      <c r="P365" s="10"/>
    </row>
    <row r="366">
      <c r="A366" s="43"/>
      <c r="B366" s="43"/>
      <c r="C366" s="43"/>
      <c r="D366" s="43"/>
      <c r="E366" s="43"/>
      <c r="F366" s="44"/>
      <c r="G366" s="43"/>
      <c r="H366" s="43"/>
      <c r="I366" s="43"/>
      <c r="J366" s="43"/>
      <c r="K366" s="43"/>
      <c r="L366" s="43"/>
      <c r="M366" s="10"/>
      <c r="N366" s="10"/>
      <c r="P366" s="10"/>
    </row>
    <row r="367">
      <c r="A367" s="43"/>
      <c r="B367" s="43"/>
      <c r="C367" s="43"/>
      <c r="D367" s="43"/>
      <c r="E367" s="43"/>
      <c r="F367" s="44"/>
      <c r="G367" s="43"/>
      <c r="H367" s="43"/>
      <c r="I367" s="43"/>
      <c r="J367" s="43"/>
      <c r="K367" s="43"/>
      <c r="L367" s="43"/>
      <c r="M367" s="10"/>
      <c r="N367" s="10"/>
      <c r="P367" s="10"/>
    </row>
    <row r="368">
      <c r="A368" s="43"/>
      <c r="B368" s="43"/>
      <c r="C368" s="43"/>
      <c r="D368" s="43"/>
      <c r="E368" s="43"/>
      <c r="F368" s="44"/>
      <c r="G368" s="43"/>
      <c r="H368" s="43"/>
      <c r="I368" s="43"/>
      <c r="J368" s="43"/>
      <c r="K368" s="43"/>
      <c r="L368" s="43"/>
      <c r="M368" s="10"/>
      <c r="N368" s="10"/>
      <c r="P368" s="10"/>
    </row>
    <row r="369">
      <c r="A369" s="43"/>
      <c r="B369" s="43"/>
      <c r="C369" s="43"/>
      <c r="D369" s="43"/>
      <c r="E369" s="43"/>
      <c r="F369" s="44"/>
      <c r="G369" s="43"/>
      <c r="H369" s="43"/>
      <c r="I369" s="43"/>
      <c r="J369" s="43"/>
      <c r="K369" s="43"/>
      <c r="L369" s="43"/>
      <c r="M369" s="10"/>
      <c r="N369" s="10"/>
      <c r="P369" s="10"/>
    </row>
    <row r="370">
      <c r="A370" s="43"/>
      <c r="B370" s="43"/>
      <c r="C370" s="43"/>
      <c r="D370" s="43"/>
      <c r="E370" s="43"/>
      <c r="F370" s="44"/>
      <c r="G370" s="43"/>
      <c r="H370" s="43"/>
      <c r="I370" s="43"/>
      <c r="J370" s="43"/>
      <c r="K370" s="43"/>
      <c r="L370" s="43"/>
      <c r="M370" s="10"/>
      <c r="N370" s="10"/>
      <c r="P370" s="10"/>
    </row>
    <row r="371">
      <c r="A371" s="43"/>
      <c r="B371" s="43"/>
      <c r="C371" s="43"/>
      <c r="D371" s="43"/>
      <c r="E371" s="43"/>
      <c r="F371" s="44"/>
      <c r="G371" s="43"/>
      <c r="H371" s="43"/>
      <c r="I371" s="43"/>
      <c r="J371" s="43"/>
      <c r="K371" s="43"/>
      <c r="L371" s="43"/>
      <c r="M371" s="10"/>
      <c r="N371" s="10"/>
      <c r="P371" s="10"/>
    </row>
    <row r="372">
      <c r="A372" s="43"/>
      <c r="B372" s="43"/>
      <c r="C372" s="43"/>
      <c r="D372" s="43"/>
      <c r="E372" s="43"/>
      <c r="F372" s="44"/>
      <c r="G372" s="43"/>
      <c r="H372" s="43"/>
      <c r="I372" s="43"/>
      <c r="J372" s="43"/>
      <c r="K372" s="43"/>
      <c r="L372" s="43"/>
      <c r="M372" s="10"/>
      <c r="N372" s="10"/>
      <c r="P372" s="10"/>
    </row>
    <row r="373">
      <c r="A373" s="43"/>
      <c r="B373" s="43"/>
      <c r="C373" s="43"/>
      <c r="D373" s="43"/>
      <c r="E373" s="43"/>
      <c r="F373" s="44"/>
      <c r="G373" s="43"/>
      <c r="H373" s="43"/>
      <c r="I373" s="43"/>
      <c r="J373" s="43"/>
      <c r="K373" s="43"/>
      <c r="L373" s="43"/>
      <c r="M373" s="10"/>
      <c r="N373" s="10"/>
      <c r="P373" s="10"/>
    </row>
    <row r="374">
      <c r="A374" s="43"/>
      <c r="B374" s="43"/>
      <c r="C374" s="43"/>
      <c r="D374" s="43"/>
      <c r="E374" s="43"/>
      <c r="F374" s="44"/>
      <c r="G374" s="43"/>
      <c r="H374" s="43"/>
      <c r="I374" s="43"/>
      <c r="J374" s="43"/>
      <c r="K374" s="43"/>
      <c r="L374" s="43"/>
      <c r="M374" s="10"/>
      <c r="N374" s="10"/>
      <c r="P374" s="10"/>
    </row>
    <row r="375">
      <c r="A375" s="43"/>
      <c r="B375" s="43"/>
      <c r="C375" s="43"/>
      <c r="D375" s="43"/>
      <c r="E375" s="43"/>
      <c r="F375" s="44"/>
      <c r="G375" s="43"/>
      <c r="H375" s="43"/>
      <c r="I375" s="43"/>
      <c r="J375" s="43"/>
      <c r="K375" s="43"/>
      <c r="L375" s="43"/>
      <c r="M375" s="10"/>
      <c r="N375" s="10"/>
      <c r="P375" s="10"/>
    </row>
    <row r="376">
      <c r="A376" s="43"/>
      <c r="B376" s="43"/>
      <c r="C376" s="43"/>
      <c r="D376" s="43"/>
      <c r="E376" s="43"/>
      <c r="F376" s="44"/>
      <c r="G376" s="43"/>
      <c r="H376" s="43"/>
      <c r="I376" s="43"/>
      <c r="J376" s="43"/>
      <c r="K376" s="43"/>
      <c r="L376" s="43"/>
      <c r="M376" s="10"/>
      <c r="N376" s="10"/>
      <c r="P376" s="10"/>
    </row>
    <row r="377">
      <c r="A377" s="43"/>
      <c r="B377" s="43"/>
      <c r="C377" s="43"/>
      <c r="D377" s="43"/>
      <c r="E377" s="43"/>
      <c r="F377" s="44"/>
      <c r="G377" s="43"/>
      <c r="H377" s="43"/>
      <c r="I377" s="43"/>
      <c r="J377" s="43"/>
      <c r="K377" s="43"/>
      <c r="L377" s="43"/>
      <c r="M377" s="10"/>
      <c r="N377" s="10"/>
      <c r="P377" s="10"/>
    </row>
    <row r="378">
      <c r="A378" s="43"/>
      <c r="B378" s="43"/>
      <c r="C378" s="43"/>
      <c r="D378" s="43"/>
      <c r="E378" s="43"/>
      <c r="F378" s="44"/>
      <c r="G378" s="43"/>
      <c r="H378" s="43"/>
      <c r="I378" s="43"/>
      <c r="J378" s="43"/>
      <c r="K378" s="43"/>
      <c r="L378" s="43"/>
      <c r="M378" s="10"/>
      <c r="N378" s="10"/>
      <c r="P378" s="10"/>
    </row>
    <row r="379">
      <c r="A379" s="43"/>
      <c r="B379" s="43"/>
      <c r="C379" s="43"/>
      <c r="D379" s="43"/>
      <c r="E379" s="43"/>
      <c r="F379" s="44"/>
      <c r="G379" s="43"/>
      <c r="H379" s="43"/>
      <c r="I379" s="43"/>
      <c r="J379" s="43"/>
      <c r="K379" s="43"/>
      <c r="L379" s="43"/>
      <c r="M379" s="10"/>
      <c r="N379" s="10"/>
      <c r="P379" s="10"/>
    </row>
    <row r="380">
      <c r="A380" s="43"/>
      <c r="B380" s="43"/>
      <c r="C380" s="43"/>
      <c r="D380" s="43"/>
      <c r="E380" s="43"/>
      <c r="F380" s="44"/>
      <c r="G380" s="43"/>
      <c r="H380" s="43"/>
      <c r="I380" s="43"/>
      <c r="J380" s="43"/>
      <c r="K380" s="43"/>
      <c r="L380" s="43"/>
      <c r="M380" s="10"/>
      <c r="N380" s="10"/>
      <c r="P380" s="10"/>
    </row>
    <row r="381">
      <c r="A381" s="43"/>
      <c r="B381" s="43"/>
      <c r="C381" s="43"/>
      <c r="D381" s="43"/>
      <c r="E381" s="43"/>
      <c r="F381" s="44"/>
      <c r="G381" s="43"/>
      <c r="H381" s="43"/>
      <c r="I381" s="43"/>
      <c r="J381" s="43"/>
      <c r="K381" s="43"/>
      <c r="L381" s="43"/>
      <c r="M381" s="10"/>
      <c r="N381" s="10"/>
      <c r="P381" s="10"/>
    </row>
    <row r="382">
      <c r="A382" s="43"/>
      <c r="B382" s="43"/>
      <c r="C382" s="43"/>
      <c r="D382" s="43"/>
      <c r="E382" s="43"/>
      <c r="F382" s="44"/>
      <c r="G382" s="43"/>
      <c r="H382" s="43"/>
      <c r="I382" s="43"/>
      <c r="J382" s="43"/>
      <c r="K382" s="43"/>
      <c r="L382" s="43"/>
      <c r="M382" s="10"/>
      <c r="N382" s="10"/>
      <c r="P382" s="10"/>
    </row>
    <row r="383">
      <c r="A383" s="43"/>
      <c r="B383" s="43"/>
      <c r="C383" s="43"/>
      <c r="D383" s="43"/>
      <c r="E383" s="43"/>
      <c r="F383" s="44"/>
      <c r="G383" s="43"/>
      <c r="H383" s="43"/>
      <c r="I383" s="43"/>
      <c r="J383" s="43"/>
      <c r="K383" s="43"/>
      <c r="L383" s="43"/>
      <c r="M383" s="10"/>
      <c r="N383" s="10"/>
      <c r="P383" s="10"/>
    </row>
    <row r="384">
      <c r="A384" s="43"/>
      <c r="B384" s="43"/>
      <c r="C384" s="43"/>
      <c r="D384" s="43"/>
      <c r="E384" s="43"/>
      <c r="F384" s="44"/>
      <c r="G384" s="43"/>
      <c r="H384" s="43"/>
      <c r="I384" s="43"/>
      <c r="J384" s="43"/>
      <c r="K384" s="43"/>
      <c r="L384" s="43"/>
      <c r="M384" s="10"/>
      <c r="N384" s="10"/>
      <c r="P384" s="10"/>
    </row>
    <row r="385">
      <c r="A385" s="43"/>
      <c r="B385" s="43"/>
      <c r="C385" s="43"/>
      <c r="D385" s="43"/>
      <c r="E385" s="43"/>
      <c r="F385" s="44"/>
      <c r="G385" s="43"/>
      <c r="H385" s="43"/>
      <c r="I385" s="43"/>
      <c r="J385" s="43"/>
      <c r="K385" s="43"/>
      <c r="L385" s="43"/>
      <c r="M385" s="10"/>
      <c r="N385" s="10"/>
      <c r="P385" s="10"/>
    </row>
    <row r="386">
      <c r="A386" s="43"/>
      <c r="B386" s="43"/>
      <c r="C386" s="43"/>
      <c r="D386" s="43"/>
      <c r="E386" s="43"/>
      <c r="F386" s="44"/>
      <c r="G386" s="43"/>
      <c r="H386" s="43"/>
      <c r="I386" s="43"/>
      <c r="J386" s="43"/>
      <c r="K386" s="43"/>
      <c r="L386" s="43"/>
      <c r="M386" s="10"/>
      <c r="N386" s="10"/>
      <c r="P386" s="10"/>
    </row>
    <row r="387">
      <c r="A387" s="43"/>
      <c r="B387" s="43"/>
      <c r="C387" s="43"/>
      <c r="D387" s="43"/>
      <c r="E387" s="43"/>
      <c r="F387" s="44"/>
      <c r="G387" s="43"/>
      <c r="H387" s="43"/>
      <c r="I387" s="43"/>
      <c r="J387" s="43"/>
      <c r="K387" s="43"/>
      <c r="L387" s="43"/>
      <c r="M387" s="10"/>
      <c r="N387" s="10"/>
      <c r="P387" s="10"/>
    </row>
    <row r="388">
      <c r="A388" s="43"/>
      <c r="B388" s="43"/>
      <c r="C388" s="43"/>
      <c r="D388" s="43"/>
      <c r="E388" s="43"/>
      <c r="F388" s="44"/>
      <c r="G388" s="43"/>
      <c r="H388" s="43"/>
      <c r="I388" s="43"/>
      <c r="J388" s="43"/>
      <c r="K388" s="43"/>
      <c r="L388" s="43"/>
      <c r="M388" s="10"/>
      <c r="N388" s="10"/>
      <c r="P388" s="10"/>
    </row>
    <row r="389">
      <c r="A389" s="43"/>
      <c r="B389" s="43"/>
      <c r="C389" s="43"/>
      <c r="D389" s="43"/>
      <c r="E389" s="43"/>
      <c r="F389" s="44"/>
      <c r="G389" s="43"/>
      <c r="H389" s="43"/>
      <c r="I389" s="43"/>
      <c r="J389" s="43"/>
      <c r="K389" s="43"/>
      <c r="L389" s="43"/>
      <c r="M389" s="10"/>
      <c r="N389" s="10"/>
      <c r="P389" s="10"/>
    </row>
    <row r="390">
      <c r="A390" s="43"/>
      <c r="B390" s="43"/>
      <c r="C390" s="43"/>
      <c r="D390" s="43"/>
      <c r="E390" s="43"/>
      <c r="F390" s="44"/>
      <c r="G390" s="43"/>
      <c r="H390" s="43"/>
      <c r="I390" s="43"/>
      <c r="J390" s="43"/>
      <c r="K390" s="43"/>
      <c r="L390" s="43"/>
      <c r="M390" s="10"/>
      <c r="N390" s="10"/>
      <c r="P390" s="10"/>
    </row>
    <row r="391">
      <c r="A391" s="43"/>
      <c r="B391" s="43"/>
      <c r="C391" s="43"/>
      <c r="D391" s="43"/>
      <c r="E391" s="43"/>
      <c r="F391" s="44"/>
      <c r="G391" s="43"/>
      <c r="H391" s="43"/>
      <c r="I391" s="43"/>
      <c r="J391" s="43"/>
      <c r="K391" s="43"/>
      <c r="L391" s="43"/>
      <c r="M391" s="10"/>
      <c r="N391" s="10"/>
      <c r="P391" s="10"/>
    </row>
    <row r="392">
      <c r="A392" s="43"/>
      <c r="B392" s="43"/>
      <c r="C392" s="43"/>
      <c r="D392" s="43"/>
      <c r="E392" s="43"/>
      <c r="F392" s="44"/>
      <c r="G392" s="43"/>
      <c r="H392" s="43"/>
      <c r="I392" s="43"/>
      <c r="J392" s="43"/>
      <c r="K392" s="43"/>
      <c r="L392" s="43"/>
      <c r="M392" s="10"/>
      <c r="N392" s="10"/>
      <c r="P392" s="10"/>
    </row>
    <row r="393">
      <c r="A393" s="43"/>
      <c r="B393" s="43"/>
      <c r="C393" s="43"/>
      <c r="D393" s="43"/>
      <c r="E393" s="43"/>
      <c r="F393" s="44"/>
      <c r="G393" s="43"/>
      <c r="H393" s="43"/>
      <c r="I393" s="43"/>
      <c r="J393" s="43"/>
      <c r="K393" s="43"/>
      <c r="L393" s="43"/>
      <c r="M393" s="10"/>
      <c r="N393" s="10"/>
      <c r="P393" s="10"/>
    </row>
    <row r="394">
      <c r="A394" s="43"/>
      <c r="B394" s="43"/>
      <c r="C394" s="43"/>
      <c r="D394" s="43"/>
      <c r="E394" s="43"/>
      <c r="F394" s="44"/>
      <c r="G394" s="43"/>
      <c r="H394" s="43"/>
      <c r="I394" s="43"/>
      <c r="J394" s="43"/>
      <c r="K394" s="43"/>
      <c r="L394" s="43"/>
      <c r="M394" s="10"/>
      <c r="N394" s="10"/>
      <c r="P394" s="10"/>
    </row>
    <row r="395">
      <c r="A395" s="43"/>
      <c r="B395" s="43"/>
      <c r="C395" s="43"/>
      <c r="D395" s="43"/>
      <c r="E395" s="43"/>
      <c r="F395" s="44"/>
      <c r="G395" s="43"/>
      <c r="H395" s="43"/>
      <c r="I395" s="43"/>
      <c r="J395" s="43"/>
      <c r="K395" s="43"/>
      <c r="L395" s="43"/>
      <c r="M395" s="10"/>
      <c r="N395" s="10"/>
      <c r="P395" s="10"/>
    </row>
    <row r="396">
      <c r="A396" s="43"/>
      <c r="B396" s="43"/>
      <c r="C396" s="43"/>
      <c r="D396" s="43"/>
      <c r="E396" s="43"/>
      <c r="F396" s="44"/>
      <c r="G396" s="43"/>
      <c r="H396" s="43"/>
      <c r="I396" s="43"/>
      <c r="J396" s="43"/>
      <c r="K396" s="43"/>
      <c r="L396" s="43"/>
      <c r="M396" s="10"/>
      <c r="N396" s="10"/>
      <c r="P396" s="10"/>
    </row>
    <row r="397">
      <c r="A397" s="43"/>
      <c r="B397" s="43"/>
      <c r="C397" s="43"/>
      <c r="D397" s="43"/>
      <c r="E397" s="43"/>
      <c r="F397" s="44"/>
      <c r="G397" s="43"/>
      <c r="H397" s="43"/>
      <c r="I397" s="43"/>
      <c r="J397" s="43"/>
      <c r="K397" s="43"/>
      <c r="L397" s="43"/>
      <c r="M397" s="10"/>
      <c r="N397" s="10"/>
      <c r="P397" s="10"/>
    </row>
    <row r="398">
      <c r="A398" s="43"/>
      <c r="B398" s="43"/>
      <c r="C398" s="43"/>
      <c r="D398" s="43"/>
      <c r="E398" s="43"/>
      <c r="F398" s="44"/>
      <c r="G398" s="43"/>
      <c r="H398" s="43"/>
      <c r="I398" s="43"/>
      <c r="J398" s="43"/>
      <c r="K398" s="43"/>
      <c r="L398" s="43"/>
      <c r="M398" s="10"/>
      <c r="N398" s="10"/>
      <c r="P398" s="10"/>
    </row>
    <row r="399">
      <c r="A399" s="43"/>
      <c r="B399" s="43"/>
      <c r="C399" s="43"/>
      <c r="D399" s="43"/>
      <c r="E399" s="43"/>
      <c r="F399" s="44"/>
      <c r="G399" s="43"/>
      <c r="H399" s="43"/>
      <c r="I399" s="43"/>
      <c r="J399" s="43"/>
      <c r="K399" s="43"/>
      <c r="L399" s="43"/>
      <c r="M399" s="10"/>
      <c r="N399" s="10"/>
      <c r="P399" s="10"/>
    </row>
    <row r="400">
      <c r="A400" s="43"/>
      <c r="B400" s="43"/>
      <c r="C400" s="43"/>
      <c r="D400" s="43"/>
      <c r="E400" s="43"/>
      <c r="F400" s="44"/>
      <c r="G400" s="43"/>
      <c r="H400" s="43"/>
      <c r="I400" s="43"/>
      <c r="J400" s="43"/>
      <c r="K400" s="43"/>
      <c r="L400" s="43"/>
      <c r="M400" s="10"/>
      <c r="N400" s="10"/>
      <c r="P400" s="10"/>
    </row>
    <row r="401">
      <c r="A401" s="43"/>
      <c r="B401" s="43"/>
      <c r="C401" s="43"/>
      <c r="D401" s="43"/>
      <c r="E401" s="43"/>
      <c r="F401" s="44"/>
      <c r="G401" s="43"/>
      <c r="H401" s="43"/>
      <c r="I401" s="43"/>
      <c r="J401" s="43"/>
      <c r="K401" s="43"/>
      <c r="L401" s="43"/>
      <c r="M401" s="10"/>
      <c r="N401" s="10"/>
      <c r="P401" s="10"/>
    </row>
    <row r="402">
      <c r="A402" s="43"/>
      <c r="B402" s="43"/>
      <c r="C402" s="43"/>
      <c r="D402" s="43"/>
      <c r="E402" s="43"/>
      <c r="F402" s="44"/>
      <c r="G402" s="43"/>
      <c r="H402" s="43"/>
      <c r="I402" s="43"/>
      <c r="J402" s="43"/>
      <c r="K402" s="43"/>
      <c r="L402" s="43"/>
      <c r="M402" s="10"/>
      <c r="N402" s="10"/>
      <c r="P402" s="10"/>
    </row>
    <row r="403">
      <c r="A403" s="43"/>
      <c r="B403" s="43"/>
      <c r="C403" s="43"/>
      <c r="D403" s="43"/>
      <c r="E403" s="43"/>
      <c r="F403" s="44"/>
      <c r="G403" s="43"/>
      <c r="H403" s="43"/>
      <c r="I403" s="43"/>
      <c r="J403" s="43"/>
      <c r="K403" s="43"/>
      <c r="L403" s="43"/>
      <c r="M403" s="10"/>
      <c r="N403" s="10"/>
      <c r="P403" s="10"/>
    </row>
    <row r="404">
      <c r="A404" s="43"/>
      <c r="B404" s="43"/>
      <c r="C404" s="43"/>
      <c r="D404" s="43"/>
      <c r="E404" s="43"/>
      <c r="F404" s="44"/>
      <c r="G404" s="43"/>
      <c r="H404" s="43"/>
      <c r="I404" s="43"/>
      <c r="J404" s="43"/>
      <c r="K404" s="43"/>
      <c r="L404" s="43"/>
      <c r="M404" s="10"/>
      <c r="N404" s="10"/>
      <c r="P404" s="10"/>
    </row>
    <row r="405">
      <c r="A405" s="43"/>
      <c r="B405" s="43"/>
      <c r="C405" s="43"/>
      <c r="D405" s="43"/>
      <c r="E405" s="43"/>
      <c r="F405" s="44"/>
      <c r="G405" s="43"/>
      <c r="H405" s="43"/>
      <c r="I405" s="43"/>
      <c r="J405" s="43"/>
      <c r="K405" s="43"/>
      <c r="L405" s="43"/>
      <c r="M405" s="10"/>
      <c r="N405" s="10"/>
      <c r="P405" s="10"/>
    </row>
    <row r="406">
      <c r="A406" s="43"/>
      <c r="B406" s="43"/>
      <c r="C406" s="43"/>
      <c r="D406" s="43"/>
      <c r="E406" s="43"/>
      <c r="F406" s="44"/>
      <c r="G406" s="43"/>
      <c r="H406" s="43"/>
      <c r="I406" s="43"/>
      <c r="J406" s="43"/>
      <c r="K406" s="43"/>
      <c r="L406" s="43"/>
      <c r="M406" s="10"/>
      <c r="N406" s="10"/>
      <c r="P406" s="10"/>
    </row>
    <row r="407">
      <c r="A407" s="43"/>
      <c r="B407" s="43"/>
      <c r="C407" s="43"/>
      <c r="D407" s="43"/>
      <c r="E407" s="43"/>
      <c r="F407" s="44"/>
      <c r="G407" s="43"/>
      <c r="H407" s="43"/>
      <c r="I407" s="43"/>
      <c r="J407" s="43"/>
      <c r="K407" s="43"/>
      <c r="L407" s="43"/>
      <c r="M407" s="10"/>
      <c r="N407" s="10"/>
      <c r="P407" s="10"/>
    </row>
    <row r="408">
      <c r="A408" s="43"/>
      <c r="B408" s="43"/>
      <c r="C408" s="43"/>
      <c r="D408" s="43"/>
      <c r="E408" s="43"/>
      <c r="F408" s="44"/>
      <c r="G408" s="43"/>
      <c r="H408" s="43"/>
      <c r="I408" s="43"/>
      <c r="J408" s="43"/>
      <c r="K408" s="43"/>
      <c r="L408" s="43"/>
      <c r="M408" s="10"/>
      <c r="N408" s="10"/>
      <c r="P408" s="10"/>
    </row>
    <row r="409">
      <c r="A409" s="43"/>
      <c r="B409" s="43"/>
      <c r="C409" s="43"/>
      <c r="D409" s="43"/>
      <c r="E409" s="43"/>
      <c r="F409" s="44"/>
      <c r="G409" s="43"/>
      <c r="H409" s="43"/>
      <c r="I409" s="43"/>
      <c r="J409" s="43"/>
      <c r="K409" s="43"/>
      <c r="L409" s="43"/>
      <c r="M409" s="10"/>
      <c r="N409" s="10"/>
      <c r="P409" s="10"/>
    </row>
    <row r="410">
      <c r="A410" s="43"/>
      <c r="B410" s="43"/>
      <c r="C410" s="43"/>
      <c r="D410" s="43"/>
      <c r="E410" s="43"/>
      <c r="F410" s="44"/>
      <c r="G410" s="43"/>
      <c r="H410" s="43"/>
      <c r="I410" s="43"/>
      <c r="J410" s="43"/>
      <c r="K410" s="43"/>
      <c r="L410" s="43"/>
      <c r="M410" s="10"/>
      <c r="N410" s="10"/>
      <c r="P410" s="10"/>
    </row>
    <row r="411">
      <c r="A411" s="43"/>
      <c r="B411" s="43"/>
      <c r="C411" s="43"/>
      <c r="D411" s="43"/>
      <c r="E411" s="43"/>
      <c r="F411" s="44"/>
      <c r="G411" s="43"/>
      <c r="H411" s="43"/>
      <c r="I411" s="43"/>
      <c r="J411" s="43"/>
      <c r="K411" s="43"/>
      <c r="L411" s="43"/>
      <c r="M411" s="10"/>
      <c r="N411" s="10"/>
      <c r="P411" s="10"/>
    </row>
    <row r="412">
      <c r="A412" s="43"/>
      <c r="B412" s="43"/>
      <c r="C412" s="43"/>
      <c r="D412" s="43"/>
      <c r="E412" s="43"/>
      <c r="F412" s="44"/>
      <c r="G412" s="43"/>
      <c r="H412" s="43"/>
      <c r="I412" s="43"/>
      <c r="J412" s="43"/>
      <c r="K412" s="43"/>
      <c r="L412" s="43"/>
      <c r="M412" s="10"/>
      <c r="N412" s="10"/>
      <c r="P412" s="10"/>
    </row>
    <row r="413">
      <c r="A413" s="43"/>
      <c r="B413" s="43"/>
      <c r="C413" s="43"/>
      <c r="D413" s="43"/>
      <c r="E413" s="43"/>
      <c r="F413" s="44"/>
      <c r="G413" s="43"/>
      <c r="H413" s="43"/>
      <c r="I413" s="43"/>
      <c r="J413" s="43"/>
      <c r="K413" s="43"/>
      <c r="L413" s="43"/>
      <c r="M413" s="10"/>
      <c r="N413" s="10"/>
      <c r="P413" s="10"/>
    </row>
    <row r="414">
      <c r="A414" s="43"/>
      <c r="B414" s="43"/>
      <c r="C414" s="43"/>
      <c r="D414" s="43"/>
      <c r="E414" s="43"/>
      <c r="F414" s="44"/>
      <c r="G414" s="43"/>
      <c r="H414" s="43"/>
      <c r="I414" s="43"/>
      <c r="J414" s="43"/>
      <c r="K414" s="43"/>
      <c r="L414" s="43"/>
      <c r="M414" s="10"/>
      <c r="N414" s="10"/>
      <c r="P414" s="10"/>
    </row>
    <row r="415">
      <c r="A415" s="43"/>
      <c r="B415" s="43"/>
      <c r="C415" s="43"/>
      <c r="D415" s="43"/>
      <c r="E415" s="43"/>
      <c r="F415" s="44"/>
      <c r="G415" s="43"/>
      <c r="H415" s="43"/>
      <c r="I415" s="43"/>
      <c r="J415" s="43"/>
      <c r="K415" s="43"/>
      <c r="L415" s="43"/>
      <c r="M415" s="10"/>
      <c r="N415" s="10"/>
      <c r="P415" s="10"/>
    </row>
    <row r="416">
      <c r="A416" s="43"/>
      <c r="B416" s="43"/>
      <c r="C416" s="43"/>
      <c r="D416" s="43"/>
      <c r="E416" s="43"/>
      <c r="F416" s="44"/>
      <c r="G416" s="43"/>
      <c r="H416" s="43"/>
      <c r="I416" s="43"/>
      <c r="J416" s="43"/>
      <c r="K416" s="43"/>
      <c r="L416" s="43"/>
      <c r="M416" s="10"/>
      <c r="N416" s="10"/>
      <c r="P416" s="10"/>
    </row>
    <row r="417">
      <c r="A417" s="43"/>
      <c r="B417" s="43"/>
      <c r="C417" s="43"/>
      <c r="D417" s="43"/>
      <c r="E417" s="43"/>
      <c r="F417" s="44"/>
      <c r="G417" s="43"/>
      <c r="H417" s="43"/>
      <c r="I417" s="43"/>
      <c r="J417" s="43"/>
      <c r="K417" s="43"/>
      <c r="L417" s="43"/>
      <c r="M417" s="10"/>
      <c r="N417" s="10"/>
      <c r="P417" s="10"/>
    </row>
    <row r="418">
      <c r="A418" s="43"/>
      <c r="B418" s="43"/>
      <c r="C418" s="43"/>
      <c r="D418" s="43"/>
      <c r="E418" s="43"/>
      <c r="F418" s="44"/>
      <c r="G418" s="43"/>
      <c r="H418" s="43"/>
      <c r="I418" s="43"/>
      <c r="J418" s="43"/>
      <c r="K418" s="43"/>
      <c r="L418" s="43"/>
      <c r="M418" s="10"/>
      <c r="N418" s="10"/>
      <c r="P418" s="10"/>
    </row>
    <row r="419">
      <c r="A419" s="43"/>
      <c r="B419" s="43"/>
      <c r="C419" s="43"/>
      <c r="D419" s="43"/>
      <c r="E419" s="43"/>
      <c r="F419" s="44"/>
      <c r="G419" s="43"/>
      <c r="H419" s="43"/>
      <c r="I419" s="43"/>
      <c r="J419" s="43"/>
      <c r="K419" s="43"/>
      <c r="L419" s="43"/>
      <c r="M419" s="10"/>
      <c r="N419" s="10"/>
      <c r="P419" s="10"/>
    </row>
    <row r="420">
      <c r="A420" s="43"/>
      <c r="B420" s="43"/>
      <c r="C420" s="43"/>
      <c r="D420" s="43"/>
      <c r="E420" s="43"/>
      <c r="F420" s="44"/>
      <c r="G420" s="43"/>
      <c r="H420" s="43"/>
      <c r="I420" s="43"/>
      <c r="J420" s="43"/>
      <c r="K420" s="43"/>
      <c r="L420" s="43"/>
      <c r="M420" s="10"/>
      <c r="N420" s="10"/>
      <c r="P420" s="10"/>
    </row>
    <row r="421">
      <c r="A421" s="43"/>
      <c r="B421" s="43"/>
      <c r="C421" s="43"/>
      <c r="D421" s="43"/>
      <c r="E421" s="43"/>
      <c r="F421" s="44"/>
      <c r="G421" s="43"/>
      <c r="H421" s="43"/>
      <c r="I421" s="43"/>
      <c r="J421" s="43"/>
      <c r="K421" s="43"/>
      <c r="L421" s="43"/>
      <c r="M421" s="10"/>
      <c r="N421" s="10"/>
      <c r="P421" s="10"/>
    </row>
    <row r="422">
      <c r="A422" s="43"/>
      <c r="B422" s="43"/>
      <c r="C422" s="43"/>
      <c r="D422" s="43"/>
      <c r="E422" s="43"/>
      <c r="F422" s="44"/>
      <c r="G422" s="43"/>
      <c r="H422" s="43"/>
      <c r="I422" s="43"/>
      <c r="J422" s="43"/>
      <c r="K422" s="43"/>
      <c r="L422" s="43"/>
      <c r="M422" s="10"/>
      <c r="N422" s="10"/>
      <c r="P422" s="10"/>
    </row>
    <row r="423">
      <c r="A423" s="43"/>
      <c r="B423" s="43"/>
      <c r="C423" s="43"/>
      <c r="D423" s="43"/>
      <c r="E423" s="43"/>
      <c r="F423" s="44"/>
      <c r="G423" s="43"/>
      <c r="H423" s="43"/>
      <c r="I423" s="43"/>
      <c r="J423" s="43"/>
      <c r="K423" s="43"/>
      <c r="L423" s="43"/>
      <c r="M423" s="10"/>
      <c r="N423" s="10"/>
      <c r="P423" s="10"/>
    </row>
    <row r="424">
      <c r="A424" s="43"/>
      <c r="B424" s="43"/>
      <c r="C424" s="43"/>
      <c r="D424" s="43"/>
      <c r="E424" s="43"/>
      <c r="F424" s="44"/>
      <c r="G424" s="43"/>
      <c r="H424" s="43"/>
      <c r="I424" s="43"/>
      <c r="J424" s="43"/>
      <c r="K424" s="43"/>
      <c r="L424" s="43"/>
      <c r="M424" s="10"/>
      <c r="N424" s="10"/>
      <c r="P424" s="10"/>
    </row>
    <row r="425">
      <c r="A425" s="43"/>
      <c r="B425" s="43"/>
      <c r="C425" s="43"/>
      <c r="D425" s="43"/>
      <c r="E425" s="43"/>
      <c r="F425" s="44"/>
      <c r="G425" s="43"/>
      <c r="H425" s="43"/>
      <c r="I425" s="43"/>
      <c r="J425" s="43"/>
      <c r="K425" s="43"/>
      <c r="L425" s="43"/>
      <c r="M425" s="10"/>
      <c r="N425" s="10"/>
      <c r="P425" s="10"/>
    </row>
    <row r="426">
      <c r="A426" s="43"/>
      <c r="B426" s="43"/>
      <c r="C426" s="43"/>
      <c r="D426" s="43"/>
      <c r="E426" s="43"/>
      <c r="F426" s="44"/>
      <c r="G426" s="43"/>
      <c r="H426" s="43"/>
      <c r="I426" s="43"/>
      <c r="J426" s="43"/>
      <c r="K426" s="43"/>
      <c r="L426" s="43"/>
      <c r="M426" s="10"/>
      <c r="N426" s="10"/>
      <c r="P426" s="10"/>
    </row>
    <row r="427">
      <c r="A427" s="43"/>
      <c r="B427" s="43"/>
      <c r="C427" s="43"/>
      <c r="D427" s="43"/>
      <c r="E427" s="43"/>
      <c r="F427" s="44"/>
      <c r="G427" s="43"/>
      <c r="H427" s="43"/>
      <c r="I427" s="43"/>
      <c r="J427" s="43"/>
      <c r="K427" s="43"/>
      <c r="L427" s="43"/>
      <c r="M427" s="10"/>
      <c r="N427" s="10"/>
      <c r="P427" s="10"/>
    </row>
    <row r="428">
      <c r="A428" s="43"/>
      <c r="B428" s="43"/>
      <c r="C428" s="43"/>
      <c r="D428" s="43"/>
      <c r="E428" s="43"/>
      <c r="F428" s="44"/>
      <c r="G428" s="43"/>
      <c r="H428" s="43"/>
      <c r="I428" s="43"/>
      <c r="J428" s="43"/>
      <c r="K428" s="43"/>
      <c r="L428" s="43"/>
      <c r="M428" s="10"/>
      <c r="N428" s="10"/>
      <c r="P428" s="10"/>
    </row>
    <row r="429">
      <c r="A429" s="43"/>
      <c r="B429" s="43"/>
      <c r="C429" s="43"/>
      <c r="D429" s="43"/>
      <c r="E429" s="43"/>
      <c r="F429" s="44"/>
      <c r="G429" s="43"/>
      <c r="H429" s="43"/>
      <c r="I429" s="43"/>
      <c r="J429" s="43"/>
      <c r="K429" s="43"/>
      <c r="L429" s="43"/>
      <c r="M429" s="10"/>
      <c r="N429" s="10"/>
      <c r="P429" s="10"/>
    </row>
    <row r="430">
      <c r="A430" s="43"/>
      <c r="B430" s="43"/>
      <c r="C430" s="43"/>
      <c r="D430" s="43"/>
      <c r="E430" s="43"/>
      <c r="F430" s="44"/>
      <c r="G430" s="43"/>
      <c r="H430" s="43"/>
      <c r="I430" s="43"/>
      <c r="J430" s="43"/>
      <c r="K430" s="43"/>
      <c r="L430" s="43"/>
      <c r="M430" s="10"/>
      <c r="N430" s="10"/>
      <c r="P430" s="10"/>
    </row>
    <row r="431">
      <c r="A431" s="43"/>
      <c r="B431" s="43"/>
      <c r="C431" s="43"/>
      <c r="D431" s="43"/>
      <c r="E431" s="43"/>
      <c r="F431" s="44"/>
      <c r="G431" s="43"/>
      <c r="H431" s="43"/>
      <c r="I431" s="43"/>
      <c r="J431" s="43"/>
      <c r="K431" s="43"/>
      <c r="L431" s="43"/>
      <c r="M431" s="10"/>
      <c r="N431" s="10"/>
      <c r="P431" s="10"/>
    </row>
    <row r="432">
      <c r="A432" s="43"/>
      <c r="B432" s="43"/>
      <c r="C432" s="43"/>
      <c r="D432" s="43"/>
      <c r="E432" s="43"/>
      <c r="F432" s="44"/>
      <c r="G432" s="43"/>
      <c r="H432" s="43"/>
      <c r="I432" s="43"/>
      <c r="J432" s="43"/>
      <c r="K432" s="43"/>
      <c r="L432" s="43"/>
      <c r="M432" s="10"/>
      <c r="N432" s="10"/>
      <c r="P432" s="10"/>
    </row>
    <row r="433">
      <c r="A433" s="43"/>
      <c r="B433" s="43"/>
      <c r="C433" s="43"/>
      <c r="D433" s="43"/>
      <c r="E433" s="43"/>
      <c r="F433" s="44"/>
      <c r="G433" s="43"/>
      <c r="H433" s="43"/>
      <c r="I433" s="43"/>
      <c r="J433" s="43"/>
      <c r="K433" s="43"/>
      <c r="L433" s="43"/>
      <c r="M433" s="10"/>
      <c r="N433" s="10"/>
      <c r="P433" s="10"/>
    </row>
    <row r="434">
      <c r="A434" s="43"/>
      <c r="B434" s="43"/>
      <c r="C434" s="43"/>
      <c r="D434" s="43"/>
      <c r="E434" s="43"/>
      <c r="F434" s="44"/>
      <c r="G434" s="43"/>
      <c r="H434" s="43"/>
      <c r="I434" s="43"/>
      <c r="J434" s="43"/>
      <c r="K434" s="43"/>
      <c r="L434" s="43"/>
      <c r="M434" s="10"/>
      <c r="N434" s="10"/>
      <c r="P434" s="10"/>
    </row>
    <row r="435">
      <c r="A435" s="43"/>
      <c r="B435" s="43"/>
      <c r="C435" s="43"/>
      <c r="D435" s="43"/>
      <c r="E435" s="43"/>
      <c r="F435" s="44"/>
      <c r="G435" s="43"/>
      <c r="H435" s="43"/>
      <c r="I435" s="43"/>
      <c r="J435" s="43"/>
      <c r="K435" s="43"/>
      <c r="L435" s="43"/>
      <c r="M435" s="10"/>
      <c r="N435" s="10"/>
      <c r="P435" s="10"/>
    </row>
    <row r="436">
      <c r="A436" s="43"/>
      <c r="B436" s="43"/>
      <c r="C436" s="43"/>
      <c r="D436" s="43"/>
      <c r="E436" s="43"/>
      <c r="F436" s="44"/>
      <c r="G436" s="43"/>
      <c r="H436" s="43"/>
      <c r="I436" s="43"/>
      <c r="J436" s="43"/>
      <c r="K436" s="43"/>
      <c r="L436" s="43"/>
      <c r="M436" s="10"/>
      <c r="N436" s="10"/>
      <c r="P436" s="10"/>
    </row>
    <row r="437">
      <c r="A437" s="43"/>
      <c r="B437" s="43"/>
      <c r="C437" s="43"/>
      <c r="D437" s="43"/>
      <c r="E437" s="43"/>
      <c r="F437" s="44"/>
      <c r="G437" s="43"/>
      <c r="H437" s="43"/>
      <c r="I437" s="43"/>
      <c r="J437" s="43"/>
      <c r="K437" s="43"/>
      <c r="L437" s="43"/>
      <c r="M437" s="10"/>
      <c r="N437" s="10"/>
      <c r="P437" s="10"/>
    </row>
    <row r="438">
      <c r="A438" s="43"/>
      <c r="B438" s="43"/>
      <c r="C438" s="43"/>
      <c r="D438" s="43"/>
      <c r="E438" s="43"/>
      <c r="F438" s="44"/>
      <c r="G438" s="43"/>
      <c r="H438" s="43"/>
      <c r="I438" s="43"/>
      <c r="J438" s="43"/>
      <c r="K438" s="43"/>
      <c r="L438" s="43"/>
      <c r="M438" s="10"/>
      <c r="N438" s="10"/>
      <c r="P438" s="10"/>
    </row>
    <row r="439">
      <c r="A439" s="43"/>
      <c r="B439" s="43"/>
      <c r="C439" s="43"/>
      <c r="D439" s="43"/>
      <c r="E439" s="43"/>
      <c r="F439" s="44"/>
      <c r="G439" s="43"/>
      <c r="H439" s="43"/>
      <c r="I439" s="43"/>
      <c r="J439" s="43"/>
      <c r="K439" s="43"/>
      <c r="L439" s="43"/>
      <c r="M439" s="10"/>
      <c r="N439" s="10"/>
      <c r="P439" s="10"/>
    </row>
    <row r="440">
      <c r="A440" s="43"/>
      <c r="B440" s="43"/>
      <c r="C440" s="43"/>
      <c r="D440" s="43"/>
      <c r="E440" s="43"/>
      <c r="F440" s="44"/>
      <c r="G440" s="43"/>
      <c r="H440" s="43"/>
      <c r="I440" s="43"/>
      <c r="J440" s="43"/>
      <c r="K440" s="43"/>
      <c r="L440" s="43"/>
      <c r="M440" s="10"/>
      <c r="N440" s="10"/>
      <c r="P440" s="10"/>
    </row>
    <row r="441">
      <c r="A441" s="43"/>
      <c r="B441" s="43"/>
      <c r="C441" s="43"/>
      <c r="D441" s="43"/>
      <c r="E441" s="43"/>
      <c r="F441" s="44"/>
      <c r="G441" s="43"/>
      <c r="H441" s="43"/>
      <c r="I441" s="43"/>
      <c r="J441" s="43"/>
      <c r="K441" s="43"/>
      <c r="L441" s="43"/>
      <c r="M441" s="10"/>
      <c r="N441" s="10"/>
      <c r="P441" s="10"/>
    </row>
    <row r="442">
      <c r="A442" s="43"/>
      <c r="B442" s="43"/>
      <c r="C442" s="43"/>
      <c r="D442" s="43"/>
      <c r="E442" s="43"/>
      <c r="F442" s="44"/>
      <c r="G442" s="43"/>
      <c r="H442" s="43"/>
      <c r="I442" s="43"/>
      <c r="J442" s="43"/>
      <c r="K442" s="43"/>
      <c r="L442" s="43"/>
      <c r="M442" s="10"/>
      <c r="N442" s="10"/>
      <c r="P442" s="10"/>
    </row>
    <row r="443">
      <c r="A443" s="43"/>
      <c r="B443" s="43"/>
      <c r="C443" s="43"/>
      <c r="D443" s="43"/>
      <c r="E443" s="43"/>
      <c r="F443" s="44"/>
      <c r="G443" s="43"/>
      <c r="H443" s="43"/>
      <c r="I443" s="43"/>
      <c r="J443" s="43"/>
      <c r="K443" s="43"/>
      <c r="L443" s="43"/>
      <c r="M443" s="10"/>
      <c r="N443" s="10"/>
      <c r="P443" s="10"/>
    </row>
    <row r="444">
      <c r="A444" s="43"/>
      <c r="B444" s="43"/>
      <c r="C444" s="43"/>
      <c r="D444" s="43"/>
      <c r="E444" s="43"/>
      <c r="F444" s="44"/>
      <c r="G444" s="43"/>
      <c r="H444" s="43"/>
      <c r="I444" s="43"/>
      <c r="J444" s="43"/>
      <c r="K444" s="43"/>
      <c r="L444" s="43"/>
      <c r="M444" s="10"/>
      <c r="N444" s="10"/>
      <c r="P444" s="10"/>
    </row>
    <row r="445">
      <c r="A445" s="43"/>
      <c r="B445" s="43"/>
      <c r="C445" s="43"/>
      <c r="D445" s="43"/>
      <c r="E445" s="43"/>
      <c r="F445" s="44"/>
      <c r="G445" s="43"/>
      <c r="H445" s="43"/>
      <c r="I445" s="43"/>
      <c r="J445" s="43"/>
      <c r="K445" s="43"/>
      <c r="L445" s="43"/>
      <c r="M445" s="10"/>
      <c r="N445" s="10"/>
      <c r="P445" s="10"/>
    </row>
    <row r="446">
      <c r="A446" s="43"/>
      <c r="B446" s="43"/>
      <c r="C446" s="43"/>
      <c r="D446" s="43"/>
      <c r="E446" s="43"/>
      <c r="F446" s="44"/>
      <c r="G446" s="43"/>
      <c r="H446" s="43"/>
      <c r="I446" s="43"/>
      <c r="J446" s="43"/>
      <c r="K446" s="43"/>
      <c r="L446" s="43"/>
      <c r="M446" s="10"/>
      <c r="N446" s="10"/>
      <c r="P446" s="10"/>
    </row>
    <row r="447">
      <c r="A447" s="43"/>
      <c r="B447" s="43"/>
      <c r="C447" s="43"/>
      <c r="D447" s="43"/>
      <c r="E447" s="43"/>
      <c r="F447" s="44"/>
      <c r="G447" s="43"/>
      <c r="H447" s="43"/>
      <c r="I447" s="43"/>
      <c r="J447" s="43"/>
      <c r="K447" s="43"/>
      <c r="L447" s="43"/>
      <c r="M447" s="10"/>
      <c r="N447" s="10"/>
      <c r="P447" s="10"/>
    </row>
    <row r="448">
      <c r="A448" s="43"/>
      <c r="B448" s="43"/>
      <c r="C448" s="43"/>
      <c r="D448" s="43"/>
      <c r="E448" s="43"/>
      <c r="F448" s="44"/>
      <c r="G448" s="43"/>
      <c r="H448" s="43"/>
      <c r="I448" s="43"/>
      <c r="J448" s="43"/>
      <c r="K448" s="43"/>
      <c r="L448" s="43"/>
      <c r="M448" s="10"/>
      <c r="N448" s="10"/>
      <c r="P448" s="10"/>
    </row>
    <row r="449">
      <c r="A449" s="43"/>
      <c r="B449" s="43"/>
      <c r="C449" s="43"/>
      <c r="D449" s="43"/>
      <c r="E449" s="43"/>
      <c r="F449" s="44"/>
      <c r="G449" s="43"/>
      <c r="H449" s="43"/>
      <c r="I449" s="43"/>
      <c r="J449" s="43"/>
      <c r="K449" s="43"/>
      <c r="L449" s="43"/>
      <c r="M449" s="10"/>
      <c r="N449" s="10"/>
      <c r="P449" s="10"/>
    </row>
    <row r="450">
      <c r="A450" s="43"/>
      <c r="B450" s="43"/>
      <c r="C450" s="43"/>
      <c r="D450" s="43"/>
      <c r="E450" s="43"/>
      <c r="F450" s="44"/>
      <c r="G450" s="43"/>
      <c r="H450" s="43"/>
      <c r="I450" s="43"/>
      <c r="J450" s="43"/>
      <c r="K450" s="43"/>
      <c r="L450" s="43"/>
      <c r="M450" s="10"/>
      <c r="N450" s="10"/>
      <c r="P450" s="10"/>
    </row>
    <row r="451">
      <c r="A451" s="43"/>
      <c r="B451" s="43"/>
      <c r="C451" s="43"/>
      <c r="D451" s="43"/>
      <c r="E451" s="43"/>
      <c r="F451" s="44"/>
      <c r="G451" s="43"/>
      <c r="H451" s="43"/>
      <c r="I451" s="43"/>
      <c r="J451" s="43"/>
      <c r="K451" s="43"/>
      <c r="L451" s="43"/>
      <c r="M451" s="10"/>
      <c r="N451" s="10"/>
      <c r="P451" s="10"/>
    </row>
    <row r="452">
      <c r="A452" s="43"/>
      <c r="B452" s="43"/>
      <c r="C452" s="43"/>
      <c r="D452" s="43"/>
      <c r="E452" s="43"/>
      <c r="F452" s="44"/>
      <c r="G452" s="43"/>
      <c r="H452" s="43"/>
      <c r="I452" s="43"/>
      <c r="J452" s="43"/>
      <c r="K452" s="43"/>
      <c r="L452" s="43"/>
      <c r="M452" s="10"/>
      <c r="N452" s="10"/>
      <c r="P452" s="10"/>
    </row>
    <row r="453">
      <c r="A453" s="43"/>
      <c r="B453" s="43"/>
      <c r="C453" s="43"/>
      <c r="D453" s="43"/>
      <c r="E453" s="43"/>
      <c r="F453" s="44"/>
      <c r="G453" s="43"/>
      <c r="H453" s="43"/>
      <c r="I453" s="43"/>
      <c r="J453" s="43"/>
      <c r="K453" s="43"/>
      <c r="L453" s="43"/>
      <c r="M453" s="10"/>
      <c r="N453" s="10"/>
      <c r="P453" s="10"/>
    </row>
    <row r="454">
      <c r="A454" s="43"/>
      <c r="B454" s="43"/>
      <c r="C454" s="43"/>
      <c r="D454" s="43"/>
      <c r="E454" s="43"/>
      <c r="F454" s="44"/>
      <c r="G454" s="43"/>
      <c r="H454" s="43"/>
      <c r="I454" s="43"/>
      <c r="J454" s="43"/>
      <c r="K454" s="43"/>
      <c r="L454" s="43"/>
      <c r="M454" s="10"/>
      <c r="N454" s="10"/>
      <c r="P454" s="10"/>
    </row>
    <row r="455">
      <c r="A455" s="43"/>
      <c r="B455" s="43"/>
      <c r="C455" s="43"/>
      <c r="D455" s="43"/>
      <c r="E455" s="43"/>
      <c r="F455" s="44"/>
      <c r="G455" s="43"/>
      <c r="H455" s="43"/>
      <c r="I455" s="43"/>
      <c r="J455" s="43"/>
      <c r="K455" s="43"/>
      <c r="L455" s="43"/>
      <c r="M455" s="10"/>
      <c r="N455" s="10"/>
      <c r="P455" s="10"/>
    </row>
    <row r="456">
      <c r="A456" s="43"/>
      <c r="B456" s="43"/>
      <c r="C456" s="43"/>
      <c r="D456" s="43"/>
      <c r="E456" s="43"/>
      <c r="F456" s="44"/>
      <c r="G456" s="43"/>
      <c r="H456" s="43"/>
      <c r="I456" s="43"/>
      <c r="J456" s="43"/>
      <c r="K456" s="43"/>
      <c r="L456" s="43"/>
      <c r="M456" s="10"/>
      <c r="N456" s="10"/>
      <c r="P456" s="10"/>
    </row>
    <row r="457">
      <c r="A457" s="43"/>
      <c r="B457" s="43"/>
      <c r="C457" s="43"/>
      <c r="D457" s="43"/>
      <c r="E457" s="43"/>
      <c r="F457" s="44"/>
      <c r="G457" s="43"/>
      <c r="H457" s="43"/>
      <c r="I457" s="43"/>
      <c r="J457" s="43"/>
      <c r="K457" s="43"/>
      <c r="L457" s="43"/>
      <c r="M457" s="10"/>
      <c r="N457" s="10"/>
      <c r="P457" s="10"/>
    </row>
    <row r="458">
      <c r="A458" s="43"/>
      <c r="B458" s="43"/>
      <c r="C458" s="43"/>
      <c r="D458" s="43"/>
      <c r="E458" s="43"/>
      <c r="F458" s="44"/>
      <c r="G458" s="43"/>
      <c r="H458" s="43"/>
      <c r="I458" s="43"/>
      <c r="J458" s="43"/>
      <c r="K458" s="43"/>
      <c r="L458" s="43"/>
      <c r="M458" s="10"/>
      <c r="N458" s="10"/>
      <c r="P458" s="10"/>
    </row>
    <row r="459">
      <c r="A459" s="43"/>
      <c r="B459" s="43"/>
      <c r="C459" s="43"/>
      <c r="D459" s="43"/>
      <c r="E459" s="43"/>
      <c r="F459" s="44"/>
      <c r="G459" s="43"/>
      <c r="H459" s="43"/>
      <c r="I459" s="43"/>
      <c r="J459" s="43"/>
      <c r="K459" s="43"/>
      <c r="L459" s="43"/>
      <c r="M459" s="10"/>
      <c r="N459" s="10"/>
      <c r="P459" s="10"/>
    </row>
    <row r="460">
      <c r="A460" s="43"/>
      <c r="B460" s="43"/>
      <c r="C460" s="43"/>
      <c r="D460" s="43"/>
      <c r="E460" s="43"/>
      <c r="F460" s="44"/>
      <c r="G460" s="43"/>
      <c r="H460" s="43"/>
      <c r="I460" s="43"/>
      <c r="J460" s="43"/>
      <c r="K460" s="43"/>
      <c r="L460" s="43"/>
      <c r="M460" s="10"/>
      <c r="N460" s="10"/>
      <c r="P460" s="10"/>
    </row>
    <row r="461">
      <c r="A461" s="43"/>
      <c r="B461" s="43"/>
      <c r="C461" s="43"/>
      <c r="D461" s="43"/>
      <c r="E461" s="43"/>
      <c r="F461" s="44"/>
      <c r="G461" s="43"/>
      <c r="H461" s="43"/>
      <c r="I461" s="43"/>
      <c r="J461" s="43"/>
      <c r="K461" s="43"/>
      <c r="L461" s="43"/>
      <c r="M461" s="10"/>
      <c r="N461" s="10"/>
      <c r="P461" s="10"/>
    </row>
    <row r="462">
      <c r="A462" s="43"/>
      <c r="B462" s="43"/>
      <c r="C462" s="43"/>
      <c r="D462" s="43"/>
      <c r="E462" s="43"/>
      <c r="F462" s="44"/>
      <c r="G462" s="43"/>
      <c r="H462" s="43"/>
      <c r="I462" s="43"/>
      <c r="J462" s="43"/>
      <c r="K462" s="43"/>
      <c r="L462" s="43"/>
      <c r="M462" s="10"/>
      <c r="N462" s="10"/>
      <c r="P462" s="10"/>
    </row>
    <row r="463">
      <c r="A463" s="43"/>
      <c r="B463" s="43"/>
      <c r="C463" s="43"/>
      <c r="D463" s="43"/>
      <c r="E463" s="43"/>
      <c r="F463" s="44"/>
      <c r="G463" s="43"/>
      <c r="H463" s="43"/>
      <c r="I463" s="43"/>
      <c r="J463" s="43"/>
      <c r="K463" s="43"/>
      <c r="L463" s="43"/>
      <c r="M463" s="10"/>
      <c r="N463" s="10"/>
      <c r="P463" s="10"/>
    </row>
    <row r="464">
      <c r="A464" s="43"/>
      <c r="B464" s="43"/>
      <c r="C464" s="43"/>
      <c r="D464" s="43"/>
      <c r="E464" s="43"/>
      <c r="F464" s="44"/>
      <c r="G464" s="43"/>
      <c r="H464" s="43"/>
      <c r="I464" s="43"/>
      <c r="J464" s="43"/>
      <c r="K464" s="43"/>
      <c r="L464" s="43"/>
      <c r="M464" s="10"/>
      <c r="N464" s="10"/>
      <c r="P464" s="10"/>
    </row>
    <row r="465">
      <c r="A465" s="43"/>
      <c r="B465" s="43"/>
      <c r="C465" s="43"/>
      <c r="D465" s="43"/>
      <c r="E465" s="43"/>
      <c r="F465" s="44"/>
      <c r="G465" s="43"/>
      <c r="H465" s="43"/>
      <c r="I465" s="43"/>
      <c r="J465" s="43"/>
      <c r="K465" s="43"/>
      <c r="L465" s="43"/>
      <c r="M465" s="10"/>
      <c r="N465" s="10"/>
      <c r="P465" s="10"/>
    </row>
    <row r="466">
      <c r="A466" s="43"/>
      <c r="B466" s="43"/>
      <c r="C466" s="43"/>
      <c r="D466" s="43"/>
      <c r="E466" s="43"/>
      <c r="F466" s="44"/>
      <c r="G466" s="43"/>
      <c r="H466" s="43"/>
      <c r="I466" s="43"/>
      <c r="J466" s="43"/>
      <c r="K466" s="43"/>
      <c r="L466" s="43"/>
      <c r="M466" s="10"/>
      <c r="N466" s="10"/>
      <c r="P466" s="10"/>
    </row>
    <row r="467">
      <c r="A467" s="43"/>
      <c r="B467" s="43"/>
      <c r="C467" s="43"/>
      <c r="D467" s="43"/>
      <c r="E467" s="43"/>
      <c r="F467" s="44"/>
      <c r="G467" s="43"/>
      <c r="H467" s="43"/>
      <c r="I467" s="43"/>
      <c r="J467" s="43"/>
      <c r="K467" s="43"/>
      <c r="L467" s="43"/>
      <c r="M467" s="10"/>
      <c r="N467" s="10"/>
      <c r="P467" s="10"/>
    </row>
    <row r="468">
      <c r="A468" s="43"/>
      <c r="B468" s="43"/>
      <c r="C468" s="43"/>
      <c r="D468" s="43"/>
      <c r="E468" s="43"/>
      <c r="F468" s="44"/>
      <c r="G468" s="43"/>
      <c r="H468" s="43"/>
      <c r="I468" s="43"/>
      <c r="J468" s="43"/>
      <c r="K468" s="43"/>
      <c r="L468" s="43"/>
      <c r="M468" s="10"/>
      <c r="N468" s="10"/>
      <c r="P468" s="10"/>
    </row>
    <row r="469">
      <c r="A469" s="43"/>
      <c r="B469" s="43"/>
      <c r="C469" s="43"/>
      <c r="D469" s="43"/>
      <c r="E469" s="43"/>
      <c r="F469" s="44"/>
      <c r="G469" s="43"/>
      <c r="H469" s="43"/>
      <c r="I469" s="43"/>
      <c r="J469" s="43"/>
      <c r="K469" s="43"/>
      <c r="L469" s="43"/>
      <c r="M469" s="10"/>
      <c r="N469" s="10"/>
      <c r="P469" s="10"/>
    </row>
    <row r="470">
      <c r="A470" s="43"/>
      <c r="B470" s="43"/>
      <c r="C470" s="43"/>
      <c r="D470" s="43"/>
      <c r="E470" s="43"/>
      <c r="F470" s="44"/>
      <c r="G470" s="43"/>
      <c r="H470" s="43"/>
      <c r="I470" s="43"/>
      <c r="J470" s="43"/>
      <c r="K470" s="43"/>
      <c r="L470" s="43"/>
      <c r="M470" s="10"/>
      <c r="N470" s="10"/>
      <c r="P470" s="10"/>
    </row>
    <row r="471">
      <c r="A471" s="43"/>
      <c r="B471" s="43"/>
      <c r="C471" s="43"/>
      <c r="D471" s="43"/>
      <c r="E471" s="43"/>
      <c r="F471" s="44"/>
      <c r="G471" s="43"/>
      <c r="H471" s="43"/>
      <c r="I471" s="43"/>
      <c r="J471" s="43"/>
      <c r="K471" s="43"/>
      <c r="L471" s="43"/>
      <c r="M471" s="10"/>
      <c r="N471" s="10"/>
      <c r="P471" s="10"/>
    </row>
    <row r="472">
      <c r="A472" s="43"/>
      <c r="B472" s="43"/>
      <c r="C472" s="43"/>
      <c r="D472" s="43"/>
      <c r="E472" s="43"/>
      <c r="F472" s="44"/>
      <c r="G472" s="43"/>
      <c r="H472" s="43"/>
      <c r="I472" s="43"/>
      <c r="J472" s="43"/>
      <c r="K472" s="43"/>
      <c r="L472" s="43"/>
      <c r="M472" s="10"/>
      <c r="N472" s="10"/>
      <c r="P472" s="10"/>
    </row>
    <row r="473">
      <c r="A473" s="43"/>
      <c r="B473" s="43"/>
      <c r="C473" s="43"/>
      <c r="D473" s="43"/>
      <c r="E473" s="43"/>
      <c r="F473" s="44"/>
      <c r="G473" s="43"/>
      <c r="H473" s="43"/>
      <c r="I473" s="43"/>
      <c r="J473" s="43"/>
      <c r="K473" s="43"/>
      <c r="L473" s="43"/>
      <c r="M473" s="10"/>
      <c r="N473" s="10"/>
      <c r="P473" s="10"/>
    </row>
    <row r="474">
      <c r="A474" s="43"/>
      <c r="B474" s="43"/>
      <c r="C474" s="43"/>
      <c r="D474" s="43"/>
      <c r="E474" s="43"/>
      <c r="F474" s="44"/>
      <c r="G474" s="43"/>
      <c r="H474" s="43"/>
      <c r="I474" s="43"/>
      <c r="J474" s="43"/>
      <c r="K474" s="43"/>
      <c r="L474" s="43"/>
      <c r="M474" s="10"/>
      <c r="N474" s="10"/>
      <c r="P474" s="10"/>
    </row>
    <row r="475">
      <c r="A475" s="43"/>
      <c r="B475" s="43"/>
      <c r="C475" s="43"/>
      <c r="D475" s="43"/>
      <c r="E475" s="43"/>
      <c r="F475" s="44"/>
      <c r="G475" s="43"/>
      <c r="H475" s="43"/>
      <c r="I475" s="43"/>
      <c r="J475" s="43"/>
      <c r="K475" s="43"/>
      <c r="L475" s="43"/>
      <c r="M475" s="10"/>
      <c r="N475" s="10"/>
      <c r="P475" s="10"/>
    </row>
    <row r="476">
      <c r="A476" s="43"/>
      <c r="B476" s="43"/>
      <c r="C476" s="43"/>
      <c r="D476" s="43"/>
      <c r="E476" s="43"/>
      <c r="F476" s="44"/>
      <c r="G476" s="43"/>
      <c r="H476" s="43"/>
      <c r="I476" s="43"/>
      <c r="J476" s="43"/>
      <c r="K476" s="43"/>
      <c r="L476" s="43"/>
      <c r="M476" s="10"/>
      <c r="N476" s="10"/>
      <c r="P476" s="10"/>
    </row>
    <row r="477">
      <c r="A477" s="43"/>
      <c r="B477" s="43"/>
      <c r="C477" s="43"/>
      <c r="D477" s="43"/>
      <c r="E477" s="43"/>
      <c r="F477" s="44"/>
      <c r="G477" s="43"/>
      <c r="H477" s="43"/>
      <c r="I477" s="43"/>
      <c r="J477" s="43"/>
      <c r="K477" s="43"/>
      <c r="L477" s="43"/>
      <c r="M477" s="10"/>
      <c r="N477" s="10"/>
      <c r="P477" s="10"/>
    </row>
    <row r="478">
      <c r="A478" s="43"/>
      <c r="B478" s="43"/>
      <c r="C478" s="43"/>
      <c r="D478" s="43"/>
      <c r="E478" s="43"/>
      <c r="F478" s="44"/>
      <c r="G478" s="43"/>
      <c r="H478" s="43"/>
      <c r="I478" s="43"/>
      <c r="J478" s="43"/>
      <c r="K478" s="43"/>
      <c r="L478" s="43"/>
      <c r="M478" s="10"/>
      <c r="N478" s="10"/>
      <c r="P478" s="10"/>
    </row>
    <row r="479">
      <c r="A479" s="43"/>
      <c r="B479" s="43"/>
      <c r="C479" s="43"/>
      <c r="D479" s="43"/>
      <c r="E479" s="43"/>
      <c r="F479" s="44"/>
      <c r="G479" s="43"/>
      <c r="H479" s="43"/>
      <c r="I479" s="43"/>
      <c r="J479" s="43"/>
      <c r="K479" s="43"/>
      <c r="L479" s="43"/>
      <c r="M479" s="10"/>
      <c r="N479" s="10"/>
      <c r="P479" s="10"/>
    </row>
    <row r="480">
      <c r="A480" s="43"/>
      <c r="B480" s="43"/>
      <c r="C480" s="43"/>
      <c r="D480" s="43"/>
      <c r="E480" s="43"/>
      <c r="F480" s="44"/>
      <c r="G480" s="43"/>
      <c r="H480" s="43"/>
      <c r="I480" s="43"/>
      <c r="J480" s="43"/>
      <c r="K480" s="43"/>
      <c r="L480" s="43"/>
      <c r="M480" s="10"/>
      <c r="N480" s="10"/>
      <c r="P480" s="10"/>
    </row>
    <row r="481">
      <c r="A481" s="43"/>
      <c r="B481" s="43"/>
      <c r="C481" s="43"/>
      <c r="D481" s="43"/>
      <c r="E481" s="43"/>
      <c r="F481" s="44"/>
      <c r="G481" s="43"/>
      <c r="H481" s="43"/>
      <c r="I481" s="43"/>
      <c r="J481" s="43"/>
      <c r="K481" s="43"/>
      <c r="L481" s="43"/>
      <c r="M481" s="10"/>
      <c r="N481" s="10"/>
      <c r="P481" s="10"/>
    </row>
    <row r="482">
      <c r="A482" s="43"/>
      <c r="B482" s="43"/>
      <c r="C482" s="43"/>
      <c r="D482" s="43"/>
      <c r="E482" s="43"/>
      <c r="F482" s="44"/>
      <c r="G482" s="43"/>
      <c r="H482" s="43"/>
      <c r="I482" s="43"/>
      <c r="J482" s="43"/>
      <c r="K482" s="43"/>
      <c r="L482" s="43"/>
      <c r="M482" s="10"/>
      <c r="N482" s="10"/>
      <c r="P482" s="10"/>
    </row>
    <row r="483">
      <c r="A483" s="43"/>
      <c r="B483" s="43"/>
      <c r="C483" s="43"/>
      <c r="D483" s="43"/>
      <c r="E483" s="43"/>
      <c r="F483" s="44"/>
      <c r="G483" s="43"/>
      <c r="H483" s="43"/>
      <c r="I483" s="43"/>
      <c r="J483" s="43"/>
      <c r="K483" s="43"/>
      <c r="L483" s="43"/>
      <c r="M483" s="10"/>
      <c r="N483" s="10"/>
      <c r="P483" s="10"/>
    </row>
    <row r="484">
      <c r="A484" s="43"/>
      <c r="B484" s="43"/>
      <c r="C484" s="43"/>
      <c r="D484" s="43"/>
      <c r="E484" s="43"/>
      <c r="F484" s="44"/>
      <c r="G484" s="43"/>
      <c r="H484" s="43"/>
      <c r="I484" s="43"/>
      <c r="J484" s="43"/>
      <c r="K484" s="43"/>
      <c r="L484" s="43"/>
      <c r="M484" s="10"/>
      <c r="N484" s="10"/>
      <c r="P484" s="10"/>
    </row>
    <row r="485">
      <c r="A485" s="43"/>
      <c r="B485" s="43"/>
      <c r="C485" s="43"/>
      <c r="D485" s="43"/>
      <c r="E485" s="43"/>
      <c r="F485" s="44"/>
      <c r="G485" s="43"/>
      <c r="H485" s="43"/>
      <c r="I485" s="43"/>
      <c r="J485" s="43"/>
      <c r="K485" s="43"/>
      <c r="L485" s="43"/>
      <c r="M485" s="10"/>
      <c r="N485" s="10"/>
      <c r="P485" s="10"/>
    </row>
    <row r="486">
      <c r="A486" s="43"/>
      <c r="B486" s="43"/>
      <c r="C486" s="43"/>
      <c r="D486" s="43"/>
      <c r="E486" s="43"/>
      <c r="F486" s="44"/>
      <c r="G486" s="43"/>
      <c r="H486" s="43"/>
      <c r="I486" s="43"/>
      <c r="J486" s="43"/>
      <c r="K486" s="43"/>
      <c r="L486" s="43"/>
      <c r="M486" s="10"/>
      <c r="N486" s="10"/>
      <c r="P486" s="10"/>
    </row>
    <row r="487">
      <c r="A487" s="43"/>
      <c r="B487" s="43"/>
      <c r="C487" s="43"/>
      <c r="D487" s="43"/>
      <c r="E487" s="43"/>
      <c r="F487" s="44"/>
      <c r="G487" s="43"/>
      <c r="H487" s="43"/>
      <c r="I487" s="43"/>
      <c r="J487" s="43"/>
      <c r="K487" s="43"/>
      <c r="L487" s="43"/>
      <c r="M487" s="10"/>
      <c r="N487" s="10"/>
      <c r="P487" s="10"/>
    </row>
    <row r="488">
      <c r="A488" s="43"/>
      <c r="B488" s="43"/>
      <c r="C488" s="43"/>
      <c r="D488" s="43"/>
      <c r="E488" s="43"/>
      <c r="F488" s="44"/>
      <c r="G488" s="43"/>
      <c r="H488" s="43"/>
      <c r="I488" s="43"/>
      <c r="J488" s="43"/>
      <c r="K488" s="43"/>
      <c r="L488" s="43"/>
      <c r="M488" s="10"/>
      <c r="N488" s="10"/>
      <c r="P488" s="10"/>
    </row>
    <row r="489">
      <c r="A489" s="43"/>
      <c r="B489" s="43"/>
      <c r="C489" s="43"/>
      <c r="D489" s="43"/>
      <c r="E489" s="43"/>
      <c r="F489" s="44"/>
      <c r="G489" s="43"/>
      <c r="H489" s="43"/>
      <c r="I489" s="43"/>
      <c r="J489" s="43"/>
      <c r="K489" s="43"/>
      <c r="L489" s="43"/>
      <c r="M489" s="10"/>
      <c r="N489" s="10"/>
      <c r="P489" s="10"/>
    </row>
    <row r="490">
      <c r="A490" s="43"/>
      <c r="B490" s="43"/>
      <c r="C490" s="43"/>
      <c r="D490" s="43"/>
      <c r="E490" s="43"/>
      <c r="F490" s="44"/>
      <c r="G490" s="43"/>
      <c r="H490" s="43"/>
      <c r="I490" s="43"/>
      <c r="J490" s="43"/>
      <c r="K490" s="43"/>
      <c r="L490" s="43"/>
      <c r="M490" s="10"/>
      <c r="N490" s="10"/>
      <c r="P490" s="10"/>
    </row>
    <row r="491">
      <c r="A491" s="43"/>
      <c r="B491" s="43"/>
      <c r="C491" s="43"/>
      <c r="D491" s="43"/>
      <c r="E491" s="43"/>
      <c r="F491" s="44"/>
      <c r="G491" s="43"/>
      <c r="H491" s="43"/>
      <c r="I491" s="43"/>
      <c r="J491" s="43"/>
      <c r="K491" s="43"/>
      <c r="L491" s="43"/>
      <c r="M491" s="10"/>
      <c r="N491" s="10"/>
      <c r="P491" s="10"/>
    </row>
    <row r="492">
      <c r="A492" s="43"/>
      <c r="B492" s="43"/>
      <c r="C492" s="43"/>
      <c r="D492" s="43"/>
      <c r="E492" s="43"/>
      <c r="F492" s="44"/>
      <c r="G492" s="43"/>
      <c r="H492" s="43"/>
      <c r="I492" s="43"/>
      <c r="J492" s="43"/>
      <c r="K492" s="43"/>
      <c r="L492" s="43"/>
      <c r="M492" s="10"/>
      <c r="N492" s="10"/>
      <c r="P492" s="10"/>
    </row>
    <row r="493">
      <c r="A493" s="43"/>
      <c r="B493" s="43"/>
      <c r="C493" s="43"/>
      <c r="D493" s="43"/>
      <c r="E493" s="43"/>
      <c r="F493" s="44"/>
      <c r="G493" s="43"/>
      <c r="H493" s="43"/>
      <c r="I493" s="43"/>
      <c r="J493" s="43"/>
      <c r="K493" s="43"/>
      <c r="L493" s="43"/>
      <c r="M493" s="10"/>
      <c r="N493" s="10"/>
      <c r="P493" s="10"/>
    </row>
    <row r="494">
      <c r="A494" s="43"/>
      <c r="B494" s="43"/>
      <c r="C494" s="43"/>
      <c r="D494" s="43"/>
      <c r="E494" s="43"/>
      <c r="F494" s="44"/>
      <c r="G494" s="43"/>
      <c r="H494" s="43"/>
      <c r="I494" s="43"/>
      <c r="J494" s="43"/>
      <c r="K494" s="43"/>
      <c r="L494" s="43"/>
      <c r="M494" s="10"/>
      <c r="N494" s="10"/>
      <c r="P494" s="10"/>
    </row>
    <row r="495">
      <c r="A495" s="43"/>
      <c r="B495" s="43"/>
      <c r="C495" s="43"/>
      <c r="D495" s="43"/>
      <c r="E495" s="43"/>
      <c r="F495" s="44"/>
      <c r="G495" s="43"/>
      <c r="H495" s="43"/>
      <c r="I495" s="43"/>
      <c r="J495" s="43"/>
      <c r="K495" s="43"/>
      <c r="L495" s="43"/>
      <c r="M495" s="10"/>
      <c r="N495" s="10"/>
      <c r="P495" s="10"/>
    </row>
    <row r="496">
      <c r="A496" s="43"/>
      <c r="B496" s="43"/>
      <c r="C496" s="43"/>
      <c r="D496" s="43"/>
      <c r="E496" s="43"/>
      <c r="F496" s="44"/>
      <c r="G496" s="43"/>
      <c r="H496" s="43"/>
      <c r="I496" s="43"/>
      <c r="J496" s="43"/>
      <c r="K496" s="43"/>
      <c r="L496" s="43"/>
      <c r="M496" s="10"/>
      <c r="N496" s="10"/>
      <c r="P496" s="10"/>
    </row>
    <row r="497">
      <c r="A497" s="43"/>
      <c r="B497" s="43"/>
      <c r="C497" s="43"/>
      <c r="D497" s="43"/>
      <c r="E497" s="43"/>
      <c r="F497" s="44"/>
      <c r="G497" s="43"/>
      <c r="H497" s="43"/>
      <c r="I497" s="43"/>
      <c r="J497" s="43"/>
      <c r="K497" s="43"/>
      <c r="L497" s="43"/>
      <c r="M497" s="10"/>
      <c r="N497" s="10"/>
      <c r="P497" s="10"/>
    </row>
    <row r="498">
      <c r="A498" s="43"/>
      <c r="B498" s="43"/>
      <c r="C498" s="43"/>
      <c r="D498" s="43"/>
      <c r="E498" s="43"/>
      <c r="F498" s="44"/>
      <c r="G498" s="43"/>
      <c r="H498" s="43"/>
      <c r="I498" s="43"/>
      <c r="J498" s="43"/>
      <c r="K498" s="43"/>
      <c r="L498" s="43"/>
      <c r="M498" s="10"/>
      <c r="N498" s="10"/>
      <c r="P498" s="10"/>
    </row>
    <row r="499">
      <c r="A499" s="43"/>
      <c r="B499" s="43"/>
      <c r="C499" s="43"/>
      <c r="D499" s="43"/>
      <c r="E499" s="43"/>
      <c r="F499" s="44"/>
      <c r="G499" s="43"/>
      <c r="H499" s="43"/>
      <c r="I499" s="43"/>
      <c r="J499" s="43"/>
      <c r="K499" s="43"/>
      <c r="L499" s="43"/>
      <c r="M499" s="10"/>
      <c r="N499" s="10"/>
      <c r="P499" s="10"/>
    </row>
    <row r="500">
      <c r="A500" s="43"/>
      <c r="B500" s="43"/>
      <c r="C500" s="43"/>
      <c r="D500" s="43"/>
      <c r="E500" s="43"/>
      <c r="F500" s="44"/>
      <c r="G500" s="43"/>
      <c r="H500" s="43"/>
      <c r="I500" s="43"/>
      <c r="J500" s="43"/>
      <c r="K500" s="43"/>
      <c r="L500" s="43"/>
      <c r="M500" s="10"/>
      <c r="N500" s="10"/>
      <c r="P500" s="10"/>
    </row>
    <row r="501">
      <c r="A501" s="43"/>
      <c r="B501" s="43"/>
      <c r="C501" s="43"/>
      <c r="D501" s="43"/>
      <c r="E501" s="43"/>
      <c r="F501" s="44"/>
      <c r="G501" s="43"/>
      <c r="H501" s="43"/>
      <c r="I501" s="43"/>
      <c r="J501" s="43"/>
      <c r="K501" s="43"/>
      <c r="L501" s="43"/>
      <c r="M501" s="10"/>
      <c r="N501" s="10"/>
      <c r="P501" s="10"/>
    </row>
    <row r="502">
      <c r="A502" s="43"/>
      <c r="B502" s="43"/>
      <c r="C502" s="43"/>
      <c r="D502" s="43"/>
      <c r="E502" s="43"/>
      <c r="F502" s="44"/>
      <c r="G502" s="43"/>
      <c r="H502" s="43"/>
      <c r="I502" s="43"/>
      <c r="J502" s="43"/>
      <c r="K502" s="43"/>
      <c r="L502" s="43"/>
      <c r="M502" s="10"/>
      <c r="N502" s="10"/>
      <c r="P502" s="10"/>
    </row>
    <row r="503">
      <c r="A503" s="43"/>
      <c r="B503" s="43"/>
      <c r="C503" s="43"/>
      <c r="D503" s="43"/>
      <c r="E503" s="43"/>
      <c r="F503" s="44"/>
      <c r="G503" s="43"/>
      <c r="H503" s="43"/>
      <c r="I503" s="43"/>
      <c r="J503" s="43"/>
      <c r="K503" s="43"/>
      <c r="L503" s="43"/>
      <c r="M503" s="10"/>
      <c r="N503" s="10"/>
      <c r="P503" s="10"/>
    </row>
    <row r="504">
      <c r="A504" s="43"/>
      <c r="B504" s="43"/>
      <c r="C504" s="43"/>
      <c r="D504" s="43"/>
      <c r="E504" s="43"/>
      <c r="F504" s="44"/>
      <c r="G504" s="43"/>
      <c r="H504" s="43"/>
      <c r="I504" s="43"/>
      <c r="J504" s="43"/>
      <c r="K504" s="43"/>
      <c r="L504" s="43"/>
      <c r="M504" s="10"/>
      <c r="N504" s="10"/>
      <c r="P504" s="10"/>
    </row>
    <row r="505">
      <c r="A505" s="43"/>
      <c r="B505" s="43"/>
      <c r="C505" s="43"/>
      <c r="D505" s="43"/>
      <c r="E505" s="43"/>
      <c r="F505" s="44"/>
      <c r="G505" s="43"/>
      <c r="H505" s="43"/>
      <c r="I505" s="43"/>
      <c r="J505" s="43"/>
      <c r="K505" s="43"/>
      <c r="L505" s="43"/>
      <c r="M505" s="10"/>
      <c r="N505" s="10"/>
      <c r="P505" s="10"/>
    </row>
    <row r="506">
      <c r="A506" s="43"/>
      <c r="B506" s="43"/>
      <c r="C506" s="43"/>
      <c r="D506" s="43"/>
      <c r="E506" s="43"/>
      <c r="F506" s="44"/>
      <c r="G506" s="43"/>
      <c r="H506" s="43"/>
      <c r="I506" s="43"/>
      <c r="J506" s="43"/>
      <c r="K506" s="43"/>
      <c r="L506" s="43"/>
      <c r="M506" s="10"/>
      <c r="N506" s="10"/>
      <c r="P506" s="10"/>
    </row>
    <row r="507">
      <c r="A507" s="43"/>
      <c r="B507" s="43"/>
      <c r="C507" s="43"/>
      <c r="D507" s="43"/>
      <c r="E507" s="43"/>
      <c r="F507" s="44"/>
      <c r="G507" s="43"/>
      <c r="H507" s="43"/>
      <c r="I507" s="43"/>
      <c r="J507" s="43"/>
      <c r="K507" s="43"/>
      <c r="L507" s="43"/>
      <c r="M507" s="10"/>
      <c r="N507" s="10"/>
      <c r="P507" s="10"/>
    </row>
    <row r="508">
      <c r="A508" s="43"/>
      <c r="B508" s="43"/>
      <c r="C508" s="43"/>
      <c r="D508" s="43"/>
      <c r="E508" s="43"/>
      <c r="F508" s="44"/>
      <c r="G508" s="43"/>
      <c r="H508" s="43"/>
      <c r="I508" s="43"/>
      <c r="J508" s="43"/>
      <c r="K508" s="43"/>
      <c r="L508" s="43"/>
      <c r="M508" s="10"/>
      <c r="N508" s="10"/>
      <c r="P508" s="10"/>
    </row>
    <row r="509">
      <c r="A509" s="43"/>
      <c r="B509" s="43"/>
      <c r="C509" s="43"/>
      <c r="D509" s="43"/>
      <c r="E509" s="43"/>
      <c r="F509" s="44"/>
      <c r="G509" s="43"/>
      <c r="H509" s="43"/>
      <c r="I509" s="43"/>
      <c r="J509" s="43"/>
      <c r="K509" s="43"/>
      <c r="L509" s="43"/>
      <c r="M509" s="10"/>
      <c r="N509" s="10"/>
      <c r="P509" s="10"/>
    </row>
    <row r="510">
      <c r="A510" s="43"/>
      <c r="B510" s="43"/>
      <c r="C510" s="43"/>
      <c r="D510" s="43"/>
      <c r="E510" s="43"/>
      <c r="F510" s="44"/>
      <c r="G510" s="43"/>
      <c r="H510" s="43"/>
      <c r="I510" s="43"/>
      <c r="J510" s="43"/>
      <c r="K510" s="43"/>
      <c r="L510" s="43"/>
      <c r="M510" s="10"/>
      <c r="N510" s="10"/>
      <c r="P510" s="10"/>
    </row>
    <row r="511">
      <c r="A511" s="43"/>
      <c r="B511" s="43"/>
      <c r="C511" s="43"/>
      <c r="D511" s="43"/>
      <c r="E511" s="43"/>
      <c r="F511" s="44"/>
      <c r="G511" s="43"/>
      <c r="H511" s="43"/>
      <c r="I511" s="43"/>
      <c r="J511" s="43"/>
      <c r="K511" s="43"/>
      <c r="L511" s="43"/>
      <c r="M511" s="10"/>
      <c r="N511" s="10"/>
      <c r="P511" s="10"/>
    </row>
    <row r="512">
      <c r="A512" s="43"/>
      <c r="B512" s="43"/>
      <c r="C512" s="43"/>
      <c r="D512" s="43"/>
      <c r="E512" s="43"/>
      <c r="F512" s="44"/>
      <c r="G512" s="43"/>
      <c r="H512" s="43"/>
      <c r="I512" s="43"/>
      <c r="J512" s="43"/>
      <c r="K512" s="43"/>
      <c r="L512" s="43"/>
      <c r="M512" s="10"/>
      <c r="N512" s="10"/>
      <c r="P512" s="10"/>
    </row>
    <row r="513">
      <c r="A513" s="43"/>
      <c r="B513" s="43"/>
      <c r="C513" s="43"/>
      <c r="D513" s="43"/>
      <c r="E513" s="43"/>
      <c r="F513" s="44"/>
      <c r="G513" s="43"/>
      <c r="H513" s="43"/>
      <c r="I513" s="43"/>
      <c r="J513" s="43"/>
      <c r="K513" s="43"/>
      <c r="L513" s="43"/>
      <c r="M513" s="10"/>
      <c r="N513" s="10"/>
      <c r="P513" s="10"/>
    </row>
    <row r="514">
      <c r="A514" s="43"/>
      <c r="B514" s="43"/>
      <c r="C514" s="43"/>
      <c r="D514" s="43"/>
      <c r="E514" s="43"/>
      <c r="F514" s="44"/>
      <c r="G514" s="43"/>
      <c r="H514" s="43"/>
      <c r="I514" s="43"/>
      <c r="J514" s="43"/>
      <c r="K514" s="43"/>
      <c r="L514" s="43"/>
      <c r="M514" s="10"/>
      <c r="N514" s="10"/>
      <c r="P514" s="10"/>
    </row>
    <row r="515">
      <c r="A515" s="43"/>
      <c r="B515" s="43"/>
      <c r="C515" s="43"/>
      <c r="D515" s="43"/>
      <c r="E515" s="43"/>
      <c r="F515" s="44"/>
      <c r="G515" s="43"/>
      <c r="H515" s="43"/>
      <c r="I515" s="43"/>
      <c r="J515" s="43"/>
      <c r="K515" s="43"/>
      <c r="L515" s="43"/>
      <c r="M515" s="10"/>
      <c r="N515" s="10"/>
      <c r="P515" s="10"/>
    </row>
    <row r="516">
      <c r="A516" s="43"/>
      <c r="B516" s="43"/>
      <c r="C516" s="43"/>
      <c r="D516" s="43"/>
      <c r="E516" s="43"/>
      <c r="F516" s="44"/>
      <c r="G516" s="43"/>
      <c r="H516" s="43"/>
      <c r="I516" s="43"/>
      <c r="J516" s="43"/>
      <c r="K516" s="43"/>
      <c r="L516" s="43"/>
      <c r="M516" s="10"/>
      <c r="N516" s="10"/>
      <c r="P516" s="10"/>
    </row>
    <row r="517">
      <c r="A517" s="43"/>
      <c r="B517" s="43"/>
      <c r="C517" s="43"/>
      <c r="D517" s="43"/>
      <c r="E517" s="43"/>
      <c r="F517" s="44"/>
      <c r="G517" s="43"/>
      <c r="H517" s="43"/>
      <c r="I517" s="43"/>
      <c r="J517" s="43"/>
      <c r="K517" s="43"/>
      <c r="L517" s="43"/>
      <c r="M517" s="10"/>
      <c r="N517" s="10"/>
      <c r="P517" s="10"/>
    </row>
    <row r="518">
      <c r="A518" s="43"/>
      <c r="B518" s="43"/>
      <c r="C518" s="43"/>
      <c r="D518" s="43"/>
      <c r="E518" s="43"/>
      <c r="F518" s="44"/>
      <c r="G518" s="43"/>
      <c r="H518" s="43"/>
      <c r="I518" s="43"/>
      <c r="J518" s="43"/>
      <c r="K518" s="43"/>
      <c r="L518" s="43"/>
      <c r="M518" s="10"/>
      <c r="N518" s="10"/>
      <c r="P518" s="10"/>
    </row>
    <row r="519">
      <c r="A519" s="43"/>
      <c r="B519" s="43"/>
      <c r="C519" s="43"/>
      <c r="D519" s="43"/>
      <c r="E519" s="43"/>
      <c r="F519" s="44"/>
      <c r="G519" s="43"/>
      <c r="H519" s="43"/>
      <c r="I519" s="43"/>
      <c r="J519" s="43"/>
      <c r="K519" s="43"/>
      <c r="L519" s="43"/>
      <c r="M519" s="10"/>
      <c r="N519" s="10"/>
      <c r="P519" s="10"/>
    </row>
    <row r="520">
      <c r="A520" s="43"/>
      <c r="B520" s="43"/>
      <c r="C520" s="43"/>
      <c r="D520" s="43"/>
      <c r="E520" s="43"/>
      <c r="F520" s="44"/>
      <c r="G520" s="43"/>
      <c r="H520" s="43"/>
      <c r="I520" s="43"/>
      <c r="J520" s="43"/>
      <c r="K520" s="43"/>
      <c r="L520" s="43"/>
      <c r="M520" s="10"/>
      <c r="N520" s="10"/>
      <c r="P520" s="10"/>
    </row>
    <row r="521">
      <c r="A521" s="43"/>
      <c r="B521" s="43"/>
      <c r="C521" s="43"/>
      <c r="D521" s="43"/>
      <c r="E521" s="43"/>
      <c r="F521" s="44"/>
      <c r="G521" s="43"/>
      <c r="H521" s="43"/>
      <c r="I521" s="43"/>
      <c r="J521" s="43"/>
      <c r="K521" s="43"/>
      <c r="L521" s="43"/>
      <c r="M521" s="10"/>
      <c r="N521" s="10"/>
      <c r="P521" s="10"/>
    </row>
    <row r="522">
      <c r="A522" s="43"/>
      <c r="B522" s="43"/>
      <c r="C522" s="43"/>
      <c r="D522" s="43"/>
      <c r="E522" s="43"/>
      <c r="F522" s="44"/>
      <c r="G522" s="43"/>
      <c r="H522" s="43"/>
      <c r="I522" s="43"/>
      <c r="J522" s="43"/>
      <c r="K522" s="43"/>
      <c r="L522" s="43"/>
      <c r="M522" s="10"/>
      <c r="N522" s="10"/>
      <c r="P522" s="10"/>
    </row>
    <row r="523">
      <c r="A523" s="43"/>
      <c r="B523" s="43"/>
      <c r="C523" s="43"/>
      <c r="D523" s="43"/>
      <c r="E523" s="43"/>
      <c r="F523" s="44"/>
      <c r="G523" s="43"/>
      <c r="H523" s="43"/>
      <c r="I523" s="43"/>
      <c r="J523" s="43"/>
      <c r="K523" s="43"/>
      <c r="L523" s="43"/>
      <c r="M523" s="10"/>
      <c r="N523" s="10"/>
      <c r="P523" s="10"/>
    </row>
    <row r="524">
      <c r="A524" s="43"/>
      <c r="B524" s="43"/>
      <c r="C524" s="43"/>
      <c r="D524" s="43"/>
      <c r="E524" s="43"/>
      <c r="F524" s="44"/>
      <c r="G524" s="43"/>
      <c r="H524" s="43"/>
      <c r="I524" s="43"/>
      <c r="J524" s="43"/>
      <c r="K524" s="43"/>
      <c r="L524" s="43"/>
      <c r="M524" s="10"/>
      <c r="N524" s="10"/>
      <c r="P524" s="10"/>
    </row>
    <row r="525">
      <c r="A525" s="43"/>
      <c r="B525" s="43"/>
      <c r="C525" s="43"/>
      <c r="D525" s="43"/>
      <c r="E525" s="43"/>
      <c r="F525" s="44"/>
      <c r="G525" s="43"/>
      <c r="H525" s="43"/>
      <c r="I525" s="43"/>
      <c r="J525" s="43"/>
      <c r="K525" s="43"/>
      <c r="L525" s="43"/>
      <c r="M525" s="10"/>
      <c r="N525" s="10"/>
      <c r="P525" s="10"/>
    </row>
    <row r="526">
      <c r="A526" s="43"/>
      <c r="B526" s="43"/>
      <c r="C526" s="43"/>
      <c r="D526" s="43"/>
      <c r="E526" s="43"/>
      <c r="F526" s="44"/>
      <c r="G526" s="43"/>
      <c r="H526" s="43"/>
      <c r="I526" s="43"/>
      <c r="J526" s="43"/>
      <c r="K526" s="43"/>
      <c r="L526" s="43"/>
      <c r="M526" s="10"/>
      <c r="N526" s="10"/>
      <c r="P526" s="10"/>
    </row>
    <row r="527">
      <c r="A527" s="43"/>
      <c r="B527" s="43"/>
      <c r="C527" s="43"/>
      <c r="D527" s="43"/>
      <c r="E527" s="43"/>
      <c r="F527" s="44"/>
      <c r="G527" s="43"/>
      <c r="H527" s="43"/>
      <c r="I527" s="43"/>
      <c r="J527" s="43"/>
      <c r="K527" s="43"/>
      <c r="L527" s="43"/>
      <c r="M527" s="10"/>
      <c r="N527" s="10"/>
      <c r="P527" s="10"/>
    </row>
    <row r="528">
      <c r="A528" s="43"/>
      <c r="B528" s="43"/>
      <c r="C528" s="43"/>
      <c r="D528" s="43"/>
      <c r="E528" s="43"/>
      <c r="F528" s="44"/>
      <c r="G528" s="43"/>
      <c r="H528" s="43"/>
      <c r="I528" s="43"/>
      <c r="J528" s="43"/>
      <c r="K528" s="43"/>
      <c r="L528" s="43"/>
      <c r="M528" s="10"/>
      <c r="N528" s="10"/>
      <c r="P528" s="10"/>
    </row>
    <row r="529">
      <c r="A529" s="43"/>
      <c r="B529" s="43"/>
      <c r="C529" s="43"/>
      <c r="D529" s="43"/>
      <c r="E529" s="43"/>
      <c r="F529" s="44"/>
      <c r="G529" s="43"/>
      <c r="H529" s="43"/>
      <c r="I529" s="43"/>
      <c r="J529" s="43"/>
      <c r="K529" s="43"/>
      <c r="L529" s="43"/>
      <c r="M529" s="10"/>
      <c r="N529" s="10"/>
      <c r="P529" s="10"/>
    </row>
    <row r="530">
      <c r="A530" s="43"/>
      <c r="B530" s="43"/>
      <c r="C530" s="43"/>
      <c r="D530" s="43"/>
      <c r="E530" s="43"/>
      <c r="F530" s="44"/>
      <c r="G530" s="43"/>
      <c r="H530" s="43"/>
      <c r="I530" s="43"/>
      <c r="J530" s="43"/>
      <c r="K530" s="43"/>
      <c r="L530" s="43"/>
      <c r="M530" s="10"/>
      <c r="N530" s="10"/>
      <c r="P530" s="10"/>
    </row>
    <row r="531">
      <c r="A531" s="43"/>
      <c r="B531" s="43"/>
      <c r="C531" s="43"/>
      <c r="D531" s="43"/>
      <c r="E531" s="43"/>
      <c r="F531" s="44"/>
      <c r="G531" s="43"/>
      <c r="H531" s="43"/>
      <c r="I531" s="43"/>
      <c r="J531" s="43"/>
      <c r="K531" s="43"/>
      <c r="L531" s="43"/>
      <c r="M531" s="10"/>
      <c r="N531" s="10"/>
      <c r="P531" s="10"/>
    </row>
    <row r="532">
      <c r="A532" s="43"/>
      <c r="B532" s="43"/>
      <c r="C532" s="43"/>
      <c r="D532" s="43"/>
      <c r="E532" s="43"/>
      <c r="F532" s="44"/>
      <c r="G532" s="43"/>
      <c r="H532" s="43"/>
      <c r="I532" s="43"/>
      <c r="J532" s="43"/>
      <c r="K532" s="43"/>
      <c r="L532" s="43"/>
      <c r="M532" s="10"/>
      <c r="N532" s="10"/>
      <c r="P532" s="10"/>
    </row>
    <row r="533">
      <c r="A533" s="43"/>
      <c r="B533" s="43"/>
      <c r="C533" s="43"/>
      <c r="D533" s="43"/>
      <c r="E533" s="43"/>
      <c r="F533" s="44"/>
      <c r="G533" s="43"/>
      <c r="H533" s="43"/>
      <c r="I533" s="43"/>
      <c r="J533" s="43"/>
      <c r="K533" s="43"/>
      <c r="L533" s="43"/>
      <c r="M533" s="10"/>
      <c r="N533" s="10"/>
      <c r="P533" s="10"/>
    </row>
    <row r="534">
      <c r="A534" s="43"/>
      <c r="B534" s="43"/>
      <c r="C534" s="43"/>
      <c r="D534" s="43"/>
      <c r="E534" s="43"/>
      <c r="F534" s="44"/>
      <c r="G534" s="43"/>
      <c r="H534" s="43"/>
      <c r="I534" s="43"/>
      <c r="J534" s="43"/>
      <c r="K534" s="43"/>
      <c r="L534" s="43"/>
      <c r="M534" s="10"/>
      <c r="N534" s="10"/>
      <c r="P534" s="10"/>
    </row>
    <row r="535">
      <c r="A535" s="43"/>
      <c r="B535" s="43"/>
      <c r="C535" s="43"/>
      <c r="D535" s="43"/>
      <c r="E535" s="43"/>
      <c r="F535" s="44"/>
      <c r="G535" s="43"/>
      <c r="H535" s="43"/>
      <c r="I535" s="43"/>
      <c r="J535" s="43"/>
      <c r="K535" s="43"/>
      <c r="L535" s="43"/>
      <c r="M535" s="10"/>
      <c r="N535" s="10"/>
      <c r="P535" s="10"/>
    </row>
    <row r="536">
      <c r="A536" s="43"/>
      <c r="B536" s="43"/>
      <c r="C536" s="43"/>
      <c r="D536" s="43"/>
      <c r="E536" s="43"/>
      <c r="F536" s="44"/>
      <c r="G536" s="43"/>
      <c r="H536" s="43"/>
      <c r="I536" s="43"/>
      <c r="J536" s="43"/>
      <c r="K536" s="43"/>
      <c r="L536" s="43"/>
      <c r="M536" s="10"/>
      <c r="N536" s="10"/>
      <c r="P536" s="10"/>
    </row>
    <row r="537">
      <c r="A537" s="43"/>
      <c r="B537" s="43"/>
      <c r="C537" s="43"/>
      <c r="D537" s="43"/>
      <c r="E537" s="43"/>
      <c r="F537" s="44"/>
      <c r="G537" s="43"/>
      <c r="H537" s="43"/>
      <c r="I537" s="43"/>
      <c r="J537" s="43"/>
      <c r="K537" s="43"/>
      <c r="L537" s="43"/>
      <c r="M537" s="10"/>
      <c r="N537" s="10"/>
      <c r="P537" s="10"/>
    </row>
    <row r="538">
      <c r="A538" s="43"/>
      <c r="B538" s="43"/>
      <c r="C538" s="43"/>
      <c r="D538" s="43"/>
      <c r="E538" s="43"/>
      <c r="F538" s="44"/>
      <c r="G538" s="43"/>
      <c r="H538" s="43"/>
      <c r="I538" s="43"/>
      <c r="J538" s="43"/>
      <c r="K538" s="43"/>
      <c r="L538" s="43"/>
      <c r="M538" s="10"/>
      <c r="N538" s="10"/>
      <c r="P538" s="10"/>
    </row>
    <row r="539">
      <c r="A539" s="43"/>
      <c r="B539" s="43"/>
      <c r="C539" s="43"/>
      <c r="D539" s="43"/>
      <c r="E539" s="43"/>
      <c r="F539" s="44"/>
      <c r="G539" s="43"/>
      <c r="H539" s="43"/>
      <c r="I539" s="43"/>
      <c r="J539" s="43"/>
      <c r="K539" s="43"/>
      <c r="L539" s="43"/>
      <c r="M539" s="10"/>
      <c r="N539" s="10"/>
      <c r="P539" s="10"/>
    </row>
    <row r="540">
      <c r="A540" s="43"/>
      <c r="B540" s="43"/>
      <c r="C540" s="43"/>
      <c r="D540" s="43"/>
      <c r="E540" s="43"/>
      <c r="F540" s="44"/>
      <c r="G540" s="43"/>
      <c r="H540" s="43"/>
      <c r="I540" s="43"/>
      <c r="J540" s="43"/>
      <c r="K540" s="43"/>
      <c r="L540" s="43"/>
      <c r="M540" s="10"/>
      <c r="N540" s="10"/>
      <c r="P540" s="10"/>
    </row>
    <row r="541">
      <c r="A541" s="43"/>
      <c r="B541" s="43"/>
      <c r="C541" s="43"/>
      <c r="D541" s="43"/>
      <c r="E541" s="43"/>
      <c r="F541" s="44"/>
      <c r="G541" s="43"/>
      <c r="H541" s="43"/>
      <c r="I541" s="43"/>
      <c r="J541" s="43"/>
      <c r="K541" s="43"/>
      <c r="L541" s="43"/>
      <c r="M541" s="10"/>
      <c r="N541" s="10"/>
      <c r="P541" s="10"/>
    </row>
    <row r="542">
      <c r="A542" s="43"/>
      <c r="B542" s="43"/>
      <c r="C542" s="43"/>
      <c r="D542" s="43"/>
      <c r="E542" s="43"/>
      <c r="F542" s="44"/>
      <c r="G542" s="43"/>
      <c r="H542" s="43"/>
      <c r="I542" s="43"/>
      <c r="J542" s="43"/>
      <c r="K542" s="43"/>
      <c r="L542" s="43"/>
      <c r="M542" s="10"/>
      <c r="N542" s="10"/>
      <c r="P542" s="10"/>
    </row>
    <row r="543">
      <c r="A543" s="43"/>
      <c r="B543" s="43"/>
      <c r="C543" s="43"/>
      <c r="D543" s="43"/>
      <c r="E543" s="43"/>
      <c r="F543" s="44"/>
      <c r="G543" s="43"/>
      <c r="H543" s="43"/>
      <c r="I543" s="43"/>
      <c r="J543" s="43"/>
      <c r="K543" s="43"/>
      <c r="L543" s="43"/>
      <c r="M543" s="10"/>
      <c r="N543" s="10"/>
      <c r="P543" s="10"/>
    </row>
    <row r="544">
      <c r="A544" s="43"/>
      <c r="B544" s="43"/>
      <c r="C544" s="43"/>
      <c r="D544" s="43"/>
      <c r="E544" s="43"/>
      <c r="F544" s="44"/>
      <c r="G544" s="43"/>
      <c r="H544" s="43"/>
      <c r="I544" s="43"/>
      <c r="J544" s="43"/>
      <c r="K544" s="43"/>
      <c r="L544" s="43"/>
      <c r="M544" s="10"/>
      <c r="N544" s="10"/>
      <c r="P544" s="10"/>
    </row>
    <row r="545">
      <c r="A545" s="43"/>
      <c r="B545" s="43"/>
      <c r="C545" s="43"/>
      <c r="D545" s="43"/>
      <c r="E545" s="43"/>
      <c r="F545" s="44"/>
      <c r="G545" s="43"/>
      <c r="H545" s="43"/>
      <c r="I545" s="43"/>
      <c r="J545" s="43"/>
      <c r="K545" s="43"/>
      <c r="L545" s="43"/>
      <c r="M545" s="10"/>
      <c r="N545" s="10"/>
      <c r="P545" s="10"/>
    </row>
    <row r="546">
      <c r="A546" s="43"/>
      <c r="B546" s="43"/>
      <c r="C546" s="43"/>
      <c r="D546" s="43"/>
      <c r="E546" s="43"/>
      <c r="F546" s="44"/>
      <c r="G546" s="43"/>
      <c r="H546" s="43"/>
      <c r="I546" s="43"/>
      <c r="J546" s="43"/>
      <c r="K546" s="43"/>
      <c r="L546" s="43"/>
      <c r="M546" s="10"/>
      <c r="N546" s="10"/>
      <c r="P546" s="10"/>
    </row>
    <row r="547">
      <c r="A547" s="43"/>
      <c r="B547" s="43"/>
      <c r="C547" s="43"/>
      <c r="D547" s="43"/>
      <c r="E547" s="43"/>
      <c r="F547" s="44"/>
      <c r="G547" s="43"/>
      <c r="H547" s="43"/>
      <c r="I547" s="43"/>
      <c r="J547" s="43"/>
      <c r="K547" s="43"/>
      <c r="L547" s="43"/>
      <c r="M547" s="10"/>
      <c r="N547" s="10"/>
      <c r="P547" s="10"/>
    </row>
    <row r="548">
      <c r="A548" s="43"/>
      <c r="B548" s="43"/>
      <c r="C548" s="43"/>
      <c r="D548" s="43"/>
      <c r="E548" s="43"/>
      <c r="F548" s="44"/>
      <c r="G548" s="43"/>
      <c r="H548" s="43"/>
      <c r="I548" s="43"/>
      <c r="J548" s="43"/>
      <c r="K548" s="43"/>
      <c r="L548" s="43"/>
      <c r="M548" s="10"/>
      <c r="N548" s="10"/>
      <c r="P548" s="10"/>
    </row>
    <row r="549">
      <c r="A549" s="43"/>
      <c r="B549" s="43"/>
      <c r="C549" s="43"/>
      <c r="D549" s="43"/>
      <c r="E549" s="43"/>
      <c r="F549" s="44"/>
      <c r="G549" s="43"/>
      <c r="H549" s="43"/>
      <c r="I549" s="43"/>
      <c r="J549" s="43"/>
      <c r="K549" s="43"/>
      <c r="L549" s="43"/>
      <c r="M549" s="10"/>
      <c r="N549" s="10"/>
      <c r="P549" s="10"/>
    </row>
    <row r="550">
      <c r="A550" s="43"/>
      <c r="B550" s="43"/>
      <c r="C550" s="43"/>
      <c r="D550" s="43"/>
      <c r="E550" s="43"/>
      <c r="F550" s="44"/>
      <c r="G550" s="43"/>
      <c r="H550" s="43"/>
      <c r="I550" s="43"/>
      <c r="J550" s="43"/>
      <c r="K550" s="43"/>
      <c r="L550" s="43"/>
      <c r="M550" s="10"/>
      <c r="N550" s="10"/>
      <c r="P550" s="10"/>
    </row>
    <row r="551">
      <c r="A551" s="43"/>
      <c r="B551" s="43"/>
      <c r="C551" s="43"/>
      <c r="D551" s="43"/>
      <c r="E551" s="43"/>
      <c r="F551" s="44"/>
      <c r="G551" s="43"/>
      <c r="H551" s="43"/>
      <c r="I551" s="43"/>
      <c r="J551" s="43"/>
      <c r="K551" s="43"/>
      <c r="L551" s="43"/>
      <c r="M551" s="10"/>
      <c r="N551" s="10"/>
      <c r="P551" s="10"/>
    </row>
    <row r="552">
      <c r="A552" s="43"/>
      <c r="B552" s="43"/>
      <c r="C552" s="43"/>
      <c r="D552" s="43"/>
      <c r="E552" s="43"/>
      <c r="F552" s="44"/>
      <c r="G552" s="43"/>
      <c r="H552" s="43"/>
      <c r="I552" s="43"/>
      <c r="J552" s="43"/>
      <c r="K552" s="43"/>
      <c r="L552" s="43"/>
      <c r="M552" s="10"/>
      <c r="N552" s="10"/>
      <c r="P552" s="10"/>
    </row>
    <row r="553">
      <c r="A553" s="43"/>
      <c r="B553" s="43"/>
      <c r="C553" s="43"/>
      <c r="D553" s="43"/>
      <c r="E553" s="43"/>
      <c r="F553" s="44"/>
      <c r="G553" s="43"/>
      <c r="H553" s="43"/>
      <c r="I553" s="43"/>
      <c r="J553" s="43"/>
      <c r="K553" s="43"/>
      <c r="L553" s="43"/>
      <c r="M553" s="10"/>
      <c r="N553" s="10"/>
      <c r="P553" s="10"/>
    </row>
    <row r="554">
      <c r="A554" s="43"/>
      <c r="B554" s="43"/>
      <c r="C554" s="43"/>
      <c r="D554" s="43"/>
      <c r="E554" s="43"/>
      <c r="F554" s="44"/>
      <c r="G554" s="43"/>
      <c r="H554" s="43"/>
      <c r="I554" s="43"/>
      <c r="J554" s="43"/>
      <c r="K554" s="43"/>
      <c r="L554" s="43"/>
      <c r="M554" s="10"/>
      <c r="N554" s="10"/>
      <c r="P554" s="10"/>
    </row>
    <row r="555">
      <c r="A555" s="43"/>
      <c r="B555" s="43"/>
      <c r="C555" s="43"/>
      <c r="D555" s="43"/>
      <c r="E555" s="43"/>
      <c r="F555" s="44"/>
      <c r="G555" s="43"/>
      <c r="H555" s="43"/>
      <c r="I555" s="43"/>
      <c r="J555" s="43"/>
      <c r="K555" s="43"/>
      <c r="L555" s="43"/>
      <c r="M555" s="10"/>
      <c r="N555" s="10"/>
      <c r="P555" s="10"/>
    </row>
    <row r="556">
      <c r="A556" s="43"/>
      <c r="B556" s="43"/>
      <c r="C556" s="43"/>
      <c r="D556" s="43"/>
      <c r="E556" s="43"/>
      <c r="F556" s="44"/>
      <c r="G556" s="43"/>
      <c r="H556" s="43"/>
      <c r="I556" s="43"/>
      <c r="J556" s="43"/>
      <c r="K556" s="43"/>
      <c r="L556" s="43"/>
      <c r="M556" s="10"/>
      <c r="N556" s="10"/>
      <c r="P556" s="10"/>
    </row>
    <row r="557">
      <c r="A557" s="43"/>
      <c r="B557" s="43"/>
      <c r="C557" s="43"/>
      <c r="D557" s="43"/>
      <c r="E557" s="43"/>
      <c r="F557" s="44"/>
      <c r="G557" s="43"/>
      <c r="H557" s="43"/>
      <c r="I557" s="43"/>
      <c r="J557" s="43"/>
      <c r="K557" s="43"/>
      <c r="L557" s="43"/>
      <c r="M557" s="10"/>
      <c r="N557" s="10"/>
      <c r="P557" s="10"/>
    </row>
    <row r="558">
      <c r="A558" s="43"/>
      <c r="B558" s="43"/>
      <c r="C558" s="43"/>
      <c r="D558" s="43"/>
      <c r="E558" s="43"/>
      <c r="F558" s="44"/>
      <c r="G558" s="43"/>
      <c r="H558" s="43"/>
      <c r="I558" s="43"/>
      <c r="J558" s="43"/>
      <c r="K558" s="43"/>
      <c r="L558" s="43"/>
      <c r="M558" s="10"/>
      <c r="N558" s="10"/>
      <c r="P558" s="10"/>
    </row>
    <row r="559">
      <c r="A559" s="43"/>
      <c r="B559" s="43"/>
      <c r="C559" s="43"/>
      <c r="D559" s="43"/>
      <c r="E559" s="43"/>
      <c r="F559" s="44"/>
      <c r="G559" s="43"/>
      <c r="H559" s="43"/>
      <c r="I559" s="43"/>
      <c r="J559" s="43"/>
      <c r="K559" s="43"/>
      <c r="L559" s="43"/>
      <c r="M559" s="10"/>
      <c r="N559" s="10"/>
      <c r="P559" s="10"/>
    </row>
    <row r="560">
      <c r="A560" s="43"/>
      <c r="B560" s="43"/>
      <c r="C560" s="43"/>
      <c r="D560" s="43"/>
      <c r="E560" s="43"/>
      <c r="F560" s="44"/>
      <c r="G560" s="43"/>
      <c r="H560" s="43"/>
      <c r="I560" s="43"/>
      <c r="J560" s="43"/>
      <c r="K560" s="43"/>
      <c r="L560" s="43"/>
      <c r="M560" s="10"/>
      <c r="N560" s="10"/>
      <c r="P560" s="10"/>
    </row>
    <row r="561">
      <c r="A561" s="43"/>
      <c r="B561" s="43"/>
      <c r="C561" s="43"/>
      <c r="D561" s="43"/>
      <c r="E561" s="43"/>
      <c r="F561" s="44"/>
      <c r="G561" s="43"/>
      <c r="H561" s="43"/>
      <c r="I561" s="43"/>
      <c r="J561" s="43"/>
      <c r="K561" s="43"/>
      <c r="L561" s="43"/>
      <c r="M561" s="10"/>
      <c r="N561" s="10"/>
      <c r="P561" s="10"/>
    </row>
    <row r="562">
      <c r="A562" s="43"/>
      <c r="B562" s="43"/>
      <c r="C562" s="43"/>
      <c r="D562" s="43"/>
      <c r="E562" s="43"/>
      <c r="F562" s="44"/>
      <c r="G562" s="43"/>
      <c r="H562" s="43"/>
      <c r="I562" s="43"/>
      <c r="J562" s="43"/>
      <c r="K562" s="43"/>
      <c r="L562" s="43"/>
      <c r="M562" s="10"/>
      <c r="N562" s="10"/>
      <c r="P562" s="10"/>
    </row>
    <row r="563">
      <c r="A563" s="43"/>
      <c r="B563" s="43"/>
      <c r="C563" s="43"/>
      <c r="D563" s="43"/>
      <c r="E563" s="43"/>
      <c r="F563" s="44"/>
      <c r="G563" s="43"/>
      <c r="H563" s="43"/>
      <c r="I563" s="43"/>
      <c r="J563" s="43"/>
      <c r="K563" s="43"/>
      <c r="L563" s="43"/>
      <c r="M563" s="10"/>
      <c r="N563" s="10"/>
      <c r="P563" s="10"/>
    </row>
    <row r="564">
      <c r="A564" s="43"/>
      <c r="B564" s="43"/>
      <c r="C564" s="43"/>
      <c r="D564" s="43"/>
      <c r="E564" s="43"/>
      <c r="F564" s="44"/>
      <c r="G564" s="43"/>
      <c r="H564" s="43"/>
      <c r="I564" s="43"/>
      <c r="J564" s="43"/>
      <c r="K564" s="43"/>
      <c r="L564" s="43"/>
      <c r="M564" s="10"/>
      <c r="N564" s="10"/>
      <c r="P564" s="10"/>
    </row>
    <row r="565">
      <c r="A565" s="43"/>
      <c r="B565" s="43"/>
      <c r="C565" s="43"/>
      <c r="D565" s="43"/>
      <c r="E565" s="43"/>
      <c r="F565" s="44"/>
      <c r="G565" s="43"/>
      <c r="H565" s="43"/>
      <c r="I565" s="43"/>
      <c r="J565" s="43"/>
      <c r="K565" s="43"/>
      <c r="L565" s="43"/>
      <c r="M565" s="10"/>
      <c r="N565" s="10"/>
      <c r="P565" s="10"/>
    </row>
    <row r="566">
      <c r="A566" s="43"/>
      <c r="B566" s="43"/>
      <c r="C566" s="43"/>
      <c r="D566" s="43"/>
      <c r="E566" s="43"/>
      <c r="F566" s="44"/>
      <c r="G566" s="43"/>
      <c r="H566" s="43"/>
      <c r="I566" s="43"/>
      <c r="J566" s="43"/>
      <c r="K566" s="43"/>
      <c r="L566" s="43"/>
      <c r="M566" s="10"/>
      <c r="N566" s="10"/>
      <c r="P566" s="10"/>
    </row>
    <row r="567">
      <c r="A567" s="43"/>
      <c r="B567" s="43"/>
      <c r="C567" s="43"/>
      <c r="D567" s="43"/>
      <c r="E567" s="43"/>
      <c r="F567" s="44"/>
      <c r="G567" s="43"/>
      <c r="H567" s="43"/>
      <c r="I567" s="43"/>
      <c r="J567" s="43"/>
      <c r="K567" s="43"/>
      <c r="L567" s="43"/>
      <c r="M567" s="10"/>
      <c r="N567" s="10"/>
      <c r="P567" s="10"/>
    </row>
    <row r="568">
      <c r="A568" s="43"/>
      <c r="B568" s="43"/>
      <c r="C568" s="43"/>
      <c r="D568" s="43"/>
      <c r="E568" s="43"/>
      <c r="F568" s="44"/>
      <c r="G568" s="43"/>
      <c r="H568" s="43"/>
      <c r="I568" s="43"/>
      <c r="J568" s="43"/>
      <c r="K568" s="43"/>
      <c r="L568" s="43"/>
      <c r="M568" s="10"/>
      <c r="N568" s="10"/>
      <c r="P568" s="10"/>
    </row>
    <row r="569">
      <c r="A569" s="43"/>
      <c r="B569" s="43"/>
      <c r="C569" s="43"/>
      <c r="D569" s="43"/>
      <c r="E569" s="43"/>
      <c r="F569" s="44"/>
      <c r="G569" s="43"/>
      <c r="H569" s="43"/>
      <c r="I569" s="43"/>
      <c r="J569" s="43"/>
      <c r="K569" s="43"/>
      <c r="L569" s="43"/>
      <c r="M569" s="10"/>
      <c r="N569" s="10"/>
      <c r="P569" s="10"/>
    </row>
    <row r="570">
      <c r="A570" s="43"/>
      <c r="B570" s="43"/>
      <c r="C570" s="43"/>
      <c r="D570" s="43"/>
      <c r="E570" s="43"/>
      <c r="F570" s="44"/>
      <c r="G570" s="43"/>
      <c r="H570" s="43"/>
      <c r="I570" s="43"/>
      <c r="J570" s="43"/>
      <c r="K570" s="43"/>
      <c r="L570" s="43"/>
      <c r="M570" s="10"/>
      <c r="N570" s="10"/>
      <c r="P570" s="10"/>
    </row>
    <row r="571">
      <c r="A571" s="43"/>
      <c r="B571" s="43"/>
      <c r="C571" s="43"/>
      <c r="D571" s="43"/>
      <c r="E571" s="43"/>
      <c r="F571" s="44"/>
      <c r="G571" s="43"/>
      <c r="H571" s="43"/>
      <c r="I571" s="43"/>
      <c r="J571" s="43"/>
      <c r="K571" s="43"/>
      <c r="L571" s="43"/>
      <c r="M571" s="10"/>
      <c r="N571" s="10"/>
      <c r="P571" s="10"/>
    </row>
    <row r="572">
      <c r="A572" s="43"/>
      <c r="B572" s="43"/>
      <c r="C572" s="43"/>
      <c r="D572" s="43"/>
      <c r="E572" s="43"/>
      <c r="F572" s="44"/>
      <c r="G572" s="43"/>
      <c r="H572" s="43"/>
      <c r="I572" s="43"/>
      <c r="J572" s="43"/>
      <c r="K572" s="43"/>
      <c r="L572" s="43"/>
      <c r="M572" s="10"/>
      <c r="N572" s="10"/>
      <c r="P572" s="10"/>
    </row>
    <row r="573">
      <c r="A573" s="43"/>
      <c r="B573" s="43"/>
      <c r="C573" s="43"/>
      <c r="D573" s="43"/>
      <c r="E573" s="43"/>
      <c r="F573" s="44"/>
      <c r="G573" s="43"/>
      <c r="H573" s="43"/>
      <c r="I573" s="43"/>
      <c r="J573" s="43"/>
      <c r="K573" s="43"/>
      <c r="L573" s="43"/>
      <c r="M573" s="10"/>
      <c r="N573" s="10"/>
      <c r="P573" s="10"/>
    </row>
    <row r="574">
      <c r="A574" s="43"/>
      <c r="B574" s="43"/>
      <c r="C574" s="43"/>
      <c r="D574" s="43"/>
      <c r="E574" s="43"/>
      <c r="F574" s="44"/>
      <c r="G574" s="43"/>
      <c r="H574" s="43"/>
      <c r="I574" s="43"/>
      <c r="J574" s="43"/>
      <c r="K574" s="43"/>
      <c r="L574" s="43"/>
      <c r="M574" s="10"/>
      <c r="N574" s="10"/>
      <c r="P574" s="10"/>
    </row>
    <row r="575">
      <c r="A575" s="43"/>
      <c r="B575" s="43"/>
      <c r="C575" s="43"/>
      <c r="D575" s="43"/>
      <c r="E575" s="43"/>
      <c r="F575" s="44"/>
      <c r="G575" s="43"/>
      <c r="H575" s="43"/>
      <c r="I575" s="43"/>
      <c r="J575" s="43"/>
      <c r="K575" s="43"/>
      <c r="L575" s="43"/>
      <c r="M575" s="10"/>
      <c r="N575" s="10"/>
      <c r="P575" s="10"/>
    </row>
    <row r="576">
      <c r="A576" s="43"/>
      <c r="B576" s="43"/>
      <c r="C576" s="43"/>
      <c r="D576" s="43"/>
      <c r="E576" s="43"/>
      <c r="F576" s="44"/>
      <c r="G576" s="43"/>
      <c r="H576" s="43"/>
      <c r="I576" s="43"/>
      <c r="J576" s="43"/>
      <c r="K576" s="43"/>
      <c r="L576" s="43"/>
      <c r="M576" s="10"/>
      <c r="N576" s="10"/>
      <c r="P576" s="10"/>
    </row>
    <row r="577">
      <c r="A577" s="43"/>
      <c r="B577" s="43"/>
      <c r="C577" s="43"/>
      <c r="D577" s="43"/>
      <c r="E577" s="43"/>
      <c r="F577" s="44"/>
      <c r="G577" s="43"/>
      <c r="H577" s="43"/>
      <c r="I577" s="43"/>
      <c r="J577" s="43"/>
      <c r="K577" s="43"/>
      <c r="L577" s="43"/>
      <c r="M577" s="10"/>
      <c r="N577" s="10"/>
      <c r="P577" s="10"/>
    </row>
    <row r="578">
      <c r="A578" s="43"/>
      <c r="B578" s="43"/>
      <c r="C578" s="43"/>
      <c r="D578" s="43"/>
      <c r="E578" s="43"/>
      <c r="F578" s="44"/>
      <c r="G578" s="43"/>
      <c r="H578" s="43"/>
      <c r="I578" s="43"/>
      <c r="J578" s="43"/>
      <c r="K578" s="43"/>
      <c r="L578" s="43"/>
      <c r="M578" s="10"/>
      <c r="N578" s="10"/>
      <c r="P578" s="10"/>
    </row>
    <row r="579">
      <c r="A579" s="43"/>
      <c r="B579" s="43"/>
      <c r="C579" s="43"/>
      <c r="D579" s="43"/>
      <c r="E579" s="43"/>
      <c r="F579" s="44"/>
      <c r="G579" s="43"/>
      <c r="H579" s="43"/>
      <c r="I579" s="43"/>
      <c r="J579" s="43"/>
      <c r="K579" s="43"/>
      <c r="L579" s="43"/>
      <c r="M579" s="10"/>
      <c r="N579" s="10"/>
      <c r="P579" s="10"/>
    </row>
    <row r="580">
      <c r="A580" s="43"/>
      <c r="B580" s="43"/>
      <c r="C580" s="43"/>
      <c r="D580" s="43"/>
      <c r="E580" s="43"/>
      <c r="F580" s="44"/>
      <c r="G580" s="43"/>
      <c r="H580" s="43"/>
      <c r="I580" s="43"/>
      <c r="J580" s="43"/>
      <c r="K580" s="43"/>
      <c r="L580" s="43"/>
      <c r="M580" s="10"/>
      <c r="N580" s="10"/>
      <c r="P580" s="10"/>
    </row>
    <row r="581">
      <c r="A581" s="43"/>
      <c r="B581" s="43"/>
      <c r="C581" s="43"/>
      <c r="D581" s="43"/>
      <c r="E581" s="43"/>
      <c r="F581" s="44"/>
      <c r="G581" s="43"/>
      <c r="H581" s="43"/>
      <c r="I581" s="43"/>
      <c r="J581" s="43"/>
      <c r="K581" s="43"/>
      <c r="L581" s="43"/>
      <c r="M581" s="10"/>
      <c r="N581" s="10"/>
      <c r="P581" s="10"/>
    </row>
    <row r="582">
      <c r="A582" s="43"/>
      <c r="B582" s="43"/>
      <c r="C582" s="43"/>
      <c r="D582" s="43"/>
      <c r="E582" s="43"/>
      <c r="F582" s="44"/>
      <c r="G582" s="43"/>
      <c r="H582" s="43"/>
      <c r="I582" s="43"/>
      <c r="J582" s="43"/>
      <c r="K582" s="43"/>
      <c r="L582" s="43"/>
      <c r="M582" s="10"/>
      <c r="N582" s="10"/>
      <c r="P582" s="10"/>
    </row>
    <row r="583">
      <c r="A583" s="43"/>
      <c r="B583" s="43"/>
      <c r="C583" s="43"/>
      <c r="D583" s="43"/>
      <c r="E583" s="43"/>
      <c r="F583" s="44"/>
      <c r="G583" s="43"/>
      <c r="H583" s="43"/>
      <c r="I583" s="43"/>
      <c r="J583" s="43"/>
      <c r="K583" s="43"/>
      <c r="L583" s="43"/>
      <c r="M583" s="10"/>
      <c r="N583" s="10"/>
      <c r="P583" s="10"/>
    </row>
    <row r="584">
      <c r="A584" s="43"/>
      <c r="B584" s="43"/>
      <c r="C584" s="43"/>
      <c r="D584" s="43"/>
      <c r="E584" s="43"/>
      <c r="F584" s="44"/>
      <c r="G584" s="43"/>
      <c r="H584" s="43"/>
      <c r="I584" s="43"/>
      <c r="J584" s="43"/>
      <c r="K584" s="43"/>
      <c r="L584" s="43"/>
      <c r="M584" s="10"/>
      <c r="N584" s="10"/>
      <c r="P584" s="10"/>
    </row>
    <row r="585">
      <c r="A585" s="43"/>
      <c r="B585" s="43"/>
      <c r="C585" s="43"/>
      <c r="D585" s="43"/>
      <c r="E585" s="43"/>
      <c r="F585" s="44"/>
      <c r="G585" s="43"/>
      <c r="H585" s="43"/>
      <c r="I585" s="43"/>
      <c r="J585" s="43"/>
      <c r="K585" s="43"/>
      <c r="L585" s="43"/>
      <c r="M585" s="10"/>
      <c r="N585" s="10"/>
      <c r="P585" s="10"/>
    </row>
    <row r="586">
      <c r="A586" s="43"/>
      <c r="B586" s="43"/>
      <c r="C586" s="43"/>
      <c r="D586" s="43"/>
      <c r="E586" s="43"/>
      <c r="F586" s="44"/>
      <c r="G586" s="43"/>
      <c r="H586" s="43"/>
      <c r="I586" s="43"/>
      <c r="J586" s="43"/>
      <c r="K586" s="43"/>
      <c r="L586" s="43"/>
      <c r="M586" s="10"/>
      <c r="N586" s="10"/>
      <c r="P586" s="10"/>
    </row>
    <row r="587">
      <c r="A587" s="43"/>
      <c r="B587" s="43"/>
      <c r="C587" s="43"/>
      <c r="D587" s="43"/>
      <c r="E587" s="43"/>
      <c r="F587" s="44"/>
      <c r="G587" s="43"/>
      <c r="H587" s="43"/>
      <c r="I587" s="43"/>
      <c r="J587" s="43"/>
      <c r="K587" s="43"/>
      <c r="L587" s="43"/>
      <c r="M587" s="10"/>
      <c r="N587" s="10"/>
      <c r="P587" s="10"/>
    </row>
    <row r="588">
      <c r="A588" s="43"/>
      <c r="B588" s="43"/>
      <c r="C588" s="43"/>
      <c r="D588" s="43"/>
      <c r="E588" s="43"/>
      <c r="F588" s="44"/>
      <c r="G588" s="43"/>
      <c r="H588" s="43"/>
      <c r="I588" s="43"/>
      <c r="J588" s="43"/>
      <c r="K588" s="43"/>
      <c r="L588" s="43"/>
      <c r="M588" s="10"/>
      <c r="N588" s="10"/>
      <c r="P588" s="10"/>
    </row>
    <row r="589">
      <c r="A589" s="43"/>
      <c r="B589" s="43"/>
      <c r="C589" s="43"/>
      <c r="D589" s="43"/>
      <c r="E589" s="43"/>
      <c r="F589" s="44"/>
      <c r="G589" s="43"/>
      <c r="H589" s="43"/>
      <c r="I589" s="43"/>
      <c r="J589" s="43"/>
      <c r="K589" s="43"/>
      <c r="L589" s="43"/>
      <c r="M589" s="10"/>
      <c r="N589" s="10"/>
      <c r="P589" s="10"/>
    </row>
    <row r="590">
      <c r="A590" s="43"/>
      <c r="B590" s="43"/>
      <c r="C590" s="43"/>
      <c r="D590" s="43"/>
      <c r="E590" s="43"/>
      <c r="F590" s="44"/>
      <c r="G590" s="43"/>
      <c r="H590" s="43"/>
      <c r="I590" s="43"/>
      <c r="J590" s="43"/>
      <c r="K590" s="43"/>
      <c r="L590" s="43"/>
      <c r="M590" s="10"/>
      <c r="N590" s="10"/>
      <c r="P590" s="10"/>
    </row>
    <row r="591">
      <c r="A591" s="43"/>
      <c r="B591" s="43"/>
      <c r="C591" s="43"/>
      <c r="D591" s="43"/>
      <c r="E591" s="43"/>
      <c r="F591" s="44"/>
      <c r="G591" s="43"/>
      <c r="H591" s="43"/>
      <c r="I591" s="43"/>
      <c r="J591" s="43"/>
      <c r="K591" s="43"/>
      <c r="L591" s="43"/>
      <c r="M591" s="10"/>
      <c r="N591" s="10"/>
      <c r="P591" s="10"/>
    </row>
    <row r="592">
      <c r="A592" s="43"/>
      <c r="B592" s="43"/>
      <c r="C592" s="43"/>
      <c r="D592" s="43"/>
      <c r="E592" s="43"/>
      <c r="F592" s="44"/>
      <c r="G592" s="43"/>
      <c r="H592" s="43"/>
      <c r="I592" s="43"/>
      <c r="J592" s="43"/>
      <c r="K592" s="43"/>
      <c r="L592" s="43"/>
      <c r="M592" s="10"/>
      <c r="N592" s="10"/>
      <c r="P592" s="10"/>
    </row>
    <row r="593">
      <c r="A593" s="43"/>
      <c r="B593" s="43"/>
      <c r="C593" s="43"/>
      <c r="D593" s="43"/>
      <c r="E593" s="43"/>
      <c r="F593" s="44"/>
      <c r="G593" s="43"/>
      <c r="H593" s="43"/>
      <c r="I593" s="43"/>
      <c r="J593" s="43"/>
      <c r="K593" s="43"/>
      <c r="L593" s="43"/>
      <c r="M593" s="10"/>
      <c r="N593" s="10"/>
      <c r="P593" s="10"/>
    </row>
    <row r="594">
      <c r="A594" s="43"/>
      <c r="B594" s="43"/>
      <c r="C594" s="43"/>
      <c r="D594" s="43"/>
      <c r="E594" s="43"/>
      <c r="F594" s="44"/>
      <c r="G594" s="43"/>
      <c r="H594" s="43"/>
      <c r="I594" s="43"/>
      <c r="J594" s="43"/>
      <c r="K594" s="43"/>
      <c r="L594" s="43"/>
      <c r="M594" s="10"/>
      <c r="N594" s="10"/>
      <c r="P594" s="10"/>
    </row>
    <row r="595">
      <c r="A595" s="43"/>
      <c r="B595" s="43"/>
      <c r="C595" s="43"/>
      <c r="D595" s="43"/>
      <c r="E595" s="43"/>
      <c r="F595" s="44"/>
      <c r="G595" s="43"/>
      <c r="H595" s="43"/>
      <c r="I595" s="43"/>
      <c r="J595" s="43"/>
      <c r="K595" s="43"/>
      <c r="L595" s="43"/>
      <c r="M595" s="10"/>
      <c r="N595" s="10"/>
      <c r="P595" s="10"/>
    </row>
    <row r="596">
      <c r="A596" s="43"/>
      <c r="B596" s="43"/>
      <c r="C596" s="43"/>
      <c r="D596" s="43"/>
      <c r="E596" s="43"/>
      <c r="F596" s="44"/>
      <c r="G596" s="43"/>
      <c r="H596" s="43"/>
      <c r="I596" s="43"/>
      <c r="J596" s="43"/>
      <c r="K596" s="43"/>
      <c r="L596" s="43"/>
      <c r="M596" s="10"/>
      <c r="N596" s="10"/>
      <c r="P596" s="10"/>
    </row>
    <row r="597">
      <c r="A597" s="43"/>
      <c r="B597" s="43"/>
      <c r="C597" s="43"/>
      <c r="D597" s="43"/>
      <c r="E597" s="43"/>
      <c r="F597" s="44"/>
      <c r="G597" s="43"/>
      <c r="H597" s="43"/>
      <c r="I597" s="43"/>
      <c r="J597" s="43"/>
      <c r="K597" s="43"/>
      <c r="L597" s="43"/>
      <c r="M597" s="10"/>
      <c r="N597" s="10"/>
      <c r="P597" s="10"/>
    </row>
    <row r="598">
      <c r="A598" s="43"/>
      <c r="B598" s="43"/>
      <c r="C598" s="43"/>
      <c r="D598" s="43"/>
      <c r="E598" s="43"/>
      <c r="F598" s="44"/>
      <c r="G598" s="43"/>
      <c r="H598" s="43"/>
      <c r="I598" s="43"/>
      <c r="J598" s="43"/>
      <c r="K598" s="43"/>
      <c r="L598" s="43"/>
      <c r="M598" s="10"/>
      <c r="N598" s="10"/>
      <c r="P598" s="10"/>
    </row>
    <row r="599">
      <c r="A599" s="43"/>
      <c r="B599" s="43"/>
      <c r="C599" s="43"/>
      <c r="D599" s="43"/>
      <c r="E599" s="43"/>
      <c r="F599" s="44"/>
      <c r="G599" s="43"/>
      <c r="H599" s="43"/>
      <c r="I599" s="43"/>
      <c r="J599" s="43"/>
      <c r="K599" s="43"/>
      <c r="L599" s="43"/>
      <c r="M599" s="10"/>
      <c r="N599" s="10"/>
      <c r="P599" s="10"/>
    </row>
    <row r="600">
      <c r="A600" s="43"/>
      <c r="B600" s="43"/>
      <c r="C600" s="43"/>
      <c r="D600" s="43"/>
      <c r="E600" s="43"/>
      <c r="F600" s="44"/>
      <c r="G600" s="43"/>
      <c r="H600" s="43"/>
      <c r="I600" s="43"/>
      <c r="J600" s="43"/>
      <c r="K600" s="43"/>
      <c r="L600" s="43"/>
      <c r="M600" s="10"/>
      <c r="N600" s="10"/>
      <c r="P600" s="10"/>
    </row>
    <row r="601">
      <c r="A601" s="43"/>
      <c r="B601" s="43"/>
      <c r="C601" s="43"/>
      <c r="D601" s="43"/>
      <c r="E601" s="43"/>
      <c r="F601" s="44"/>
      <c r="G601" s="43"/>
      <c r="H601" s="43"/>
      <c r="I601" s="43"/>
      <c r="J601" s="43"/>
      <c r="K601" s="43"/>
      <c r="L601" s="43"/>
      <c r="M601" s="10"/>
      <c r="N601" s="10"/>
      <c r="P601" s="10"/>
    </row>
    <row r="602">
      <c r="A602" s="43"/>
      <c r="B602" s="43"/>
      <c r="C602" s="43"/>
      <c r="D602" s="43"/>
      <c r="E602" s="43"/>
      <c r="F602" s="44"/>
      <c r="G602" s="43"/>
      <c r="H602" s="43"/>
      <c r="I602" s="43"/>
      <c r="J602" s="43"/>
      <c r="K602" s="43"/>
      <c r="L602" s="43"/>
      <c r="M602" s="10"/>
      <c r="N602" s="10"/>
      <c r="P602" s="10"/>
    </row>
    <row r="603">
      <c r="A603" s="43"/>
      <c r="B603" s="43"/>
      <c r="C603" s="43"/>
      <c r="D603" s="43"/>
      <c r="E603" s="43"/>
      <c r="F603" s="44"/>
      <c r="G603" s="43"/>
      <c r="H603" s="43"/>
      <c r="I603" s="43"/>
      <c r="J603" s="43"/>
      <c r="K603" s="43"/>
      <c r="L603" s="43"/>
      <c r="M603" s="10"/>
      <c r="N603" s="10"/>
      <c r="P603" s="10"/>
    </row>
    <row r="604">
      <c r="A604" s="43"/>
      <c r="B604" s="43"/>
      <c r="C604" s="43"/>
      <c r="D604" s="43"/>
      <c r="E604" s="43"/>
      <c r="F604" s="44"/>
      <c r="G604" s="43"/>
      <c r="H604" s="43"/>
      <c r="I604" s="43"/>
      <c r="J604" s="43"/>
      <c r="K604" s="43"/>
      <c r="L604" s="43"/>
      <c r="M604" s="10"/>
      <c r="N604" s="10"/>
      <c r="P604" s="10"/>
    </row>
    <row r="605">
      <c r="A605" s="43"/>
      <c r="B605" s="43"/>
      <c r="C605" s="43"/>
      <c r="D605" s="43"/>
      <c r="E605" s="43"/>
      <c r="F605" s="44"/>
      <c r="G605" s="43"/>
      <c r="H605" s="43"/>
      <c r="I605" s="43"/>
      <c r="J605" s="43"/>
      <c r="K605" s="43"/>
      <c r="L605" s="43"/>
      <c r="M605" s="10"/>
      <c r="N605" s="10"/>
      <c r="P605" s="10"/>
    </row>
    <row r="606">
      <c r="A606" s="43"/>
      <c r="B606" s="43"/>
      <c r="C606" s="43"/>
      <c r="D606" s="43"/>
      <c r="E606" s="43"/>
      <c r="F606" s="44"/>
      <c r="G606" s="43"/>
      <c r="H606" s="43"/>
      <c r="I606" s="43"/>
      <c r="J606" s="43"/>
      <c r="K606" s="43"/>
      <c r="L606" s="43"/>
      <c r="M606" s="10"/>
      <c r="N606" s="10"/>
      <c r="P606" s="10"/>
    </row>
    <row r="607">
      <c r="A607" s="43"/>
      <c r="B607" s="43"/>
      <c r="C607" s="43"/>
      <c r="D607" s="43"/>
      <c r="E607" s="43"/>
      <c r="F607" s="44"/>
      <c r="G607" s="43"/>
      <c r="H607" s="43"/>
      <c r="I607" s="43"/>
      <c r="J607" s="43"/>
      <c r="K607" s="43"/>
      <c r="L607" s="43"/>
      <c r="M607" s="10"/>
      <c r="N607" s="10"/>
      <c r="P607" s="10"/>
    </row>
    <row r="608">
      <c r="A608" s="43"/>
      <c r="B608" s="43"/>
      <c r="C608" s="43"/>
      <c r="D608" s="43"/>
      <c r="E608" s="43"/>
      <c r="F608" s="44"/>
      <c r="G608" s="43"/>
      <c r="H608" s="43"/>
      <c r="I608" s="43"/>
      <c r="J608" s="43"/>
      <c r="K608" s="43"/>
      <c r="L608" s="43"/>
      <c r="M608" s="10"/>
      <c r="N608" s="10"/>
      <c r="P608" s="10"/>
    </row>
    <row r="609">
      <c r="A609" s="43"/>
      <c r="B609" s="43"/>
      <c r="C609" s="43"/>
      <c r="D609" s="43"/>
      <c r="E609" s="43"/>
      <c r="F609" s="44"/>
      <c r="G609" s="43"/>
      <c r="H609" s="43"/>
      <c r="I609" s="43"/>
      <c r="J609" s="43"/>
      <c r="K609" s="43"/>
      <c r="L609" s="43"/>
      <c r="M609" s="10"/>
      <c r="N609" s="10"/>
      <c r="P609" s="10"/>
    </row>
    <row r="610">
      <c r="A610" s="43"/>
      <c r="B610" s="43"/>
      <c r="C610" s="43"/>
      <c r="D610" s="43"/>
      <c r="E610" s="43"/>
      <c r="F610" s="44"/>
      <c r="G610" s="43"/>
      <c r="H610" s="43"/>
      <c r="I610" s="43"/>
      <c r="J610" s="43"/>
      <c r="K610" s="43"/>
      <c r="L610" s="43"/>
      <c r="M610" s="10"/>
      <c r="N610" s="10"/>
      <c r="P610" s="10"/>
    </row>
    <row r="611">
      <c r="A611" s="43"/>
      <c r="B611" s="43"/>
      <c r="C611" s="43"/>
      <c r="D611" s="43"/>
      <c r="E611" s="43"/>
      <c r="F611" s="44"/>
      <c r="G611" s="43"/>
      <c r="H611" s="43"/>
      <c r="I611" s="43"/>
      <c r="J611" s="43"/>
      <c r="K611" s="43"/>
      <c r="L611" s="43"/>
      <c r="M611" s="10"/>
      <c r="N611" s="10"/>
      <c r="P611" s="10"/>
    </row>
    <row r="612">
      <c r="A612" s="43"/>
      <c r="B612" s="43"/>
      <c r="C612" s="43"/>
      <c r="D612" s="43"/>
      <c r="E612" s="43"/>
      <c r="F612" s="44"/>
      <c r="G612" s="43"/>
      <c r="H612" s="43"/>
      <c r="I612" s="43"/>
      <c r="J612" s="43"/>
      <c r="K612" s="43"/>
      <c r="L612" s="43"/>
      <c r="M612" s="10"/>
      <c r="N612" s="10"/>
      <c r="P612" s="10"/>
    </row>
    <row r="613">
      <c r="A613" s="43"/>
      <c r="B613" s="43"/>
      <c r="C613" s="43"/>
      <c r="D613" s="43"/>
      <c r="E613" s="43"/>
      <c r="F613" s="44"/>
      <c r="G613" s="43"/>
      <c r="H613" s="43"/>
      <c r="I613" s="43"/>
      <c r="J613" s="43"/>
      <c r="K613" s="43"/>
      <c r="L613" s="43"/>
      <c r="M613" s="10"/>
      <c r="N613" s="10"/>
      <c r="P613" s="10"/>
    </row>
    <row r="614">
      <c r="A614" s="43"/>
      <c r="B614" s="43"/>
      <c r="C614" s="43"/>
      <c r="D614" s="43"/>
      <c r="E614" s="43"/>
      <c r="F614" s="44"/>
      <c r="G614" s="43"/>
      <c r="H614" s="43"/>
      <c r="I614" s="43"/>
      <c r="J614" s="43"/>
      <c r="K614" s="43"/>
      <c r="L614" s="43"/>
      <c r="M614" s="10"/>
      <c r="N614" s="10"/>
      <c r="P614" s="10"/>
    </row>
    <row r="615">
      <c r="A615" s="43"/>
      <c r="B615" s="43"/>
      <c r="C615" s="43"/>
      <c r="D615" s="43"/>
      <c r="E615" s="43"/>
      <c r="F615" s="44"/>
      <c r="G615" s="43"/>
      <c r="H615" s="43"/>
      <c r="I615" s="43"/>
      <c r="J615" s="43"/>
      <c r="K615" s="43"/>
      <c r="L615" s="43"/>
      <c r="M615" s="10"/>
      <c r="N615" s="10"/>
      <c r="P615" s="10"/>
    </row>
    <row r="616">
      <c r="A616" s="43"/>
      <c r="B616" s="43"/>
      <c r="C616" s="43"/>
      <c r="D616" s="43"/>
      <c r="E616" s="43"/>
      <c r="F616" s="44"/>
      <c r="G616" s="43"/>
      <c r="H616" s="43"/>
      <c r="I616" s="43"/>
      <c r="J616" s="43"/>
      <c r="K616" s="43"/>
      <c r="L616" s="43"/>
      <c r="M616" s="10"/>
      <c r="N616" s="10"/>
      <c r="P616" s="10"/>
    </row>
    <row r="617">
      <c r="A617" s="43"/>
      <c r="B617" s="43"/>
      <c r="C617" s="43"/>
      <c r="D617" s="43"/>
      <c r="E617" s="43"/>
      <c r="F617" s="44"/>
      <c r="G617" s="43"/>
      <c r="H617" s="43"/>
      <c r="I617" s="43"/>
      <c r="J617" s="43"/>
      <c r="K617" s="43"/>
      <c r="L617" s="43"/>
      <c r="M617" s="10"/>
      <c r="N617" s="10"/>
      <c r="P617" s="10"/>
    </row>
    <row r="618">
      <c r="A618" s="43"/>
      <c r="B618" s="43"/>
      <c r="C618" s="43"/>
      <c r="D618" s="43"/>
      <c r="E618" s="43"/>
      <c r="F618" s="44"/>
      <c r="G618" s="43"/>
      <c r="H618" s="43"/>
      <c r="I618" s="43"/>
      <c r="J618" s="43"/>
      <c r="K618" s="43"/>
      <c r="L618" s="43"/>
      <c r="M618" s="10"/>
      <c r="N618" s="10"/>
      <c r="P618" s="10"/>
    </row>
    <row r="619">
      <c r="A619" s="43"/>
      <c r="B619" s="43"/>
      <c r="C619" s="43"/>
      <c r="D619" s="43"/>
      <c r="E619" s="43"/>
      <c r="F619" s="44"/>
      <c r="G619" s="43"/>
      <c r="H619" s="43"/>
      <c r="I619" s="43"/>
      <c r="J619" s="43"/>
      <c r="K619" s="43"/>
      <c r="L619" s="43"/>
      <c r="M619" s="10"/>
      <c r="N619" s="10"/>
      <c r="P619" s="10"/>
    </row>
    <row r="620">
      <c r="A620" s="43"/>
      <c r="B620" s="43"/>
      <c r="C620" s="43"/>
      <c r="D620" s="43"/>
      <c r="E620" s="43"/>
      <c r="F620" s="44"/>
      <c r="G620" s="43"/>
      <c r="H620" s="43"/>
      <c r="I620" s="43"/>
      <c r="J620" s="43"/>
      <c r="K620" s="43"/>
      <c r="L620" s="43"/>
      <c r="M620" s="10"/>
      <c r="N620" s="10"/>
      <c r="P620" s="10"/>
    </row>
    <row r="621">
      <c r="A621" s="43"/>
      <c r="B621" s="43"/>
      <c r="C621" s="43"/>
      <c r="D621" s="43"/>
      <c r="E621" s="43"/>
      <c r="F621" s="44"/>
      <c r="G621" s="43"/>
      <c r="H621" s="43"/>
      <c r="I621" s="43"/>
      <c r="J621" s="43"/>
      <c r="K621" s="43"/>
      <c r="L621" s="43"/>
      <c r="M621" s="10"/>
      <c r="N621" s="10"/>
      <c r="P621" s="10"/>
    </row>
    <row r="622">
      <c r="A622" s="43"/>
      <c r="B622" s="43"/>
      <c r="C622" s="43"/>
      <c r="D622" s="43"/>
      <c r="E622" s="43"/>
      <c r="F622" s="44"/>
      <c r="G622" s="43"/>
      <c r="H622" s="43"/>
      <c r="I622" s="43"/>
      <c r="J622" s="43"/>
      <c r="K622" s="43"/>
      <c r="L622" s="43"/>
      <c r="M622" s="10"/>
      <c r="N622" s="10"/>
      <c r="P622" s="10"/>
    </row>
    <row r="623">
      <c r="A623" s="43"/>
      <c r="B623" s="43"/>
      <c r="C623" s="43"/>
      <c r="D623" s="43"/>
      <c r="E623" s="43"/>
      <c r="F623" s="44"/>
      <c r="G623" s="43"/>
      <c r="H623" s="43"/>
      <c r="I623" s="43"/>
      <c r="J623" s="43"/>
      <c r="K623" s="43"/>
      <c r="L623" s="43"/>
      <c r="M623" s="10"/>
      <c r="N623" s="10"/>
      <c r="P623" s="10"/>
    </row>
    <row r="624">
      <c r="A624" s="43"/>
      <c r="B624" s="43"/>
      <c r="C624" s="43"/>
      <c r="D624" s="43"/>
      <c r="E624" s="43"/>
      <c r="F624" s="44"/>
      <c r="G624" s="43"/>
      <c r="H624" s="43"/>
      <c r="I624" s="43"/>
      <c r="J624" s="43"/>
      <c r="K624" s="43"/>
      <c r="L624" s="43"/>
      <c r="M624" s="10"/>
      <c r="N624" s="10"/>
      <c r="P624" s="10"/>
    </row>
    <row r="625">
      <c r="A625" s="43"/>
      <c r="B625" s="43"/>
      <c r="C625" s="43"/>
      <c r="D625" s="43"/>
      <c r="E625" s="43"/>
      <c r="F625" s="44"/>
      <c r="G625" s="43"/>
      <c r="H625" s="43"/>
      <c r="I625" s="43"/>
      <c r="J625" s="43"/>
      <c r="K625" s="43"/>
      <c r="L625" s="43"/>
      <c r="M625" s="10"/>
      <c r="N625" s="10"/>
      <c r="P625" s="10"/>
    </row>
    <row r="626">
      <c r="A626" s="43"/>
      <c r="B626" s="43"/>
      <c r="C626" s="43"/>
      <c r="D626" s="43"/>
      <c r="E626" s="43"/>
      <c r="F626" s="44"/>
      <c r="G626" s="43"/>
      <c r="H626" s="43"/>
      <c r="I626" s="43"/>
      <c r="J626" s="43"/>
      <c r="K626" s="43"/>
      <c r="L626" s="43"/>
      <c r="M626" s="10"/>
      <c r="N626" s="10"/>
      <c r="P626" s="10"/>
    </row>
    <row r="627">
      <c r="A627" s="43"/>
      <c r="B627" s="43"/>
      <c r="C627" s="43"/>
      <c r="D627" s="43"/>
      <c r="E627" s="43"/>
      <c r="F627" s="44"/>
      <c r="G627" s="43"/>
      <c r="H627" s="43"/>
      <c r="I627" s="43"/>
      <c r="J627" s="43"/>
      <c r="K627" s="43"/>
      <c r="L627" s="43"/>
      <c r="M627" s="10"/>
      <c r="N627" s="10"/>
      <c r="P627" s="10"/>
    </row>
    <row r="628">
      <c r="A628" s="43"/>
      <c r="B628" s="43"/>
      <c r="C628" s="43"/>
      <c r="D628" s="43"/>
      <c r="E628" s="43"/>
      <c r="F628" s="44"/>
      <c r="G628" s="43"/>
      <c r="H628" s="43"/>
      <c r="I628" s="43"/>
      <c r="J628" s="43"/>
      <c r="K628" s="43"/>
      <c r="L628" s="43"/>
      <c r="M628" s="10"/>
      <c r="N628" s="10"/>
      <c r="P628" s="10"/>
    </row>
    <row r="629">
      <c r="A629" s="43"/>
      <c r="B629" s="43"/>
      <c r="C629" s="43"/>
      <c r="D629" s="43"/>
      <c r="E629" s="43"/>
      <c r="F629" s="44"/>
      <c r="G629" s="43"/>
      <c r="H629" s="43"/>
      <c r="I629" s="43"/>
      <c r="J629" s="43"/>
      <c r="K629" s="43"/>
      <c r="L629" s="43"/>
      <c r="M629" s="10"/>
      <c r="N629" s="10"/>
      <c r="P629" s="10"/>
    </row>
    <row r="630">
      <c r="A630" s="43"/>
      <c r="B630" s="43"/>
      <c r="C630" s="43"/>
      <c r="D630" s="43"/>
      <c r="E630" s="43"/>
      <c r="F630" s="44"/>
      <c r="G630" s="43"/>
      <c r="H630" s="43"/>
      <c r="I630" s="43"/>
      <c r="J630" s="43"/>
      <c r="K630" s="43"/>
      <c r="L630" s="43"/>
      <c r="M630" s="10"/>
      <c r="N630" s="10"/>
      <c r="P630" s="10"/>
    </row>
    <row r="631">
      <c r="A631" s="43"/>
      <c r="B631" s="43"/>
      <c r="C631" s="43"/>
      <c r="D631" s="43"/>
      <c r="E631" s="43"/>
      <c r="F631" s="44"/>
      <c r="G631" s="43"/>
      <c r="H631" s="43"/>
      <c r="I631" s="43"/>
      <c r="J631" s="43"/>
      <c r="K631" s="43"/>
      <c r="L631" s="43"/>
      <c r="M631" s="10"/>
      <c r="N631" s="10"/>
      <c r="P631" s="10"/>
    </row>
    <row r="632">
      <c r="A632" s="43"/>
      <c r="B632" s="43"/>
      <c r="C632" s="43"/>
      <c r="D632" s="43"/>
      <c r="E632" s="43"/>
      <c r="F632" s="44"/>
      <c r="G632" s="43"/>
      <c r="H632" s="43"/>
      <c r="I632" s="43"/>
      <c r="J632" s="43"/>
      <c r="K632" s="43"/>
      <c r="L632" s="43"/>
      <c r="M632" s="10"/>
      <c r="N632" s="10"/>
      <c r="P632" s="10"/>
    </row>
    <row r="633">
      <c r="A633" s="43"/>
      <c r="B633" s="43"/>
      <c r="C633" s="43"/>
      <c r="D633" s="43"/>
      <c r="E633" s="43"/>
      <c r="F633" s="44"/>
      <c r="G633" s="43"/>
      <c r="H633" s="43"/>
      <c r="I633" s="43"/>
      <c r="J633" s="43"/>
      <c r="K633" s="43"/>
      <c r="L633" s="43"/>
      <c r="M633" s="10"/>
      <c r="N633" s="10"/>
      <c r="P633" s="10"/>
    </row>
    <row r="634">
      <c r="A634" s="43"/>
      <c r="B634" s="43"/>
      <c r="C634" s="43"/>
      <c r="D634" s="43"/>
      <c r="E634" s="43"/>
      <c r="F634" s="44"/>
      <c r="G634" s="43"/>
      <c r="H634" s="43"/>
      <c r="I634" s="43"/>
      <c r="J634" s="43"/>
      <c r="K634" s="43"/>
      <c r="L634" s="43"/>
      <c r="M634" s="10"/>
      <c r="N634" s="10"/>
      <c r="P634" s="10"/>
    </row>
    <row r="635">
      <c r="A635" s="43"/>
      <c r="B635" s="43"/>
      <c r="C635" s="43"/>
      <c r="D635" s="43"/>
      <c r="E635" s="43"/>
      <c r="F635" s="44"/>
      <c r="G635" s="43"/>
      <c r="H635" s="43"/>
      <c r="I635" s="43"/>
      <c r="J635" s="43"/>
      <c r="K635" s="43"/>
      <c r="L635" s="43"/>
      <c r="M635" s="10"/>
      <c r="N635" s="10"/>
      <c r="P635" s="10"/>
    </row>
    <row r="636">
      <c r="A636" s="43"/>
      <c r="B636" s="43"/>
      <c r="C636" s="43"/>
      <c r="D636" s="43"/>
      <c r="E636" s="43"/>
      <c r="F636" s="44"/>
      <c r="G636" s="43"/>
      <c r="H636" s="43"/>
      <c r="I636" s="43"/>
      <c r="J636" s="43"/>
      <c r="K636" s="43"/>
      <c r="L636" s="43"/>
      <c r="M636" s="10"/>
      <c r="N636" s="10"/>
      <c r="P636" s="10"/>
    </row>
    <row r="637">
      <c r="A637" s="43"/>
      <c r="B637" s="43"/>
      <c r="C637" s="43"/>
      <c r="D637" s="43"/>
      <c r="E637" s="43"/>
      <c r="F637" s="44"/>
      <c r="G637" s="43"/>
      <c r="H637" s="43"/>
      <c r="I637" s="43"/>
      <c r="J637" s="43"/>
      <c r="K637" s="43"/>
      <c r="L637" s="43"/>
      <c r="M637" s="10"/>
      <c r="N637" s="10"/>
      <c r="P637" s="10"/>
    </row>
    <row r="638">
      <c r="A638" s="43"/>
      <c r="B638" s="43"/>
      <c r="C638" s="43"/>
      <c r="D638" s="43"/>
      <c r="E638" s="43"/>
      <c r="F638" s="44"/>
      <c r="G638" s="43"/>
      <c r="H638" s="43"/>
      <c r="I638" s="43"/>
      <c r="J638" s="43"/>
      <c r="K638" s="43"/>
      <c r="L638" s="43"/>
      <c r="M638" s="10"/>
      <c r="N638" s="10"/>
      <c r="P638" s="10"/>
    </row>
    <row r="639">
      <c r="A639" s="43"/>
      <c r="B639" s="43"/>
      <c r="C639" s="43"/>
      <c r="D639" s="43"/>
      <c r="E639" s="43"/>
      <c r="F639" s="44"/>
      <c r="G639" s="43"/>
      <c r="H639" s="43"/>
      <c r="I639" s="43"/>
      <c r="J639" s="43"/>
      <c r="K639" s="43"/>
      <c r="L639" s="43"/>
      <c r="M639" s="10"/>
      <c r="N639" s="10"/>
      <c r="P639" s="10"/>
    </row>
    <row r="640">
      <c r="A640" s="43"/>
      <c r="B640" s="43"/>
      <c r="C640" s="43"/>
      <c r="D640" s="43"/>
      <c r="E640" s="43"/>
      <c r="F640" s="44"/>
      <c r="G640" s="43"/>
      <c r="H640" s="43"/>
      <c r="I640" s="43"/>
      <c r="J640" s="43"/>
      <c r="K640" s="43"/>
      <c r="L640" s="43"/>
      <c r="M640" s="10"/>
      <c r="N640" s="10"/>
      <c r="P640" s="10"/>
    </row>
    <row r="641">
      <c r="A641" s="43"/>
      <c r="B641" s="43"/>
      <c r="C641" s="43"/>
      <c r="D641" s="43"/>
      <c r="E641" s="43"/>
      <c r="F641" s="44"/>
      <c r="G641" s="43"/>
      <c r="H641" s="43"/>
      <c r="I641" s="43"/>
      <c r="J641" s="43"/>
      <c r="K641" s="43"/>
      <c r="L641" s="43"/>
      <c r="M641" s="10"/>
      <c r="N641" s="10"/>
      <c r="P641" s="10"/>
    </row>
    <row r="642">
      <c r="A642" s="43"/>
      <c r="B642" s="43"/>
      <c r="C642" s="43"/>
      <c r="D642" s="43"/>
      <c r="E642" s="43"/>
      <c r="F642" s="44"/>
      <c r="G642" s="43"/>
      <c r="H642" s="43"/>
      <c r="I642" s="43"/>
      <c r="J642" s="43"/>
      <c r="K642" s="43"/>
      <c r="L642" s="43"/>
      <c r="M642" s="10"/>
      <c r="N642" s="10"/>
      <c r="P642" s="10"/>
    </row>
    <row r="643">
      <c r="A643" s="43"/>
      <c r="B643" s="43"/>
      <c r="C643" s="43"/>
      <c r="D643" s="43"/>
      <c r="E643" s="43"/>
      <c r="F643" s="44"/>
      <c r="G643" s="43"/>
      <c r="H643" s="43"/>
      <c r="I643" s="43"/>
      <c r="J643" s="43"/>
      <c r="K643" s="43"/>
      <c r="L643" s="43"/>
      <c r="M643" s="10"/>
      <c r="N643" s="10"/>
      <c r="P643" s="10"/>
    </row>
    <row r="644">
      <c r="A644" s="43"/>
      <c r="B644" s="43"/>
      <c r="C644" s="43"/>
      <c r="D644" s="43"/>
      <c r="E644" s="43"/>
      <c r="F644" s="44"/>
      <c r="G644" s="43"/>
      <c r="H644" s="43"/>
      <c r="I644" s="43"/>
      <c r="J644" s="43"/>
      <c r="K644" s="43"/>
      <c r="L644" s="43"/>
      <c r="M644" s="10"/>
      <c r="N644" s="10"/>
      <c r="P644" s="10"/>
    </row>
    <row r="645">
      <c r="A645" s="43"/>
      <c r="B645" s="43"/>
      <c r="C645" s="43"/>
      <c r="D645" s="43"/>
      <c r="E645" s="43"/>
      <c r="F645" s="44"/>
      <c r="G645" s="43"/>
      <c r="H645" s="43"/>
      <c r="I645" s="43"/>
      <c r="J645" s="43"/>
      <c r="K645" s="43"/>
      <c r="L645" s="43"/>
      <c r="M645" s="10"/>
      <c r="N645" s="10"/>
      <c r="P645" s="10"/>
    </row>
    <row r="646">
      <c r="A646" s="43"/>
      <c r="B646" s="43"/>
      <c r="C646" s="43"/>
      <c r="D646" s="43"/>
      <c r="E646" s="43"/>
      <c r="F646" s="44"/>
      <c r="G646" s="43"/>
      <c r="H646" s="43"/>
      <c r="I646" s="43"/>
      <c r="J646" s="43"/>
      <c r="K646" s="43"/>
      <c r="L646" s="43"/>
      <c r="M646" s="10"/>
      <c r="N646" s="10"/>
      <c r="P646" s="10"/>
    </row>
    <row r="647">
      <c r="A647" s="43"/>
      <c r="B647" s="43"/>
      <c r="C647" s="43"/>
      <c r="D647" s="43"/>
      <c r="E647" s="43"/>
      <c r="F647" s="44"/>
      <c r="G647" s="43"/>
      <c r="H647" s="43"/>
      <c r="I647" s="43"/>
      <c r="J647" s="43"/>
      <c r="K647" s="43"/>
      <c r="L647" s="43"/>
      <c r="M647" s="10"/>
      <c r="N647" s="10"/>
      <c r="P647" s="10"/>
    </row>
    <row r="648">
      <c r="A648" s="43"/>
      <c r="B648" s="43"/>
      <c r="C648" s="43"/>
      <c r="D648" s="43"/>
      <c r="E648" s="43"/>
      <c r="F648" s="44"/>
      <c r="G648" s="43"/>
      <c r="H648" s="43"/>
      <c r="I648" s="43"/>
      <c r="J648" s="43"/>
      <c r="K648" s="43"/>
      <c r="L648" s="43"/>
      <c r="M648" s="10"/>
      <c r="N648" s="10"/>
      <c r="P648" s="10"/>
    </row>
    <row r="649">
      <c r="A649" s="43"/>
      <c r="B649" s="43"/>
      <c r="C649" s="43"/>
      <c r="D649" s="43"/>
      <c r="E649" s="43"/>
      <c r="F649" s="44"/>
      <c r="G649" s="43"/>
      <c r="H649" s="43"/>
      <c r="I649" s="43"/>
      <c r="J649" s="43"/>
      <c r="K649" s="43"/>
      <c r="L649" s="43"/>
      <c r="M649" s="10"/>
      <c r="N649" s="10"/>
      <c r="P649" s="10"/>
    </row>
    <row r="650">
      <c r="A650" s="43"/>
      <c r="B650" s="43"/>
      <c r="C650" s="43"/>
      <c r="D650" s="43"/>
      <c r="E650" s="43"/>
      <c r="F650" s="44"/>
      <c r="G650" s="43"/>
      <c r="H650" s="43"/>
      <c r="I650" s="43"/>
      <c r="J650" s="43"/>
      <c r="K650" s="43"/>
      <c r="L650" s="43"/>
      <c r="M650" s="10"/>
      <c r="N650" s="10"/>
      <c r="P650" s="10"/>
    </row>
    <row r="651">
      <c r="A651" s="43"/>
      <c r="B651" s="43"/>
      <c r="C651" s="43"/>
      <c r="D651" s="43"/>
      <c r="E651" s="43"/>
      <c r="F651" s="44"/>
      <c r="G651" s="43"/>
      <c r="H651" s="43"/>
      <c r="I651" s="43"/>
      <c r="J651" s="43"/>
      <c r="K651" s="43"/>
      <c r="L651" s="43"/>
      <c r="M651" s="10"/>
      <c r="N651" s="10"/>
      <c r="P651" s="10"/>
    </row>
    <row r="652">
      <c r="A652" s="43"/>
      <c r="B652" s="43"/>
      <c r="C652" s="43"/>
      <c r="D652" s="43"/>
      <c r="E652" s="43"/>
      <c r="F652" s="44"/>
      <c r="G652" s="43"/>
      <c r="H652" s="43"/>
      <c r="I652" s="43"/>
      <c r="J652" s="43"/>
      <c r="K652" s="43"/>
      <c r="L652" s="43"/>
      <c r="M652" s="10"/>
      <c r="N652" s="10"/>
      <c r="P652" s="10"/>
    </row>
    <row r="653">
      <c r="A653" s="43"/>
      <c r="B653" s="43"/>
      <c r="C653" s="43"/>
      <c r="D653" s="43"/>
      <c r="E653" s="43"/>
      <c r="F653" s="44"/>
      <c r="G653" s="43"/>
      <c r="H653" s="43"/>
      <c r="I653" s="43"/>
      <c r="J653" s="43"/>
      <c r="K653" s="43"/>
      <c r="L653" s="43"/>
      <c r="M653" s="10"/>
      <c r="N653" s="10"/>
      <c r="P653" s="10"/>
    </row>
    <row r="654">
      <c r="A654" s="43"/>
      <c r="B654" s="43"/>
      <c r="C654" s="43"/>
      <c r="D654" s="43"/>
      <c r="E654" s="43"/>
      <c r="F654" s="44"/>
      <c r="G654" s="43"/>
      <c r="H654" s="43"/>
      <c r="I654" s="43"/>
      <c r="J654" s="43"/>
      <c r="K654" s="43"/>
      <c r="L654" s="43"/>
      <c r="M654" s="10"/>
      <c r="N654" s="10"/>
      <c r="P654" s="10"/>
    </row>
    <row r="655">
      <c r="A655" s="43"/>
      <c r="B655" s="43"/>
      <c r="C655" s="43"/>
      <c r="D655" s="43"/>
      <c r="E655" s="43"/>
      <c r="F655" s="44"/>
      <c r="G655" s="43"/>
      <c r="H655" s="43"/>
      <c r="I655" s="43"/>
      <c r="J655" s="43"/>
      <c r="K655" s="43"/>
      <c r="L655" s="43"/>
      <c r="M655" s="10"/>
      <c r="N655" s="10"/>
      <c r="P655" s="10"/>
    </row>
    <row r="656">
      <c r="A656" s="43"/>
      <c r="B656" s="43"/>
      <c r="C656" s="43"/>
      <c r="D656" s="43"/>
      <c r="E656" s="43"/>
      <c r="F656" s="44"/>
      <c r="G656" s="43"/>
      <c r="H656" s="43"/>
      <c r="I656" s="43"/>
      <c r="J656" s="43"/>
      <c r="K656" s="43"/>
      <c r="L656" s="43"/>
      <c r="M656" s="10"/>
      <c r="N656" s="10"/>
      <c r="P656" s="10"/>
    </row>
    <row r="657">
      <c r="A657" s="43"/>
      <c r="B657" s="43"/>
      <c r="C657" s="43"/>
      <c r="D657" s="43"/>
      <c r="E657" s="43"/>
      <c r="F657" s="44"/>
      <c r="G657" s="43"/>
      <c r="H657" s="43"/>
      <c r="I657" s="43"/>
      <c r="J657" s="43"/>
      <c r="K657" s="43"/>
      <c r="L657" s="43"/>
      <c r="M657" s="10"/>
      <c r="N657" s="10"/>
      <c r="P657" s="10"/>
    </row>
    <row r="658">
      <c r="A658" s="43"/>
      <c r="B658" s="43"/>
      <c r="C658" s="43"/>
      <c r="D658" s="43"/>
      <c r="E658" s="43"/>
      <c r="F658" s="44"/>
      <c r="G658" s="43"/>
      <c r="H658" s="43"/>
      <c r="I658" s="43"/>
      <c r="J658" s="43"/>
      <c r="K658" s="43"/>
      <c r="L658" s="43"/>
      <c r="M658" s="10"/>
      <c r="N658" s="10"/>
      <c r="P658" s="10"/>
    </row>
    <row r="659">
      <c r="A659" s="43"/>
      <c r="B659" s="43"/>
      <c r="C659" s="43"/>
      <c r="D659" s="43"/>
      <c r="E659" s="43"/>
      <c r="F659" s="44"/>
      <c r="G659" s="43"/>
      <c r="H659" s="43"/>
      <c r="I659" s="43"/>
      <c r="J659" s="43"/>
      <c r="K659" s="43"/>
      <c r="L659" s="43"/>
      <c r="M659" s="10"/>
      <c r="N659" s="10"/>
      <c r="P659" s="10"/>
    </row>
    <row r="660">
      <c r="A660" s="43"/>
      <c r="B660" s="43"/>
      <c r="C660" s="43"/>
      <c r="D660" s="43"/>
      <c r="E660" s="43"/>
      <c r="F660" s="44"/>
      <c r="G660" s="43"/>
      <c r="H660" s="43"/>
      <c r="I660" s="43"/>
      <c r="J660" s="43"/>
      <c r="K660" s="43"/>
      <c r="L660" s="43"/>
      <c r="M660" s="10"/>
      <c r="N660" s="10"/>
      <c r="P660" s="10"/>
    </row>
    <row r="661">
      <c r="A661" s="43"/>
      <c r="B661" s="43"/>
      <c r="C661" s="43"/>
      <c r="D661" s="43"/>
      <c r="E661" s="43"/>
      <c r="F661" s="44"/>
      <c r="G661" s="43"/>
      <c r="H661" s="43"/>
      <c r="I661" s="43"/>
      <c r="J661" s="43"/>
      <c r="K661" s="43"/>
      <c r="L661" s="43"/>
      <c r="M661" s="10"/>
      <c r="N661" s="10"/>
      <c r="P661" s="10"/>
    </row>
    <row r="662">
      <c r="A662" s="43"/>
      <c r="B662" s="43"/>
      <c r="C662" s="43"/>
      <c r="D662" s="43"/>
      <c r="E662" s="43"/>
      <c r="F662" s="44"/>
      <c r="G662" s="43"/>
      <c r="H662" s="43"/>
      <c r="I662" s="43"/>
      <c r="J662" s="43"/>
      <c r="K662" s="43"/>
      <c r="L662" s="43"/>
      <c r="M662" s="10"/>
      <c r="N662" s="10"/>
      <c r="P662" s="10"/>
    </row>
    <row r="663">
      <c r="A663" s="43"/>
      <c r="B663" s="43"/>
      <c r="C663" s="43"/>
      <c r="D663" s="43"/>
      <c r="E663" s="43"/>
      <c r="F663" s="44"/>
      <c r="G663" s="43"/>
      <c r="H663" s="43"/>
      <c r="I663" s="43"/>
      <c r="J663" s="43"/>
      <c r="K663" s="43"/>
      <c r="L663" s="43"/>
      <c r="M663" s="10"/>
      <c r="N663" s="10"/>
      <c r="P663" s="10"/>
    </row>
    <row r="664">
      <c r="A664" s="43"/>
      <c r="B664" s="43"/>
      <c r="C664" s="43"/>
      <c r="D664" s="43"/>
      <c r="E664" s="43"/>
      <c r="F664" s="44"/>
      <c r="G664" s="43"/>
      <c r="H664" s="43"/>
      <c r="I664" s="43"/>
      <c r="J664" s="43"/>
      <c r="K664" s="43"/>
      <c r="L664" s="43"/>
      <c r="M664" s="10"/>
      <c r="N664" s="10"/>
      <c r="P664" s="10"/>
    </row>
    <row r="665">
      <c r="A665" s="43"/>
      <c r="B665" s="43"/>
      <c r="C665" s="43"/>
      <c r="D665" s="43"/>
      <c r="E665" s="43"/>
      <c r="F665" s="44"/>
      <c r="G665" s="43"/>
      <c r="H665" s="43"/>
      <c r="I665" s="43"/>
      <c r="J665" s="43"/>
      <c r="K665" s="43"/>
      <c r="L665" s="43"/>
      <c r="M665" s="10"/>
      <c r="N665" s="10"/>
      <c r="P665" s="10"/>
    </row>
    <row r="666">
      <c r="A666" s="43"/>
      <c r="B666" s="43"/>
      <c r="C666" s="43"/>
      <c r="D666" s="43"/>
      <c r="E666" s="43"/>
      <c r="F666" s="44"/>
      <c r="G666" s="43"/>
      <c r="H666" s="43"/>
      <c r="I666" s="43"/>
      <c r="J666" s="43"/>
      <c r="K666" s="43"/>
      <c r="L666" s="43"/>
      <c r="M666" s="10"/>
      <c r="N666" s="10"/>
      <c r="P666" s="10"/>
    </row>
    <row r="667">
      <c r="A667" s="43"/>
      <c r="B667" s="43"/>
      <c r="C667" s="43"/>
      <c r="D667" s="43"/>
      <c r="E667" s="43"/>
      <c r="F667" s="44"/>
      <c r="G667" s="43"/>
      <c r="H667" s="43"/>
      <c r="I667" s="43"/>
      <c r="J667" s="43"/>
      <c r="K667" s="43"/>
      <c r="L667" s="43"/>
      <c r="M667" s="10"/>
      <c r="N667" s="10"/>
      <c r="P667" s="10"/>
    </row>
    <row r="668">
      <c r="A668" s="43"/>
      <c r="B668" s="43"/>
      <c r="C668" s="43"/>
      <c r="D668" s="43"/>
      <c r="E668" s="43"/>
      <c r="F668" s="44"/>
      <c r="G668" s="43"/>
      <c r="H668" s="43"/>
      <c r="I668" s="43"/>
      <c r="J668" s="43"/>
      <c r="K668" s="43"/>
      <c r="L668" s="43"/>
      <c r="M668" s="10"/>
      <c r="N668" s="10"/>
      <c r="P668" s="10"/>
    </row>
    <row r="669">
      <c r="A669" s="43"/>
      <c r="B669" s="43"/>
      <c r="C669" s="43"/>
      <c r="D669" s="43"/>
      <c r="E669" s="43"/>
      <c r="F669" s="44"/>
      <c r="G669" s="43"/>
      <c r="H669" s="43"/>
      <c r="I669" s="43"/>
      <c r="J669" s="43"/>
      <c r="K669" s="43"/>
      <c r="L669" s="43"/>
      <c r="M669" s="10"/>
      <c r="N669" s="10"/>
      <c r="P669" s="10"/>
    </row>
    <row r="670">
      <c r="A670" s="43"/>
      <c r="B670" s="43"/>
      <c r="C670" s="43"/>
      <c r="D670" s="43"/>
      <c r="E670" s="43"/>
      <c r="F670" s="44"/>
      <c r="G670" s="43"/>
      <c r="H670" s="43"/>
      <c r="I670" s="43"/>
      <c r="J670" s="43"/>
      <c r="K670" s="43"/>
      <c r="L670" s="43"/>
      <c r="M670" s="10"/>
      <c r="N670" s="10"/>
      <c r="P670" s="10"/>
    </row>
    <row r="671">
      <c r="A671" s="43"/>
      <c r="B671" s="43"/>
      <c r="C671" s="43"/>
      <c r="D671" s="43"/>
      <c r="E671" s="43"/>
      <c r="F671" s="44"/>
      <c r="G671" s="43"/>
      <c r="H671" s="43"/>
      <c r="I671" s="43"/>
      <c r="J671" s="43"/>
      <c r="K671" s="43"/>
      <c r="L671" s="43"/>
      <c r="M671" s="10"/>
      <c r="N671" s="10"/>
      <c r="P671" s="10"/>
    </row>
    <row r="672">
      <c r="A672" s="43"/>
      <c r="B672" s="43"/>
      <c r="C672" s="43"/>
      <c r="D672" s="43"/>
      <c r="E672" s="43"/>
      <c r="F672" s="44"/>
      <c r="G672" s="43"/>
      <c r="H672" s="43"/>
      <c r="I672" s="43"/>
      <c r="J672" s="43"/>
      <c r="K672" s="43"/>
      <c r="L672" s="43"/>
      <c r="M672" s="10"/>
      <c r="N672" s="10"/>
      <c r="P672" s="10"/>
    </row>
    <row r="673">
      <c r="A673" s="43"/>
      <c r="B673" s="43"/>
      <c r="C673" s="43"/>
      <c r="D673" s="43"/>
      <c r="E673" s="43"/>
      <c r="F673" s="44"/>
      <c r="G673" s="43"/>
      <c r="H673" s="43"/>
      <c r="I673" s="43"/>
      <c r="J673" s="43"/>
      <c r="K673" s="43"/>
      <c r="L673" s="43"/>
      <c r="M673" s="10"/>
      <c r="N673" s="10"/>
      <c r="P673" s="10"/>
    </row>
    <row r="674">
      <c r="A674" s="43"/>
      <c r="B674" s="43"/>
      <c r="C674" s="43"/>
      <c r="D674" s="43"/>
      <c r="E674" s="43"/>
      <c r="F674" s="44"/>
      <c r="G674" s="43"/>
      <c r="H674" s="43"/>
      <c r="I674" s="43"/>
      <c r="J674" s="43"/>
      <c r="K674" s="43"/>
      <c r="L674" s="43"/>
      <c r="M674" s="10"/>
      <c r="N674" s="10"/>
      <c r="P674" s="10"/>
    </row>
    <row r="675">
      <c r="A675" s="43"/>
      <c r="B675" s="43"/>
      <c r="C675" s="43"/>
      <c r="D675" s="43"/>
      <c r="E675" s="43"/>
      <c r="F675" s="44"/>
      <c r="G675" s="43"/>
      <c r="H675" s="43"/>
      <c r="I675" s="43"/>
      <c r="J675" s="43"/>
      <c r="K675" s="43"/>
      <c r="L675" s="43"/>
      <c r="M675" s="10"/>
      <c r="N675" s="10"/>
      <c r="P675" s="10"/>
    </row>
    <row r="676">
      <c r="A676" s="43"/>
      <c r="B676" s="43"/>
      <c r="C676" s="43"/>
      <c r="D676" s="43"/>
      <c r="E676" s="43"/>
      <c r="F676" s="44"/>
      <c r="G676" s="43"/>
      <c r="H676" s="43"/>
      <c r="I676" s="43"/>
      <c r="J676" s="43"/>
      <c r="K676" s="43"/>
      <c r="L676" s="43"/>
      <c r="M676" s="10"/>
      <c r="N676" s="10"/>
      <c r="P676" s="10"/>
    </row>
    <row r="677">
      <c r="A677" s="43"/>
      <c r="B677" s="43"/>
      <c r="C677" s="43"/>
      <c r="D677" s="43"/>
      <c r="E677" s="43"/>
      <c r="F677" s="44"/>
      <c r="G677" s="43"/>
      <c r="H677" s="43"/>
      <c r="I677" s="43"/>
      <c r="J677" s="43"/>
      <c r="K677" s="43"/>
      <c r="L677" s="43"/>
      <c r="M677" s="10"/>
      <c r="N677" s="10"/>
      <c r="P677" s="10"/>
    </row>
    <row r="678">
      <c r="A678" s="43"/>
      <c r="B678" s="43"/>
      <c r="C678" s="43"/>
      <c r="D678" s="43"/>
      <c r="E678" s="43"/>
      <c r="F678" s="44"/>
      <c r="G678" s="43"/>
      <c r="H678" s="43"/>
      <c r="I678" s="43"/>
      <c r="J678" s="43"/>
      <c r="K678" s="43"/>
      <c r="L678" s="43"/>
      <c r="M678" s="10"/>
      <c r="N678" s="10"/>
      <c r="P678" s="10"/>
    </row>
    <row r="679">
      <c r="A679" s="43"/>
      <c r="B679" s="43"/>
      <c r="C679" s="43"/>
      <c r="D679" s="43"/>
      <c r="E679" s="43"/>
      <c r="F679" s="44"/>
      <c r="G679" s="43"/>
      <c r="H679" s="43"/>
      <c r="I679" s="43"/>
      <c r="J679" s="43"/>
      <c r="K679" s="43"/>
      <c r="L679" s="43"/>
      <c r="M679" s="10"/>
      <c r="N679" s="10"/>
      <c r="P679" s="10"/>
    </row>
    <row r="680">
      <c r="A680" s="43"/>
      <c r="B680" s="43"/>
      <c r="C680" s="43"/>
      <c r="D680" s="43"/>
      <c r="E680" s="43"/>
      <c r="F680" s="44"/>
      <c r="G680" s="43"/>
      <c r="H680" s="43"/>
      <c r="I680" s="43"/>
      <c r="J680" s="43"/>
      <c r="K680" s="43"/>
      <c r="L680" s="43"/>
      <c r="M680" s="10"/>
      <c r="N680" s="10"/>
      <c r="P680" s="10"/>
    </row>
    <row r="681">
      <c r="A681" s="43"/>
      <c r="B681" s="43"/>
      <c r="C681" s="43"/>
      <c r="D681" s="43"/>
      <c r="E681" s="43"/>
      <c r="F681" s="44"/>
      <c r="G681" s="43"/>
      <c r="H681" s="43"/>
      <c r="I681" s="43"/>
      <c r="J681" s="43"/>
      <c r="K681" s="43"/>
      <c r="L681" s="43"/>
      <c r="M681" s="10"/>
      <c r="N681" s="10"/>
      <c r="P681" s="10"/>
    </row>
    <row r="682">
      <c r="A682" s="43"/>
      <c r="B682" s="43"/>
      <c r="C682" s="43"/>
      <c r="D682" s="43"/>
      <c r="E682" s="43"/>
      <c r="F682" s="44"/>
      <c r="G682" s="43"/>
      <c r="H682" s="43"/>
      <c r="I682" s="43"/>
      <c r="J682" s="43"/>
      <c r="K682" s="43"/>
      <c r="L682" s="43"/>
      <c r="M682" s="10"/>
      <c r="N682" s="10"/>
      <c r="P682" s="10"/>
    </row>
    <row r="683">
      <c r="A683" s="43"/>
      <c r="B683" s="43"/>
      <c r="C683" s="43"/>
      <c r="D683" s="43"/>
      <c r="E683" s="43"/>
      <c r="F683" s="44"/>
      <c r="G683" s="43"/>
      <c r="H683" s="43"/>
      <c r="I683" s="43"/>
      <c r="J683" s="43"/>
      <c r="K683" s="43"/>
      <c r="L683" s="43"/>
      <c r="M683" s="10"/>
      <c r="N683" s="10"/>
      <c r="P683" s="10"/>
    </row>
    <row r="684">
      <c r="A684" s="43"/>
      <c r="B684" s="43"/>
      <c r="C684" s="43"/>
      <c r="D684" s="43"/>
      <c r="E684" s="43"/>
      <c r="F684" s="44"/>
      <c r="G684" s="43"/>
      <c r="H684" s="43"/>
      <c r="I684" s="43"/>
      <c r="J684" s="43"/>
      <c r="K684" s="43"/>
      <c r="L684" s="43"/>
      <c r="M684" s="10"/>
      <c r="N684" s="10"/>
      <c r="P684" s="10"/>
    </row>
    <row r="685">
      <c r="A685" s="43"/>
      <c r="B685" s="43"/>
      <c r="C685" s="43"/>
      <c r="D685" s="43"/>
      <c r="E685" s="43"/>
      <c r="F685" s="44"/>
      <c r="G685" s="43"/>
      <c r="H685" s="43"/>
      <c r="I685" s="43"/>
      <c r="J685" s="43"/>
      <c r="K685" s="43"/>
      <c r="L685" s="43"/>
      <c r="M685" s="10"/>
      <c r="N685" s="10"/>
      <c r="P685" s="10"/>
    </row>
    <row r="686">
      <c r="A686" s="43"/>
      <c r="B686" s="43"/>
      <c r="C686" s="43"/>
      <c r="D686" s="43"/>
      <c r="E686" s="43"/>
      <c r="F686" s="44"/>
      <c r="G686" s="43"/>
      <c r="H686" s="43"/>
      <c r="I686" s="43"/>
      <c r="J686" s="43"/>
      <c r="K686" s="43"/>
      <c r="L686" s="43"/>
      <c r="M686" s="10"/>
      <c r="N686" s="10"/>
      <c r="P686" s="10"/>
    </row>
    <row r="687">
      <c r="A687" s="43"/>
      <c r="B687" s="43"/>
      <c r="C687" s="43"/>
      <c r="D687" s="43"/>
      <c r="E687" s="43"/>
      <c r="F687" s="44"/>
      <c r="G687" s="43"/>
      <c r="H687" s="43"/>
      <c r="I687" s="43"/>
      <c r="J687" s="43"/>
      <c r="K687" s="43"/>
      <c r="L687" s="43"/>
      <c r="M687" s="10"/>
      <c r="N687" s="10"/>
      <c r="P687" s="10"/>
    </row>
    <row r="688">
      <c r="A688" s="43"/>
      <c r="B688" s="43"/>
      <c r="C688" s="43"/>
      <c r="D688" s="43"/>
      <c r="E688" s="43"/>
      <c r="F688" s="44"/>
      <c r="G688" s="43"/>
      <c r="H688" s="43"/>
      <c r="I688" s="43"/>
      <c r="J688" s="43"/>
      <c r="K688" s="43"/>
      <c r="L688" s="43"/>
      <c r="M688" s="10"/>
      <c r="N688" s="10"/>
      <c r="P688" s="10"/>
    </row>
    <row r="689">
      <c r="A689" s="43"/>
      <c r="B689" s="43"/>
      <c r="C689" s="43"/>
      <c r="D689" s="43"/>
      <c r="E689" s="43"/>
      <c r="F689" s="44"/>
      <c r="G689" s="43"/>
      <c r="H689" s="43"/>
      <c r="I689" s="43"/>
      <c r="J689" s="43"/>
      <c r="K689" s="43"/>
      <c r="L689" s="43"/>
      <c r="M689" s="10"/>
      <c r="N689" s="10"/>
      <c r="P689" s="10"/>
    </row>
    <row r="690">
      <c r="A690" s="43"/>
      <c r="B690" s="43"/>
      <c r="C690" s="43"/>
      <c r="D690" s="43"/>
      <c r="E690" s="43"/>
      <c r="F690" s="44"/>
      <c r="G690" s="43"/>
      <c r="H690" s="43"/>
      <c r="I690" s="43"/>
      <c r="J690" s="43"/>
      <c r="K690" s="43"/>
      <c r="L690" s="43"/>
      <c r="M690" s="10"/>
      <c r="N690" s="10"/>
      <c r="P690" s="10"/>
    </row>
    <row r="691">
      <c r="A691" s="43"/>
      <c r="B691" s="43"/>
      <c r="C691" s="43"/>
      <c r="D691" s="43"/>
      <c r="E691" s="43"/>
      <c r="F691" s="44"/>
      <c r="G691" s="43"/>
      <c r="H691" s="43"/>
      <c r="I691" s="43"/>
      <c r="J691" s="43"/>
      <c r="K691" s="43"/>
      <c r="L691" s="43"/>
      <c r="M691" s="10"/>
      <c r="N691" s="10"/>
      <c r="P691" s="10"/>
    </row>
    <row r="692">
      <c r="A692" s="43"/>
      <c r="B692" s="43"/>
      <c r="C692" s="43"/>
      <c r="D692" s="43"/>
      <c r="E692" s="43"/>
      <c r="F692" s="44"/>
      <c r="G692" s="43"/>
      <c r="H692" s="43"/>
      <c r="I692" s="43"/>
      <c r="J692" s="43"/>
      <c r="K692" s="43"/>
      <c r="L692" s="43"/>
      <c r="M692" s="10"/>
      <c r="N692" s="10"/>
      <c r="P692" s="10"/>
    </row>
    <row r="693">
      <c r="A693" s="43"/>
      <c r="B693" s="43"/>
      <c r="C693" s="43"/>
      <c r="D693" s="43"/>
      <c r="E693" s="43"/>
      <c r="F693" s="44"/>
      <c r="G693" s="43"/>
      <c r="H693" s="43"/>
      <c r="I693" s="43"/>
      <c r="J693" s="43"/>
      <c r="K693" s="43"/>
      <c r="L693" s="43"/>
      <c r="M693" s="10"/>
      <c r="N693" s="10"/>
      <c r="P693" s="10"/>
    </row>
    <row r="694">
      <c r="A694" s="43"/>
      <c r="B694" s="43"/>
      <c r="C694" s="43"/>
      <c r="D694" s="43"/>
      <c r="E694" s="43"/>
      <c r="F694" s="44"/>
      <c r="G694" s="43"/>
      <c r="H694" s="43"/>
      <c r="I694" s="43"/>
      <c r="J694" s="43"/>
      <c r="K694" s="43"/>
      <c r="L694" s="43"/>
      <c r="M694" s="10"/>
      <c r="N694" s="10"/>
      <c r="P694" s="10"/>
    </row>
    <row r="695">
      <c r="A695" s="43"/>
      <c r="B695" s="43"/>
      <c r="C695" s="43"/>
      <c r="D695" s="43"/>
      <c r="E695" s="43"/>
      <c r="F695" s="44"/>
      <c r="G695" s="43"/>
      <c r="H695" s="43"/>
      <c r="I695" s="43"/>
      <c r="J695" s="43"/>
      <c r="K695" s="43"/>
      <c r="L695" s="43"/>
      <c r="M695" s="10"/>
      <c r="N695" s="10"/>
      <c r="P695" s="10"/>
    </row>
    <row r="696">
      <c r="A696" s="43"/>
      <c r="B696" s="43"/>
      <c r="C696" s="43"/>
      <c r="D696" s="43"/>
      <c r="E696" s="43"/>
      <c r="F696" s="44"/>
      <c r="G696" s="43"/>
      <c r="H696" s="43"/>
      <c r="I696" s="43"/>
      <c r="J696" s="43"/>
      <c r="K696" s="43"/>
      <c r="L696" s="43"/>
      <c r="M696" s="10"/>
      <c r="N696" s="10"/>
      <c r="P696" s="10"/>
    </row>
    <row r="697">
      <c r="A697" s="43"/>
      <c r="B697" s="43"/>
      <c r="C697" s="43"/>
      <c r="D697" s="43"/>
      <c r="E697" s="43"/>
      <c r="F697" s="44"/>
      <c r="G697" s="43"/>
      <c r="H697" s="43"/>
      <c r="I697" s="43"/>
      <c r="J697" s="43"/>
      <c r="K697" s="43"/>
      <c r="L697" s="43"/>
      <c r="M697" s="10"/>
      <c r="N697" s="10"/>
      <c r="P697" s="10"/>
    </row>
    <row r="698">
      <c r="A698" s="43"/>
      <c r="B698" s="43"/>
      <c r="C698" s="43"/>
      <c r="D698" s="43"/>
      <c r="E698" s="43"/>
      <c r="F698" s="44"/>
      <c r="G698" s="43"/>
      <c r="H698" s="43"/>
      <c r="I698" s="43"/>
      <c r="J698" s="43"/>
      <c r="K698" s="43"/>
      <c r="L698" s="43"/>
      <c r="M698" s="10"/>
      <c r="N698" s="10"/>
      <c r="P698" s="10"/>
    </row>
    <row r="699">
      <c r="A699" s="43"/>
      <c r="B699" s="43"/>
      <c r="C699" s="43"/>
      <c r="D699" s="43"/>
      <c r="E699" s="43"/>
      <c r="F699" s="44"/>
      <c r="G699" s="43"/>
      <c r="H699" s="43"/>
      <c r="I699" s="43"/>
      <c r="J699" s="43"/>
      <c r="K699" s="43"/>
      <c r="L699" s="43"/>
      <c r="M699" s="10"/>
      <c r="N699" s="10"/>
      <c r="P699" s="10"/>
    </row>
    <row r="700">
      <c r="A700" s="43"/>
      <c r="B700" s="43"/>
      <c r="C700" s="43"/>
      <c r="D700" s="43"/>
      <c r="E700" s="43"/>
      <c r="F700" s="44"/>
      <c r="G700" s="43"/>
      <c r="H700" s="43"/>
      <c r="I700" s="43"/>
      <c r="J700" s="43"/>
      <c r="K700" s="43"/>
      <c r="L700" s="43"/>
      <c r="M700" s="10"/>
      <c r="N700" s="10"/>
      <c r="P700" s="10"/>
    </row>
    <row r="701">
      <c r="A701" s="43"/>
      <c r="B701" s="43"/>
      <c r="C701" s="43"/>
      <c r="D701" s="43"/>
      <c r="E701" s="43"/>
      <c r="F701" s="44"/>
      <c r="G701" s="43"/>
      <c r="H701" s="43"/>
      <c r="I701" s="43"/>
      <c r="J701" s="43"/>
      <c r="K701" s="43"/>
      <c r="L701" s="43"/>
      <c r="M701" s="10"/>
      <c r="N701" s="10"/>
      <c r="P701" s="10"/>
    </row>
    <row r="702">
      <c r="A702" s="43"/>
      <c r="B702" s="43"/>
      <c r="C702" s="43"/>
      <c r="D702" s="43"/>
      <c r="E702" s="43"/>
      <c r="F702" s="44"/>
      <c r="G702" s="43"/>
      <c r="H702" s="43"/>
      <c r="I702" s="43"/>
      <c r="J702" s="43"/>
      <c r="K702" s="43"/>
      <c r="L702" s="43"/>
      <c r="M702" s="10"/>
      <c r="N702" s="10"/>
      <c r="P702" s="10"/>
    </row>
    <row r="703">
      <c r="A703" s="43"/>
      <c r="B703" s="43"/>
      <c r="C703" s="43"/>
      <c r="D703" s="43"/>
      <c r="E703" s="43"/>
      <c r="F703" s="44"/>
      <c r="G703" s="43"/>
      <c r="H703" s="43"/>
      <c r="I703" s="43"/>
      <c r="J703" s="43"/>
      <c r="K703" s="43"/>
      <c r="L703" s="43"/>
      <c r="M703" s="10"/>
      <c r="N703" s="10"/>
      <c r="P703" s="10"/>
    </row>
    <row r="704">
      <c r="A704" s="43"/>
      <c r="B704" s="43"/>
      <c r="C704" s="43"/>
      <c r="D704" s="43"/>
      <c r="E704" s="43"/>
      <c r="F704" s="44"/>
      <c r="G704" s="43"/>
      <c r="H704" s="43"/>
      <c r="I704" s="43"/>
      <c r="J704" s="43"/>
      <c r="K704" s="43"/>
      <c r="L704" s="43"/>
      <c r="M704" s="10"/>
      <c r="N704" s="10"/>
      <c r="P704" s="10"/>
    </row>
    <row r="705">
      <c r="A705" s="43"/>
      <c r="B705" s="43"/>
      <c r="C705" s="43"/>
      <c r="D705" s="43"/>
      <c r="E705" s="43"/>
      <c r="F705" s="44"/>
      <c r="G705" s="43"/>
      <c r="H705" s="43"/>
      <c r="I705" s="43"/>
      <c r="J705" s="43"/>
      <c r="K705" s="43"/>
      <c r="L705" s="43"/>
      <c r="M705" s="10"/>
      <c r="N705" s="10"/>
      <c r="P705" s="10"/>
    </row>
    <row r="706">
      <c r="A706" s="43"/>
      <c r="B706" s="43"/>
      <c r="C706" s="43"/>
      <c r="D706" s="43"/>
      <c r="E706" s="43"/>
      <c r="F706" s="44"/>
      <c r="G706" s="43"/>
      <c r="H706" s="43"/>
      <c r="I706" s="43"/>
      <c r="J706" s="43"/>
      <c r="K706" s="43"/>
      <c r="L706" s="43"/>
      <c r="M706" s="10"/>
      <c r="N706" s="10"/>
      <c r="P706" s="10"/>
    </row>
    <row r="707">
      <c r="A707" s="43"/>
      <c r="B707" s="43"/>
      <c r="C707" s="43"/>
      <c r="D707" s="43"/>
      <c r="E707" s="43"/>
      <c r="F707" s="44"/>
      <c r="G707" s="43"/>
      <c r="H707" s="43"/>
      <c r="I707" s="43"/>
      <c r="J707" s="43"/>
      <c r="K707" s="43"/>
      <c r="L707" s="43"/>
      <c r="M707" s="10"/>
      <c r="N707" s="10"/>
      <c r="P707" s="10"/>
    </row>
    <row r="708">
      <c r="A708" s="43"/>
      <c r="B708" s="43"/>
      <c r="C708" s="43"/>
      <c r="D708" s="43"/>
      <c r="E708" s="43"/>
      <c r="F708" s="44"/>
      <c r="G708" s="43"/>
      <c r="H708" s="43"/>
      <c r="I708" s="43"/>
      <c r="J708" s="43"/>
      <c r="K708" s="43"/>
      <c r="L708" s="43"/>
      <c r="M708" s="10"/>
      <c r="N708" s="10"/>
      <c r="P708" s="10"/>
    </row>
    <row r="709">
      <c r="A709" s="43"/>
      <c r="B709" s="43"/>
      <c r="C709" s="43"/>
      <c r="D709" s="43"/>
      <c r="E709" s="43"/>
      <c r="F709" s="44"/>
      <c r="G709" s="43"/>
      <c r="H709" s="43"/>
      <c r="I709" s="43"/>
      <c r="J709" s="43"/>
      <c r="K709" s="43"/>
      <c r="L709" s="43"/>
      <c r="M709" s="10"/>
      <c r="N709" s="10"/>
      <c r="P709" s="10"/>
    </row>
    <row r="710">
      <c r="A710" s="43"/>
      <c r="B710" s="43"/>
      <c r="C710" s="43"/>
      <c r="D710" s="43"/>
      <c r="E710" s="43"/>
      <c r="F710" s="44"/>
      <c r="G710" s="43"/>
      <c r="H710" s="43"/>
      <c r="I710" s="43"/>
      <c r="J710" s="43"/>
      <c r="K710" s="43"/>
      <c r="L710" s="43"/>
      <c r="M710" s="10"/>
      <c r="N710" s="10"/>
      <c r="P710" s="10"/>
    </row>
    <row r="711">
      <c r="A711" s="43"/>
      <c r="B711" s="43"/>
      <c r="C711" s="43"/>
      <c r="D711" s="43"/>
      <c r="E711" s="43"/>
      <c r="F711" s="44"/>
      <c r="G711" s="43"/>
      <c r="H711" s="43"/>
      <c r="I711" s="43"/>
      <c r="J711" s="43"/>
      <c r="K711" s="43"/>
      <c r="L711" s="43"/>
      <c r="M711" s="10"/>
      <c r="N711" s="10"/>
      <c r="P711" s="10"/>
    </row>
    <row r="712">
      <c r="A712" s="43"/>
      <c r="B712" s="43"/>
      <c r="C712" s="43"/>
      <c r="D712" s="43"/>
      <c r="E712" s="43"/>
      <c r="F712" s="44"/>
      <c r="G712" s="43"/>
      <c r="H712" s="43"/>
      <c r="I712" s="43"/>
      <c r="J712" s="43"/>
      <c r="K712" s="43"/>
      <c r="L712" s="43"/>
      <c r="M712" s="10"/>
      <c r="N712" s="10"/>
      <c r="P712" s="10"/>
    </row>
    <row r="713">
      <c r="A713" s="43"/>
      <c r="B713" s="43"/>
      <c r="C713" s="43"/>
      <c r="D713" s="43"/>
      <c r="E713" s="43"/>
      <c r="F713" s="44"/>
      <c r="G713" s="43"/>
      <c r="H713" s="43"/>
      <c r="I713" s="43"/>
      <c r="J713" s="43"/>
      <c r="K713" s="43"/>
      <c r="L713" s="43"/>
      <c r="M713" s="10"/>
      <c r="N713" s="10"/>
      <c r="P713" s="10"/>
    </row>
    <row r="714">
      <c r="A714" s="43"/>
      <c r="B714" s="43"/>
      <c r="C714" s="43"/>
      <c r="D714" s="43"/>
      <c r="E714" s="43"/>
      <c r="F714" s="44"/>
      <c r="G714" s="43"/>
      <c r="H714" s="43"/>
      <c r="I714" s="43"/>
      <c r="J714" s="43"/>
      <c r="K714" s="43"/>
      <c r="L714" s="43"/>
      <c r="M714" s="10"/>
      <c r="N714" s="10"/>
      <c r="P714" s="10"/>
    </row>
    <row r="715">
      <c r="A715" s="43"/>
      <c r="B715" s="43"/>
      <c r="C715" s="43"/>
      <c r="D715" s="43"/>
      <c r="E715" s="43"/>
      <c r="F715" s="44"/>
      <c r="G715" s="43"/>
      <c r="H715" s="43"/>
      <c r="I715" s="43"/>
      <c r="J715" s="43"/>
      <c r="K715" s="43"/>
      <c r="L715" s="43"/>
      <c r="M715" s="10"/>
      <c r="N715" s="10"/>
      <c r="P715" s="10"/>
    </row>
    <row r="716">
      <c r="A716" s="43"/>
      <c r="B716" s="43"/>
      <c r="C716" s="43"/>
      <c r="D716" s="43"/>
      <c r="E716" s="43"/>
      <c r="F716" s="44"/>
      <c r="G716" s="43"/>
      <c r="H716" s="43"/>
      <c r="I716" s="43"/>
      <c r="J716" s="43"/>
      <c r="K716" s="43"/>
      <c r="L716" s="43"/>
      <c r="M716" s="10"/>
      <c r="N716" s="10"/>
      <c r="P716" s="10"/>
    </row>
    <row r="717">
      <c r="A717" s="43"/>
      <c r="B717" s="43"/>
      <c r="C717" s="43"/>
      <c r="D717" s="43"/>
      <c r="E717" s="43"/>
      <c r="F717" s="44"/>
      <c r="G717" s="43"/>
      <c r="H717" s="43"/>
      <c r="I717" s="43"/>
      <c r="J717" s="43"/>
      <c r="K717" s="43"/>
      <c r="L717" s="43"/>
      <c r="M717" s="10"/>
      <c r="N717" s="10"/>
      <c r="P717" s="10"/>
    </row>
    <row r="718">
      <c r="A718" s="43"/>
      <c r="B718" s="43"/>
      <c r="C718" s="43"/>
      <c r="D718" s="43"/>
      <c r="E718" s="43"/>
      <c r="F718" s="44"/>
      <c r="G718" s="43"/>
      <c r="H718" s="43"/>
      <c r="I718" s="43"/>
      <c r="J718" s="43"/>
      <c r="K718" s="43"/>
      <c r="L718" s="43"/>
      <c r="M718" s="10"/>
      <c r="N718" s="10"/>
      <c r="P718" s="10"/>
    </row>
    <row r="719">
      <c r="A719" s="43"/>
      <c r="B719" s="43"/>
      <c r="C719" s="43"/>
      <c r="D719" s="43"/>
      <c r="E719" s="43"/>
      <c r="F719" s="44"/>
      <c r="G719" s="43"/>
      <c r="H719" s="43"/>
      <c r="I719" s="43"/>
      <c r="J719" s="43"/>
      <c r="K719" s="43"/>
      <c r="L719" s="43"/>
      <c r="M719" s="10"/>
      <c r="N719" s="10"/>
      <c r="P719" s="10"/>
    </row>
    <row r="720">
      <c r="A720" s="43"/>
      <c r="B720" s="43"/>
      <c r="C720" s="43"/>
      <c r="D720" s="43"/>
      <c r="E720" s="43"/>
      <c r="F720" s="44"/>
      <c r="G720" s="43"/>
      <c r="H720" s="43"/>
      <c r="I720" s="43"/>
      <c r="J720" s="43"/>
      <c r="K720" s="43"/>
      <c r="L720" s="43"/>
      <c r="M720" s="10"/>
      <c r="N720" s="10"/>
      <c r="P720" s="10"/>
    </row>
    <row r="721">
      <c r="A721" s="43"/>
      <c r="B721" s="43"/>
      <c r="C721" s="43"/>
      <c r="D721" s="43"/>
      <c r="E721" s="43"/>
      <c r="F721" s="44"/>
      <c r="G721" s="43"/>
      <c r="H721" s="43"/>
      <c r="I721" s="43"/>
      <c r="J721" s="43"/>
      <c r="K721" s="43"/>
      <c r="L721" s="43"/>
      <c r="M721" s="10"/>
      <c r="N721" s="10"/>
      <c r="P721" s="10"/>
    </row>
    <row r="722">
      <c r="A722" s="43"/>
      <c r="B722" s="43"/>
      <c r="C722" s="43"/>
      <c r="D722" s="43"/>
      <c r="E722" s="43"/>
      <c r="F722" s="44"/>
      <c r="G722" s="43"/>
      <c r="H722" s="43"/>
      <c r="I722" s="43"/>
      <c r="J722" s="43"/>
      <c r="K722" s="43"/>
      <c r="L722" s="43"/>
      <c r="M722" s="10"/>
      <c r="N722" s="10"/>
      <c r="P722" s="10"/>
    </row>
    <row r="723">
      <c r="A723" s="43"/>
      <c r="B723" s="43"/>
      <c r="C723" s="43"/>
      <c r="D723" s="43"/>
      <c r="E723" s="43"/>
      <c r="F723" s="44"/>
      <c r="G723" s="43"/>
      <c r="H723" s="43"/>
      <c r="I723" s="43"/>
      <c r="J723" s="43"/>
      <c r="K723" s="43"/>
      <c r="L723" s="43"/>
      <c r="M723" s="10"/>
      <c r="N723" s="10"/>
      <c r="P723" s="10"/>
    </row>
    <row r="724">
      <c r="A724" s="43"/>
      <c r="B724" s="43"/>
      <c r="C724" s="43"/>
      <c r="D724" s="43"/>
      <c r="E724" s="43"/>
      <c r="F724" s="44"/>
      <c r="G724" s="43"/>
      <c r="H724" s="43"/>
      <c r="I724" s="43"/>
      <c r="J724" s="43"/>
      <c r="K724" s="43"/>
      <c r="L724" s="43"/>
      <c r="M724" s="10"/>
      <c r="N724" s="10"/>
      <c r="P724" s="10"/>
    </row>
    <row r="725">
      <c r="A725" s="43"/>
      <c r="B725" s="43"/>
      <c r="C725" s="43"/>
      <c r="D725" s="43"/>
      <c r="E725" s="43"/>
      <c r="F725" s="44"/>
      <c r="G725" s="43"/>
      <c r="H725" s="43"/>
      <c r="I725" s="43"/>
      <c r="J725" s="43"/>
      <c r="K725" s="43"/>
      <c r="L725" s="43"/>
      <c r="M725" s="10"/>
      <c r="N725" s="10"/>
      <c r="P725" s="10"/>
    </row>
    <row r="726">
      <c r="A726" s="43"/>
      <c r="B726" s="43"/>
      <c r="C726" s="43"/>
      <c r="D726" s="43"/>
      <c r="E726" s="43"/>
      <c r="F726" s="44"/>
      <c r="G726" s="43"/>
      <c r="H726" s="43"/>
      <c r="I726" s="43"/>
      <c r="J726" s="43"/>
      <c r="K726" s="43"/>
      <c r="L726" s="43"/>
      <c r="M726" s="10"/>
      <c r="N726" s="10"/>
      <c r="P726" s="10"/>
    </row>
    <row r="727">
      <c r="A727" s="43"/>
      <c r="B727" s="43"/>
      <c r="C727" s="43"/>
      <c r="D727" s="43"/>
      <c r="E727" s="43"/>
      <c r="F727" s="44"/>
      <c r="G727" s="43"/>
      <c r="H727" s="43"/>
      <c r="I727" s="43"/>
      <c r="J727" s="43"/>
      <c r="K727" s="43"/>
      <c r="L727" s="43"/>
      <c r="M727" s="10"/>
      <c r="N727" s="10"/>
      <c r="P727" s="10"/>
    </row>
    <row r="728">
      <c r="A728" s="43"/>
      <c r="B728" s="43"/>
      <c r="C728" s="43"/>
      <c r="D728" s="43"/>
      <c r="E728" s="43"/>
      <c r="F728" s="44"/>
      <c r="G728" s="43"/>
      <c r="H728" s="43"/>
      <c r="I728" s="43"/>
      <c r="J728" s="43"/>
      <c r="K728" s="43"/>
      <c r="L728" s="43"/>
      <c r="M728" s="10"/>
      <c r="N728" s="10"/>
      <c r="P728" s="10"/>
    </row>
    <row r="729">
      <c r="A729" s="43"/>
      <c r="B729" s="43"/>
      <c r="C729" s="43"/>
      <c r="D729" s="43"/>
      <c r="E729" s="43"/>
      <c r="F729" s="44"/>
      <c r="G729" s="43"/>
      <c r="H729" s="43"/>
      <c r="I729" s="43"/>
      <c r="J729" s="43"/>
      <c r="K729" s="43"/>
      <c r="L729" s="43"/>
      <c r="M729" s="10"/>
      <c r="N729" s="10"/>
      <c r="P729" s="10"/>
    </row>
    <row r="730">
      <c r="A730" s="43"/>
      <c r="B730" s="43"/>
      <c r="C730" s="43"/>
      <c r="D730" s="43"/>
      <c r="E730" s="43"/>
      <c r="F730" s="44"/>
      <c r="G730" s="43"/>
      <c r="H730" s="43"/>
      <c r="I730" s="43"/>
      <c r="J730" s="43"/>
      <c r="K730" s="43"/>
      <c r="L730" s="43"/>
      <c r="M730" s="10"/>
      <c r="N730" s="10"/>
      <c r="P730" s="10"/>
    </row>
    <row r="731">
      <c r="A731" s="43"/>
      <c r="B731" s="43"/>
      <c r="C731" s="43"/>
      <c r="D731" s="43"/>
      <c r="E731" s="43"/>
      <c r="F731" s="44"/>
      <c r="G731" s="43"/>
      <c r="H731" s="43"/>
      <c r="I731" s="43"/>
      <c r="J731" s="43"/>
      <c r="K731" s="43"/>
      <c r="L731" s="43"/>
      <c r="M731" s="10"/>
      <c r="N731" s="10"/>
      <c r="P731" s="10"/>
    </row>
    <row r="732">
      <c r="A732" s="43"/>
      <c r="B732" s="43"/>
      <c r="C732" s="43"/>
      <c r="D732" s="43"/>
      <c r="E732" s="43"/>
      <c r="F732" s="44"/>
      <c r="G732" s="43"/>
      <c r="H732" s="43"/>
      <c r="I732" s="43"/>
      <c r="J732" s="43"/>
      <c r="K732" s="43"/>
      <c r="L732" s="43"/>
      <c r="M732" s="10"/>
      <c r="N732" s="10"/>
      <c r="P732" s="10"/>
    </row>
    <row r="733">
      <c r="A733" s="43"/>
      <c r="B733" s="43"/>
      <c r="C733" s="43"/>
      <c r="D733" s="43"/>
      <c r="E733" s="43"/>
      <c r="F733" s="44"/>
      <c r="G733" s="43"/>
      <c r="H733" s="43"/>
      <c r="I733" s="43"/>
      <c r="J733" s="43"/>
      <c r="K733" s="43"/>
      <c r="L733" s="43"/>
      <c r="M733" s="10"/>
      <c r="N733" s="10"/>
      <c r="P733" s="10"/>
    </row>
    <row r="734">
      <c r="A734" s="43"/>
      <c r="B734" s="43"/>
      <c r="C734" s="43"/>
      <c r="D734" s="43"/>
      <c r="E734" s="43"/>
      <c r="F734" s="44"/>
      <c r="G734" s="43"/>
      <c r="H734" s="43"/>
      <c r="I734" s="43"/>
      <c r="J734" s="43"/>
      <c r="K734" s="43"/>
      <c r="L734" s="43"/>
      <c r="M734" s="10"/>
      <c r="N734" s="10"/>
      <c r="P734" s="10"/>
    </row>
    <row r="735">
      <c r="A735" s="43"/>
      <c r="B735" s="43"/>
      <c r="C735" s="43"/>
      <c r="D735" s="43"/>
      <c r="E735" s="43"/>
      <c r="F735" s="44"/>
      <c r="G735" s="43"/>
      <c r="H735" s="43"/>
      <c r="I735" s="43"/>
      <c r="J735" s="43"/>
      <c r="K735" s="43"/>
      <c r="L735" s="43"/>
      <c r="M735" s="10"/>
      <c r="N735" s="10"/>
      <c r="P735" s="10"/>
    </row>
    <row r="736">
      <c r="A736" s="43"/>
      <c r="B736" s="43"/>
      <c r="C736" s="43"/>
      <c r="D736" s="43"/>
      <c r="E736" s="43"/>
      <c r="F736" s="44"/>
      <c r="G736" s="43"/>
      <c r="H736" s="43"/>
      <c r="I736" s="43"/>
      <c r="J736" s="43"/>
      <c r="K736" s="43"/>
      <c r="L736" s="43"/>
      <c r="M736" s="10"/>
      <c r="N736" s="10"/>
      <c r="P736" s="10"/>
    </row>
    <row r="737">
      <c r="A737" s="43"/>
      <c r="B737" s="43"/>
      <c r="C737" s="43"/>
      <c r="D737" s="43"/>
      <c r="E737" s="43"/>
      <c r="F737" s="44"/>
      <c r="G737" s="43"/>
      <c r="H737" s="43"/>
      <c r="I737" s="43"/>
      <c r="J737" s="43"/>
      <c r="K737" s="43"/>
      <c r="L737" s="43"/>
      <c r="M737" s="10"/>
      <c r="N737" s="10"/>
      <c r="P737" s="10"/>
    </row>
    <row r="738">
      <c r="A738" s="43"/>
      <c r="B738" s="43"/>
      <c r="C738" s="43"/>
      <c r="D738" s="43"/>
      <c r="E738" s="43"/>
      <c r="F738" s="44"/>
      <c r="G738" s="43"/>
      <c r="H738" s="43"/>
      <c r="I738" s="43"/>
      <c r="J738" s="43"/>
      <c r="K738" s="43"/>
      <c r="L738" s="43"/>
      <c r="M738" s="10"/>
      <c r="N738" s="10"/>
      <c r="P738" s="10"/>
    </row>
    <row r="739">
      <c r="A739" s="43"/>
      <c r="B739" s="43"/>
      <c r="C739" s="43"/>
      <c r="D739" s="43"/>
      <c r="E739" s="43"/>
      <c r="F739" s="44"/>
      <c r="G739" s="43"/>
      <c r="H739" s="43"/>
      <c r="I739" s="43"/>
      <c r="J739" s="43"/>
      <c r="K739" s="43"/>
      <c r="L739" s="43"/>
      <c r="M739" s="10"/>
      <c r="N739" s="10"/>
      <c r="P739" s="10"/>
    </row>
    <row r="740">
      <c r="A740" s="43"/>
      <c r="B740" s="43"/>
      <c r="C740" s="43"/>
      <c r="D740" s="43"/>
      <c r="E740" s="43"/>
      <c r="F740" s="44"/>
      <c r="G740" s="43"/>
      <c r="H740" s="43"/>
      <c r="I740" s="43"/>
      <c r="J740" s="43"/>
      <c r="K740" s="43"/>
      <c r="L740" s="43"/>
      <c r="M740" s="10"/>
      <c r="N740" s="10"/>
      <c r="P740" s="10"/>
    </row>
    <row r="741">
      <c r="A741" s="43"/>
      <c r="B741" s="43"/>
      <c r="C741" s="43"/>
      <c r="D741" s="43"/>
      <c r="E741" s="43"/>
      <c r="F741" s="44"/>
      <c r="G741" s="43"/>
      <c r="H741" s="43"/>
      <c r="I741" s="43"/>
      <c r="J741" s="43"/>
      <c r="K741" s="43"/>
      <c r="L741" s="43"/>
      <c r="M741" s="10"/>
      <c r="N741" s="10"/>
      <c r="P741" s="10"/>
    </row>
    <row r="742">
      <c r="A742" s="43"/>
      <c r="B742" s="43"/>
      <c r="C742" s="43"/>
      <c r="D742" s="43"/>
      <c r="E742" s="43"/>
      <c r="F742" s="44"/>
      <c r="G742" s="43"/>
      <c r="H742" s="43"/>
      <c r="I742" s="43"/>
      <c r="J742" s="43"/>
      <c r="K742" s="43"/>
      <c r="L742" s="43"/>
      <c r="M742" s="10"/>
      <c r="N742" s="10"/>
      <c r="P742" s="10"/>
    </row>
    <row r="743">
      <c r="A743" s="43"/>
      <c r="B743" s="43"/>
      <c r="C743" s="43"/>
      <c r="D743" s="43"/>
      <c r="E743" s="43"/>
      <c r="F743" s="44"/>
      <c r="G743" s="43"/>
      <c r="H743" s="43"/>
      <c r="I743" s="43"/>
      <c r="J743" s="43"/>
      <c r="K743" s="43"/>
      <c r="L743" s="43"/>
      <c r="M743" s="10"/>
      <c r="N743" s="10"/>
      <c r="P743" s="10"/>
    </row>
    <row r="744">
      <c r="A744" s="43"/>
      <c r="B744" s="43"/>
      <c r="C744" s="43"/>
      <c r="D744" s="43"/>
      <c r="E744" s="43"/>
      <c r="F744" s="44"/>
      <c r="G744" s="43"/>
      <c r="H744" s="43"/>
      <c r="I744" s="43"/>
      <c r="J744" s="43"/>
      <c r="K744" s="43"/>
      <c r="L744" s="43"/>
      <c r="M744" s="10"/>
      <c r="N744" s="10"/>
      <c r="P744" s="10"/>
    </row>
    <row r="745">
      <c r="A745" s="43"/>
      <c r="B745" s="43"/>
      <c r="C745" s="43"/>
      <c r="D745" s="43"/>
      <c r="E745" s="43"/>
      <c r="F745" s="44"/>
      <c r="G745" s="43"/>
      <c r="H745" s="43"/>
      <c r="I745" s="43"/>
      <c r="J745" s="43"/>
      <c r="K745" s="43"/>
      <c r="L745" s="43"/>
      <c r="M745" s="10"/>
      <c r="N745" s="10"/>
      <c r="P745" s="10"/>
    </row>
    <row r="746">
      <c r="A746" s="43"/>
      <c r="B746" s="43"/>
      <c r="C746" s="43"/>
      <c r="D746" s="43"/>
      <c r="E746" s="43"/>
      <c r="F746" s="44"/>
      <c r="G746" s="43"/>
      <c r="H746" s="43"/>
      <c r="I746" s="43"/>
      <c r="J746" s="43"/>
      <c r="K746" s="43"/>
      <c r="L746" s="43"/>
      <c r="M746" s="10"/>
      <c r="N746" s="10"/>
      <c r="P746" s="10"/>
    </row>
    <row r="747">
      <c r="A747" s="43"/>
      <c r="B747" s="43"/>
      <c r="C747" s="43"/>
      <c r="D747" s="43"/>
      <c r="E747" s="43"/>
      <c r="F747" s="44"/>
      <c r="G747" s="43"/>
      <c r="H747" s="43"/>
      <c r="I747" s="43"/>
      <c r="J747" s="43"/>
      <c r="K747" s="43"/>
      <c r="L747" s="43"/>
      <c r="M747" s="10"/>
      <c r="N747" s="10"/>
      <c r="P747" s="10"/>
    </row>
    <row r="748">
      <c r="A748" s="43"/>
      <c r="B748" s="43"/>
      <c r="C748" s="43"/>
      <c r="D748" s="43"/>
      <c r="E748" s="43"/>
      <c r="F748" s="44"/>
      <c r="G748" s="43"/>
      <c r="H748" s="43"/>
      <c r="I748" s="43"/>
      <c r="J748" s="43"/>
      <c r="K748" s="43"/>
      <c r="L748" s="43"/>
      <c r="M748" s="10"/>
      <c r="N748" s="10"/>
      <c r="P748" s="10"/>
    </row>
    <row r="749">
      <c r="A749" s="43"/>
      <c r="B749" s="43"/>
      <c r="C749" s="43"/>
      <c r="D749" s="43"/>
      <c r="E749" s="43"/>
      <c r="F749" s="44"/>
      <c r="G749" s="43"/>
      <c r="H749" s="43"/>
      <c r="I749" s="43"/>
      <c r="J749" s="43"/>
      <c r="K749" s="43"/>
      <c r="L749" s="43"/>
      <c r="M749" s="10"/>
      <c r="N749" s="10"/>
      <c r="P749" s="10"/>
    </row>
    <row r="750">
      <c r="A750" s="43"/>
      <c r="B750" s="43"/>
      <c r="C750" s="43"/>
      <c r="D750" s="43"/>
      <c r="E750" s="43"/>
      <c r="F750" s="44"/>
      <c r="G750" s="43"/>
      <c r="H750" s="43"/>
      <c r="I750" s="43"/>
      <c r="J750" s="43"/>
      <c r="K750" s="43"/>
      <c r="L750" s="43"/>
      <c r="M750" s="10"/>
      <c r="N750" s="10"/>
      <c r="P750" s="10"/>
    </row>
    <row r="751">
      <c r="A751" s="43"/>
      <c r="B751" s="43"/>
      <c r="C751" s="43"/>
      <c r="D751" s="43"/>
      <c r="E751" s="43"/>
      <c r="F751" s="44"/>
      <c r="G751" s="43"/>
      <c r="H751" s="43"/>
      <c r="I751" s="43"/>
      <c r="J751" s="43"/>
      <c r="K751" s="43"/>
      <c r="L751" s="43"/>
      <c r="M751" s="10"/>
      <c r="N751" s="10"/>
      <c r="P751" s="10"/>
    </row>
    <row r="752">
      <c r="A752" s="43"/>
      <c r="B752" s="43"/>
      <c r="C752" s="43"/>
      <c r="D752" s="43"/>
      <c r="E752" s="43"/>
      <c r="F752" s="44"/>
      <c r="G752" s="43"/>
      <c r="H752" s="43"/>
      <c r="I752" s="43"/>
      <c r="J752" s="43"/>
      <c r="K752" s="43"/>
      <c r="L752" s="43"/>
      <c r="M752" s="10"/>
      <c r="N752" s="10"/>
      <c r="P752" s="10"/>
    </row>
    <row r="753">
      <c r="A753" s="43"/>
      <c r="B753" s="43"/>
      <c r="C753" s="43"/>
      <c r="D753" s="43"/>
      <c r="E753" s="43"/>
      <c r="F753" s="44"/>
      <c r="G753" s="43"/>
      <c r="H753" s="43"/>
      <c r="I753" s="43"/>
      <c r="J753" s="43"/>
      <c r="K753" s="43"/>
      <c r="L753" s="43"/>
      <c r="M753" s="10"/>
      <c r="N753" s="10"/>
      <c r="P753" s="10"/>
    </row>
    <row r="754">
      <c r="A754" s="43"/>
      <c r="B754" s="43"/>
      <c r="C754" s="43"/>
      <c r="D754" s="43"/>
      <c r="E754" s="43"/>
      <c r="F754" s="44"/>
      <c r="G754" s="43"/>
      <c r="H754" s="43"/>
      <c r="I754" s="43"/>
      <c r="J754" s="43"/>
      <c r="K754" s="43"/>
      <c r="L754" s="43"/>
      <c r="M754" s="10"/>
      <c r="N754" s="10"/>
      <c r="P754" s="10"/>
    </row>
    <row r="755">
      <c r="A755" s="43"/>
      <c r="B755" s="43"/>
      <c r="C755" s="43"/>
      <c r="D755" s="43"/>
      <c r="E755" s="43"/>
      <c r="F755" s="44"/>
      <c r="G755" s="43"/>
      <c r="H755" s="43"/>
      <c r="I755" s="43"/>
      <c r="J755" s="43"/>
      <c r="K755" s="43"/>
      <c r="L755" s="43"/>
      <c r="M755" s="10"/>
      <c r="N755" s="10"/>
      <c r="P755" s="10"/>
    </row>
    <row r="756">
      <c r="A756" s="43"/>
      <c r="B756" s="43"/>
      <c r="C756" s="43"/>
      <c r="D756" s="43"/>
      <c r="E756" s="43"/>
      <c r="F756" s="44"/>
      <c r="G756" s="43"/>
      <c r="H756" s="43"/>
      <c r="I756" s="43"/>
      <c r="J756" s="43"/>
      <c r="K756" s="43"/>
      <c r="L756" s="43"/>
      <c r="M756" s="10"/>
      <c r="N756" s="10"/>
      <c r="P756" s="10"/>
    </row>
    <row r="757">
      <c r="A757" s="43"/>
      <c r="B757" s="43"/>
      <c r="C757" s="43"/>
      <c r="D757" s="43"/>
      <c r="E757" s="43"/>
      <c r="F757" s="44"/>
      <c r="G757" s="43"/>
      <c r="H757" s="43"/>
      <c r="I757" s="43"/>
      <c r="J757" s="43"/>
      <c r="K757" s="43"/>
      <c r="L757" s="43"/>
      <c r="M757" s="10"/>
      <c r="N757" s="10"/>
      <c r="P757" s="10"/>
    </row>
    <row r="758">
      <c r="A758" s="43"/>
      <c r="B758" s="43"/>
      <c r="C758" s="43"/>
      <c r="D758" s="43"/>
      <c r="E758" s="43"/>
      <c r="F758" s="44"/>
      <c r="G758" s="43"/>
      <c r="H758" s="43"/>
      <c r="I758" s="43"/>
      <c r="J758" s="43"/>
      <c r="K758" s="43"/>
      <c r="L758" s="43"/>
      <c r="M758" s="10"/>
      <c r="N758" s="10"/>
      <c r="P758" s="10"/>
    </row>
    <row r="759">
      <c r="A759" s="43"/>
      <c r="B759" s="43"/>
      <c r="C759" s="43"/>
      <c r="D759" s="43"/>
      <c r="E759" s="43"/>
      <c r="F759" s="44"/>
      <c r="G759" s="43"/>
      <c r="H759" s="43"/>
      <c r="I759" s="43"/>
      <c r="J759" s="43"/>
      <c r="K759" s="43"/>
      <c r="L759" s="43"/>
      <c r="M759" s="10"/>
      <c r="N759" s="10"/>
      <c r="P759" s="10"/>
    </row>
    <row r="760">
      <c r="A760" s="43"/>
      <c r="B760" s="43"/>
      <c r="C760" s="43"/>
      <c r="D760" s="43"/>
      <c r="E760" s="43"/>
      <c r="F760" s="44"/>
      <c r="G760" s="43"/>
      <c r="H760" s="43"/>
      <c r="I760" s="43"/>
      <c r="J760" s="43"/>
      <c r="K760" s="43"/>
      <c r="L760" s="43"/>
      <c r="M760" s="10"/>
      <c r="N760" s="10"/>
      <c r="P760" s="10"/>
    </row>
    <row r="761">
      <c r="A761" s="43"/>
      <c r="B761" s="43"/>
      <c r="C761" s="43"/>
      <c r="D761" s="43"/>
      <c r="E761" s="43"/>
      <c r="F761" s="44"/>
      <c r="G761" s="43"/>
      <c r="H761" s="43"/>
      <c r="I761" s="43"/>
      <c r="J761" s="43"/>
      <c r="K761" s="43"/>
      <c r="L761" s="43"/>
      <c r="M761" s="10"/>
      <c r="N761" s="10"/>
      <c r="P761" s="10"/>
    </row>
    <row r="762">
      <c r="A762" s="43"/>
      <c r="B762" s="43"/>
      <c r="C762" s="43"/>
      <c r="D762" s="43"/>
      <c r="E762" s="43"/>
      <c r="F762" s="44"/>
      <c r="G762" s="43"/>
      <c r="H762" s="43"/>
      <c r="I762" s="43"/>
      <c r="J762" s="43"/>
      <c r="K762" s="43"/>
      <c r="L762" s="43"/>
      <c r="M762" s="10"/>
      <c r="N762" s="10"/>
      <c r="P762" s="10"/>
    </row>
    <row r="763">
      <c r="A763" s="43"/>
      <c r="B763" s="43"/>
      <c r="C763" s="43"/>
      <c r="D763" s="43"/>
      <c r="E763" s="43"/>
      <c r="F763" s="44"/>
      <c r="G763" s="43"/>
      <c r="H763" s="43"/>
      <c r="I763" s="43"/>
      <c r="J763" s="43"/>
      <c r="K763" s="43"/>
      <c r="L763" s="43"/>
      <c r="M763" s="10"/>
      <c r="N763" s="10"/>
      <c r="P763" s="10"/>
    </row>
    <row r="764">
      <c r="A764" s="43"/>
      <c r="B764" s="43"/>
      <c r="C764" s="43"/>
      <c r="D764" s="43"/>
      <c r="E764" s="43"/>
      <c r="F764" s="44"/>
      <c r="G764" s="43"/>
      <c r="H764" s="43"/>
      <c r="I764" s="43"/>
      <c r="J764" s="43"/>
      <c r="K764" s="43"/>
      <c r="L764" s="43"/>
      <c r="M764" s="10"/>
      <c r="N764" s="10"/>
      <c r="P764" s="10"/>
    </row>
    <row r="765">
      <c r="A765" s="43"/>
      <c r="B765" s="43"/>
      <c r="C765" s="43"/>
      <c r="D765" s="43"/>
      <c r="E765" s="43"/>
      <c r="F765" s="44"/>
      <c r="G765" s="43"/>
      <c r="H765" s="43"/>
      <c r="I765" s="43"/>
      <c r="J765" s="43"/>
      <c r="K765" s="43"/>
      <c r="L765" s="43"/>
      <c r="M765" s="10"/>
      <c r="N765" s="10"/>
      <c r="P765" s="10"/>
    </row>
    <row r="766">
      <c r="A766" s="43"/>
      <c r="B766" s="43"/>
      <c r="C766" s="43"/>
      <c r="D766" s="43"/>
      <c r="E766" s="43"/>
      <c r="F766" s="44"/>
      <c r="G766" s="43"/>
      <c r="H766" s="43"/>
      <c r="I766" s="43"/>
      <c r="J766" s="43"/>
      <c r="K766" s="43"/>
      <c r="L766" s="43"/>
      <c r="M766" s="10"/>
      <c r="N766" s="10"/>
      <c r="P766" s="10"/>
    </row>
    <row r="767">
      <c r="A767" s="43"/>
      <c r="B767" s="43"/>
      <c r="C767" s="43"/>
      <c r="D767" s="43"/>
      <c r="E767" s="43"/>
      <c r="F767" s="44"/>
      <c r="G767" s="43"/>
      <c r="H767" s="43"/>
      <c r="I767" s="43"/>
      <c r="J767" s="43"/>
      <c r="K767" s="43"/>
      <c r="L767" s="43"/>
      <c r="M767" s="10"/>
      <c r="N767" s="10"/>
      <c r="P767" s="10"/>
    </row>
    <row r="768">
      <c r="A768" s="43"/>
      <c r="B768" s="43"/>
      <c r="C768" s="43"/>
      <c r="D768" s="43"/>
      <c r="E768" s="43"/>
      <c r="F768" s="44"/>
      <c r="G768" s="43"/>
      <c r="H768" s="43"/>
      <c r="I768" s="43"/>
      <c r="J768" s="43"/>
      <c r="K768" s="43"/>
      <c r="L768" s="43"/>
      <c r="M768" s="10"/>
      <c r="N768" s="10"/>
      <c r="P768" s="10"/>
    </row>
    <row r="769">
      <c r="A769" s="43"/>
      <c r="B769" s="43"/>
      <c r="C769" s="43"/>
      <c r="D769" s="43"/>
      <c r="E769" s="43"/>
      <c r="F769" s="44"/>
      <c r="G769" s="43"/>
      <c r="H769" s="43"/>
      <c r="I769" s="43"/>
      <c r="J769" s="43"/>
      <c r="K769" s="43"/>
      <c r="L769" s="43"/>
      <c r="M769" s="10"/>
      <c r="N769" s="10"/>
      <c r="P769" s="10"/>
    </row>
    <row r="770">
      <c r="A770" s="43"/>
      <c r="B770" s="43"/>
      <c r="C770" s="43"/>
      <c r="D770" s="43"/>
      <c r="E770" s="43"/>
      <c r="F770" s="44"/>
      <c r="G770" s="43"/>
      <c r="H770" s="43"/>
      <c r="I770" s="43"/>
      <c r="J770" s="43"/>
      <c r="K770" s="43"/>
      <c r="L770" s="43"/>
      <c r="M770" s="10"/>
      <c r="N770" s="10"/>
      <c r="P770" s="10"/>
    </row>
    <row r="771">
      <c r="A771" s="43"/>
      <c r="B771" s="43"/>
      <c r="C771" s="43"/>
      <c r="D771" s="43"/>
      <c r="E771" s="43"/>
      <c r="F771" s="44"/>
      <c r="G771" s="43"/>
      <c r="H771" s="43"/>
      <c r="I771" s="43"/>
      <c r="J771" s="43"/>
      <c r="K771" s="43"/>
      <c r="L771" s="43"/>
      <c r="M771" s="10"/>
      <c r="N771" s="10"/>
      <c r="P771" s="10"/>
    </row>
    <row r="772">
      <c r="A772" s="43"/>
      <c r="B772" s="43"/>
      <c r="C772" s="43"/>
      <c r="D772" s="43"/>
      <c r="E772" s="43"/>
      <c r="F772" s="44"/>
      <c r="G772" s="43"/>
      <c r="H772" s="43"/>
      <c r="I772" s="43"/>
      <c r="J772" s="43"/>
      <c r="K772" s="43"/>
      <c r="L772" s="43"/>
      <c r="M772" s="10"/>
      <c r="N772" s="10"/>
      <c r="P772" s="10"/>
    </row>
    <row r="773">
      <c r="A773" s="43"/>
      <c r="B773" s="43"/>
      <c r="C773" s="43"/>
      <c r="D773" s="43"/>
      <c r="E773" s="43"/>
      <c r="F773" s="44"/>
      <c r="G773" s="43"/>
      <c r="H773" s="43"/>
      <c r="I773" s="43"/>
      <c r="J773" s="43"/>
      <c r="K773" s="43"/>
      <c r="L773" s="43"/>
      <c r="M773" s="10"/>
      <c r="N773" s="10"/>
      <c r="P773" s="10"/>
    </row>
    <row r="774">
      <c r="A774" s="43"/>
      <c r="B774" s="43"/>
      <c r="C774" s="43"/>
      <c r="D774" s="43"/>
      <c r="E774" s="43"/>
      <c r="F774" s="44"/>
      <c r="G774" s="43"/>
      <c r="H774" s="43"/>
      <c r="I774" s="43"/>
      <c r="J774" s="43"/>
      <c r="K774" s="43"/>
      <c r="L774" s="43"/>
      <c r="M774" s="10"/>
      <c r="N774" s="10"/>
      <c r="P774" s="10"/>
    </row>
    <row r="775">
      <c r="A775" s="43"/>
      <c r="B775" s="43"/>
      <c r="C775" s="43"/>
      <c r="D775" s="43"/>
      <c r="E775" s="43"/>
      <c r="F775" s="44"/>
      <c r="G775" s="43"/>
      <c r="H775" s="43"/>
      <c r="I775" s="43"/>
      <c r="J775" s="43"/>
      <c r="K775" s="43"/>
      <c r="L775" s="43"/>
      <c r="M775" s="10"/>
      <c r="N775" s="10"/>
      <c r="P775" s="10"/>
    </row>
    <row r="776">
      <c r="A776" s="43"/>
      <c r="B776" s="43"/>
      <c r="C776" s="43"/>
      <c r="D776" s="43"/>
      <c r="E776" s="43"/>
      <c r="F776" s="44"/>
      <c r="G776" s="43"/>
      <c r="H776" s="43"/>
      <c r="I776" s="43"/>
      <c r="J776" s="43"/>
      <c r="K776" s="43"/>
      <c r="L776" s="43"/>
      <c r="M776" s="10"/>
      <c r="N776" s="10"/>
      <c r="P776" s="10"/>
    </row>
    <row r="777">
      <c r="A777" s="43"/>
      <c r="B777" s="43"/>
      <c r="C777" s="43"/>
      <c r="D777" s="43"/>
      <c r="E777" s="43"/>
      <c r="F777" s="44"/>
      <c r="G777" s="43"/>
      <c r="H777" s="43"/>
      <c r="I777" s="43"/>
      <c r="J777" s="43"/>
      <c r="K777" s="43"/>
      <c r="L777" s="43"/>
      <c r="M777" s="10"/>
      <c r="N777" s="10"/>
      <c r="P777" s="10"/>
    </row>
    <row r="778">
      <c r="A778" s="43"/>
      <c r="B778" s="43"/>
      <c r="C778" s="43"/>
      <c r="D778" s="43"/>
      <c r="E778" s="43"/>
      <c r="F778" s="44"/>
      <c r="G778" s="43"/>
      <c r="H778" s="43"/>
      <c r="I778" s="43"/>
      <c r="J778" s="43"/>
      <c r="K778" s="43"/>
      <c r="L778" s="43"/>
      <c r="M778" s="10"/>
      <c r="N778" s="10"/>
      <c r="P778" s="10"/>
    </row>
    <row r="779">
      <c r="A779" s="43"/>
      <c r="B779" s="43"/>
      <c r="C779" s="43"/>
      <c r="D779" s="43"/>
      <c r="E779" s="43"/>
      <c r="F779" s="44"/>
      <c r="G779" s="43"/>
      <c r="H779" s="43"/>
      <c r="I779" s="43"/>
      <c r="J779" s="43"/>
      <c r="K779" s="43"/>
      <c r="L779" s="43"/>
      <c r="M779" s="10"/>
      <c r="N779" s="10"/>
      <c r="P779" s="10"/>
    </row>
    <row r="780">
      <c r="A780" s="43"/>
      <c r="B780" s="43"/>
      <c r="C780" s="43"/>
      <c r="D780" s="43"/>
      <c r="E780" s="43"/>
      <c r="F780" s="44"/>
      <c r="G780" s="43"/>
      <c r="H780" s="43"/>
      <c r="I780" s="43"/>
      <c r="J780" s="43"/>
      <c r="K780" s="43"/>
      <c r="L780" s="43"/>
      <c r="M780" s="10"/>
      <c r="N780" s="10"/>
      <c r="P780" s="10"/>
    </row>
    <row r="781">
      <c r="A781" s="43"/>
      <c r="B781" s="43"/>
      <c r="C781" s="43"/>
      <c r="D781" s="43"/>
      <c r="E781" s="43"/>
      <c r="F781" s="44"/>
      <c r="G781" s="43"/>
      <c r="H781" s="43"/>
      <c r="I781" s="43"/>
      <c r="J781" s="43"/>
      <c r="K781" s="43"/>
      <c r="L781" s="43"/>
      <c r="M781" s="10"/>
      <c r="N781" s="10"/>
      <c r="P781" s="10"/>
    </row>
    <row r="782">
      <c r="A782" s="43"/>
      <c r="B782" s="43"/>
      <c r="C782" s="43"/>
      <c r="D782" s="43"/>
      <c r="E782" s="43"/>
      <c r="F782" s="44"/>
      <c r="G782" s="43"/>
      <c r="H782" s="43"/>
      <c r="I782" s="43"/>
      <c r="J782" s="43"/>
      <c r="K782" s="43"/>
      <c r="L782" s="43"/>
      <c r="M782" s="10"/>
      <c r="N782" s="10"/>
      <c r="P782" s="10"/>
    </row>
    <row r="783">
      <c r="A783" s="43"/>
      <c r="B783" s="43"/>
      <c r="C783" s="43"/>
      <c r="D783" s="43"/>
      <c r="E783" s="43"/>
      <c r="F783" s="44"/>
      <c r="G783" s="43"/>
      <c r="H783" s="43"/>
      <c r="I783" s="43"/>
      <c r="J783" s="43"/>
      <c r="K783" s="43"/>
      <c r="L783" s="43"/>
      <c r="M783" s="10"/>
      <c r="N783" s="10"/>
      <c r="P783" s="10"/>
    </row>
    <row r="784">
      <c r="A784" s="43"/>
      <c r="B784" s="43"/>
      <c r="C784" s="43"/>
      <c r="D784" s="43"/>
      <c r="E784" s="43"/>
      <c r="F784" s="44"/>
      <c r="G784" s="43"/>
      <c r="H784" s="43"/>
      <c r="I784" s="43"/>
      <c r="J784" s="43"/>
      <c r="K784" s="43"/>
      <c r="L784" s="43"/>
      <c r="M784" s="10"/>
      <c r="N784" s="10"/>
      <c r="P784" s="10"/>
    </row>
    <row r="785">
      <c r="A785" s="43"/>
      <c r="B785" s="43"/>
      <c r="C785" s="43"/>
      <c r="D785" s="43"/>
      <c r="E785" s="43"/>
      <c r="F785" s="44"/>
      <c r="G785" s="43"/>
      <c r="H785" s="43"/>
      <c r="I785" s="43"/>
      <c r="J785" s="43"/>
      <c r="K785" s="43"/>
      <c r="L785" s="43"/>
      <c r="M785" s="10"/>
      <c r="N785" s="10"/>
      <c r="P785" s="10"/>
    </row>
    <row r="786">
      <c r="A786" s="43"/>
      <c r="B786" s="43"/>
      <c r="C786" s="43"/>
      <c r="D786" s="43"/>
      <c r="E786" s="43"/>
      <c r="F786" s="44"/>
      <c r="G786" s="43"/>
      <c r="H786" s="43"/>
      <c r="I786" s="43"/>
      <c r="J786" s="43"/>
      <c r="K786" s="43"/>
      <c r="L786" s="43"/>
      <c r="M786" s="10"/>
      <c r="N786" s="10"/>
      <c r="P786" s="10"/>
    </row>
    <row r="787">
      <c r="A787" s="43"/>
      <c r="B787" s="43"/>
      <c r="C787" s="43"/>
      <c r="D787" s="43"/>
      <c r="E787" s="43"/>
      <c r="F787" s="44"/>
      <c r="G787" s="43"/>
      <c r="H787" s="43"/>
      <c r="I787" s="43"/>
      <c r="J787" s="43"/>
      <c r="K787" s="43"/>
      <c r="L787" s="43"/>
      <c r="M787" s="10"/>
      <c r="N787" s="10"/>
      <c r="P787" s="10"/>
    </row>
    <row r="788">
      <c r="A788" s="43"/>
      <c r="B788" s="43"/>
      <c r="C788" s="43"/>
      <c r="D788" s="43"/>
      <c r="E788" s="43"/>
      <c r="F788" s="44"/>
      <c r="G788" s="43"/>
      <c r="H788" s="43"/>
      <c r="I788" s="43"/>
      <c r="J788" s="43"/>
      <c r="K788" s="43"/>
      <c r="L788" s="43"/>
      <c r="M788" s="10"/>
      <c r="N788" s="10"/>
      <c r="P788" s="10"/>
    </row>
    <row r="789">
      <c r="A789" s="43"/>
      <c r="B789" s="43"/>
      <c r="C789" s="43"/>
      <c r="D789" s="43"/>
      <c r="E789" s="43"/>
      <c r="F789" s="44"/>
      <c r="G789" s="43"/>
      <c r="H789" s="43"/>
      <c r="I789" s="43"/>
      <c r="J789" s="43"/>
      <c r="K789" s="43"/>
      <c r="L789" s="43"/>
      <c r="M789" s="10"/>
      <c r="N789" s="10"/>
      <c r="P789" s="10"/>
    </row>
    <row r="790">
      <c r="A790" s="43"/>
      <c r="B790" s="43"/>
      <c r="C790" s="43"/>
      <c r="D790" s="43"/>
      <c r="E790" s="43"/>
      <c r="F790" s="44"/>
      <c r="G790" s="43"/>
      <c r="H790" s="43"/>
      <c r="I790" s="43"/>
      <c r="J790" s="43"/>
      <c r="K790" s="43"/>
      <c r="L790" s="43"/>
      <c r="M790" s="10"/>
      <c r="N790" s="10"/>
      <c r="P790" s="10"/>
    </row>
    <row r="791">
      <c r="A791" s="43"/>
      <c r="B791" s="43"/>
      <c r="C791" s="43"/>
      <c r="D791" s="43"/>
      <c r="E791" s="43"/>
      <c r="F791" s="44"/>
      <c r="G791" s="43"/>
      <c r="H791" s="43"/>
      <c r="I791" s="43"/>
      <c r="J791" s="43"/>
      <c r="K791" s="43"/>
      <c r="L791" s="43"/>
      <c r="M791" s="10"/>
      <c r="N791" s="10"/>
      <c r="P791" s="10"/>
    </row>
    <row r="792">
      <c r="A792" s="43"/>
      <c r="B792" s="43"/>
      <c r="C792" s="43"/>
      <c r="D792" s="43"/>
      <c r="E792" s="43"/>
      <c r="F792" s="44"/>
      <c r="G792" s="43"/>
      <c r="H792" s="43"/>
      <c r="I792" s="43"/>
      <c r="J792" s="43"/>
      <c r="K792" s="43"/>
      <c r="L792" s="43"/>
      <c r="M792" s="10"/>
      <c r="N792" s="10"/>
      <c r="P792" s="10"/>
    </row>
    <row r="793">
      <c r="A793" s="43"/>
      <c r="B793" s="43"/>
      <c r="C793" s="43"/>
      <c r="D793" s="43"/>
      <c r="E793" s="43"/>
      <c r="F793" s="44"/>
      <c r="G793" s="43"/>
      <c r="H793" s="43"/>
      <c r="I793" s="43"/>
      <c r="J793" s="43"/>
      <c r="K793" s="43"/>
      <c r="L793" s="43"/>
      <c r="M793" s="10"/>
      <c r="N793" s="10"/>
      <c r="P793" s="10"/>
    </row>
    <row r="794">
      <c r="A794" s="43"/>
      <c r="B794" s="43"/>
      <c r="C794" s="43"/>
      <c r="D794" s="43"/>
      <c r="E794" s="43"/>
      <c r="F794" s="44"/>
      <c r="G794" s="43"/>
      <c r="H794" s="43"/>
      <c r="I794" s="43"/>
      <c r="J794" s="43"/>
      <c r="K794" s="43"/>
      <c r="L794" s="43"/>
      <c r="M794" s="10"/>
      <c r="N794" s="10"/>
      <c r="P794" s="10"/>
    </row>
    <row r="795">
      <c r="A795" s="43"/>
      <c r="B795" s="43"/>
      <c r="C795" s="43"/>
      <c r="D795" s="43"/>
      <c r="E795" s="43"/>
      <c r="F795" s="44"/>
      <c r="G795" s="43"/>
      <c r="H795" s="43"/>
      <c r="I795" s="43"/>
      <c r="J795" s="43"/>
      <c r="K795" s="43"/>
      <c r="L795" s="43"/>
      <c r="M795" s="10"/>
      <c r="N795" s="10"/>
      <c r="P795" s="10"/>
    </row>
    <row r="796">
      <c r="A796" s="43"/>
      <c r="B796" s="43"/>
      <c r="C796" s="43"/>
      <c r="D796" s="43"/>
      <c r="E796" s="43"/>
      <c r="F796" s="44"/>
      <c r="G796" s="43"/>
      <c r="H796" s="43"/>
      <c r="I796" s="43"/>
      <c r="J796" s="43"/>
      <c r="K796" s="43"/>
      <c r="L796" s="43"/>
      <c r="M796" s="10"/>
      <c r="N796" s="10"/>
      <c r="P796" s="10"/>
    </row>
    <row r="797">
      <c r="A797" s="43"/>
      <c r="B797" s="43"/>
      <c r="C797" s="43"/>
      <c r="D797" s="43"/>
      <c r="E797" s="43"/>
      <c r="F797" s="44"/>
      <c r="G797" s="43"/>
      <c r="H797" s="43"/>
      <c r="I797" s="43"/>
      <c r="J797" s="43"/>
      <c r="K797" s="43"/>
      <c r="L797" s="43"/>
      <c r="M797" s="10"/>
      <c r="N797" s="10"/>
      <c r="P797" s="10"/>
    </row>
    <row r="798">
      <c r="A798" s="43"/>
      <c r="B798" s="43"/>
      <c r="C798" s="43"/>
      <c r="D798" s="43"/>
      <c r="E798" s="43"/>
      <c r="F798" s="44"/>
      <c r="G798" s="43"/>
      <c r="H798" s="43"/>
      <c r="I798" s="43"/>
      <c r="J798" s="43"/>
      <c r="K798" s="43"/>
      <c r="L798" s="43"/>
      <c r="M798" s="10"/>
      <c r="N798" s="10"/>
      <c r="P798" s="10"/>
    </row>
    <row r="799">
      <c r="A799" s="43"/>
      <c r="B799" s="43"/>
      <c r="C799" s="43"/>
      <c r="D799" s="43"/>
      <c r="E799" s="43"/>
      <c r="F799" s="44"/>
      <c r="G799" s="43"/>
      <c r="H799" s="43"/>
      <c r="I799" s="43"/>
      <c r="J799" s="43"/>
      <c r="K799" s="43"/>
      <c r="L799" s="43"/>
      <c r="M799" s="10"/>
      <c r="N799" s="10"/>
      <c r="P799" s="10"/>
    </row>
    <row r="800">
      <c r="A800" s="43"/>
      <c r="B800" s="43"/>
      <c r="C800" s="43"/>
      <c r="D800" s="43"/>
      <c r="E800" s="43"/>
      <c r="F800" s="44"/>
      <c r="G800" s="43"/>
      <c r="H800" s="43"/>
      <c r="I800" s="43"/>
      <c r="J800" s="43"/>
      <c r="K800" s="43"/>
      <c r="L800" s="43"/>
      <c r="M800" s="10"/>
      <c r="N800" s="10"/>
      <c r="P800" s="10"/>
    </row>
    <row r="801">
      <c r="A801" s="43"/>
      <c r="B801" s="43"/>
      <c r="C801" s="43"/>
      <c r="D801" s="43"/>
      <c r="E801" s="43"/>
      <c r="F801" s="44"/>
      <c r="G801" s="43"/>
      <c r="H801" s="43"/>
      <c r="I801" s="43"/>
      <c r="J801" s="43"/>
      <c r="K801" s="43"/>
      <c r="L801" s="43"/>
      <c r="M801" s="10"/>
      <c r="N801" s="10"/>
      <c r="P801" s="10"/>
    </row>
    <row r="802">
      <c r="A802" s="43"/>
      <c r="B802" s="43"/>
      <c r="C802" s="43"/>
      <c r="D802" s="43"/>
      <c r="E802" s="43"/>
      <c r="F802" s="44"/>
      <c r="G802" s="43"/>
      <c r="H802" s="43"/>
      <c r="I802" s="43"/>
      <c r="J802" s="43"/>
      <c r="K802" s="43"/>
      <c r="L802" s="43"/>
      <c r="M802" s="10"/>
      <c r="N802" s="10"/>
      <c r="P802" s="10"/>
    </row>
    <row r="803">
      <c r="A803" s="43"/>
      <c r="B803" s="43"/>
      <c r="C803" s="43"/>
      <c r="D803" s="43"/>
      <c r="E803" s="43"/>
      <c r="F803" s="44"/>
      <c r="G803" s="43"/>
      <c r="H803" s="43"/>
      <c r="I803" s="43"/>
      <c r="J803" s="43"/>
      <c r="K803" s="43"/>
      <c r="L803" s="43"/>
      <c r="M803" s="10"/>
      <c r="N803" s="10"/>
      <c r="P803" s="10"/>
    </row>
    <row r="804">
      <c r="A804" s="43"/>
      <c r="B804" s="43"/>
      <c r="C804" s="43"/>
      <c r="D804" s="43"/>
      <c r="E804" s="43"/>
      <c r="F804" s="44"/>
      <c r="G804" s="43"/>
      <c r="H804" s="43"/>
      <c r="I804" s="43"/>
      <c r="J804" s="43"/>
      <c r="K804" s="43"/>
      <c r="L804" s="43"/>
      <c r="M804" s="10"/>
      <c r="N804" s="10"/>
      <c r="P804" s="10"/>
    </row>
    <row r="805">
      <c r="A805" s="43"/>
      <c r="B805" s="43"/>
      <c r="C805" s="43"/>
      <c r="D805" s="43"/>
      <c r="E805" s="43"/>
      <c r="F805" s="44"/>
      <c r="G805" s="43"/>
      <c r="H805" s="43"/>
      <c r="I805" s="43"/>
      <c r="J805" s="43"/>
      <c r="K805" s="43"/>
      <c r="L805" s="43"/>
      <c r="M805" s="10"/>
      <c r="N805" s="10"/>
      <c r="P805" s="10"/>
    </row>
    <row r="806">
      <c r="A806" s="43"/>
      <c r="B806" s="43"/>
      <c r="C806" s="43"/>
      <c r="D806" s="43"/>
      <c r="E806" s="43"/>
      <c r="F806" s="44"/>
      <c r="G806" s="43"/>
      <c r="H806" s="43"/>
      <c r="I806" s="43"/>
      <c r="J806" s="43"/>
      <c r="K806" s="43"/>
      <c r="L806" s="43"/>
      <c r="M806" s="10"/>
      <c r="N806" s="10"/>
      <c r="P806" s="10"/>
    </row>
    <row r="807">
      <c r="A807" s="43"/>
      <c r="B807" s="43"/>
      <c r="C807" s="43"/>
      <c r="D807" s="43"/>
      <c r="E807" s="43"/>
      <c r="F807" s="44"/>
      <c r="G807" s="43"/>
      <c r="H807" s="43"/>
      <c r="I807" s="43"/>
      <c r="J807" s="43"/>
      <c r="K807" s="43"/>
      <c r="L807" s="43"/>
      <c r="M807" s="10"/>
      <c r="N807" s="10"/>
      <c r="P807" s="10"/>
    </row>
    <row r="808">
      <c r="A808" s="43"/>
      <c r="B808" s="43"/>
      <c r="C808" s="43"/>
      <c r="D808" s="43"/>
      <c r="E808" s="43"/>
      <c r="F808" s="44"/>
      <c r="G808" s="43"/>
      <c r="H808" s="43"/>
      <c r="I808" s="43"/>
      <c r="J808" s="43"/>
      <c r="K808" s="43"/>
      <c r="L808" s="43"/>
      <c r="M808" s="10"/>
      <c r="N808" s="10"/>
      <c r="P808" s="10"/>
    </row>
    <row r="809">
      <c r="A809" s="43"/>
      <c r="B809" s="43"/>
      <c r="C809" s="43"/>
      <c r="D809" s="43"/>
      <c r="E809" s="43"/>
      <c r="F809" s="44"/>
      <c r="G809" s="43"/>
      <c r="H809" s="43"/>
      <c r="I809" s="43"/>
      <c r="J809" s="43"/>
      <c r="K809" s="43"/>
      <c r="L809" s="43"/>
      <c r="M809" s="10"/>
      <c r="N809" s="10"/>
      <c r="P809" s="10"/>
    </row>
    <row r="810">
      <c r="A810" s="43"/>
      <c r="B810" s="43"/>
      <c r="C810" s="43"/>
      <c r="D810" s="43"/>
      <c r="E810" s="43"/>
      <c r="F810" s="44"/>
      <c r="G810" s="43"/>
      <c r="H810" s="43"/>
      <c r="I810" s="43"/>
      <c r="J810" s="43"/>
      <c r="K810" s="43"/>
      <c r="L810" s="43"/>
      <c r="M810" s="10"/>
      <c r="N810" s="10"/>
      <c r="P810" s="10"/>
    </row>
    <row r="811">
      <c r="A811" s="43"/>
      <c r="B811" s="43"/>
      <c r="C811" s="43"/>
      <c r="D811" s="43"/>
      <c r="E811" s="43"/>
      <c r="F811" s="44"/>
      <c r="G811" s="43"/>
      <c r="H811" s="43"/>
      <c r="I811" s="43"/>
      <c r="J811" s="43"/>
      <c r="K811" s="43"/>
      <c r="L811" s="43"/>
      <c r="M811" s="10"/>
      <c r="N811" s="10"/>
      <c r="P811" s="10"/>
    </row>
    <row r="812">
      <c r="A812" s="43"/>
      <c r="B812" s="43"/>
      <c r="C812" s="43"/>
      <c r="D812" s="43"/>
      <c r="E812" s="43"/>
      <c r="F812" s="44"/>
      <c r="G812" s="43"/>
      <c r="H812" s="43"/>
      <c r="I812" s="43"/>
      <c r="J812" s="43"/>
      <c r="K812" s="43"/>
      <c r="L812" s="43"/>
      <c r="M812" s="10"/>
      <c r="N812" s="10"/>
      <c r="P812" s="10"/>
    </row>
    <row r="813">
      <c r="A813" s="43"/>
      <c r="B813" s="43"/>
      <c r="C813" s="43"/>
      <c r="D813" s="43"/>
      <c r="E813" s="43"/>
      <c r="F813" s="44"/>
      <c r="G813" s="43"/>
      <c r="H813" s="43"/>
      <c r="I813" s="43"/>
      <c r="J813" s="43"/>
      <c r="K813" s="43"/>
      <c r="L813" s="43"/>
      <c r="M813" s="10"/>
      <c r="N813" s="10"/>
      <c r="P813" s="10"/>
    </row>
    <row r="814">
      <c r="A814" s="43"/>
      <c r="B814" s="43"/>
      <c r="C814" s="43"/>
      <c r="D814" s="43"/>
      <c r="E814" s="43"/>
      <c r="F814" s="44"/>
      <c r="G814" s="43"/>
      <c r="H814" s="43"/>
      <c r="I814" s="43"/>
      <c r="J814" s="43"/>
      <c r="K814" s="43"/>
      <c r="L814" s="43"/>
      <c r="M814" s="10"/>
      <c r="N814" s="10"/>
      <c r="P814" s="10"/>
    </row>
    <row r="815">
      <c r="A815" s="43"/>
      <c r="B815" s="43"/>
      <c r="C815" s="43"/>
      <c r="D815" s="43"/>
      <c r="E815" s="43"/>
      <c r="F815" s="44"/>
      <c r="G815" s="43"/>
      <c r="H815" s="43"/>
      <c r="I815" s="43"/>
      <c r="J815" s="43"/>
      <c r="K815" s="43"/>
      <c r="L815" s="43"/>
      <c r="M815" s="10"/>
      <c r="N815" s="10"/>
      <c r="P815" s="10"/>
    </row>
    <row r="816">
      <c r="A816" s="43"/>
      <c r="B816" s="43"/>
      <c r="C816" s="43"/>
      <c r="D816" s="43"/>
      <c r="E816" s="43"/>
      <c r="F816" s="44"/>
      <c r="G816" s="43"/>
      <c r="H816" s="43"/>
      <c r="I816" s="43"/>
      <c r="J816" s="43"/>
      <c r="K816" s="43"/>
      <c r="L816" s="43"/>
      <c r="M816" s="10"/>
      <c r="N816" s="10"/>
      <c r="P816" s="10"/>
    </row>
    <row r="817">
      <c r="A817" s="43"/>
      <c r="B817" s="43"/>
      <c r="C817" s="43"/>
      <c r="D817" s="43"/>
      <c r="E817" s="43"/>
      <c r="F817" s="44"/>
      <c r="G817" s="43"/>
      <c r="H817" s="43"/>
      <c r="I817" s="43"/>
      <c r="J817" s="43"/>
      <c r="K817" s="43"/>
      <c r="L817" s="43"/>
      <c r="M817" s="10"/>
      <c r="N817" s="10"/>
      <c r="P817" s="10"/>
    </row>
    <row r="818">
      <c r="A818" s="43"/>
      <c r="B818" s="43"/>
      <c r="C818" s="43"/>
      <c r="D818" s="43"/>
      <c r="E818" s="43"/>
      <c r="F818" s="44"/>
      <c r="G818" s="43"/>
      <c r="H818" s="43"/>
      <c r="I818" s="43"/>
      <c r="J818" s="43"/>
      <c r="K818" s="43"/>
      <c r="L818" s="43"/>
      <c r="M818" s="10"/>
      <c r="N818" s="10"/>
      <c r="P818" s="10"/>
    </row>
    <row r="819">
      <c r="A819" s="43"/>
      <c r="B819" s="43"/>
      <c r="C819" s="43"/>
      <c r="D819" s="43"/>
      <c r="E819" s="43"/>
      <c r="F819" s="44"/>
      <c r="G819" s="43"/>
      <c r="H819" s="43"/>
      <c r="I819" s="43"/>
      <c r="J819" s="43"/>
      <c r="K819" s="43"/>
      <c r="L819" s="43"/>
      <c r="M819" s="10"/>
      <c r="N819" s="10"/>
      <c r="P819" s="10"/>
    </row>
    <row r="820">
      <c r="A820" s="43"/>
      <c r="B820" s="43"/>
      <c r="C820" s="43"/>
      <c r="D820" s="43"/>
      <c r="E820" s="43"/>
      <c r="F820" s="44"/>
      <c r="G820" s="43"/>
      <c r="H820" s="43"/>
      <c r="I820" s="43"/>
      <c r="J820" s="43"/>
      <c r="K820" s="43"/>
      <c r="L820" s="43"/>
      <c r="M820" s="10"/>
      <c r="N820" s="10"/>
      <c r="P820" s="10"/>
    </row>
    <row r="821">
      <c r="A821" s="43"/>
      <c r="B821" s="43"/>
      <c r="C821" s="43"/>
      <c r="D821" s="43"/>
      <c r="E821" s="43"/>
      <c r="F821" s="44"/>
      <c r="G821" s="43"/>
      <c r="H821" s="43"/>
      <c r="I821" s="43"/>
      <c r="J821" s="43"/>
      <c r="K821" s="43"/>
      <c r="L821" s="43"/>
      <c r="M821" s="10"/>
      <c r="N821" s="10"/>
      <c r="P821" s="10"/>
    </row>
    <row r="822">
      <c r="A822" s="43"/>
      <c r="B822" s="43"/>
      <c r="C822" s="43"/>
      <c r="D822" s="43"/>
      <c r="E822" s="43"/>
      <c r="F822" s="44"/>
      <c r="G822" s="43"/>
      <c r="H822" s="43"/>
      <c r="I822" s="43"/>
      <c r="J822" s="43"/>
      <c r="K822" s="43"/>
      <c r="L822" s="43"/>
      <c r="M822" s="10"/>
      <c r="N822" s="10"/>
      <c r="P822" s="10"/>
    </row>
    <row r="823">
      <c r="A823" s="43"/>
      <c r="B823" s="43"/>
      <c r="C823" s="43"/>
      <c r="D823" s="43"/>
      <c r="E823" s="43"/>
      <c r="F823" s="44"/>
      <c r="G823" s="43"/>
      <c r="H823" s="43"/>
      <c r="I823" s="43"/>
      <c r="J823" s="43"/>
      <c r="K823" s="43"/>
      <c r="L823" s="43"/>
      <c r="M823" s="10"/>
      <c r="N823" s="10"/>
      <c r="P823" s="10"/>
    </row>
    <row r="824">
      <c r="A824" s="43"/>
      <c r="B824" s="43"/>
      <c r="C824" s="43"/>
      <c r="D824" s="43"/>
      <c r="E824" s="43"/>
      <c r="F824" s="44"/>
      <c r="G824" s="43"/>
      <c r="H824" s="43"/>
      <c r="I824" s="43"/>
      <c r="J824" s="43"/>
      <c r="K824" s="43"/>
      <c r="L824" s="43"/>
      <c r="M824" s="10"/>
      <c r="N824" s="10"/>
      <c r="P824" s="10"/>
    </row>
    <row r="825">
      <c r="A825" s="43"/>
      <c r="B825" s="43"/>
      <c r="C825" s="43"/>
      <c r="D825" s="43"/>
      <c r="E825" s="43"/>
      <c r="F825" s="44"/>
      <c r="G825" s="43"/>
      <c r="H825" s="43"/>
      <c r="I825" s="43"/>
      <c r="J825" s="43"/>
      <c r="K825" s="43"/>
      <c r="L825" s="43"/>
      <c r="M825" s="10"/>
      <c r="N825" s="10"/>
      <c r="P825" s="10"/>
    </row>
    <row r="826">
      <c r="A826" s="43"/>
      <c r="B826" s="43"/>
      <c r="C826" s="43"/>
      <c r="D826" s="43"/>
      <c r="E826" s="43"/>
      <c r="F826" s="44"/>
      <c r="G826" s="43"/>
      <c r="H826" s="43"/>
      <c r="I826" s="43"/>
      <c r="J826" s="43"/>
      <c r="K826" s="43"/>
      <c r="L826" s="43"/>
      <c r="M826" s="10"/>
      <c r="N826" s="10"/>
      <c r="P826" s="10"/>
    </row>
    <row r="827">
      <c r="A827" s="43"/>
      <c r="B827" s="43"/>
      <c r="C827" s="43"/>
      <c r="D827" s="43"/>
      <c r="E827" s="43"/>
      <c r="F827" s="44"/>
      <c r="G827" s="43"/>
      <c r="H827" s="43"/>
      <c r="I827" s="43"/>
      <c r="J827" s="43"/>
      <c r="K827" s="43"/>
      <c r="L827" s="43"/>
      <c r="M827" s="10"/>
      <c r="N827" s="10"/>
      <c r="P827" s="10"/>
    </row>
    <row r="828">
      <c r="A828" s="43"/>
      <c r="B828" s="43"/>
      <c r="C828" s="43"/>
      <c r="D828" s="43"/>
      <c r="E828" s="43"/>
      <c r="F828" s="44"/>
      <c r="G828" s="43"/>
      <c r="H828" s="43"/>
      <c r="I828" s="43"/>
      <c r="J828" s="43"/>
      <c r="K828" s="43"/>
      <c r="L828" s="43"/>
      <c r="M828" s="10"/>
      <c r="N828" s="10"/>
      <c r="P828" s="10"/>
    </row>
    <row r="829">
      <c r="A829" s="43"/>
      <c r="B829" s="43"/>
      <c r="C829" s="43"/>
      <c r="D829" s="43"/>
      <c r="E829" s="43"/>
      <c r="F829" s="44"/>
      <c r="G829" s="43"/>
      <c r="H829" s="43"/>
      <c r="I829" s="43"/>
      <c r="J829" s="43"/>
      <c r="K829" s="43"/>
      <c r="L829" s="43"/>
      <c r="M829" s="10"/>
      <c r="N829" s="10"/>
      <c r="P829" s="10"/>
    </row>
    <row r="830">
      <c r="A830" s="43"/>
      <c r="B830" s="43"/>
      <c r="C830" s="43"/>
      <c r="D830" s="43"/>
      <c r="E830" s="43"/>
      <c r="F830" s="44"/>
      <c r="G830" s="43"/>
      <c r="H830" s="43"/>
      <c r="I830" s="43"/>
      <c r="J830" s="43"/>
      <c r="K830" s="43"/>
      <c r="L830" s="43"/>
      <c r="M830" s="10"/>
      <c r="N830" s="10"/>
      <c r="P830" s="10"/>
    </row>
    <row r="831">
      <c r="A831" s="43"/>
      <c r="B831" s="43"/>
      <c r="C831" s="43"/>
      <c r="D831" s="43"/>
      <c r="E831" s="43"/>
      <c r="F831" s="44"/>
      <c r="G831" s="43"/>
      <c r="H831" s="43"/>
      <c r="I831" s="43"/>
      <c r="J831" s="43"/>
      <c r="K831" s="43"/>
      <c r="L831" s="43"/>
      <c r="M831" s="10"/>
      <c r="N831" s="10"/>
      <c r="P831" s="10"/>
    </row>
    <row r="832">
      <c r="A832" s="43"/>
      <c r="B832" s="43"/>
      <c r="C832" s="43"/>
      <c r="D832" s="43"/>
      <c r="E832" s="43"/>
      <c r="F832" s="44"/>
      <c r="G832" s="43"/>
      <c r="H832" s="43"/>
      <c r="I832" s="43"/>
      <c r="J832" s="43"/>
      <c r="K832" s="43"/>
      <c r="L832" s="43"/>
      <c r="M832" s="10"/>
      <c r="N832" s="10"/>
      <c r="P832" s="10"/>
    </row>
    <row r="833">
      <c r="A833" s="43"/>
      <c r="B833" s="43"/>
      <c r="C833" s="43"/>
      <c r="D833" s="43"/>
      <c r="E833" s="43"/>
      <c r="F833" s="44"/>
      <c r="G833" s="43"/>
      <c r="H833" s="43"/>
      <c r="I833" s="43"/>
      <c r="J833" s="43"/>
      <c r="K833" s="43"/>
      <c r="L833" s="43"/>
      <c r="M833" s="10"/>
      <c r="N833" s="10"/>
      <c r="P833" s="10"/>
    </row>
    <row r="834">
      <c r="A834" s="43"/>
      <c r="B834" s="43"/>
      <c r="C834" s="43"/>
      <c r="D834" s="43"/>
      <c r="E834" s="43"/>
      <c r="F834" s="44"/>
      <c r="G834" s="43"/>
      <c r="H834" s="43"/>
      <c r="I834" s="43"/>
      <c r="J834" s="43"/>
      <c r="K834" s="43"/>
      <c r="L834" s="43"/>
      <c r="M834" s="10"/>
      <c r="N834" s="10"/>
      <c r="P834" s="10"/>
    </row>
    <row r="835">
      <c r="A835" s="43"/>
      <c r="B835" s="43"/>
      <c r="C835" s="43"/>
      <c r="D835" s="43"/>
      <c r="E835" s="43"/>
      <c r="F835" s="44"/>
      <c r="G835" s="43"/>
      <c r="H835" s="43"/>
      <c r="I835" s="43"/>
      <c r="J835" s="43"/>
      <c r="K835" s="43"/>
      <c r="L835" s="43"/>
      <c r="M835" s="10"/>
      <c r="N835" s="10"/>
      <c r="P835" s="10"/>
    </row>
    <row r="836">
      <c r="A836" s="43"/>
      <c r="B836" s="43"/>
      <c r="C836" s="43"/>
      <c r="D836" s="43"/>
      <c r="E836" s="43"/>
      <c r="F836" s="44"/>
      <c r="G836" s="43"/>
      <c r="H836" s="43"/>
      <c r="I836" s="43"/>
      <c r="J836" s="43"/>
      <c r="K836" s="43"/>
      <c r="L836" s="43"/>
      <c r="M836" s="10"/>
      <c r="N836" s="10"/>
      <c r="P836" s="10"/>
    </row>
    <row r="837">
      <c r="A837" s="43"/>
      <c r="B837" s="43"/>
      <c r="C837" s="43"/>
      <c r="D837" s="43"/>
      <c r="E837" s="43"/>
      <c r="F837" s="44"/>
      <c r="G837" s="43"/>
      <c r="H837" s="43"/>
      <c r="I837" s="43"/>
      <c r="J837" s="43"/>
      <c r="K837" s="43"/>
      <c r="L837" s="43"/>
      <c r="M837" s="10"/>
      <c r="N837" s="10"/>
      <c r="P837" s="10"/>
    </row>
    <row r="838">
      <c r="A838" s="43"/>
      <c r="B838" s="43"/>
      <c r="C838" s="43"/>
      <c r="D838" s="43"/>
      <c r="E838" s="43"/>
      <c r="F838" s="44"/>
      <c r="G838" s="43"/>
      <c r="H838" s="43"/>
      <c r="I838" s="43"/>
      <c r="J838" s="43"/>
      <c r="K838" s="43"/>
      <c r="L838" s="43"/>
      <c r="M838" s="10"/>
      <c r="N838" s="10"/>
      <c r="P838" s="10"/>
    </row>
    <row r="839">
      <c r="A839" s="43"/>
      <c r="B839" s="43"/>
      <c r="C839" s="43"/>
      <c r="D839" s="43"/>
      <c r="E839" s="43"/>
      <c r="F839" s="44"/>
      <c r="G839" s="43"/>
      <c r="H839" s="43"/>
      <c r="I839" s="43"/>
      <c r="J839" s="43"/>
      <c r="K839" s="43"/>
      <c r="L839" s="43"/>
      <c r="M839" s="10"/>
      <c r="N839" s="10"/>
      <c r="P839" s="10"/>
    </row>
    <row r="840">
      <c r="A840" s="43"/>
      <c r="B840" s="43"/>
      <c r="C840" s="43"/>
      <c r="D840" s="43"/>
      <c r="E840" s="43"/>
      <c r="F840" s="44"/>
      <c r="G840" s="43"/>
      <c r="H840" s="43"/>
      <c r="I840" s="43"/>
      <c r="J840" s="43"/>
      <c r="K840" s="43"/>
      <c r="L840" s="43"/>
      <c r="M840" s="10"/>
      <c r="N840" s="10"/>
      <c r="P840" s="10"/>
    </row>
    <row r="841">
      <c r="A841" s="43"/>
      <c r="B841" s="43"/>
      <c r="C841" s="43"/>
      <c r="D841" s="43"/>
      <c r="E841" s="43"/>
      <c r="F841" s="44"/>
      <c r="G841" s="43"/>
      <c r="H841" s="43"/>
      <c r="I841" s="43"/>
      <c r="J841" s="43"/>
      <c r="K841" s="43"/>
      <c r="L841" s="43"/>
      <c r="M841" s="10"/>
      <c r="N841" s="10"/>
      <c r="P841" s="10"/>
    </row>
    <row r="842">
      <c r="A842" s="43"/>
      <c r="B842" s="43"/>
      <c r="C842" s="43"/>
      <c r="D842" s="43"/>
      <c r="E842" s="43"/>
      <c r="F842" s="44"/>
      <c r="G842" s="43"/>
      <c r="H842" s="43"/>
      <c r="I842" s="43"/>
      <c r="J842" s="43"/>
      <c r="K842" s="43"/>
      <c r="L842" s="43"/>
      <c r="M842" s="10"/>
      <c r="N842" s="10"/>
      <c r="P842" s="10"/>
    </row>
    <row r="843">
      <c r="A843" s="43"/>
      <c r="B843" s="43"/>
      <c r="C843" s="43"/>
      <c r="D843" s="43"/>
      <c r="E843" s="43"/>
      <c r="F843" s="44"/>
      <c r="G843" s="43"/>
      <c r="H843" s="43"/>
      <c r="I843" s="43"/>
      <c r="J843" s="43"/>
      <c r="K843" s="43"/>
      <c r="L843" s="43"/>
      <c r="M843" s="10"/>
      <c r="N843" s="10"/>
      <c r="P843" s="10"/>
    </row>
    <row r="844">
      <c r="A844" s="43"/>
      <c r="B844" s="43"/>
      <c r="C844" s="43"/>
      <c r="D844" s="43"/>
      <c r="E844" s="43"/>
      <c r="F844" s="44"/>
      <c r="G844" s="43"/>
      <c r="H844" s="43"/>
      <c r="I844" s="43"/>
      <c r="J844" s="43"/>
      <c r="K844" s="43"/>
      <c r="L844" s="43"/>
      <c r="M844" s="10"/>
      <c r="N844" s="10"/>
      <c r="P844" s="10"/>
    </row>
    <row r="845">
      <c r="A845" s="43"/>
      <c r="B845" s="43"/>
      <c r="C845" s="43"/>
      <c r="D845" s="43"/>
      <c r="E845" s="43"/>
      <c r="F845" s="44"/>
      <c r="G845" s="43"/>
      <c r="H845" s="43"/>
      <c r="I845" s="43"/>
      <c r="J845" s="43"/>
      <c r="K845" s="43"/>
      <c r="L845" s="43"/>
      <c r="M845" s="10"/>
      <c r="N845" s="10"/>
      <c r="P845" s="10"/>
    </row>
    <row r="846">
      <c r="A846" s="43"/>
      <c r="B846" s="43"/>
      <c r="C846" s="43"/>
      <c r="D846" s="43"/>
      <c r="E846" s="43"/>
      <c r="F846" s="44"/>
      <c r="G846" s="43"/>
      <c r="H846" s="43"/>
      <c r="I846" s="43"/>
      <c r="J846" s="43"/>
      <c r="K846" s="43"/>
      <c r="L846" s="43"/>
      <c r="M846" s="10"/>
      <c r="N846" s="10"/>
      <c r="P846" s="10"/>
    </row>
    <row r="847">
      <c r="A847" s="43"/>
      <c r="B847" s="43"/>
      <c r="C847" s="43"/>
      <c r="D847" s="43"/>
      <c r="E847" s="43"/>
      <c r="F847" s="44"/>
      <c r="G847" s="43"/>
      <c r="H847" s="43"/>
      <c r="I847" s="43"/>
      <c r="J847" s="43"/>
      <c r="K847" s="43"/>
      <c r="L847" s="43"/>
      <c r="M847" s="10"/>
      <c r="N847" s="10"/>
      <c r="P847" s="10"/>
    </row>
    <row r="848">
      <c r="A848" s="43"/>
      <c r="B848" s="43"/>
      <c r="C848" s="43"/>
      <c r="D848" s="43"/>
      <c r="E848" s="43"/>
      <c r="F848" s="44"/>
      <c r="G848" s="43"/>
      <c r="H848" s="43"/>
      <c r="I848" s="43"/>
      <c r="J848" s="43"/>
      <c r="K848" s="43"/>
      <c r="L848" s="43"/>
      <c r="M848" s="10"/>
      <c r="N848" s="10"/>
      <c r="P848" s="10"/>
    </row>
    <row r="849">
      <c r="A849" s="43"/>
      <c r="B849" s="43"/>
      <c r="C849" s="43"/>
      <c r="D849" s="43"/>
      <c r="E849" s="43"/>
      <c r="F849" s="44"/>
      <c r="G849" s="43"/>
      <c r="H849" s="43"/>
      <c r="I849" s="43"/>
      <c r="J849" s="43"/>
      <c r="K849" s="43"/>
      <c r="L849" s="43"/>
      <c r="M849" s="10"/>
      <c r="N849" s="10"/>
      <c r="P849" s="10"/>
    </row>
    <row r="850">
      <c r="A850" s="43"/>
      <c r="B850" s="43"/>
      <c r="C850" s="43"/>
      <c r="D850" s="43"/>
      <c r="E850" s="43"/>
      <c r="F850" s="44"/>
      <c r="G850" s="43"/>
      <c r="H850" s="43"/>
      <c r="I850" s="43"/>
      <c r="J850" s="43"/>
      <c r="K850" s="43"/>
      <c r="L850" s="43"/>
      <c r="M850" s="10"/>
      <c r="N850" s="10"/>
      <c r="P850" s="10"/>
    </row>
    <row r="851">
      <c r="A851" s="43"/>
      <c r="B851" s="43"/>
      <c r="C851" s="43"/>
      <c r="D851" s="43"/>
      <c r="E851" s="43"/>
      <c r="F851" s="44"/>
      <c r="G851" s="43"/>
      <c r="H851" s="43"/>
      <c r="I851" s="43"/>
      <c r="J851" s="43"/>
      <c r="K851" s="43"/>
      <c r="L851" s="43"/>
      <c r="M851" s="10"/>
      <c r="N851" s="10"/>
      <c r="P851" s="10"/>
    </row>
    <row r="852">
      <c r="A852" s="43"/>
      <c r="B852" s="43"/>
      <c r="C852" s="43"/>
      <c r="D852" s="43"/>
      <c r="E852" s="43"/>
      <c r="F852" s="44"/>
      <c r="G852" s="43"/>
      <c r="H852" s="43"/>
      <c r="I852" s="43"/>
      <c r="J852" s="43"/>
      <c r="K852" s="43"/>
      <c r="L852" s="43"/>
      <c r="M852" s="10"/>
      <c r="N852" s="10"/>
      <c r="P852" s="10"/>
    </row>
    <row r="853">
      <c r="A853" s="43"/>
      <c r="B853" s="43"/>
      <c r="C853" s="43"/>
      <c r="D853" s="43"/>
      <c r="E853" s="43"/>
      <c r="F853" s="44"/>
      <c r="G853" s="43"/>
      <c r="H853" s="43"/>
      <c r="I853" s="43"/>
      <c r="J853" s="43"/>
      <c r="K853" s="43"/>
      <c r="L853" s="43"/>
      <c r="M853" s="10"/>
      <c r="N853" s="10"/>
      <c r="P853" s="10"/>
    </row>
    <row r="854">
      <c r="A854" s="43"/>
      <c r="B854" s="43"/>
      <c r="C854" s="43"/>
      <c r="D854" s="43"/>
      <c r="E854" s="43"/>
      <c r="F854" s="44"/>
      <c r="G854" s="43"/>
      <c r="H854" s="43"/>
      <c r="I854" s="43"/>
      <c r="J854" s="43"/>
      <c r="K854" s="43"/>
      <c r="L854" s="43"/>
      <c r="M854" s="10"/>
      <c r="N854" s="10"/>
      <c r="P854" s="10"/>
    </row>
    <row r="855">
      <c r="A855" s="43"/>
      <c r="B855" s="43"/>
      <c r="C855" s="43"/>
      <c r="D855" s="43"/>
      <c r="E855" s="43"/>
      <c r="F855" s="44"/>
      <c r="G855" s="43"/>
      <c r="H855" s="43"/>
      <c r="I855" s="43"/>
      <c r="J855" s="43"/>
      <c r="K855" s="43"/>
      <c r="L855" s="43"/>
      <c r="M855" s="10"/>
      <c r="N855" s="10"/>
      <c r="P855" s="10"/>
    </row>
    <row r="856">
      <c r="A856" s="43"/>
      <c r="B856" s="43"/>
      <c r="C856" s="43"/>
      <c r="D856" s="43"/>
      <c r="E856" s="43"/>
      <c r="F856" s="44"/>
      <c r="G856" s="43"/>
      <c r="H856" s="43"/>
      <c r="I856" s="43"/>
      <c r="J856" s="43"/>
      <c r="K856" s="43"/>
      <c r="L856" s="43"/>
      <c r="M856" s="10"/>
      <c r="N856" s="10"/>
      <c r="P856" s="10"/>
    </row>
    <row r="857">
      <c r="A857" s="43"/>
      <c r="B857" s="43"/>
      <c r="C857" s="43"/>
      <c r="D857" s="43"/>
      <c r="E857" s="43"/>
      <c r="F857" s="44"/>
      <c r="G857" s="43"/>
      <c r="H857" s="43"/>
      <c r="I857" s="43"/>
      <c r="J857" s="43"/>
      <c r="K857" s="43"/>
      <c r="L857" s="43"/>
      <c r="M857" s="10"/>
      <c r="N857" s="10"/>
      <c r="P857" s="10"/>
    </row>
    <row r="858">
      <c r="A858" s="43"/>
      <c r="B858" s="43"/>
      <c r="C858" s="43"/>
      <c r="D858" s="43"/>
      <c r="E858" s="43"/>
      <c r="F858" s="44"/>
      <c r="G858" s="43"/>
      <c r="H858" s="43"/>
      <c r="I858" s="43"/>
      <c r="J858" s="43"/>
      <c r="K858" s="43"/>
      <c r="L858" s="43"/>
      <c r="M858" s="10"/>
      <c r="N858" s="10"/>
      <c r="P858" s="10"/>
    </row>
    <row r="859">
      <c r="A859" s="43"/>
      <c r="B859" s="43"/>
      <c r="C859" s="43"/>
      <c r="D859" s="43"/>
      <c r="E859" s="43"/>
      <c r="F859" s="44"/>
      <c r="G859" s="43"/>
      <c r="H859" s="43"/>
      <c r="I859" s="43"/>
      <c r="J859" s="43"/>
      <c r="K859" s="43"/>
      <c r="L859" s="43"/>
      <c r="M859" s="10"/>
      <c r="N859" s="10"/>
      <c r="P859" s="10"/>
    </row>
    <row r="860">
      <c r="A860" s="43"/>
      <c r="B860" s="43"/>
      <c r="C860" s="43"/>
      <c r="D860" s="43"/>
      <c r="E860" s="43"/>
      <c r="F860" s="44"/>
      <c r="G860" s="43"/>
      <c r="H860" s="43"/>
      <c r="I860" s="43"/>
      <c r="J860" s="43"/>
      <c r="K860" s="43"/>
      <c r="L860" s="43"/>
      <c r="M860" s="10"/>
      <c r="N860" s="10"/>
      <c r="P860" s="10"/>
    </row>
    <row r="861">
      <c r="A861" s="43"/>
      <c r="B861" s="43"/>
      <c r="C861" s="43"/>
      <c r="D861" s="43"/>
      <c r="E861" s="43"/>
      <c r="F861" s="44"/>
      <c r="G861" s="43"/>
      <c r="H861" s="43"/>
      <c r="I861" s="43"/>
      <c r="J861" s="43"/>
      <c r="K861" s="43"/>
      <c r="L861" s="43"/>
      <c r="M861" s="10"/>
      <c r="N861" s="10"/>
      <c r="P861" s="10"/>
    </row>
    <row r="862">
      <c r="A862" s="43"/>
      <c r="B862" s="43"/>
      <c r="C862" s="43"/>
      <c r="D862" s="43"/>
      <c r="E862" s="43"/>
      <c r="F862" s="44"/>
      <c r="G862" s="43"/>
      <c r="H862" s="43"/>
      <c r="I862" s="43"/>
      <c r="J862" s="43"/>
      <c r="K862" s="43"/>
      <c r="L862" s="43"/>
      <c r="M862" s="10"/>
      <c r="N862" s="10"/>
      <c r="P862" s="10"/>
    </row>
    <row r="863">
      <c r="A863" s="43"/>
      <c r="B863" s="43"/>
      <c r="C863" s="43"/>
      <c r="D863" s="43"/>
      <c r="E863" s="43"/>
      <c r="F863" s="44"/>
      <c r="G863" s="43"/>
      <c r="H863" s="43"/>
      <c r="I863" s="43"/>
      <c r="J863" s="43"/>
      <c r="K863" s="43"/>
      <c r="L863" s="43"/>
      <c r="M863" s="10"/>
      <c r="N863" s="10"/>
      <c r="P863" s="10"/>
    </row>
    <row r="864">
      <c r="A864" s="43"/>
      <c r="B864" s="43"/>
      <c r="C864" s="43"/>
      <c r="D864" s="43"/>
      <c r="E864" s="43"/>
      <c r="F864" s="44"/>
      <c r="G864" s="43"/>
      <c r="H864" s="43"/>
      <c r="I864" s="43"/>
      <c r="J864" s="43"/>
      <c r="K864" s="43"/>
      <c r="L864" s="43"/>
      <c r="M864" s="10"/>
      <c r="N864" s="10"/>
      <c r="P864" s="10"/>
    </row>
    <row r="865">
      <c r="A865" s="43"/>
      <c r="B865" s="43"/>
      <c r="C865" s="43"/>
      <c r="D865" s="43"/>
      <c r="E865" s="43"/>
      <c r="F865" s="44"/>
      <c r="G865" s="43"/>
      <c r="H865" s="43"/>
      <c r="I865" s="43"/>
      <c r="J865" s="43"/>
      <c r="K865" s="43"/>
      <c r="L865" s="43"/>
      <c r="M865" s="10"/>
      <c r="N865" s="10"/>
      <c r="P865" s="10"/>
    </row>
    <row r="866">
      <c r="A866" s="43"/>
      <c r="B866" s="43"/>
      <c r="C866" s="43"/>
      <c r="D866" s="43"/>
      <c r="E866" s="43"/>
      <c r="F866" s="44"/>
      <c r="G866" s="43"/>
      <c r="H866" s="43"/>
      <c r="I866" s="43"/>
      <c r="J866" s="43"/>
      <c r="K866" s="43"/>
      <c r="L866" s="43"/>
      <c r="M866" s="10"/>
      <c r="N866" s="10"/>
      <c r="P866" s="10"/>
    </row>
    <row r="867">
      <c r="A867" s="43"/>
      <c r="B867" s="43"/>
      <c r="C867" s="43"/>
      <c r="D867" s="43"/>
      <c r="E867" s="43"/>
      <c r="F867" s="44"/>
      <c r="G867" s="43"/>
      <c r="H867" s="43"/>
      <c r="I867" s="43"/>
      <c r="J867" s="43"/>
      <c r="K867" s="43"/>
      <c r="L867" s="43"/>
      <c r="M867" s="10"/>
      <c r="N867" s="10"/>
      <c r="P867" s="10"/>
    </row>
    <row r="868">
      <c r="A868" s="43"/>
      <c r="B868" s="43"/>
      <c r="C868" s="43"/>
      <c r="D868" s="43"/>
      <c r="E868" s="43"/>
      <c r="F868" s="44"/>
      <c r="G868" s="43"/>
      <c r="H868" s="43"/>
      <c r="I868" s="43"/>
      <c r="J868" s="43"/>
      <c r="K868" s="43"/>
      <c r="L868" s="43"/>
      <c r="M868" s="10"/>
      <c r="N868" s="10"/>
      <c r="P868" s="10"/>
    </row>
    <row r="869">
      <c r="A869" s="43"/>
      <c r="B869" s="43"/>
      <c r="C869" s="43"/>
      <c r="D869" s="43"/>
      <c r="E869" s="43"/>
      <c r="F869" s="44"/>
      <c r="G869" s="43"/>
      <c r="H869" s="43"/>
      <c r="I869" s="43"/>
      <c r="J869" s="43"/>
      <c r="K869" s="43"/>
      <c r="L869" s="43"/>
      <c r="M869" s="10"/>
      <c r="N869" s="10"/>
      <c r="P869" s="10"/>
    </row>
    <row r="870">
      <c r="A870" s="43"/>
      <c r="B870" s="43"/>
      <c r="C870" s="43"/>
      <c r="D870" s="43"/>
      <c r="E870" s="43"/>
      <c r="F870" s="44"/>
      <c r="G870" s="43"/>
      <c r="H870" s="43"/>
      <c r="I870" s="43"/>
      <c r="J870" s="43"/>
      <c r="K870" s="43"/>
      <c r="L870" s="43"/>
      <c r="M870" s="10"/>
      <c r="N870" s="10"/>
      <c r="P870" s="10"/>
    </row>
    <row r="871">
      <c r="A871" s="43"/>
      <c r="B871" s="43"/>
      <c r="C871" s="43"/>
      <c r="D871" s="43"/>
      <c r="E871" s="43"/>
      <c r="F871" s="44"/>
      <c r="G871" s="43"/>
      <c r="H871" s="43"/>
      <c r="I871" s="43"/>
      <c r="J871" s="43"/>
      <c r="K871" s="43"/>
      <c r="L871" s="43"/>
      <c r="M871" s="10"/>
      <c r="N871" s="10"/>
      <c r="P871" s="10"/>
    </row>
    <row r="872">
      <c r="A872" s="43"/>
      <c r="B872" s="43"/>
      <c r="C872" s="43"/>
      <c r="D872" s="43"/>
      <c r="E872" s="43"/>
      <c r="F872" s="44"/>
      <c r="G872" s="43"/>
      <c r="H872" s="43"/>
      <c r="I872" s="43"/>
      <c r="J872" s="43"/>
      <c r="K872" s="43"/>
      <c r="L872" s="43"/>
      <c r="M872" s="10"/>
      <c r="N872" s="10"/>
      <c r="P872" s="10"/>
    </row>
    <row r="873">
      <c r="A873" s="43"/>
      <c r="B873" s="43"/>
      <c r="C873" s="43"/>
      <c r="D873" s="43"/>
      <c r="E873" s="43"/>
      <c r="F873" s="44"/>
      <c r="G873" s="43"/>
      <c r="H873" s="43"/>
      <c r="I873" s="43"/>
      <c r="J873" s="43"/>
      <c r="K873" s="43"/>
      <c r="L873" s="43"/>
      <c r="M873" s="10"/>
      <c r="N873" s="10"/>
      <c r="P873" s="10"/>
    </row>
    <row r="874">
      <c r="A874" s="43"/>
      <c r="B874" s="43"/>
      <c r="C874" s="43"/>
      <c r="D874" s="43"/>
      <c r="E874" s="43"/>
      <c r="F874" s="44"/>
      <c r="G874" s="43"/>
      <c r="H874" s="43"/>
      <c r="I874" s="43"/>
      <c r="J874" s="43"/>
      <c r="K874" s="43"/>
      <c r="L874" s="43"/>
      <c r="M874" s="10"/>
      <c r="N874" s="10"/>
      <c r="P874" s="10"/>
    </row>
    <row r="875">
      <c r="A875" s="43"/>
      <c r="B875" s="43"/>
      <c r="C875" s="43"/>
      <c r="D875" s="43"/>
      <c r="E875" s="43"/>
      <c r="F875" s="44"/>
      <c r="G875" s="43"/>
      <c r="H875" s="43"/>
      <c r="I875" s="43"/>
      <c r="J875" s="43"/>
      <c r="K875" s="43"/>
      <c r="L875" s="43"/>
      <c r="M875" s="10"/>
      <c r="N875" s="10"/>
      <c r="P875" s="10"/>
    </row>
    <row r="876">
      <c r="A876" s="43"/>
      <c r="B876" s="43"/>
      <c r="C876" s="43"/>
      <c r="D876" s="43"/>
      <c r="E876" s="43"/>
      <c r="F876" s="44"/>
      <c r="G876" s="43"/>
      <c r="H876" s="43"/>
      <c r="I876" s="43"/>
      <c r="J876" s="43"/>
      <c r="K876" s="43"/>
      <c r="L876" s="43"/>
      <c r="M876" s="10"/>
      <c r="N876" s="10"/>
      <c r="P876" s="10"/>
    </row>
    <row r="877">
      <c r="A877" s="43"/>
      <c r="B877" s="43"/>
      <c r="C877" s="43"/>
      <c r="D877" s="43"/>
      <c r="E877" s="43"/>
      <c r="F877" s="44"/>
      <c r="G877" s="43"/>
      <c r="H877" s="43"/>
      <c r="I877" s="43"/>
      <c r="J877" s="43"/>
      <c r="K877" s="43"/>
      <c r="L877" s="43"/>
      <c r="M877" s="10"/>
      <c r="N877" s="10"/>
      <c r="P877" s="10"/>
    </row>
    <row r="878">
      <c r="A878" s="43"/>
      <c r="B878" s="43"/>
      <c r="C878" s="43"/>
      <c r="D878" s="43"/>
      <c r="E878" s="43"/>
      <c r="F878" s="44"/>
      <c r="G878" s="43"/>
      <c r="H878" s="43"/>
      <c r="I878" s="43"/>
      <c r="J878" s="43"/>
      <c r="K878" s="43"/>
      <c r="L878" s="43"/>
      <c r="M878" s="10"/>
      <c r="N878" s="10"/>
      <c r="P878" s="10"/>
    </row>
    <row r="879">
      <c r="A879" s="43"/>
      <c r="B879" s="43"/>
      <c r="C879" s="43"/>
      <c r="D879" s="43"/>
      <c r="E879" s="43"/>
      <c r="F879" s="44"/>
      <c r="G879" s="43"/>
      <c r="H879" s="43"/>
      <c r="I879" s="43"/>
      <c r="J879" s="43"/>
      <c r="K879" s="43"/>
      <c r="L879" s="43"/>
      <c r="M879" s="10"/>
      <c r="N879" s="10"/>
      <c r="P879" s="10"/>
    </row>
    <row r="880">
      <c r="A880" s="43"/>
      <c r="B880" s="43"/>
      <c r="C880" s="43"/>
      <c r="D880" s="43"/>
      <c r="E880" s="43"/>
      <c r="F880" s="44"/>
      <c r="G880" s="43"/>
      <c r="H880" s="43"/>
      <c r="I880" s="43"/>
      <c r="J880" s="43"/>
      <c r="K880" s="43"/>
      <c r="L880" s="43"/>
      <c r="M880" s="10"/>
      <c r="N880" s="10"/>
      <c r="P880" s="10"/>
    </row>
    <row r="881">
      <c r="A881" s="43"/>
      <c r="B881" s="43"/>
      <c r="C881" s="43"/>
      <c r="D881" s="43"/>
      <c r="E881" s="43"/>
      <c r="F881" s="44"/>
      <c r="G881" s="43"/>
      <c r="H881" s="43"/>
      <c r="I881" s="43"/>
      <c r="J881" s="43"/>
      <c r="K881" s="43"/>
      <c r="L881" s="43"/>
      <c r="M881" s="10"/>
      <c r="N881" s="10"/>
      <c r="P881" s="10"/>
    </row>
    <row r="882">
      <c r="A882" s="43"/>
      <c r="B882" s="43"/>
      <c r="C882" s="43"/>
      <c r="D882" s="43"/>
      <c r="E882" s="43"/>
      <c r="F882" s="44"/>
      <c r="G882" s="43"/>
      <c r="H882" s="43"/>
      <c r="I882" s="43"/>
      <c r="J882" s="43"/>
      <c r="K882" s="43"/>
      <c r="L882" s="43"/>
      <c r="M882" s="10"/>
      <c r="N882" s="10"/>
      <c r="P882" s="10"/>
    </row>
    <row r="883">
      <c r="A883" s="43"/>
      <c r="B883" s="43"/>
      <c r="C883" s="43"/>
      <c r="D883" s="43"/>
      <c r="E883" s="43"/>
      <c r="F883" s="44"/>
      <c r="G883" s="43"/>
      <c r="H883" s="43"/>
      <c r="I883" s="43"/>
      <c r="J883" s="43"/>
      <c r="K883" s="43"/>
      <c r="L883" s="43"/>
      <c r="M883" s="10"/>
      <c r="N883" s="10"/>
      <c r="P883" s="10"/>
    </row>
    <row r="884">
      <c r="A884" s="43"/>
      <c r="B884" s="43"/>
      <c r="C884" s="43"/>
      <c r="D884" s="43"/>
      <c r="E884" s="43"/>
      <c r="F884" s="44"/>
      <c r="G884" s="43"/>
      <c r="H884" s="43"/>
      <c r="I884" s="43"/>
      <c r="J884" s="43"/>
      <c r="K884" s="43"/>
      <c r="L884" s="43"/>
      <c r="M884" s="10"/>
      <c r="N884" s="10"/>
      <c r="P884" s="10"/>
    </row>
    <row r="885">
      <c r="A885" s="43"/>
      <c r="B885" s="43"/>
      <c r="C885" s="43"/>
      <c r="D885" s="43"/>
      <c r="E885" s="43"/>
      <c r="F885" s="44"/>
      <c r="G885" s="43"/>
      <c r="H885" s="43"/>
      <c r="I885" s="43"/>
      <c r="J885" s="43"/>
      <c r="K885" s="43"/>
      <c r="L885" s="43"/>
      <c r="M885" s="10"/>
      <c r="N885" s="10"/>
      <c r="P885" s="10"/>
    </row>
    <row r="886">
      <c r="A886" s="43"/>
      <c r="B886" s="43"/>
      <c r="C886" s="43"/>
      <c r="D886" s="43"/>
      <c r="E886" s="43"/>
      <c r="F886" s="44"/>
      <c r="G886" s="43"/>
      <c r="H886" s="43"/>
      <c r="I886" s="43"/>
      <c r="J886" s="43"/>
      <c r="K886" s="43"/>
      <c r="L886" s="43"/>
      <c r="M886" s="10"/>
      <c r="N886" s="10"/>
      <c r="P886" s="10"/>
    </row>
    <row r="887">
      <c r="A887" s="43"/>
      <c r="B887" s="43"/>
      <c r="C887" s="43"/>
      <c r="D887" s="43"/>
      <c r="E887" s="43"/>
      <c r="F887" s="44"/>
      <c r="G887" s="43"/>
      <c r="H887" s="43"/>
      <c r="I887" s="43"/>
      <c r="J887" s="43"/>
      <c r="K887" s="43"/>
      <c r="L887" s="43"/>
      <c r="M887" s="10"/>
      <c r="N887" s="10"/>
      <c r="P887" s="10"/>
    </row>
    <row r="888">
      <c r="A888" s="43"/>
      <c r="B888" s="43"/>
      <c r="C888" s="43"/>
      <c r="D888" s="43"/>
      <c r="E888" s="43"/>
      <c r="F888" s="44"/>
      <c r="G888" s="43"/>
      <c r="H888" s="43"/>
      <c r="I888" s="43"/>
      <c r="J888" s="43"/>
      <c r="K888" s="43"/>
      <c r="L888" s="43"/>
      <c r="M888" s="10"/>
      <c r="N888" s="10"/>
      <c r="P888" s="10"/>
    </row>
    <row r="889">
      <c r="A889" s="43"/>
      <c r="B889" s="43"/>
      <c r="C889" s="43"/>
      <c r="D889" s="43"/>
      <c r="E889" s="43"/>
      <c r="F889" s="44"/>
      <c r="G889" s="43"/>
      <c r="H889" s="43"/>
      <c r="I889" s="43"/>
      <c r="J889" s="43"/>
      <c r="K889" s="43"/>
      <c r="L889" s="43"/>
      <c r="M889" s="10"/>
      <c r="N889" s="10"/>
      <c r="P889" s="10"/>
    </row>
    <row r="890">
      <c r="A890" s="43"/>
      <c r="B890" s="43"/>
      <c r="C890" s="43"/>
      <c r="D890" s="43"/>
      <c r="E890" s="43"/>
      <c r="F890" s="44"/>
      <c r="G890" s="43"/>
      <c r="H890" s="43"/>
      <c r="I890" s="43"/>
      <c r="J890" s="43"/>
      <c r="K890" s="43"/>
      <c r="L890" s="43"/>
      <c r="M890" s="10"/>
      <c r="N890" s="10"/>
      <c r="P890" s="10"/>
    </row>
    <row r="891">
      <c r="A891" s="43"/>
      <c r="B891" s="43"/>
      <c r="C891" s="43"/>
      <c r="D891" s="43"/>
      <c r="E891" s="43"/>
      <c r="F891" s="44"/>
      <c r="G891" s="43"/>
      <c r="H891" s="43"/>
      <c r="I891" s="43"/>
      <c r="J891" s="43"/>
      <c r="K891" s="43"/>
      <c r="L891" s="43"/>
      <c r="M891" s="10"/>
      <c r="N891" s="10"/>
      <c r="P891" s="10"/>
    </row>
    <row r="892">
      <c r="A892" s="43"/>
      <c r="B892" s="43"/>
      <c r="C892" s="43"/>
      <c r="D892" s="43"/>
      <c r="E892" s="43"/>
      <c r="F892" s="44"/>
      <c r="G892" s="43"/>
      <c r="H892" s="43"/>
      <c r="I892" s="43"/>
      <c r="J892" s="43"/>
      <c r="K892" s="43"/>
      <c r="L892" s="43"/>
      <c r="M892" s="10"/>
      <c r="N892" s="10"/>
      <c r="P892" s="10"/>
    </row>
    <row r="893">
      <c r="A893" s="43"/>
      <c r="B893" s="43"/>
      <c r="C893" s="43"/>
      <c r="D893" s="43"/>
      <c r="E893" s="43"/>
      <c r="F893" s="44"/>
      <c r="G893" s="43"/>
      <c r="H893" s="43"/>
      <c r="I893" s="43"/>
      <c r="J893" s="43"/>
      <c r="K893" s="43"/>
      <c r="L893" s="43"/>
      <c r="M893" s="10"/>
      <c r="N893" s="10"/>
      <c r="P893" s="10"/>
    </row>
    <row r="894">
      <c r="A894" s="43"/>
      <c r="B894" s="43"/>
      <c r="C894" s="43"/>
      <c r="D894" s="43"/>
      <c r="E894" s="43"/>
      <c r="F894" s="44"/>
      <c r="G894" s="43"/>
      <c r="H894" s="43"/>
      <c r="I894" s="43"/>
      <c r="J894" s="43"/>
      <c r="K894" s="43"/>
      <c r="L894" s="43"/>
      <c r="M894" s="10"/>
      <c r="N894" s="10"/>
      <c r="P894" s="10"/>
    </row>
    <row r="895">
      <c r="A895" s="43"/>
      <c r="B895" s="43"/>
      <c r="C895" s="43"/>
      <c r="D895" s="43"/>
      <c r="E895" s="43"/>
      <c r="F895" s="44"/>
      <c r="G895" s="43"/>
      <c r="H895" s="43"/>
      <c r="I895" s="43"/>
      <c r="J895" s="43"/>
      <c r="K895" s="43"/>
      <c r="L895" s="43"/>
      <c r="M895" s="10"/>
      <c r="N895" s="10"/>
      <c r="P895" s="10"/>
    </row>
    <row r="896">
      <c r="A896" s="43"/>
      <c r="B896" s="43"/>
      <c r="C896" s="43"/>
      <c r="D896" s="43"/>
      <c r="E896" s="43"/>
      <c r="F896" s="44"/>
      <c r="G896" s="43"/>
      <c r="H896" s="43"/>
      <c r="I896" s="43"/>
      <c r="J896" s="43"/>
      <c r="K896" s="43"/>
      <c r="L896" s="43"/>
      <c r="M896" s="10"/>
      <c r="N896" s="10"/>
      <c r="P896" s="10"/>
    </row>
    <row r="897">
      <c r="A897" s="43"/>
      <c r="B897" s="43"/>
      <c r="C897" s="43"/>
      <c r="D897" s="43"/>
      <c r="E897" s="43"/>
      <c r="F897" s="44"/>
      <c r="G897" s="43"/>
      <c r="H897" s="43"/>
      <c r="I897" s="43"/>
      <c r="J897" s="43"/>
      <c r="K897" s="43"/>
      <c r="L897" s="43"/>
      <c r="M897" s="10"/>
      <c r="N897" s="10"/>
      <c r="P897" s="10"/>
    </row>
    <row r="898">
      <c r="A898" s="43"/>
      <c r="B898" s="43"/>
      <c r="C898" s="43"/>
      <c r="D898" s="43"/>
      <c r="E898" s="43"/>
      <c r="F898" s="44"/>
      <c r="G898" s="43"/>
      <c r="H898" s="43"/>
      <c r="I898" s="43"/>
      <c r="J898" s="43"/>
      <c r="K898" s="43"/>
      <c r="L898" s="43"/>
      <c r="M898" s="10"/>
      <c r="N898" s="10"/>
      <c r="P898" s="10"/>
    </row>
    <row r="899">
      <c r="A899" s="43"/>
      <c r="B899" s="43"/>
      <c r="C899" s="43"/>
      <c r="D899" s="43"/>
      <c r="E899" s="43"/>
      <c r="F899" s="44"/>
      <c r="G899" s="43"/>
      <c r="H899" s="43"/>
      <c r="I899" s="43"/>
      <c r="J899" s="43"/>
      <c r="K899" s="43"/>
      <c r="L899" s="43"/>
      <c r="M899" s="10"/>
      <c r="N899" s="10"/>
      <c r="P899" s="10"/>
    </row>
    <row r="900">
      <c r="A900" s="43"/>
      <c r="B900" s="43"/>
      <c r="C900" s="43"/>
      <c r="D900" s="43"/>
      <c r="E900" s="43"/>
      <c r="F900" s="44"/>
      <c r="G900" s="43"/>
      <c r="H900" s="43"/>
      <c r="I900" s="43"/>
      <c r="J900" s="43"/>
      <c r="K900" s="43"/>
      <c r="L900" s="43"/>
      <c r="M900" s="10"/>
      <c r="N900" s="10"/>
      <c r="P900" s="10"/>
    </row>
    <row r="901">
      <c r="A901" s="43"/>
      <c r="B901" s="43"/>
      <c r="C901" s="43"/>
      <c r="D901" s="43"/>
      <c r="E901" s="43"/>
      <c r="F901" s="44"/>
      <c r="G901" s="43"/>
      <c r="H901" s="43"/>
      <c r="I901" s="43"/>
      <c r="J901" s="43"/>
      <c r="K901" s="43"/>
      <c r="L901" s="43"/>
      <c r="M901" s="10"/>
      <c r="N901" s="10"/>
      <c r="P901" s="10"/>
    </row>
    <row r="902">
      <c r="A902" s="43"/>
      <c r="B902" s="43"/>
      <c r="C902" s="43"/>
      <c r="D902" s="43"/>
      <c r="E902" s="43"/>
      <c r="F902" s="44"/>
      <c r="G902" s="43"/>
      <c r="H902" s="43"/>
      <c r="I902" s="43"/>
      <c r="J902" s="43"/>
      <c r="K902" s="43"/>
      <c r="L902" s="43"/>
      <c r="M902" s="10"/>
      <c r="N902" s="10"/>
      <c r="P902" s="10"/>
    </row>
    <row r="903">
      <c r="A903" s="43"/>
      <c r="B903" s="43"/>
      <c r="C903" s="43"/>
      <c r="D903" s="43"/>
      <c r="E903" s="43"/>
      <c r="F903" s="44"/>
      <c r="G903" s="43"/>
      <c r="H903" s="43"/>
      <c r="I903" s="43"/>
      <c r="J903" s="43"/>
      <c r="K903" s="43"/>
      <c r="L903" s="43"/>
      <c r="M903" s="10"/>
      <c r="N903" s="10"/>
      <c r="P903" s="10"/>
    </row>
    <row r="904">
      <c r="A904" s="43"/>
      <c r="B904" s="43"/>
      <c r="C904" s="43"/>
      <c r="D904" s="43"/>
      <c r="E904" s="43"/>
      <c r="F904" s="44"/>
      <c r="G904" s="43"/>
      <c r="H904" s="43"/>
      <c r="I904" s="43"/>
      <c r="J904" s="43"/>
      <c r="K904" s="43"/>
      <c r="L904" s="43"/>
      <c r="M904" s="10"/>
      <c r="N904" s="10"/>
      <c r="P904" s="10"/>
    </row>
    <row r="905">
      <c r="A905" s="43"/>
      <c r="B905" s="43"/>
      <c r="C905" s="43"/>
      <c r="D905" s="43"/>
      <c r="E905" s="43"/>
      <c r="F905" s="44"/>
      <c r="G905" s="43"/>
      <c r="H905" s="43"/>
      <c r="I905" s="43"/>
      <c r="J905" s="43"/>
      <c r="K905" s="43"/>
      <c r="L905" s="43"/>
      <c r="M905" s="10"/>
      <c r="N905" s="10"/>
      <c r="P905" s="10"/>
    </row>
    <row r="906">
      <c r="A906" s="43"/>
      <c r="B906" s="43"/>
      <c r="C906" s="43"/>
      <c r="D906" s="43"/>
      <c r="E906" s="43"/>
      <c r="F906" s="44"/>
      <c r="G906" s="43"/>
      <c r="H906" s="43"/>
      <c r="I906" s="43"/>
      <c r="J906" s="43"/>
      <c r="K906" s="43"/>
      <c r="L906" s="43"/>
      <c r="M906" s="10"/>
      <c r="N906" s="10"/>
      <c r="P906" s="10"/>
    </row>
    <row r="907">
      <c r="A907" s="43"/>
      <c r="B907" s="43"/>
      <c r="C907" s="43"/>
      <c r="D907" s="43"/>
      <c r="E907" s="43"/>
      <c r="F907" s="44"/>
      <c r="G907" s="43"/>
      <c r="H907" s="43"/>
      <c r="I907" s="43"/>
      <c r="J907" s="43"/>
      <c r="K907" s="43"/>
      <c r="L907" s="43"/>
      <c r="M907" s="10"/>
      <c r="N907" s="10"/>
      <c r="P907" s="10"/>
    </row>
    <row r="908">
      <c r="A908" s="43"/>
      <c r="B908" s="43"/>
      <c r="C908" s="43"/>
      <c r="D908" s="43"/>
      <c r="E908" s="43"/>
      <c r="F908" s="44"/>
      <c r="G908" s="43"/>
      <c r="H908" s="43"/>
      <c r="I908" s="43"/>
      <c r="J908" s="43"/>
      <c r="K908" s="43"/>
      <c r="L908" s="43"/>
      <c r="M908" s="10"/>
      <c r="N908" s="10"/>
      <c r="P908" s="10"/>
    </row>
    <row r="909">
      <c r="A909" s="43"/>
      <c r="B909" s="43"/>
      <c r="C909" s="43"/>
      <c r="D909" s="43"/>
      <c r="E909" s="43"/>
      <c r="F909" s="44"/>
      <c r="G909" s="43"/>
      <c r="H909" s="43"/>
      <c r="I909" s="43"/>
      <c r="J909" s="43"/>
      <c r="K909" s="43"/>
      <c r="L909" s="43"/>
      <c r="M909" s="10"/>
      <c r="N909" s="10"/>
      <c r="P909" s="10"/>
    </row>
    <row r="910">
      <c r="A910" s="43"/>
      <c r="B910" s="43"/>
      <c r="C910" s="43"/>
      <c r="D910" s="43"/>
      <c r="E910" s="43"/>
      <c r="F910" s="44"/>
      <c r="G910" s="43"/>
      <c r="H910" s="43"/>
      <c r="I910" s="43"/>
      <c r="J910" s="43"/>
      <c r="K910" s="43"/>
      <c r="L910" s="43"/>
      <c r="M910" s="10"/>
      <c r="N910" s="10"/>
      <c r="P910" s="10"/>
    </row>
    <row r="911">
      <c r="A911" s="43"/>
      <c r="B911" s="43"/>
      <c r="C911" s="43"/>
      <c r="D911" s="43"/>
      <c r="E911" s="43"/>
      <c r="F911" s="44"/>
      <c r="G911" s="43"/>
      <c r="H911" s="43"/>
      <c r="I911" s="43"/>
      <c r="J911" s="43"/>
      <c r="K911" s="43"/>
      <c r="L911" s="43"/>
      <c r="M911" s="10"/>
      <c r="N911" s="10"/>
      <c r="P911" s="10"/>
    </row>
    <row r="912">
      <c r="A912" s="43"/>
      <c r="B912" s="43"/>
      <c r="C912" s="43"/>
      <c r="D912" s="43"/>
      <c r="E912" s="43"/>
      <c r="F912" s="44"/>
      <c r="G912" s="43"/>
      <c r="H912" s="43"/>
      <c r="I912" s="43"/>
      <c r="J912" s="43"/>
      <c r="K912" s="43"/>
      <c r="L912" s="43"/>
      <c r="M912" s="10"/>
      <c r="N912" s="10"/>
      <c r="P912" s="10"/>
    </row>
    <row r="913">
      <c r="A913" s="43"/>
      <c r="B913" s="43"/>
      <c r="C913" s="43"/>
      <c r="D913" s="43"/>
      <c r="E913" s="43"/>
      <c r="F913" s="44"/>
      <c r="G913" s="43"/>
      <c r="H913" s="43"/>
      <c r="I913" s="43"/>
      <c r="J913" s="43"/>
      <c r="K913" s="43"/>
      <c r="L913" s="43"/>
      <c r="M913" s="10"/>
      <c r="N913" s="10"/>
      <c r="P913" s="10"/>
    </row>
    <row r="914">
      <c r="A914" s="43"/>
      <c r="B914" s="43"/>
      <c r="C914" s="43"/>
      <c r="D914" s="43"/>
      <c r="E914" s="43"/>
      <c r="F914" s="44"/>
      <c r="G914" s="43"/>
      <c r="H914" s="43"/>
      <c r="I914" s="43"/>
      <c r="J914" s="43"/>
      <c r="K914" s="43"/>
      <c r="L914" s="43"/>
      <c r="M914" s="10"/>
      <c r="N914" s="10"/>
      <c r="P914" s="10"/>
    </row>
    <row r="915">
      <c r="A915" s="43"/>
      <c r="B915" s="43"/>
      <c r="C915" s="43"/>
      <c r="D915" s="43"/>
      <c r="E915" s="43"/>
      <c r="F915" s="44"/>
      <c r="G915" s="43"/>
      <c r="H915" s="43"/>
      <c r="I915" s="43"/>
      <c r="J915" s="43"/>
      <c r="K915" s="43"/>
      <c r="L915" s="43"/>
      <c r="M915" s="10"/>
      <c r="N915" s="10"/>
      <c r="P915" s="10"/>
    </row>
    <row r="916">
      <c r="A916" s="43"/>
      <c r="B916" s="43"/>
      <c r="C916" s="43"/>
      <c r="D916" s="43"/>
      <c r="E916" s="43"/>
      <c r="F916" s="44"/>
      <c r="G916" s="43"/>
      <c r="H916" s="43"/>
      <c r="I916" s="43"/>
      <c r="J916" s="43"/>
      <c r="K916" s="43"/>
      <c r="L916" s="43"/>
      <c r="M916" s="10"/>
      <c r="N916" s="10"/>
      <c r="P916" s="10"/>
    </row>
    <row r="917">
      <c r="A917" s="43"/>
      <c r="B917" s="43"/>
      <c r="C917" s="43"/>
      <c r="D917" s="43"/>
      <c r="E917" s="43"/>
      <c r="F917" s="44"/>
      <c r="G917" s="43"/>
      <c r="H917" s="43"/>
      <c r="I917" s="43"/>
      <c r="J917" s="43"/>
      <c r="K917" s="43"/>
      <c r="L917" s="43"/>
      <c r="M917" s="10"/>
      <c r="N917" s="10"/>
      <c r="P917" s="10"/>
    </row>
    <row r="918">
      <c r="A918" s="43"/>
      <c r="B918" s="43"/>
      <c r="C918" s="43"/>
      <c r="D918" s="43"/>
      <c r="E918" s="43"/>
      <c r="F918" s="44"/>
      <c r="G918" s="43"/>
      <c r="H918" s="43"/>
      <c r="I918" s="43"/>
      <c r="J918" s="43"/>
      <c r="K918" s="43"/>
      <c r="L918" s="43"/>
      <c r="M918" s="10"/>
      <c r="N918" s="10"/>
      <c r="P918" s="10"/>
    </row>
    <row r="919">
      <c r="A919" s="43"/>
      <c r="B919" s="43"/>
      <c r="C919" s="43"/>
      <c r="D919" s="43"/>
      <c r="E919" s="43"/>
      <c r="F919" s="44"/>
      <c r="G919" s="43"/>
      <c r="H919" s="43"/>
      <c r="I919" s="43"/>
      <c r="J919" s="43"/>
      <c r="K919" s="43"/>
      <c r="L919" s="43"/>
      <c r="M919" s="10"/>
      <c r="N919" s="10"/>
      <c r="P919" s="10"/>
    </row>
    <row r="920">
      <c r="A920" s="43"/>
      <c r="B920" s="43"/>
      <c r="C920" s="43"/>
      <c r="D920" s="43"/>
      <c r="E920" s="43"/>
      <c r="F920" s="44"/>
      <c r="G920" s="43"/>
      <c r="H920" s="43"/>
      <c r="I920" s="43"/>
      <c r="J920" s="43"/>
      <c r="K920" s="43"/>
      <c r="L920" s="43"/>
      <c r="M920" s="10"/>
      <c r="N920" s="10"/>
      <c r="P920" s="10"/>
    </row>
    <row r="921">
      <c r="A921" s="43"/>
      <c r="B921" s="43"/>
      <c r="C921" s="43"/>
      <c r="D921" s="43"/>
      <c r="E921" s="43"/>
      <c r="F921" s="44"/>
      <c r="G921" s="43"/>
      <c r="H921" s="43"/>
      <c r="I921" s="43"/>
      <c r="J921" s="43"/>
      <c r="K921" s="43"/>
      <c r="L921" s="43"/>
      <c r="M921" s="10"/>
      <c r="N921" s="10"/>
      <c r="P921" s="10"/>
    </row>
    <row r="922">
      <c r="A922" s="43"/>
      <c r="B922" s="43"/>
      <c r="C922" s="43"/>
      <c r="D922" s="43"/>
      <c r="E922" s="43"/>
      <c r="F922" s="44"/>
      <c r="G922" s="43"/>
      <c r="H922" s="43"/>
      <c r="I922" s="43"/>
      <c r="J922" s="43"/>
      <c r="K922" s="43"/>
      <c r="L922" s="43"/>
      <c r="M922" s="10"/>
      <c r="N922" s="10"/>
      <c r="P922" s="10"/>
    </row>
    <row r="923">
      <c r="A923" s="43"/>
      <c r="B923" s="43"/>
      <c r="C923" s="43"/>
      <c r="D923" s="43"/>
      <c r="E923" s="43"/>
      <c r="F923" s="44"/>
      <c r="G923" s="43"/>
      <c r="H923" s="43"/>
      <c r="I923" s="43"/>
      <c r="J923" s="43"/>
      <c r="K923" s="43"/>
      <c r="L923" s="43"/>
      <c r="M923" s="10"/>
      <c r="N923" s="10"/>
      <c r="P923" s="10"/>
    </row>
    <row r="924">
      <c r="A924" s="43"/>
      <c r="B924" s="43"/>
      <c r="C924" s="43"/>
      <c r="D924" s="43"/>
      <c r="E924" s="43"/>
      <c r="F924" s="44"/>
      <c r="G924" s="43"/>
      <c r="H924" s="43"/>
      <c r="I924" s="43"/>
      <c r="J924" s="43"/>
      <c r="K924" s="43"/>
      <c r="L924" s="43"/>
      <c r="M924" s="10"/>
      <c r="N924" s="10"/>
      <c r="P924" s="10"/>
    </row>
    <row r="925">
      <c r="A925" s="43"/>
      <c r="B925" s="43"/>
      <c r="C925" s="43"/>
      <c r="D925" s="43"/>
      <c r="E925" s="43"/>
      <c r="F925" s="44"/>
      <c r="G925" s="43"/>
      <c r="H925" s="43"/>
      <c r="I925" s="43"/>
      <c r="J925" s="43"/>
      <c r="K925" s="43"/>
      <c r="L925" s="43"/>
      <c r="M925" s="10"/>
      <c r="N925" s="10"/>
      <c r="P925" s="10"/>
    </row>
    <row r="926">
      <c r="A926" s="43"/>
      <c r="B926" s="43"/>
      <c r="C926" s="43"/>
      <c r="D926" s="43"/>
      <c r="E926" s="43"/>
      <c r="F926" s="44"/>
      <c r="G926" s="43"/>
      <c r="H926" s="43"/>
      <c r="I926" s="43"/>
      <c r="J926" s="43"/>
      <c r="K926" s="43"/>
      <c r="L926" s="43"/>
      <c r="M926" s="10"/>
      <c r="N926" s="10"/>
      <c r="P926" s="10"/>
    </row>
    <row r="927">
      <c r="A927" s="43"/>
      <c r="B927" s="43"/>
      <c r="C927" s="43"/>
      <c r="D927" s="43"/>
      <c r="E927" s="43"/>
      <c r="F927" s="44"/>
      <c r="G927" s="43"/>
      <c r="H927" s="43"/>
      <c r="I927" s="43"/>
      <c r="J927" s="43"/>
      <c r="K927" s="43"/>
      <c r="L927" s="43"/>
      <c r="M927" s="10"/>
      <c r="N927" s="10"/>
      <c r="P927" s="10"/>
    </row>
    <row r="928">
      <c r="A928" s="43"/>
      <c r="B928" s="43"/>
      <c r="C928" s="43"/>
      <c r="D928" s="43"/>
      <c r="E928" s="43"/>
      <c r="F928" s="44"/>
      <c r="G928" s="43"/>
      <c r="H928" s="43"/>
      <c r="I928" s="43"/>
      <c r="J928" s="43"/>
      <c r="K928" s="43"/>
      <c r="L928" s="43"/>
      <c r="M928" s="10"/>
      <c r="N928" s="10"/>
      <c r="P928" s="10"/>
    </row>
    <row r="929">
      <c r="A929" s="43"/>
      <c r="B929" s="43"/>
      <c r="C929" s="43"/>
      <c r="D929" s="43"/>
      <c r="E929" s="43"/>
      <c r="F929" s="44"/>
      <c r="G929" s="43"/>
      <c r="H929" s="43"/>
      <c r="I929" s="43"/>
      <c r="J929" s="43"/>
      <c r="K929" s="43"/>
      <c r="L929" s="43"/>
      <c r="M929" s="10"/>
      <c r="N929" s="10"/>
      <c r="P929" s="10"/>
    </row>
    <row r="930">
      <c r="A930" s="43"/>
      <c r="B930" s="43"/>
      <c r="C930" s="43"/>
      <c r="D930" s="43"/>
      <c r="E930" s="43"/>
      <c r="F930" s="44"/>
      <c r="G930" s="43"/>
      <c r="H930" s="43"/>
      <c r="I930" s="43"/>
      <c r="J930" s="43"/>
      <c r="K930" s="43"/>
      <c r="L930" s="43"/>
      <c r="M930" s="10"/>
      <c r="N930" s="10"/>
      <c r="P930" s="10"/>
    </row>
    <row r="931">
      <c r="A931" s="43"/>
      <c r="B931" s="43"/>
      <c r="C931" s="43"/>
      <c r="D931" s="43"/>
      <c r="E931" s="43"/>
      <c r="F931" s="44"/>
      <c r="G931" s="43"/>
      <c r="H931" s="43"/>
      <c r="I931" s="43"/>
      <c r="J931" s="43"/>
      <c r="K931" s="43"/>
      <c r="L931" s="43"/>
      <c r="M931" s="10"/>
      <c r="N931" s="10"/>
      <c r="P931" s="10"/>
    </row>
    <row r="932">
      <c r="A932" s="43"/>
      <c r="B932" s="43"/>
      <c r="C932" s="43"/>
      <c r="D932" s="43"/>
      <c r="E932" s="43"/>
      <c r="F932" s="44"/>
      <c r="G932" s="43"/>
      <c r="H932" s="43"/>
      <c r="I932" s="43"/>
      <c r="J932" s="43"/>
      <c r="K932" s="43"/>
      <c r="L932" s="43"/>
      <c r="M932" s="10"/>
      <c r="N932" s="10"/>
      <c r="P932" s="10"/>
    </row>
    <row r="933">
      <c r="A933" s="43"/>
      <c r="B933" s="43"/>
      <c r="C933" s="43"/>
      <c r="D933" s="43"/>
      <c r="E933" s="43"/>
      <c r="F933" s="44"/>
      <c r="G933" s="43"/>
      <c r="H933" s="43"/>
      <c r="I933" s="43"/>
      <c r="J933" s="43"/>
      <c r="K933" s="43"/>
      <c r="L933" s="43"/>
      <c r="M933" s="10"/>
      <c r="N933" s="10"/>
      <c r="P933" s="10"/>
    </row>
    <row r="934">
      <c r="A934" s="43"/>
      <c r="B934" s="43"/>
      <c r="C934" s="43"/>
      <c r="D934" s="43"/>
      <c r="E934" s="43"/>
      <c r="F934" s="44"/>
      <c r="G934" s="43"/>
      <c r="H934" s="43"/>
      <c r="I934" s="43"/>
      <c r="J934" s="43"/>
      <c r="K934" s="43"/>
      <c r="L934" s="43"/>
      <c r="M934" s="10"/>
      <c r="N934" s="10"/>
      <c r="P934" s="10"/>
    </row>
    <row r="935">
      <c r="A935" s="43"/>
      <c r="B935" s="43"/>
      <c r="C935" s="43"/>
      <c r="D935" s="43"/>
      <c r="E935" s="43"/>
      <c r="F935" s="44"/>
      <c r="G935" s="43"/>
      <c r="H935" s="43"/>
      <c r="I935" s="43"/>
      <c r="J935" s="43"/>
      <c r="K935" s="43"/>
      <c r="L935" s="43"/>
      <c r="M935" s="10"/>
      <c r="N935" s="10"/>
      <c r="P935" s="10"/>
    </row>
    <row r="936">
      <c r="A936" s="43"/>
      <c r="B936" s="43"/>
      <c r="C936" s="43"/>
      <c r="D936" s="43"/>
      <c r="E936" s="43"/>
      <c r="F936" s="44"/>
      <c r="G936" s="43"/>
      <c r="H936" s="43"/>
      <c r="I936" s="43"/>
      <c r="J936" s="43"/>
      <c r="K936" s="43"/>
      <c r="L936" s="43"/>
      <c r="M936" s="10"/>
      <c r="N936" s="10"/>
      <c r="P936" s="10"/>
    </row>
    <row r="937">
      <c r="A937" s="43"/>
      <c r="B937" s="43"/>
      <c r="C937" s="43"/>
      <c r="D937" s="43"/>
      <c r="E937" s="43"/>
      <c r="F937" s="44"/>
      <c r="G937" s="43"/>
      <c r="H937" s="43"/>
      <c r="I937" s="43"/>
      <c r="J937" s="43"/>
      <c r="K937" s="43"/>
      <c r="L937" s="43"/>
      <c r="M937" s="10"/>
      <c r="N937" s="10"/>
      <c r="P937" s="10"/>
    </row>
    <row r="938">
      <c r="A938" s="43"/>
      <c r="B938" s="43"/>
      <c r="C938" s="43"/>
      <c r="D938" s="43"/>
      <c r="E938" s="43"/>
      <c r="F938" s="44"/>
      <c r="G938" s="43"/>
      <c r="H938" s="43"/>
      <c r="I938" s="43"/>
      <c r="J938" s="43"/>
      <c r="K938" s="43"/>
      <c r="L938" s="43"/>
      <c r="M938" s="10"/>
      <c r="N938" s="10"/>
      <c r="P938" s="10"/>
    </row>
    <row r="939">
      <c r="A939" s="43"/>
      <c r="B939" s="43"/>
      <c r="C939" s="43"/>
      <c r="D939" s="43"/>
      <c r="E939" s="43"/>
      <c r="F939" s="44"/>
      <c r="G939" s="43"/>
      <c r="H939" s="43"/>
      <c r="I939" s="43"/>
      <c r="J939" s="43"/>
      <c r="K939" s="43"/>
      <c r="L939" s="43"/>
      <c r="M939" s="10"/>
      <c r="N939" s="10"/>
      <c r="P939" s="10"/>
    </row>
    <row r="940">
      <c r="A940" s="43"/>
      <c r="B940" s="43"/>
      <c r="C940" s="43"/>
      <c r="D940" s="43"/>
      <c r="E940" s="43"/>
      <c r="F940" s="44"/>
      <c r="G940" s="43"/>
      <c r="H940" s="43"/>
      <c r="I940" s="43"/>
      <c r="J940" s="43"/>
      <c r="K940" s="43"/>
      <c r="L940" s="43"/>
      <c r="M940" s="10"/>
      <c r="N940" s="10"/>
      <c r="P940" s="10"/>
    </row>
    <row r="941">
      <c r="A941" s="43"/>
      <c r="B941" s="43"/>
      <c r="C941" s="43"/>
      <c r="D941" s="43"/>
      <c r="E941" s="43"/>
      <c r="F941" s="44"/>
      <c r="G941" s="43"/>
      <c r="H941" s="43"/>
      <c r="I941" s="43"/>
      <c r="J941" s="43"/>
      <c r="K941" s="43"/>
      <c r="L941" s="43"/>
      <c r="M941" s="10"/>
      <c r="N941" s="10"/>
      <c r="P941" s="10"/>
    </row>
    <row r="942">
      <c r="A942" s="43"/>
      <c r="B942" s="43"/>
      <c r="C942" s="43"/>
      <c r="D942" s="43"/>
      <c r="E942" s="43"/>
      <c r="F942" s="44"/>
      <c r="G942" s="43"/>
      <c r="H942" s="43"/>
      <c r="I942" s="43"/>
      <c r="J942" s="43"/>
      <c r="K942" s="43"/>
      <c r="L942" s="43"/>
      <c r="M942" s="10"/>
      <c r="N942" s="10"/>
      <c r="P942" s="10"/>
    </row>
    <row r="943">
      <c r="A943" s="43"/>
      <c r="B943" s="43"/>
      <c r="C943" s="43"/>
      <c r="D943" s="43"/>
      <c r="E943" s="43"/>
      <c r="F943" s="44"/>
      <c r="G943" s="43"/>
      <c r="H943" s="43"/>
      <c r="I943" s="43"/>
      <c r="J943" s="43"/>
      <c r="K943" s="43"/>
      <c r="L943" s="43"/>
      <c r="M943" s="10"/>
      <c r="N943" s="10"/>
      <c r="P943" s="10"/>
    </row>
    <row r="944">
      <c r="A944" s="43"/>
      <c r="B944" s="43"/>
      <c r="C944" s="43"/>
      <c r="D944" s="43"/>
      <c r="E944" s="43"/>
      <c r="F944" s="44"/>
      <c r="G944" s="43"/>
      <c r="H944" s="43"/>
      <c r="I944" s="43"/>
      <c r="J944" s="43"/>
      <c r="K944" s="43"/>
      <c r="L944" s="43"/>
      <c r="M944" s="10"/>
      <c r="N944" s="10"/>
      <c r="P944" s="10"/>
    </row>
    <row r="945">
      <c r="A945" s="43"/>
      <c r="B945" s="43"/>
      <c r="C945" s="43"/>
      <c r="D945" s="43"/>
      <c r="E945" s="43"/>
      <c r="F945" s="44"/>
      <c r="G945" s="43"/>
      <c r="H945" s="43"/>
      <c r="I945" s="43"/>
      <c r="J945" s="43"/>
      <c r="K945" s="43"/>
      <c r="L945" s="43"/>
      <c r="M945" s="10"/>
      <c r="N945" s="10"/>
      <c r="P945" s="10"/>
    </row>
    <row r="946">
      <c r="A946" s="43"/>
      <c r="B946" s="43"/>
      <c r="C946" s="43"/>
      <c r="D946" s="43"/>
      <c r="E946" s="43"/>
      <c r="F946" s="44"/>
      <c r="G946" s="43"/>
      <c r="H946" s="43"/>
      <c r="I946" s="43"/>
      <c r="J946" s="43"/>
      <c r="K946" s="43"/>
      <c r="L946" s="43"/>
      <c r="M946" s="10"/>
      <c r="N946" s="10"/>
      <c r="P946" s="10"/>
    </row>
    <row r="947">
      <c r="A947" s="43"/>
      <c r="B947" s="43"/>
      <c r="C947" s="43"/>
      <c r="D947" s="43"/>
      <c r="E947" s="43"/>
      <c r="F947" s="44"/>
      <c r="G947" s="43"/>
      <c r="H947" s="43"/>
      <c r="I947" s="43"/>
      <c r="J947" s="43"/>
      <c r="K947" s="43"/>
      <c r="L947" s="43"/>
      <c r="M947" s="10"/>
      <c r="N947" s="10"/>
      <c r="P947" s="10"/>
    </row>
    <row r="948">
      <c r="A948" s="43"/>
      <c r="B948" s="43"/>
      <c r="C948" s="43"/>
      <c r="D948" s="43"/>
      <c r="E948" s="43"/>
      <c r="F948" s="44"/>
      <c r="G948" s="43"/>
      <c r="H948" s="43"/>
      <c r="I948" s="43"/>
      <c r="J948" s="43"/>
      <c r="K948" s="43"/>
      <c r="L948" s="43"/>
      <c r="M948" s="10"/>
      <c r="N948" s="10"/>
      <c r="P948" s="10"/>
    </row>
    <row r="949">
      <c r="A949" s="43"/>
      <c r="B949" s="43"/>
      <c r="C949" s="43"/>
      <c r="D949" s="43"/>
      <c r="E949" s="43"/>
      <c r="F949" s="44"/>
      <c r="G949" s="43"/>
      <c r="H949" s="43"/>
      <c r="I949" s="43"/>
      <c r="J949" s="43"/>
      <c r="K949" s="43"/>
      <c r="L949" s="43"/>
      <c r="M949" s="10"/>
      <c r="N949" s="10"/>
      <c r="P949" s="10"/>
    </row>
    <row r="950">
      <c r="A950" s="43"/>
      <c r="B950" s="43"/>
      <c r="C950" s="43"/>
      <c r="D950" s="43"/>
      <c r="E950" s="43"/>
      <c r="F950" s="44"/>
      <c r="G950" s="43"/>
      <c r="H950" s="43"/>
      <c r="I950" s="43"/>
      <c r="J950" s="43"/>
      <c r="K950" s="43"/>
      <c r="L950" s="43"/>
      <c r="M950" s="10"/>
      <c r="N950" s="10"/>
      <c r="P950" s="10"/>
    </row>
    <row r="951">
      <c r="A951" s="43"/>
      <c r="B951" s="43"/>
      <c r="C951" s="43"/>
      <c r="D951" s="43"/>
      <c r="E951" s="43"/>
      <c r="F951" s="44"/>
      <c r="G951" s="43"/>
      <c r="H951" s="43"/>
      <c r="I951" s="43"/>
      <c r="J951" s="43"/>
      <c r="K951" s="43"/>
      <c r="L951" s="43"/>
      <c r="M951" s="10"/>
      <c r="N951" s="10"/>
      <c r="P951" s="10"/>
    </row>
    <row r="952">
      <c r="A952" s="43"/>
      <c r="B952" s="43"/>
      <c r="C952" s="43"/>
      <c r="D952" s="43"/>
      <c r="E952" s="43"/>
      <c r="F952" s="44"/>
      <c r="G952" s="43"/>
      <c r="H952" s="43"/>
      <c r="I952" s="43"/>
      <c r="J952" s="43"/>
      <c r="K952" s="43"/>
      <c r="L952" s="43"/>
      <c r="M952" s="10"/>
      <c r="N952" s="10"/>
      <c r="P952" s="10"/>
    </row>
    <row r="953">
      <c r="A953" s="43"/>
      <c r="B953" s="43"/>
      <c r="C953" s="43"/>
      <c r="D953" s="43"/>
      <c r="E953" s="43"/>
      <c r="F953" s="44"/>
      <c r="G953" s="43"/>
      <c r="H953" s="43"/>
      <c r="I953" s="43"/>
      <c r="J953" s="43"/>
      <c r="K953" s="43"/>
      <c r="L953" s="43"/>
      <c r="M953" s="10"/>
      <c r="N953" s="10"/>
      <c r="P953" s="10"/>
    </row>
    <row r="954">
      <c r="A954" s="43"/>
      <c r="B954" s="43"/>
      <c r="C954" s="43"/>
      <c r="D954" s="43"/>
      <c r="E954" s="43"/>
      <c r="F954" s="44"/>
      <c r="G954" s="43"/>
      <c r="H954" s="43"/>
      <c r="I954" s="43"/>
      <c r="J954" s="43"/>
      <c r="K954" s="43"/>
      <c r="L954" s="43"/>
      <c r="M954" s="10"/>
      <c r="N954" s="10"/>
      <c r="P954" s="10"/>
    </row>
    <row r="955">
      <c r="A955" s="43"/>
      <c r="B955" s="43"/>
      <c r="C955" s="43"/>
      <c r="D955" s="43"/>
      <c r="E955" s="43"/>
      <c r="F955" s="44"/>
      <c r="G955" s="43"/>
      <c r="H955" s="43"/>
      <c r="I955" s="43"/>
      <c r="J955" s="43"/>
      <c r="K955" s="43"/>
      <c r="L955" s="43"/>
      <c r="M955" s="10"/>
      <c r="N955" s="10"/>
      <c r="P955" s="10"/>
    </row>
    <row r="956">
      <c r="A956" s="43"/>
      <c r="B956" s="43"/>
      <c r="C956" s="43"/>
      <c r="D956" s="43"/>
      <c r="E956" s="43"/>
      <c r="F956" s="44"/>
      <c r="G956" s="43"/>
      <c r="H956" s="43"/>
      <c r="I956" s="43"/>
      <c r="J956" s="43"/>
      <c r="K956" s="43"/>
      <c r="L956" s="43"/>
      <c r="M956" s="10"/>
      <c r="N956" s="10"/>
      <c r="P956" s="10"/>
    </row>
    <row r="957">
      <c r="A957" s="43"/>
      <c r="B957" s="43"/>
      <c r="C957" s="43"/>
      <c r="D957" s="43"/>
      <c r="E957" s="43"/>
      <c r="F957" s="44"/>
      <c r="G957" s="43"/>
      <c r="H957" s="43"/>
      <c r="I957" s="43"/>
      <c r="J957" s="43"/>
      <c r="K957" s="43"/>
      <c r="L957" s="43"/>
      <c r="M957" s="10"/>
      <c r="N957" s="10"/>
      <c r="P957" s="10"/>
    </row>
    <row r="958">
      <c r="A958" s="43"/>
      <c r="B958" s="43"/>
      <c r="C958" s="43"/>
      <c r="D958" s="43"/>
      <c r="E958" s="43"/>
      <c r="F958" s="44"/>
      <c r="G958" s="43"/>
      <c r="H958" s="43"/>
      <c r="I958" s="43"/>
      <c r="J958" s="43"/>
      <c r="K958" s="43"/>
      <c r="L958" s="43"/>
      <c r="M958" s="10"/>
      <c r="N958" s="10"/>
      <c r="P958" s="10"/>
    </row>
    <row r="959">
      <c r="A959" s="43"/>
      <c r="B959" s="43"/>
      <c r="C959" s="43"/>
      <c r="D959" s="43"/>
      <c r="E959" s="43"/>
      <c r="F959" s="44"/>
      <c r="G959" s="43"/>
      <c r="H959" s="43"/>
      <c r="I959" s="43"/>
      <c r="J959" s="43"/>
      <c r="K959" s="43"/>
      <c r="L959" s="43"/>
      <c r="M959" s="10"/>
      <c r="N959" s="10"/>
      <c r="P959" s="10"/>
    </row>
    <row r="960">
      <c r="A960" s="43"/>
      <c r="B960" s="43"/>
      <c r="C960" s="43"/>
      <c r="D960" s="43"/>
      <c r="E960" s="43"/>
      <c r="F960" s="44"/>
      <c r="G960" s="43"/>
      <c r="H960" s="43"/>
      <c r="I960" s="43"/>
      <c r="J960" s="43"/>
      <c r="K960" s="43"/>
      <c r="L960" s="43"/>
      <c r="M960" s="10"/>
      <c r="N960" s="10"/>
      <c r="P960" s="10"/>
    </row>
    <row r="961">
      <c r="A961" s="43"/>
      <c r="B961" s="43"/>
      <c r="C961" s="43"/>
      <c r="D961" s="43"/>
      <c r="E961" s="43"/>
      <c r="F961" s="44"/>
      <c r="G961" s="43"/>
      <c r="H961" s="43"/>
      <c r="I961" s="43"/>
      <c r="J961" s="43"/>
      <c r="K961" s="43"/>
      <c r="L961" s="43"/>
      <c r="M961" s="10"/>
      <c r="N961" s="10"/>
      <c r="P961" s="10"/>
    </row>
    <row r="962">
      <c r="A962" s="43"/>
      <c r="B962" s="43"/>
      <c r="C962" s="43"/>
      <c r="D962" s="43"/>
      <c r="E962" s="43"/>
      <c r="F962" s="44"/>
      <c r="G962" s="43"/>
      <c r="H962" s="43"/>
      <c r="I962" s="43"/>
      <c r="J962" s="43"/>
      <c r="K962" s="43"/>
      <c r="L962" s="43"/>
      <c r="M962" s="10"/>
      <c r="N962" s="10"/>
      <c r="P962" s="10"/>
    </row>
    <row r="963">
      <c r="A963" s="43"/>
      <c r="B963" s="43"/>
      <c r="C963" s="43"/>
      <c r="D963" s="43"/>
      <c r="E963" s="43"/>
      <c r="F963" s="44"/>
      <c r="G963" s="43"/>
      <c r="H963" s="43"/>
      <c r="I963" s="43"/>
      <c r="J963" s="43"/>
      <c r="K963" s="43"/>
      <c r="L963" s="43"/>
      <c r="M963" s="10"/>
      <c r="N963" s="10"/>
      <c r="P963" s="10"/>
    </row>
    <row r="964">
      <c r="A964" s="43"/>
      <c r="B964" s="43"/>
      <c r="C964" s="43"/>
      <c r="D964" s="43"/>
      <c r="E964" s="43"/>
      <c r="F964" s="44"/>
      <c r="G964" s="43"/>
      <c r="H964" s="43"/>
      <c r="I964" s="43"/>
      <c r="J964" s="43"/>
      <c r="K964" s="43"/>
      <c r="L964" s="43"/>
      <c r="M964" s="10"/>
      <c r="N964" s="10"/>
      <c r="P964" s="10"/>
    </row>
    <row r="965">
      <c r="A965" s="43"/>
      <c r="B965" s="43"/>
      <c r="C965" s="43"/>
      <c r="D965" s="43"/>
      <c r="E965" s="43"/>
      <c r="F965" s="44"/>
      <c r="G965" s="43"/>
      <c r="H965" s="43"/>
      <c r="I965" s="43"/>
      <c r="J965" s="43"/>
      <c r="K965" s="43"/>
      <c r="L965" s="43"/>
      <c r="M965" s="10"/>
      <c r="N965" s="10"/>
      <c r="P965" s="10"/>
    </row>
    <row r="966">
      <c r="A966" s="43"/>
      <c r="B966" s="43"/>
      <c r="C966" s="43"/>
      <c r="D966" s="43"/>
      <c r="E966" s="43"/>
      <c r="F966" s="44"/>
      <c r="G966" s="43"/>
      <c r="H966" s="43"/>
      <c r="I966" s="43"/>
      <c r="J966" s="43"/>
      <c r="K966" s="43"/>
      <c r="L966" s="43"/>
      <c r="M966" s="10"/>
      <c r="N966" s="10"/>
      <c r="P966" s="10"/>
    </row>
    <row r="967">
      <c r="A967" s="43"/>
      <c r="B967" s="43"/>
      <c r="C967" s="43"/>
      <c r="D967" s="43"/>
      <c r="E967" s="43"/>
      <c r="F967" s="44"/>
      <c r="G967" s="43"/>
      <c r="H967" s="43"/>
      <c r="I967" s="43"/>
      <c r="J967" s="43"/>
      <c r="K967" s="43"/>
      <c r="L967" s="43"/>
      <c r="M967" s="10"/>
      <c r="N967" s="10"/>
      <c r="P967" s="10"/>
    </row>
    <row r="968">
      <c r="A968" s="43"/>
      <c r="B968" s="43"/>
      <c r="C968" s="43"/>
      <c r="D968" s="43"/>
      <c r="E968" s="43"/>
      <c r="F968" s="44"/>
      <c r="G968" s="43"/>
      <c r="H968" s="43"/>
      <c r="I968" s="43"/>
      <c r="J968" s="43"/>
      <c r="K968" s="43"/>
      <c r="L968" s="43"/>
      <c r="M968" s="10"/>
      <c r="N968" s="10"/>
      <c r="P968" s="10"/>
    </row>
    <row r="969">
      <c r="A969" s="43"/>
      <c r="B969" s="43"/>
      <c r="C969" s="43"/>
      <c r="D969" s="43"/>
      <c r="E969" s="43"/>
      <c r="F969" s="44"/>
      <c r="G969" s="43"/>
      <c r="H969" s="43"/>
      <c r="I969" s="43"/>
      <c r="J969" s="43"/>
      <c r="K969" s="43"/>
      <c r="L969" s="43"/>
      <c r="M969" s="10"/>
      <c r="N969" s="10"/>
      <c r="P969" s="10"/>
    </row>
    <row r="970">
      <c r="A970" s="43"/>
      <c r="B970" s="43"/>
      <c r="C970" s="43"/>
      <c r="D970" s="43"/>
      <c r="E970" s="43"/>
      <c r="F970" s="44"/>
      <c r="G970" s="43"/>
      <c r="H970" s="43"/>
      <c r="I970" s="43"/>
      <c r="J970" s="43"/>
      <c r="K970" s="43"/>
      <c r="L970" s="43"/>
      <c r="M970" s="10"/>
      <c r="N970" s="10"/>
      <c r="P970" s="10"/>
    </row>
    <row r="971">
      <c r="A971" s="43"/>
      <c r="B971" s="43"/>
      <c r="C971" s="43"/>
      <c r="D971" s="43"/>
      <c r="E971" s="43"/>
      <c r="F971" s="44"/>
      <c r="G971" s="43"/>
      <c r="H971" s="43"/>
      <c r="I971" s="43"/>
      <c r="J971" s="43"/>
      <c r="K971" s="43"/>
      <c r="L971" s="43"/>
      <c r="M971" s="10"/>
      <c r="N971" s="10"/>
      <c r="P971" s="10"/>
    </row>
    <row r="972">
      <c r="A972" s="43"/>
      <c r="B972" s="43"/>
      <c r="C972" s="43"/>
      <c r="D972" s="43"/>
      <c r="E972" s="43"/>
      <c r="F972" s="44"/>
      <c r="G972" s="43"/>
      <c r="H972" s="43"/>
      <c r="I972" s="43"/>
      <c r="J972" s="43"/>
      <c r="K972" s="43"/>
      <c r="L972" s="43"/>
      <c r="M972" s="10"/>
      <c r="N972" s="10"/>
      <c r="P972" s="10"/>
    </row>
    <row r="973">
      <c r="A973" s="43"/>
      <c r="B973" s="43"/>
      <c r="C973" s="43"/>
      <c r="D973" s="43"/>
      <c r="E973" s="43"/>
      <c r="F973" s="44"/>
      <c r="G973" s="43"/>
      <c r="H973" s="43"/>
      <c r="I973" s="43"/>
      <c r="J973" s="43"/>
      <c r="K973" s="43"/>
      <c r="L973" s="43"/>
      <c r="M973" s="10"/>
      <c r="N973" s="10"/>
      <c r="P973" s="10"/>
    </row>
    <row r="974">
      <c r="A974" s="43"/>
      <c r="B974" s="43"/>
      <c r="C974" s="43"/>
      <c r="D974" s="43"/>
      <c r="E974" s="43"/>
      <c r="F974" s="44"/>
      <c r="G974" s="43"/>
      <c r="H974" s="43"/>
      <c r="I974" s="43"/>
      <c r="J974" s="43"/>
      <c r="K974" s="43"/>
      <c r="L974" s="43"/>
      <c r="M974" s="10"/>
      <c r="N974" s="10"/>
      <c r="P974" s="10"/>
    </row>
    <row r="975">
      <c r="A975" s="43"/>
      <c r="B975" s="43"/>
      <c r="C975" s="43"/>
      <c r="D975" s="43"/>
      <c r="E975" s="43"/>
      <c r="F975" s="44"/>
      <c r="G975" s="43"/>
      <c r="H975" s="43"/>
      <c r="I975" s="43"/>
      <c r="J975" s="43"/>
      <c r="K975" s="43"/>
      <c r="L975" s="43"/>
      <c r="M975" s="10"/>
      <c r="N975" s="10"/>
      <c r="P975" s="10"/>
    </row>
    <row r="976">
      <c r="A976" s="43"/>
      <c r="B976" s="43"/>
      <c r="C976" s="43"/>
      <c r="D976" s="43"/>
      <c r="E976" s="43"/>
      <c r="F976" s="44"/>
      <c r="G976" s="43"/>
      <c r="H976" s="43"/>
      <c r="I976" s="43"/>
      <c r="J976" s="43"/>
      <c r="K976" s="43"/>
      <c r="L976" s="43"/>
      <c r="M976" s="10"/>
      <c r="N976" s="10"/>
      <c r="P976" s="10"/>
    </row>
    <row r="977">
      <c r="A977" s="43"/>
      <c r="B977" s="43"/>
      <c r="C977" s="43"/>
      <c r="D977" s="43"/>
      <c r="E977" s="43"/>
      <c r="F977" s="44"/>
      <c r="G977" s="43"/>
      <c r="H977" s="43"/>
      <c r="I977" s="43"/>
      <c r="J977" s="43"/>
      <c r="K977" s="43"/>
      <c r="L977" s="43"/>
      <c r="M977" s="10"/>
      <c r="N977" s="10"/>
      <c r="P977" s="10"/>
    </row>
    <row r="978">
      <c r="A978" s="43"/>
      <c r="B978" s="43"/>
      <c r="C978" s="43"/>
      <c r="D978" s="43"/>
      <c r="E978" s="43"/>
      <c r="F978" s="44"/>
      <c r="G978" s="43"/>
      <c r="H978" s="43"/>
      <c r="I978" s="43"/>
      <c r="J978" s="43"/>
      <c r="K978" s="43"/>
      <c r="L978" s="43"/>
      <c r="M978" s="10"/>
      <c r="N978" s="10"/>
      <c r="P978" s="10"/>
    </row>
    <row r="979">
      <c r="A979" s="43"/>
      <c r="B979" s="43"/>
      <c r="C979" s="43"/>
      <c r="D979" s="43"/>
      <c r="E979" s="43"/>
      <c r="F979" s="44"/>
      <c r="G979" s="43"/>
      <c r="H979" s="43"/>
      <c r="I979" s="43"/>
      <c r="J979" s="43"/>
      <c r="K979" s="43"/>
      <c r="L979" s="43"/>
      <c r="M979" s="10"/>
      <c r="N979" s="10"/>
      <c r="P979" s="10"/>
    </row>
    <row r="980">
      <c r="A980" s="43"/>
      <c r="B980" s="43"/>
      <c r="C980" s="43"/>
      <c r="D980" s="43"/>
      <c r="E980" s="43"/>
      <c r="F980" s="44"/>
      <c r="G980" s="43"/>
      <c r="H980" s="43"/>
      <c r="I980" s="43"/>
      <c r="J980" s="43"/>
      <c r="K980" s="43"/>
      <c r="L980" s="43"/>
      <c r="M980" s="10"/>
      <c r="N980" s="10"/>
      <c r="P980" s="10"/>
    </row>
    <row r="981">
      <c r="A981" s="43"/>
      <c r="B981" s="43"/>
      <c r="C981" s="43"/>
      <c r="D981" s="43"/>
      <c r="E981" s="43"/>
      <c r="F981" s="44"/>
      <c r="G981" s="43"/>
      <c r="H981" s="43"/>
      <c r="I981" s="43"/>
      <c r="J981" s="43"/>
      <c r="K981" s="43"/>
      <c r="L981" s="43"/>
      <c r="M981" s="10"/>
      <c r="N981" s="10"/>
      <c r="P981" s="10"/>
    </row>
    <row r="982">
      <c r="A982" s="43"/>
      <c r="B982" s="43"/>
      <c r="C982" s="43"/>
      <c r="D982" s="43"/>
      <c r="E982" s="43"/>
      <c r="F982" s="44"/>
      <c r="G982" s="43"/>
      <c r="H982" s="43"/>
      <c r="I982" s="43"/>
      <c r="J982" s="43"/>
      <c r="K982" s="43"/>
      <c r="L982" s="43"/>
      <c r="M982" s="10"/>
      <c r="N982" s="10"/>
      <c r="P982" s="10"/>
    </row>
    <row r="983">
      <c r="A983" s="43"/>
      <c r="B983" s="43"/>
      <c r="C983" s="43"/>
      <c r="D983" s="43"/>
      <c r="E983" s="43"/>
      <c r="F983" s="44"/>
      <c r="G983" s="43"/>
      <c r="H983" s="43"/>
      <c r="I983" s="43"/>
      <c r="J983" s="43"/>
      <c r="K983" s="43"/>
      <c r="L983" s="43"/>
      <c r="M983" s="10"/>
      <c r="N983" s="10"/>
      <c r="P983" s="10"/>
    </row>
    <row r="984">
      <c r="A984" s="43"/>
      <c r="B984" s="43"/>
      <c r="C984" s="43"/>
      <c r="D984" s="43"/>
      <c r="E984" s="43"/>
      <c r="F984" s="44"/>
      <c r="G984" s="43"/>
      <c r="H984" s="43"/>
      <c r="I984" s="43"/>
      <c r="J984" s="43"/>
      <c r="K984" s="43"/>
      <c r="L984" s="43"/>
      <c r="M984" s="10"/>
      <c r="N984" s="10"/>
      <c r="P984" s="10"/>
    </row>
    <row r="985">
      <c r="A985" s="43"/>
      <c r="B985" s="43"/>
      <c r="C985" s="43"/>
      <c r="D985" s="43"/>
      <c r="E985" s="43"/>
      <c r="F985" s="44"/>
      <c r="G985" s="43"/>
      <c r="H985" s="43"/>
      <c r="I985" s="43"/>
      <c r="J985" s="43"/>
      <c r="K985" s="43"/>
      <c r="L985" s="43"/>
      <c r="M985" s="10"/>
      <c r="N985" s="10"/>
      <c r="P985" s="10"/>
    </row>
    <row r="986">
      <c r="A986" s="43"/>
      <c r="B986" s="43"/>
      <c r="C986" s="43"/>
      <c r="D986" s="43"/>
      <c r="E986" s="43"/>
      <c r="F986" s="44"/>
      <c r="G986" s="43"/>
      <c r="H986" s="43"/>
      <c r="I986" s="43"/>
      <c r="J986" s="43"/>
      <c r="K986" s="43"/>
      <c r="L986" s="43"/>
      <c r="M986" s="10"/>
      <c r="N986" s="10"/>
      <c r="P986" s="10"/>
    </row>
    <row r="987">
      <c r="A987" s="43"/>
      <c r="B987" s="43"/>
      <c r="C987" s="43"/>
      <c r="D987" s="43"/>
      <c r="E987" s="43"/>
      <c r="F987" s="44"/>
      <c r="G987" s="43"/>
      <c r="H987" s="43"/>
      <c r="I987" s="43"/>
      <c r="J987" s="43"/>
      <c r="K987" s="43"/>
      <c r="L987" s="43"/>
      <c r="M987" s="10"/>
      <c r="N987" s="10"/>
      <c r="P987" s="10"/>
    </row>
    <row r="988">
      <c r="A988" s="43"/>
      <c r="B988" s="43"/>
      <c r="C988" s="43"/>
      <c r="D988" s="43"/>
      <c r="E988" s="43"/>
      <c r="F988" s="44"/>
      <c r="G988" s="43"/>
      <c r="H988" s="43"/>
      <c r="I988" s="43"/>
      <c r="J988" s="43"/>
      <c r="K988" s="43"/>
      <c r="L988" s="43"/>
      <c r="M988" s="10"/>
      <c r="N988" s="10"/>
      <c r="P988" s="10"/>
    </row>
    <row r="989">
      <c r="A989" s="43"/>
      <c r="B989" s="43"/>
      <c r="C989" s="43"/>
      <c r="D989" s="43"/>
      <c r="E989" s="43"/>
      <c r="F989" s="44"/>
      <c r="G989" s="43"/>
      <c r="H989" s="43"/>
      <c r="I989" s="43"/>
      <c r="J989" s="43"/>
      <c r="K989" s="43"/>
      <c r="L989" s="43"/>
      <c r="M989" s="10"/>
      <c r="N989" s="10"/>
      <c r="P989" s="10"/>
    </row>
    <row r="990">
      <c r="A990" s="43"/>
      <c r="B990" s="43"/>
      <c r="C990" s="43"/>
      <c r="D990" s="43"/>
      <c r="E990" s="43"/>
      <c r="F990" s="44"/>
      <c r="G990" s="43"/>
      <c r="H990" s="43"/>
      <c r="I990" s="43"/>
      <c r="J990" s="43"/>
      <c r="K990" s="43"/>
      <c r="L990" s="43"/>
      <c r="M990" s="10"/>
      <c r="N990" s="10"/>
      <c r="P990" s="10"/>
    </row>
    <row r="991">
      <c r="A991" s="43"/>
      <c r="B991" s="43"/>
      <c r="C991" s="43"/>
      <c r="D991" s="43"/>
      <c r="E991" s="43"/>
      <c r="F991" s="44"/>
      <c r="G991" s="43"/>
      <c r="H991" s="43"/>
      <c r="I991" s="43"/>
      <c r="J991" s="43"/>
      <c r="K991" s="43"/>
      <c r="L991" s="43"/>
      <c r="M991" s="10"/>
      <c r="N991" s="10"/>
      <c r="P991" s="10"/>
    </row>
    <row r="992">
      <c r="A992" s="43"/>
      <c r="B992" s="43"/>
      <c r="C992" s="43"/>
      <c r="D992" s="43"/>
      <c r="E992" s="43"/>
      <c r="F992" s="44"/>
      <c r="G992" s="43"/>
      <c r="H992" s="43"/>
      <c r="I992" s="43"/>
      <c r="J992" s="43"/>
      <c r="K992" s="43"/>
      <c r="L992" s="43"/>
      <c r="M992" s="10"/>
      <c r="N992" s="10"/>
      <c r="P992" s="10"/>
    </row>
    <row r="993">
      <c r="A993" s="43"/>
      <c r="B993" s="43"/>
      <c r="C993" s="43"/>
      <c r="D993" s="43"/>
      <c r="E993" s="43"/>
      <c r="F993" s="44"/>
      <c r="G993" s="43"/>
      <c r="H993" s="43"/>
      <c r="I993" s="43"/>
      <c r="J993" s="43"/>
      <c r="K993" s="43"/>
      <c r="L993" s="43"/>
      <c r="M993" s="10"/>
      <c r="N993" s="10"/>
      <c r="P993" s="10"/>
    </row>
    <row r="994">
      <c r="A994" s="43"/>
      <c r="B994" s="43"/>
      <c r="C994" s="43"/>
      <c r="D994" s="43"/>
      <c r="E994" s="43"/>
      <c r="F994" s="44"/>
      <c r="G994" s="43"/>
      <c r="H994" s="43"/>
      <c r="I994" s="43"/>
      <c r="J994" s="43"/>
      <c r="K994" s="43"/>
      <c r="L994" s="43"/>
      <c r="M994" s="10"/>
      <c r="N994" s="10"/>
      <c r="P994" s="10"/>
    </row>
    <row r="995">
      <c r="A995" s="43"/>
      <c r="B995" s="43"/>
      <c r="C995" s="43"/>
      <c r="D995" s="43"/>
      <c r="E995" s="43"/>
      <c r="F995" s="44"/>
      <c r="G995" s="43"/>
      <c r="H995" s="43"/>
      <c r="I995" s="43"/>
      <c r="J995" s="43"/>
      <c r="K995" s="43"/>
      <c r="L995" s="43"/>
      <c r="M995" s="10"/>
      <c r="N995" s="10"/>
      <c r="P995" s="10"/>
    </row>
    <row r="996">
      <c r="A996" s="43"/>
      <c r="B996" s="43"/>
      <c r="C996" s="43"/>
      <c r="D996" s="43"/>
      <c r="E996" s="43"/>
      <c r="F996" s="44"/>
      <c r="G996" s="43"/>
      <c r="H996" s="43"/>
      <c r="I996" s="43"/>
      <c r="J996" s="43"/>
      <c r="K996" s="43"/>
      <c r="L996" s="43"/>
      <c r="M996" s="10"/>
      <c r="N996" s="10"/>
      <c r="P996" s="10"/>
    </row>
    <row r="997">
      <c r="A997" s="43"/>
      <c r="B997" s="43"/>
      <c r="C997" s="43"/>
      <c r="D997" s="43"/>
      <c r="E997" s="43"/>
      <c r="F997" s="44"/>
      <c r="G997" s="43"/>
      <c r="H997" s="43"/>
      <c r="I997" s="43"/>
      <c r="J997" s="43"/>
      <c r="K997" s="43"/>
      <c r="L997" s="43"/>
      <c r="M997" s="10"/>
      <c r="N997" s="10"/>
      <c r="P997" s="10"/>
    </row>
    <row r="998">
      <c r="A998" s="43"/>
      <c r="B998" s="43"/>
      <c r="C998" s="43"/>
      <c r="D998" s="43"/>
      <c r="E998" s="43"/>
      <c r="F998" s="44"/>
      <c r="G998" s="43"/>
      <c r="H998" s="43"/>
      <c r="I998" s="43"/>
      <c r="J998" s="43"/>
      <c r="K998" s="43"/>
      <c r="L998" s="43"/>
      <c r="M998" s="10"/>
      <c r="N998" s="10"/>
      <c r="P998" s="10"/>
    </row>
    <row r="999">
      <c r="A999" s="43"/>
      <c r="B999" s="43"/>
      <c r="C999" s="43"/>
      <c r="D999" s="43"/>
      <c r="E999" s="43"/>
      <c r="F999" s="44"/>
      <c r="G999" s="43"/>
      <c r="H999" s="43"/>
      <c r="I999" s="43"/>
      <c r="J999" s="43"/>
      <c r="K999" s="43"/>
      <c r="L999" s="43"/>
      <c r="M999" s="10"/>
      <c r="N999" s="10"/>
      <c r="P999" s="10"/>
    </row>
    <row r="1000">
      <c r="A1000" s="43"/>
      <c r="B1000" s="43"/>
      <c r="C1000" s="43"/>
      <c r="D1000" s="43"/>
      <c r="E1000" s="43"/>
      <c r="F1000" s="44"/>
      <c r="G1000" s="43"/>
      <c r="H1000" s="43"/>
      <c r="I1000" s="43"/>
      <c r="J1000" s="43"/>
      <c r="K1000" s="43"/>
      <c r="L1000" s="43"/>
      <c r="M1000" s="10"/>
      <c r="N1000" s="10"/>
      <c r="P1000" s="10"/>
    </row>
    <row r="1001">
      <c r="A1001" s="43"/>
      <c r="B1001" s="43"/>
      <c r="C1001" s="43"/>
      <c r="D1001" s="43"/>
      <c r="E1001" s="43"/>
      <c r="F1001" s="44"/>
      <c r="G1001" s="43"/>
      <c r="H1001" s="43"/>
      <c r="I1001" s="43"/>
      <c r="J1001" s="43"/>
      <c r="K1001" s="43"/>
      <c r="L1001" s="43"/>
      <c r="M1001" s="10"/>
      <c r="N1001" s="10"/>
      <c r="P1001" s="10"/>
    </row>
    <row r="1002">
      <c r="A1002" s="43"/>
      <c r="B1002" s="43"/>
      <c r="C1002" s="43"/>
      <c r="D1002" s="43"/>
      <c r="E1002" s="43"/>
      <c r="F1002" s="44"/>
      <c r="G1002" s="43"/>
      <c r="H1002" s="43"/>
      <c r="I1002" s="43"/>
      <c r="J1002" s="43"/>
      <c r="K1002" s="43"/>
      <c r="L1002" s="43"/>
      <c r="M1002" s="10"/>
      <c r="N1002" s="10"/>
      <c r="P1002" s="10"/>
    </row>
    <row r="1003">
      <c r="A1003" s="43"/>
      <c r="B1003" s="43"/>
      <c r="C1003" s="43"/>
      <c r="D1003" s="43"/>
      <c r="E1003" s="43"/>
      <c r="F1003" s="44"/>
      <c r="G1003" s="43"/>
      <c r="H1003" s="43"/>
      <c r="I1003" s="43"/>
      <c r="J1003" s="43"/>
      <c r="K1003" s="43"/>
      <c r="L1003" s="43"/>
      <c r="M1003" s="10"/>
      <c r="N1003" s="10"/>
      <c r="P1003" s="10"/>
    </row>
    <row r="1004">
      <c r="A1004" s="43"/>
      <c r="B1004" s="43"/>
      <c r="C1004" s="43"/>
      <c r="D1004" s="43"/>
      <c r="E1004" s="43"/>
      <c r="F1004" s="44"/>
      <c r="G1004" s="43"/>
      <c r="H1004" s="43"/>
      <c r="I1004" s="43"/>
      <c r="J1004" s="43"/>
      <c r="K1004" s="43"/>
      <c r="L1004" s="43"/>
      <c r="M1004" s="10"/>
      <c r="N1004" s="10"/>
      <c r="P1004" s="10"/>
    </row>
    <row r="1005">
      <c r="A1005" s="43"/>
      <c r="B1005" s="43"/>
      <c r="C1005" s="43"/>
      <c r="D1005" s="43"/>
      <c r="E1005" s="43"/>
      <c r="F1005" s="44"/>
      <c r="G1005" s="43"/>
      <c r="H1005" s="43"/>
      <c r="I1005" s="43"/>
      <c r="J1005" s="43"/>
      <c r="K1005" s="43"/>
      <c r="L1005" s="43"/>
      <c r="M1005" s="10"/>
      <c r="N1005" s="10"/>
      <c r="P1005" s="10"/>
    </row>
    <row r="1006">
      <c r="A1006" s="43"/>
      <c r="B1006" s="43"/>
      <c r="C1006" s="43"/>
      <c r="D1006" s="43"/>
      <c r="E1006" s="43"/>
      <c r="F1006" s="44"/>
      <c r="G1006" s="43"/>
      <c r="H1006" s="43"/>
      <c r="I1006" s="43"/>
      <c r="J1006" s="43"/>
      <c r="K1006" s="43"/>
      <c r="L1006" s="43"/>
      <c r="M1006" s="10"/>
      <c r="N1006" s="10"/>
      <c r="P1006" s="10"/>
    </row>
    <row r="1007">
      <c r="A1007" s="43"/>
      <c r="B1007" s="43"/>
      <c r="C1007" s="43"/>
      <c r="D1007" s="43"/>
      <c r="E1007" s="43"/>
      <c r="F1007" s="44"/>
      <c r="G1007" s="43"/>
      <c r="H1007" s="43"/>
      <c r="I1007" s="43"/>
      <c r="J1007" s="43"/>
      <c r="K1007" s="43"/>
      <c r="L1007" s="43"/>
      <c r="M1007" s="10"/>
      <c r="N1007" s="10"/>
      <c r="P1007" s="10"/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72">
        <v>0.063941</v>
      </c>
      <c r="B1" s="72">
        <v>0.060102</v>
      </c>
      <c r="C1" s="72">
        <v>0.056734</v>
      </c>
      <c r="D1" s="72">
        <v>0.052337</v>
      </c>
      <c r="E1" s="72">
        <v>0.049768</v>
      </c>
      <c r="F1" s="72">
        <v>0.046541</v>
      </c>
      <c r="G1" s="72">
        <v>0.045094</v>
      </c>
      <c r="H1" s="72">
        <v>0.041217</v>
      </c>
      <c r="I1" s="72">
        <v>0.039389</v>
      </c>
      <c r="J1" s="72">
        <v>0.035579</v>
      </c>
      <c r="K1" s="72">
        <v>0.032712</v>
      </c>
      <c r="L1" s="72">
        <v>0.029122</v>
      </c>
      <c r="M1" s="72">
        <v>0.026575</v>
      </c>
      <c r="N1" s="72">
        <v>0.024697</v>
      </c>
      <c r="O1" s="72">
        <v>0.022138</v>
      </c>
      <c r="P1" s="72">
        <v>0.020259</v>
      </c>
      <c r="Q1" s="72">
        <v>0.016894</v>
      </c>
      <c r="R1" s="72">
        <v>0.015268</v>
      </c>
      <c r="S1" s="72">
        <v>0.013523</v>
      </c>
      <c r="T1" s="72">
        <v>0.010934</v>
      </c>
      <c r="U1" s="72">
        <v>0.006804</v>
      </c>
      <c r="V1" s="72">
        <v>0.007023</v>
      </c>
      <c r="W1" s="72">
        <v>0.004485</v>
      </c>
      <c r="X1" s="72">
        <v>0.001714</v>
      </c>
      <c r="Y1" s="72">
        <v>0.0</v>
      </c>
      <c r="Z1" s="72">
        <v>-7.71E-4</v>
      </c>
      <c r="AA1" s="72">
        <v>-0.00258</v>
      </c>
      <c r="AB1" s="72">
        <v>-0.004315</v>
      </c>
      <c r="AC1" s="72">
        <v>-0.0062</v>
      </c>
      <c r="AD1" s="72">
        <v>-0.008969</v>
      </c>
      <c r="AE1" s="72">
        <v>-0.010687</v>
      </c>
      <c r="AF1" s="72">
        <v>-0.013427</v>
      </c>
      <c r="AG1" s="72">
        <v>-0.015404</v>
      </c>
      <c r="AH1" s="72">
        <v>-0.017749</v>
      </c>
    </row>
    <row r="2">
      <c r="A2" s="72">
        <v>0.052057</v>
      </c>
      <c r="B2" s="72">
        <v>0.048828</v>
      </c>
      <c r="C2" s="72">
        <v>0.045568</v>
      </c>
      <c r="D2" s="72">
        <v>0.042238</v>
      </c>
      <c r="E2" s="72">
        <v>0.040153</v>
      </c>
      <c r="F2" s="72">
        <v>0.037485</v>
      </c>
      <c r="G2" s="72">
        <v>0.035618</v>
      </c>
      <c r="H2" s="72">
        <v>0.032848</v>
      </c>
      <c r="I2" s="72">
        <v>0.031571</v>
      </c>
      <c r="J2" s="72">
        <v>0.029889</v>
      </c>
      <c r="K2" s="72">
        <v>0.027698</v>
      </c>
      <c r="L2" s="72">
        <v>0.024099</v>
      </c>
      <c r="M2" s="72">
        <v>0.022173</v>
      </c>
      <c r="N2" s="72">
        <v>0.020403</v>
      </c>
      <c r="O2" s="72">
        <v>0.017591</v>
      </c>
      <c r="P2" s="72">
        <v>0.015903</v>
      </c>
      <c r="Q2" s="72">
        <v>0.014963</v>
      </c>
      <c r="R2" s="72">
        <v>0.011842</v>
      </c>
      <c r="S2" s="72">
        <v>0.011393</v>
      </c>
      <c r="T2" s="72">
        <v>0.00872</v>
      </c>
      <c r="U2" s="72">
        <v>0.006298</v>
      </c>
      <c r="V2" s="72">
        <v>0.00506</v>
      </c>
      <c r="W2" s="72">
        <v>0.004333</v>
      </c>
      <c r="X2" s="72">
        <v>8.65E-4</v>
      </c>
      <c r="Y2" s="72">
        <v>0.0</v>
      </c>
      <c r="Z2" s="72">
        <v>-0.001482</v>
      </c>
      <c r="AA2" s="72">
        <v>-0.003109</v>
      </c>
      <c r="AB2" s="72">
        <v>-0.003902</v>
      </c>
      <c r="AC2" s="72">
        <v>-0.006218</v>
      </c>
      <c r="AD2" s="72">
        <v>-0.008033</v>
      </c>
      <c r="AE2" s="72">
        <v>-0.009753</v>
      </c>
      <c r="AF2" s="72">
        <v>-0.011487</v>
      </c>
      <c r="AG2" s="72">
        <v>-0.013693</v>
      </c>
      <c r="AH2" s="72">
        <v>-0.015808</v>
      </c>
    </row>
    <row r="3">
      <c r="A3" s="72">
        <v>0.042075</v>
      </c>
      <c r="B3" s="72">
        <v>0.039492</v>
      </c>
      <c r="C3" s="72">
        <v>0.036805</v>
      </c>
      <c r="D3" s="72">
        <v>0.034542</v>
      </c>
      <c r="E3" s="72">
        <v>0.032623</v>
      </c>
      <c r="F3" s="72">
        <v>0.029592</v>
      </c>
      <c r="G3" s="72">
        <v>0.028687</v>
      </c>
      <c r="H3" s="72">
        <v>0.026745</v>
      </c>
      <c r="I3" s="72">
        <v>0.024596</v>
      </c>
      <c r="J3" s="72">
        <v>0.022625</v>
      </c>
      <c r="K3" s="72">
        <v>0.020905</v>
      </c>
      <c r="L3" s="72">
        <v>0.0176</v>
      </c>
      <c r="M3" s="72">
        <v>0.015945</v>
      </c>
      <c r="N3" s="72">
        <v>0.014174</v>
      </c>
      <c r="O3" s="72">
        <v>0.012519</v>
      </c>
      <c r="P3" s="72">
        <v>0.011342</v>
      </c>
      <c r="Q3" s="72">
        <v>0.010685</v>
      </c>
      <c r="R3" s="72">
        <v>0.00876</v>
      </c>
      <c r="S3" s="72">
        <v>0.00652</v>
      </c>
      <c r="T3" s="72">
        <v>0.006513</v>
      </c>
      <c r="U3" s="72">
        <v>0.004063</v>
      </c>
      <c r="V3" s="72">
        <v>0.004245</v>
      </c>
      <c r="W3" s="72">
        <v>0.003528</v>
      </c>
      <c r="X3" s="72">
        <v>0.001823</v>
      </c>
      <c r="Y3" s="72">
        <v>0.0</v>
      </c>
      <c r="Z3" s="72">
        <v>-5.86E-4</v>
      </c>
      <c r="AA3" s="72">
        <v>-0.002041</v>
      </c>
      <c r="AB3" s="72">
        <v>-0.001983</v>
      </c>
      <c r="AC3" s="72">
        <v>-0.004269</v>
      </c>
      <c r="AD3" s="72">
        <v>-0.006718</v>
      </c>
      <c r="AE3" s="72">
        <v>-0.0071</v>
      </c>
      <c r="AF3" s="72">
        <v>-0.009082</v>
      </c>
      <c r="AG3" s="72">
        <v>-0.010932</v>
      </c>
      <c r="AH3" s="72">
        <v>-0.01252</v>
      </c>
    </row>
    <row r="4">
      <c r="A4" s="72">
        <v>0.033211</v>
      </c>
      <c r="B4" s="72">
        <v>0.031034</v>
      </c>
      <c r="C4" s="72">
        <v>0.028899</v>
      </c>
      <c r="D4" s="72">
        <v>0.026744</v>
      </c>
      <c r="E4" s="72">
        <v>0.025304</v>
      </c>
      <c r="F4" s="72">
        <v>0.02384</v>
      </c>
      <c r="G4" s="72">
        <v>0.022401</v>
      </c>
      <c r="H4" s="72">
        <v>0.020553</v>
      </c>
      <c r="I4" s="72">
        <v>0.018575</v>
      </c>
      <c r="J4" s="72">
        <v>0.018039</v>
      </c>
      <c r="K4" s="72">
        <v>0.016559</v>
      </c>
      <c r="L4" s="72">
        <v>0.013535</v>
      </c>
      <c r="M4" s="72">
        <v>0.011906</v>
      </c>
      <c r="N4" s="72">
        <v>0.011074</v>
      </c>
      <c r="O4" s="72">
        <v>0.009892</v>
      </c>
      <c r="P4" s="72">
        <v>0.008894</v>
      </c>
      <c r="Q4" s="72">
        <v>0.007975</v>
      </c>
      <c r="R4" s="72">
        <v>0.006444</v>
      </c>
      <c r="S4" s="72">
        <v>0.005801</v>
      </c>
      <c r="T4" s="72">
        <v>0.004469</v>
      </c>
      <c r="U4" s="72">
        <v>0.002405</v>
      </c>
      <c r="V4" s="72">
        <v>0.002131</v>
      </c>
      <c r="W4" s="72">
        <v>0.00115</v>
      </c>
      <c r="X4" s="72">
        <v>1.23E-4</v>
      </c>
      <c r="Y4" s="72">
        <v>0.0</v>
      </c>
      <c r="Z4" s="72">
        <v>-0.001468</v>
      </c>
      <c r="AA4" s="72">
        <v>-0.002553</v>
      </c>
      <c r="AB4" s="72">
        <v>-0.00298</v>
      </c>
      <c r="AC4" s="72">
        <v>-0.004513</v>
      </c>
      <c r="AD4" s="72">
        <v>-0.005077</v>
      </c>
      <c r="AE4" s="72">
        <v>-0.006214</v>
      </c>
      <c r="AF4" s="72">
        <v>-0.008452</v>
      </c>
      <c r="AG4" s="72">
        <v>-0.00959</v>
      </c>
      <c r="AH4" s="72">
        <v>-0.010949</v>
      </c>
    </row>
    <row r="5">
      <c r="A5" s="72">
        <v>0.027841</v>
      </c>
      <c r="B5" s="72">
        <v>0.025844</v>
      </c>
      <c r="C5" s="72">
        <v>0.024253</v>
      </c>
      <c r="D5" s="72">
        <v>0.021818</v>
      </c>
      <c r="E5" s="72">
        <v>0.021267</v>
      </c>
      <c r="F5" s="72">
        <v>0.019873</v>
      </c>
      <c r="G5" s="72">
        <v>0.01899</v>
      </c>
      <c r="H5" s="72">
        <v>0.016821</v>
      </c>
      <c r="I5" s="72">
        <v>0.016574</v>
      </c>
      <c r="J5" s="72">
        <v>0.014556</v>
      </c>
      <c r="K5" s="72">
        <v>0.013678</v>
      </c>
      <c r="L5" s="72">
        <v>0.011041</v>
      </c>
      <c r="M5" s="72">
        <v>0.010202</v>
      </c>
      <c r="N5" s="72">
        <v>0.009666</v>
      </c>
      <c r="O5" s="72">
        <v>0.007779</v>
      </c>
      <c r="P5" s="72">
        <v>0.007511</v>
      </c>
      <c r="Q5" s="72">
        <v>0.00635</v>
      </c>
      <c r="R5" s="72">
        <v>0.0049</v>
      </c>
      <c r="S5" s="72">
        <v>0.004209</v>
      </c>
      <c r="T5" s="72">
        <v>0.00307</v>
      </c>
      <c r="U5" s="72">
        <v>0.001785</v>
      </c>
      <c r="V5" s="72">
        <v>0.00172</v>
      </c>
      <c r="W5" s="72">
        <v>0.001365</v>
      </c>
      <c r="X5" s="72">
        <v>-4.47E-4</v>
      </c>
      <c r="Y5" s="72">
        <v>0.0</v>
      </c>
      <c r="Z5" s="72">
        <v>-9.34E-4</v>
      </c>
      <c r="AA5" s="72">
        <v>-0.001669</v>
      </c>
      <c r="AB5" s="72">
        <v>-0.001793</v>
      </c>
      <c r="AC5" s="72">
        <v>-0.002294</v>
      </c>
      <c r="AD5" s="72">
        <v>-0.004441</v>
      </c>
      <c r="AE5" s="72">
        <v>-0.004471</v>
      </c>
      <c r="AF5" s="72">
        <v>-0.005807</v>
      </c>
      <c r="AG5" s="72">
        <v>-0.007062</v>
      </c>
      <c r="AH5" s="72">
        <v>-0.008056</v>
      </c>
    </row>
    <row r="6">
      <c r="A6" s="72">
        <v>0.020488</v>
      </c>
      <c r="B6" s="72">
        <v>0.01953</v>
      </c>
      <c r="C6" s="72">
        <v>0.018119</v>
      </c>
      <c r="D6" s="72">
        <v>0.016976</v>
      </c>
      <c r="E6" s="72">
        <v>0.01544</v>
      </c>
      <c r="F6" s="72">
        <v>0.013714</v>
      </c>
      <c r="G6" s="72">
        <v>0.013629</v>
      </c>
      <c r="H6" s="72">
        <v>0.012357</v>
      </c>
      <c r="I6" s="72">
        <v>0.011286</v>
      </c>
      <c r="J6" s="72">
        <v>0.010447</v>
      </c>
      <c r="K6" s="72">
        <v>0.009685</v>
      </c>
      <c r="L6" s="72">
        <v>0.007704</v>
      </c>
      <c r="M6" s="72">
        <v>0.006774</v>
      </c>
      <c r="N6" s="72">
        <v>0.005779</v>
      </c>
      <c r="O6" s="72">
        <v>0.005569</v>
      </c>
      <c r="P6" s="72">
        <v>0.004685</v>
      </c>
      <c r="Q6" s="72">
        <v>0.004356</v>
      </c>
      <c r="R6" s="72">
        <v>0.003441</v>
      </c>
      <c r="S6" s="72">
        <v>0.002726</v>
      </c>
      <c r="T6" s="72">
        <v>0.001876</v>
      </c>
      <c r="U6" s="72">
        <v>8.71E-4</v>
      </c>
      <c r="V6" s="72">
        <v>0.001523</v>
      </c>
      <c r="W6" s="72">
        <v>0.00137</v>
      </c>
      <c r="X6" s="73">
        <v>5.1E-5</v>
      </c>
      <c r="Y6" s="72">
        <v>0.0</v>
      </c>
      <c r="Z6" s="72">
        <v>-3.86E-4</v>
      </c>
      <c r="AA6" s="72">
        <v>-9.52E-4</v>
      </c>
      <c r="AB6" s="72">
        <v>-0.001044</v>
      </c>
      <c r="AC6" s="72">
        <v>-0.002463</v>
      </c>
      <c r="AD6" s="72">
        <v>-0.003306</v>
      </c>
      <c r="AE6" s="72">
        <v>-0.003262</v>
      </c>
      <c r="AF6" s="72">
        <v>-0.004807</v>
      </c>
      <c r="AG6" s="72">
        <v>-0.005507</v>
      </c>
      <c r="AH6" s="72">
        <v>-0.006155</v>
      </c>
    </row>
    <row r="7">
      <c r="A7" s="72">
        <v>0.01667</v>
      </c>
      <c r="B7" s="72">
        <v>0.015476</v>
      </c>
      <c r="C7" s="72">
        <v>0.014239</v>
      </c>
      <c r="D7" s="72">
        <v>0.012781</v>
      </c>
      <c r="E7" s="72">
        <v>0.012054</v>
      </c>
      <c r="F7" s="72">
        <v>0.01124</v>
      </c>
      <c r="G7" s="72">
        <v>0.010955</v>
      </c>
      <c r="H7" s="72">
        <v>0.009571</v>
      </c>
      <c r="I7" s="72">
        <v>0.009441</v>
      </c>
      <c r="J7" s="72">
        <v>0.008463</v>
      </c>
      <c r="K7" s="72">
        <v>0.007903</v>
      </c>
      <c r="L7" s="72">
        <v>0.006522</v>
      </c>
      <c r="M7" s="72">
        <v>0.005579</v>
      </c>
      <c r="N7" s="72">
        <v>0.004865</v>
      </c>
      <c r="O7" s="72">
        <v>0.004229</v>
      </c>
      <c r="P7" s="72">
        <v>0.003795</v>
      </c>
      <c r="Q7" s="72">
        <v>0.003309</v>
      </c>
      <c r="R7" s="72">
        <v>0.002402</v>
      </c>
      <c r="S7" s="72">
        <v>0.002275</v>
      </c>
      <c r="T7" s="72">
        <v>0.001831</v>
      </c>
      <c r="U7" s="72">
        <v>1.0E-4</v>
      </c>
      <c r="V7" s="72">
        <v>6.11E-4</v>
      </c>
      <c r="W7" s="72">
        <v>7.42E-4</v>
      </c>
      <c r="X7" s="72">
        <v>-3.05E-4</v>
      </c>
      <c r="Y7" s="72">
        <v>0.0</v>
      </c>
      <c r="Z7" s="72">
        <v>-2.86E-4</v>
      </c>
      <c r="AA7" s="72">
        <v>-0.001021</v>
      </c>
      <c r="AB7" s="72">
        <v>-9.74E-4</v>
      </c>
      <c r="AC7" s="72">
        <v>-0.00182</v>
      </c>
      <c r="AD7" s="72">
        <v>-0.002098</v>
      </c>
      <c r="AE7" s="72">
        <v>-0.002735</v>
      </c>
      <c r="AF7" s="72">
        <v>-0.003573</v>
      </c>
      <c r="AG7" s="72">
        <v>-0.004544</v>
      </c>
      <c r="AH7" s="72">
        <v>-0.005623</v>
      </c>
    </row>
    <row r="8">
      <c r="A8" s="72">
        <v>0.014905</v>
      </c>
      <c r="B8" s="72">
        <v>0.013897</v>
      </c>
      <c r="C8" s="72">
        <v>0.013153</v>
      </c>
      <c r="D8" s="72">
        <v>0.011809</v>
      </c>
      <c r="E8" s="72">
        <v>0.01087</v>
      </c>
      <c r="F8" s="72">
        <v>0.01013</v>
      </c>
      <c r="G8" s="72">
        <v>0.009494</v>
      </c>
      <c r="H8" s="72">
        <v>0.008765</v>
      </c>
      <c r="I8" s="72">
        <v>0.008063</v>
      </c>
      <c r="J8" s="72">
        <v>0.007317</v>
      </c>
      <c r="K8" s="72">
        <v>0.006734</v>
      </c>
      <c r="L8" s="72">
        <v>0.005403</v>
      </c>
      <c r="M8" s="72">
        <v>0.004636</v>
      </c>
      <c r="N8" s="72">
        <v>0.004377</v>
      </c>
      <c r="O8" s="72">
        <v>0.003546</v>
      </c>
      <c r="P8" s="72">
        <v>0.003162</v>
      </c>
      <c r="Q8" s="72">
        <v>0.002861</v>
      </c>
      <c r="R8" s="72">
        <v>0.002591</v>
      </c>
      <c r="S8" s="72">
        <v>0.002121</v>
      </c>
      <c r="T8" s="72">
        <v>0.001477</v>
      </c>
      <c r="U8" s="72">
        <v>0.001041</v>
      </c>
      <c r="V8" s="72">
        <v>6.9E-4</v>
      </c>
      <c r="W8" s="72">
        <v>8.35E-4</v>
      </c>
      <c r="X8" s="72">
        <v>4.02E-4</v>
      </c>
      <c r="Y8" s="72">
        <v>0.0</v>
      </c>
      <c r="Z8" s="72">
        <v>6.24E-4</v>
      </c>
      <c r="AA8" s="72">
        <v>1.63E-4</v>
      </c>
      <c r="AB8" s="72">
        <v>1.85E-4</v>
      </c>
      <c r="AC8" s="72">
        <v>-2.11E-4</v>
      </c>
      <c r="AD8" s="72">
        <v>-7.66E-4</v>
      </c>
      <c r="AE8" s="72">
        <v>-9.55E-4</v>
      </c>
      <c r="AF8" s="72">
        <v>-0.001486</v>
      </c>
      <c r="AG8" s="72">
        <v>-0.001711</v>
      </c>
      <c r="AH8" s="72">
        <v>-0.002453</v>
      </c>
    </row>
    <row r="9">
      <c r="A9" s="72">
        <v>0.010439</v>
      </c>
      <c r="B9" s="72">
        <v>0.009413</v>
      </c>
      <c r="C9" s="72">
        <v>0.00829</v>
      </c>
      <c r="D9" s="72">
        <v>0.007624</v>
      </c>
      <c r="E9" s="72">
        <v>0.00693</v>
      </c>
      <c r="F9" s="72">
        <v>0.005859</v>
      </c>
      <c r="G9" s="72">
        <v>0.006041</v>
      </c>
      <c r="H9" s="72">
        <v>0.00495</v>
      </c>
      <c r="I9" s="72">
        <v>0.004669</v>
      </c>
      <c r="J9" s="72">
        <v>0.004064</v>
      </c>
      <c r="K9" s="72">
        <v>0.003975</v>
      </c>
      <c r="L9" s="72">
        <v>0.002307</v>
      </c>
      <c r="M9" s="72">
        <v>0.002154</v>
      </c>
      <c r="N9" s="72">
        <v>0.001617</v>
      </c>
      <c r="O9" s="72">
        <v>0.001508</v>
      </c>
      <c r="P9" s="72">
        <v>0.001385</v>
      </c>
      <c r="Q9" s="72">
        <v>0.001142</v>
      </c>
      <c r="R9" s="72">
        <v>8.23E-4</v>
      </c>
      <c r="S9" s="72">
        <v>4.45E-4</v>
      </c>
      <c r="T9" s="72">
        <v>3.43E-4</v>
      </c>
      <c r="U9" s="72">
        <v>1.04E-4</v>
      </c>
      <c r="V9" s="72">
        <v>4.93E-4</v>
      </c>
      <c r="W9" s="72">
        <v>3.37E-4</v>
      </c>
      <c r="X9" s="72">
        <v>-1.05E-4</v>
      </c>
      <c r="Y9" s="72">
        <v>0.0</v>
      </c>
      <c r="Z9" s="72">
        <v>-1.15E-4</v>
      </c>
      <c r="AA9" s="72">
        <v>-3.83E-4</v>
      </c>
      <c r="AB9" s="73">
        <v>4.0E-5</v>
      </c>
      <c r="AC9" s="72">
        <v>-1.88E-4</v>
      </c>
      <c r="AD9" s="72">
        <v>-0.001029</v>
      </c>
      <c r="AE9" s="72">
        <v>-9.84E-4</v>
      </c>
      <c r="AF9" s="72">
        <v>-0.001683</v>
      </c>
      <c r="AG9" s="72">
        <v>-0.001873</v>
      </c>
      <c r="AH9" s="72">
        <v>-0.002371</v>
      </c>
    </row>
    <row r="10">
      <c r="A10" s="72">
        <v>0.008975</v>
      </c>
      <c r="B10" s="72">
        <v>0.008225</v>
      </c>
      <c r="C10" s="72">
        <v>0.007538</v>
      </c>
      <c r="D10" s="72">
        <v>0.006684</v>
      </c>
      <c r="E10" s="72">
        <v>0.0062</v>
      </c>
      <c r="F10" s="72">
        <v>0.005587</v>
      </c>
      <c r="G10" s="72">
        <v>0.005121</v>
      </c>
      <c r="H10" s="72">
        <v>0.004468</v>
      </c>
      <c r="I10" s="72">
        <v>0.0043</v>
      </c>
      <c r="J10" s="72">
        <v>0.004075</v>
      </c>
      <c r="K10" s="72">
        <v>0.003244</v>
      </c>
      <c r="L10" s="72">
        <v>0.00262</v>
      </c>
      <c r="M10" s="72">
        <v>0.001972</v>
      </c>
      <c r="N10" s="72">
        <v>0.001847</v>
      </c>
      <c r="O10" s="72">
        <v>0.001636</v>
      </c>
      <c r="P10" s="72">
        <v>0.001031</v>
      </c>
      <c r="Q10" s="72">
        <v>0.001141</v>
      </c>
      <c r="R10" s="72">
        <v>4.5E-4</v>
      </c>
      <c r="S10" s="72">
        <v>5.68E-4</v>
      </c>
      <c r="T10" s="73">
        <v>-2.0E-6</v>
      </c>
      <c r="U10" s="72">
        <v>-4.17E-4</v>
      </c>
      <c r="V10" s="73">
        <v>-6.9E-5</v>
      </c>
      <c r="W10" s="73">
        <v>2.8E-5</v>
      </c>
      <c r="X10" s="72">
        <v>-6.82E-4</v>
      </c>
      <c r="Y10" s="72">
        <v>0.0</v>
      </c>
      <c r="Z10" s="72">
        <v>-1.75E-4</v>
      </c>
      <c r="AA10" s="73">
        <v>-4.0E-6</v>
      </c>
      <c r="AB10" s="72">
        <v>2.18E-4</v>
      </c>
      <c r="AC10" s="73">
        <v>-8.0E-6</v>
      </c>
      <c r="AD10" s="72">
        <v>-1.46E-4</v>
      </c>
      <c r="AE10" s="73">
        <v>8.0E-6</v>
      </c>
      <c r="AF10" s="72">
        <v>-8.27E-4</v>
      </c>
      <c r="AG10" s="72">
        <v>-0.001159</v>
      </c>
      <c r="AH10" s="72">
        <v>-0.001895</v>
      </c>
    </row>
    <row r="11">
      <c r="A11" s="72">
        <v>0.008348</v>
      </c>
      <c r="B11" s="72">
        <v>0.007177</v>
      </c>
      <c r="C11" s="72">
        <v>0.006195</v>
      </c>
      <c r="D11" s="72">
        <v>0.005131</v>
      </c>
      <c r="E11" s="72">
        <v>0.004621</v>
      </c>
      <c r="F11" s="72">
        <v>0.004199</v>
      </c>
      <c r="G11" s="72">
        <v>0.0039</v>
      </c>
      <c r="H11" s="72">
        <v>0.003095</v>
      </c>
      <c r="I11" s="72">
        <v>0.002789</v>
      </c>
      <c r="J11" s="72">
        <v>0.001965</v>
      </c>
      <c r="K11" s="72">
        <v>0.002138</v>
      </c>
      <c r="L11" s="72">
        <v>0.001121</v>
      </c>
      <c r="M11" s="72">
        <v>4.04E-4</v>
      </c>
      <c r="N11" s="72">
        <v>1.47E-4</v>
      </c>
      <c r="O11" s="73">
        <v>8.5E-5</v>
      </c>
      <c r="P11" s="73">
        <v>-1.2E-5</v>
      </c>
      <c r="Q11" s="73">
        <v>-1.8E-5</v>
      </c>
      <c r="R11" s="72">
        <v>-2.13E-4</v>
      </c>
      <c r="S11" s="72">
        <v>-3.25E-4</v>
      </c>
      <c r="T11" s="72">
        <v>-4.61E-4</v>
      </c>
      <c r="U11" s="72">
        <v>-0.001156</v>
      </c>
      <c r="V11" s="72">
        <v>-4.51E-4</v>
      </c>
      <c r="W11" s="73">
        <v>-7.9E-5</v>
      </c>
      <c r="X11" s="73">
        <v>1.0E-5</v>
      </c>
      <c r="Y11" s="72">
        <v>0.0</v>
      </c>
      <c r="Z11" s="72">
        <v>2.05E-4</v>
      </c>
      <c r="AA11" s="72">
        <v>1.09E-4</v>
      </c>
      <c r="AB11" s="72">
        <v>4.15E-4</v>
      </c>
      <c r="AC11" s="72">
        <v>2.08E-4</v>
      </c>
      <c r="AD11" s="73">
        <v>4.5E-5</v>
      </c>
      <c r="AE11" s="73">
        <v>9.6E-5</v>
      </c>
      <c r="AF11" s="72">
        <v>-2.18E-4</v>
      </c>
      <c r="AG11" s="72">
        <v>-4.44E-4</v>
      </c>
      <c r="AH11" s="72">
        <v>-9.42E-4</v>
      </c>
    </row>
    <row r="12">
      <c r="A12" s="72">
        <v>0.004804</v>
      </c>
      <c r="B12" s="72">
        <v>0.004281</v>
      </c>
      <c r="C12" s="72">
        <v>0.003545</v>
      </c>
      <c r="D12" s="72">
        <v>0.003001</v>
      </c>
      <c r="E12" s="72">
        <v>0.002489</v>
      </c>
      <c r="F12" s="72">
        <v>0.001886</v>
      </c>
      <c r="G12" s="72">
        <v>0.001951</v>
      </c>
      <c r="H12" s="72">
        <v>0.001504</v>
      </c>
      <c r="I12" s="72">
        <v>0.001227</v>
      </c>
      <c r="J12" s="72">
        <v>0.001224</v>
      </c>
      <c r="K12" s="72">
        <v>8.94E-4</v>
      </c>
      <c r="L12" s="72">
        <v>-2.66E-4</v>
      </c>
      <c r="M12" s="72">
        <v>-3.45E-4</v>
      </c>
      <c r="N12" s="72">
        <v>-2.42E-4</v>
      </c>
      <c r="O12" s="72">
        <v>-4.57E-4</v>
      </c>
      <c r="P12" s="72">
        <v>-5.47E-4</v>
      </c>
      <c r="Q12" s="72">
        <v>-5.71E-4</v>
      </c>
      <c r="R12" s="72">
        <v>-4.31E-4</v>
      </c>
      <c r="S12" s="72">
        <v>-5.29E-4</v>
      </c>
      <c r="T12" s="72">
        <v>-5.98E-4</v>
      </c>
      <c r="U12" s="72">
        <v>-8.71E-4</v>
      </c>
      <c r="V12" s="72">
        <v>-4.92E-4</v>
      </c>
      <c r="W12" s="72">
        <v>-1.41E-4</v>
      </c>
      <c r="X12" s="72">
        <v>-5.98E-4</v>
      </c>
      <c r="Y12" s="72">
        <v>0.0</v>
      </c>
      <c r="Z12" s="73">
        <v>-3.2E-5</v>
      </c>
      <c r="AA12" s="72">
        <v>-1.64E-4</v>
      </c>
      <c r="AB12" s="72">
        <v>2.69E-4</v>
      </c>
      <c r="AC12" s="73">
        <v>9.9E-5</v>
      </c>
      <c r="AD12" s="72">
        <v>-1.76E-4</v>
      </c>
      <c r="AE12" s="73">
        <v>-9.7E-5</v>
      </c>
      <c r="AF12" s="72">
        <v>-6.2E-4</v>
      </c>
      <c r="AG12" s="72">
        <v>-6.96E-4</v>
      </c>
      <c r="AH12" s="72">
        <v>-8.57E-4</v>
      </c>
    </row>
    <row r="13">
      <c r="A13" s="72">
        <v>0.004798</v>
      </c>
      <c r="B13" s="72">
        <v>0.004002</v>
      </c>
      <c r="C13" s="72">
        <v>0.003726</v>
      </c>
      <c r="D13" s="72">
        <v>0.002822</v>
      </c>
      <c r="E13" s="72">
        <v>0.002345</v>
      </c>
      <c r="F13" s="72">
        <v>0.002125</v>
      </c>
      <c r="G13" s="72">
        <v>0.00183</v>
      </c>
      <c r="H13" s="72">
        <v>0.001255</v>
      </c>
      <c r="I13" s="72">
        <v>0.001267</v>
      </c>
      <c r="J13" s="72">
        <v>8.91E-4</v>
      </c>
      <c r="K13" s="72">
        <v>7.91E-4</v>
      </c>
      <c r="L13" s="72">
        <v>1.5E-4</v>
      </c>
      <c r="M13" s="72">
        <v>-2.56E-4</v>
      </c>
      <c r="N13" s="72">
        <v>-2.6E-4</v>
      </c>
      <c r="O13" s="72">
        <v>-2.58E-4</v>
      </c>
      <c r="P13" s="72">
        <v>-5.25E-4</v>
      </c>
      <c r="Q13" s="72">
        <v>-3.16E-4</v>
      </c>
      <c r="R13" s="72">
        <v>-6.48E-4</v>
      </c>
      <c r="S13" s="72">
        <v>-6.87E-4</v>
      </c>
      <c r="T13" s="72">
        <v>-7.91E-4</v>
      </c>
      <c r="U13" s="72">
        <v>-9.85E-4</v>
      </c>
      <c r="V13" s="72">
        <v>-6.63E-4</v>
      </c>
      <c r="W13" s="73">
        <v>5.7E-5</v>
      </c>
      <c r="X13" s="73">
        <v>-4.2E-5</v>
      </c>
      <c r="Y13" s="72">
        <v>0.0</v>
      </c>
      <c r="Z13" s="72">
        <v>3.12E-4</v>
      </c>
      <c r="AA13" s="72">
        <v>3.67E-4</v>
      </c>
      <c r="AB13" s="72">
        <v>8.65E-4</v>
      </c>
      <c r="AC13" s="72">
        <v>6.38E-4</v>
      </c>
      <c r="AD13" s="72">
        <v>6.29E-4</v>
      </c>
      <c r="AE13" s="72">
        <v>8.68E-4</v>
      </c>
      <c r="AF13" s="72">
        <v>6.06E-4</v>
      </c>
      <c r="AG13" s="72">
        <v>5.54E-4</v>
      </c>
      <c r="AH13" s="72">
        <v>1.78E-4</v>
      </c>
    </row>
    <row r="14">
      <c r="A14" s="72">
        <v>0.004053</v>
      </c>
      <c r="B14" s="72">
        <v>0.003154</v>
      </c>
      <c r="C14" s="72">
        <v>0.002487</v>
      </c>
      <c r="D14" s="72">
        <v>0.001712</v>
      </c>
      <c r="E14" s="72">
        <v>0.001384</v>
      </c>
      <c r="F14" s="72">
        <v>9.02E-4</v>
      </c>
      <c r="G14" s="72">
        <v>8.63E-4</v>
      </c>
      <c r="H14" s="72">
        <v>1.47E-4</v>
      </c>
      <c r="I14" s="72">
        <v>1.76E-4</v>
      </c>
      <c r="J14" s="72">
        <v>-1.02E-4</v>
      </c>
      <c r="K14" s="72">
        <v>-1.8E-4</v>
      </c>
      <c r="L14" s="72">
        <v>-8.22E-4</v>
      </c>
      <c r="M14" s="72">
        <v>-9.48E-4</v>
      </c>
      <c r="N14" s="72">
        <v>-0.001008</v>
      </c>
      <c r="O14" s="72">
        <v>-0.001322</v>
      </c>
      <c r="P14" s="72">
        <v>-0.001244</v>
      </c>
      <c r="Q14" s="72">
        <v>-0.001232</v>
      </c>
      <c r="R14" s="72">
        <v>-0.001206</v>
      </c>
      <c r="S14" s="72">
        <v>-0.001257</v>
      </c>
      <c r="T14" s="72">
        <v>-0.001238</v>
      </c>
      <c r="U14" s="72">
        <v>-0.001191</v>
      </c>
      <c r="V14" s="72">
        <v>-8.36E-4</v>
      </c>
      <c r="W14" s="72">
        <v>-5.2E-4</v>
      </c>
      <c r="X14" s="72">
        <v>-5.24E-4</v>
      </c>
      <c r="Y14" s="72">
        <v>0.0</v>
      </c>
      <c r="Z14" s="72">
        <v>4.76E-4</v>
      </c>
      <c r="AA14" s="72">
        <v>2.35E-4</v>
      </c>
      <c r="AB14" s="72">
        <v>6.14E-4</v>
      </c>
      <c r="AC14" s="72">
        <v>7.25E-4</v>
      </c>
      <c r="AD14" s="72">
        <v>3.85E-4</v>
      </c>
      <c r="AE14" s="72">
        <v>7.93E-4</v>
      </c>
      <c r="AF14" s="72">
        <v>5.96E-4</v>
      </c>
      <c r="AG14" s="72">
        <v>3.85E-4</v>
      </c>
      <c r="AH14" s="72">
        <v>1.38E-4</v>
      </c>
    </row>
    <row r="15">
      <c r="A15" s="72">
        <v>0.0022</v>
      </c>
      <c r="B15" s="72">
        <v>0.001716</v>
      </c>
      <c r="C15" s="72">
        <v>0.001194</v>
      </c>
      <c r="D15" s="72">
        <v>6.89E-4</v>
      </c>
      <c r="E15" s="72">
        <v>4.3E-4</v>
      </c>
      <c r="F15" s="72">
        <v>-1.33E-4</v>
      </c>
      <c r="G15" s="72">
        <v>-2.25E-4</v>
      </c>
      <c r="H15" s="72">
        <v>-3.7E-4</v>
      </c>
      <c r="I15" s="72">
        <v>-3.92E-4</v>
      </c>
      <c r="J15" s="72">
        <v>-3.46E-4</v>
      </c>
      <c r="K15" s="72">
        <v>-5.68E-4</v>
      </c>
      <c r="L15" s="72">
        <v>-0.00116</v>
      </c>
      <c r="M15" s="72">
        <v>-0.001375</v>
      </c>
      <c r="N15" s="72">
        <v>-0.001224</v>
      </c>
      <c r="O15" s="72">
        <v>-0.001066</v>
      </c>
      <c r="P15" s="72">
        <v>-0.001077</v>
      </c>
      <c r="Q15" s="72">
        <v>-0.00102</v>
      </c>
      <c r="R15" s="72">
        <v>-0.001076</v>
      </c>
      <c r="S15" s="72">
        <v>-9.99E-4</v>
      </c>
      <c r="T15" s="72">
        <v>-0.001134</v>
      </c>
      <c r="U15" s="72">
        <v>-0.00119</v>
      </c>
      <c r="V15" s="72">
        <v>-8.41E-4</v>
      </c>
      <c r="W15" s="72">
        <v>-6.25E-4</v>
      </c>
      <c r="X15" s="72">
        <v>-6.1E-4</v>
      </c>
      <c r="Y15" s="72">
        <v>0.0</v>
      </c>
      <c r="Z15" s="72">
        <v>1.2E-4</v>
      </c>
      <c r="AA15" s="72">
        <v>2.7E-4</v>
      </c>
      <c r="AB15" s="72">
        <v>4.51E-4</v>
      </c>
      <c r="AC15" s="72">
        <v>5.8E-4</v>
      </c>
      <c r="AD15" s="72">
        <v>6.2E-4</v>
      </c>
      <c r="AE15" s="72">
        <v>6.88E-4</v>
      </c>
      <c r="AF15" s="72">
        <v>3.92E-4</v>
      </c>
      <c r="AG15" s="72">
        <v>2.98E-4</v>
      </c>
      <c r="AH15" s="72">
        <v>4.78E-4</v>
      </c>
    </row>
    <row r="16">
      <c r="A16" s="72">
        <v>0.002945</v>
      </c>
      <c r="B16" s="72">
        <v>0.001945</v>
      </c>
      <c r="C16" s="72">
        <v>0.001495</v>
      </c>
      <c r="D16" s="72">
        <v>9.33E-4</v>
      </c>
      <c r="E16" s="72">
        <v>5.44E-4</v>
      </c>
      <c r="F16" s="72">
        <v>2.44E-4</v>
      </c>
      <c r="G16" s="73">
        <v>8.4E-5</v>
      </c>
      <c r="H16" s="72">
        <v>-3.36E-4</v>
      </c>
      <c r="I16" s="72">
        <v>-4.29E-4</v>
      </c>
      <c r="J16" s="72">
        <v>-6.41E-4</v>
      </c>
      <c r="K16" s="72">
        <v>-7.15E-4</v>
      </c>
      <c r="L16" s="72">
        <v>-0.00109</v>
      </c>
      <c r="M16" s="72">
        <v>-0.001372</v>
      </c>
      <c r="N16" s="72">
        <v>-0.001335</v>
      </c>
      <c r="O16" s="72">
        <v>-0.001378</v>
      </c>
      <c r="P16" s="72">
        <v>-0.001504</v>
      </c>
      <c r="Q16" s="72">
        <v>-0.001481</v>
      </c>
      <c r="R16" s="72">
        <v>-0.001406</v>
      </c>
      <c r="S16" s="72">
        <v>-0.001443</v>
      </c>
      <c r="T16" s="72">
        <v>-0.001364</v>
      </c>
      <c r="U16" s="72">
        <v>-0.001359</v>
      </c>
      <c r="V16" s="72">
        <v>-0.001139</v>
      </c>
      <c r="W16" s="72">
        <v>-4.67E-4</v>
      </c>
      <c r="X16" s="72">
        <v>-4.51E-4</v>
      </c>
      <c r="Y16" s="72">
        <v>0.0</v>
      </c>
      <c r="Z16" s="72">
        <v>3.14E-4</v>
      </c>
      <c r="AA16" s="72">
        <v>3.54E-4</v>
      </c>
      <c r="AB16" s="72">
        <v>9.76E-4</v>
      </c>
      <c r="AC16" s="72">
        <v>7.91E-4</v>
      </c>
      <c r="AD16" s="72">
        <v>7.87E-4</v>
      </c>
      <c r="AE16" s="72">
        <v>0.001175</v>
      </c>
      <c r="AF16" s="72">
        <v>0.001079</v>
      </c>
      <c r="AG16" s="72">
        <v>9.85E-4</v>
      </c>
      <c r="AH16" s="72">
        <v>6.52E-4</v>
      </c>
    </row>
    <row r="17">
      <c r="A17" s="72">
        <v>0.002726</v>
      </c>
      <c r="B17" s="72">
        <v>0.001843</v>
      </c>
      <c r="C17" s="72">
        <v>0.00118</v>
      </c>
      <c r="D17" s="72">
        <v>5.54E-4</v>
      </c>
      <c r="E17" s="72">
        <v>1.47E-4</v>
      </c>
      <c r="F17" s="72">
        <v>-2.46E-4</v>
      </c>
      <c r="G17" s="72">
        <v>-3.72E-4</v>
      </c>
      <c r="H17" s="72">
        <v>-6.37E-4</v>
      </c>
      <c r="I17" s="72">
        <v>-6.95E-4</v>
      </c>
      <c r="J17" s="72">
        <v>-9.3E-4</v>
      </c>
      <c r="K17" s="72">
        <v>-7.2E-4</v>
      </c>
      <c r="L17" s="72">
        <v>-0.00152</v>
      </c>
      <c r="M17" s="72">
        <v>-0.001522</v>
      </c>
      <c r="N17" s="72">
        <v>-0.001553</v>
      </c>
      <c r="O17" s="72">
        <v>-0.001361</v>
      </c>
      <c r="P17" s="72">
        <v>-0.001228</v>
      </c>
      <c r="Q17" s="72">
        <v>-0.001205</v>
      </c>
      <c r="R17" s="72">
        <v>-0.001066</v>
      </c>
      <c r="S17" s="72">
        <v>-0.001078</v>
      </c>
      <c r="T17" s="72">
        <v>-8.94E-4</v>
      </c>
      <c r="U17" s="72">
        <v>-0.001133</v>
      </c>
      <c r="V17" s="72">
        <v>-5.28E-4</v>
      </c>
      <c r="W17" s="72">
        <v>-2.63E-4</v>
      </c>
      <c r="X17" s="72">
        <v>-2.7E-4</v>
      </c>
      <c r="Y17" s="72">
        <v>0.0</v>
      </c>
      <c r="Z17" s="72">
        <v>5.05E-4</v>
      </c>
      <c r="AA17" s="72">
        <v>5.73E-4</v>
      </c>
      <c r="AB17" s="72">
        <v>7.9E-4</v>
      </c>
      <c r="AC17" s="72">
        <v>8.22E-4</v>
      </c>
      <c r="AD17" s="72">
        <v>8.66E-4</v>
      </c>
      <c r="AE17" s="72">
        <v>0.001041</v>
      </c>
      <c r="AF17" s="72">
        <v>8.34E-4</v>
      </c>
      <c r="AG17" s="72">
        <v>9.25E-4</v>
      </c>
      <c r="AH17" s="72">
        <v>6.83E-4</v>
      </c>
    </row>
    <row r="18">
      <c r="A18" s="72">
        <v>0.002476</v>
      </c>
      <c r="B18" s="72">
        <v>0.001633</v>
      </c>
      <c r="C18" s="72">
        <v>0.001158</v>
      </c>
      <c r="D18" s="72">
        <v>5.92E-4</v>
      </c>
      <c r="E18" s="72">
        <v>1.87E-4</v>
      </c>
      <c r="F18" s="72">
        <v>-2.8E-4</v>
      </c>
      <c r="G18" s="72">
        <v>-2.3E-4</v>
      </c>
      <c r="H18" s="72">
        <v>-5.1E-4</v>
      </c>
      <c r="I18" s="72">
        <v>-5.37E-4</v>
      </c>
      <c r="J18" s="72">
        <v>-7.15E-4</v>
      </c>
      <c r="K18" s="72">
        <v>-7.27E-4</v>
      </c>
      <c r="L18" s="72">
        <v>-0.001266</v>
      </c>
      <c r="M18" s="72">
        <v>-0.001301</v>
      </c>
      <c r="N18" s="72">
        <v>-0.001076</v>
      </c>
      <c r="O18" s="72">
        <v>-0.001201</v>
      </c>
      <c r="P18" s="72">
        <v>-0.001404</v>
      </c>
      <c r="Q18" s="72">
        <v>-0.0012</v>
      </c>
      <c r="R18" s="72">
        <v>-0.001282</v>
      </c>
      <c r="S18" s="72">
        <v>-0.001123</v>
      </c>
      <c r="T18" s="72">
        <v>-0.00112</v>
      </c>
      <c r="U18" s="72">
        <v>-0.001099</v>
      </c>
      <c r="V18" s="72">
        <v>-8.09E-4</v>
      </c>
      <c r="W18" s="72">
        <v>-5.51E-4</v>
      </c>
      <c r="X18" s="72">
        <v>-5.23E-4</v>
      </c>
      <c r="Y18" s="72">
        <v>0.0</v>
      </c>
      <c r="Z18" s="72">
        <v>2.27E-4</v>
      </c>
      <c r="AA18" s="72">
        <v>2.64E-4</v>
      </c>
      <c r="AB18" s="72">
        <v>6.67E-4</v>
      </c>
      <c r="AC18" s="72">
        <v>6.37E-4</v>
      </c>
      <c r="AD18" s="72">
        <v>6.69E-4</v>
      </c>
      <c r="AE18" s="72">
        <v>8.69E-4</v>
      </c>
      <c r="AF18" s="72">
        <v>6.01E-4</v>
      </c>
      <c r="AG18" s="72">
        <v>3.52E-4</v>
      </c>
      <c r="AH18" s="72">
        <v>4.38E-4</v>
      </c>
    </row>
    <row r="19">
      <c r="A19" s="72">
        <v>0.002511</v>
      </c>
      <c r="B19" s="72">
        <v>0.001456</v>
      </c>
      <c r="C19" s="72">
        <v>0.001047</v>
      </c>
      <c r="D19" s="72">
        <v>3.87E-4</v>
      </c>
      <c r="E19" s="72">
        <v>-1.8E-4</v>
      </c>
      <c r="F19" s="72">
        <v>-3.44E-4</v>
      </c>
      <c r="G19" s="72">
        <v>-5.17E-4</v>
      </c>
      <c r="H19" s="72">
        <v>-0.001078</v>
      </c>
      <c r="I19" s="72">
        <v>-9.7E-4</v>
      </c>
      <c r="J19" s="72">
        <v>-0.001215</v>
      </c>
      <c r="K19" s="72">
        <v>-0.001235</v>
      </c>
      <c r="L19" s="72">
        <v>-0.001567</v>
      </c>
      <c r="M19" s="72">
        <v>-0.001933</v>
      </c>
      <c r="N19" s="72">
        <v>-0.001719</v>
      </c>
      <c r="O19" s="72">
        <v>-0.001695</v>
      </c>
      <c r="P19" s="72">
        <v>-0.001698</v>
      </c>
      <c r="Q19" s="72">
        <v>-0.001625</v>
      </c>
      <c r="R19" s="72">
        <v>-0.001651</v>
      </c>
      <c r="S19" s="72">
        <v>-0.001582</v>
      </c>
      <c r="T19" s="72">
        <v>-0.001564</v>
      </c>
      <c r="U19" s="72">
        <v>-0.001635</v>
      </c>
      <c r="V19" s="72">
        <v>-0.001032</v>
      </c>
      <c r="W19" s="72">
        <v>-6.43E-4</v>
      </c>
      <c r="X19" s="72">
        <v>-5.0E-4</v>
      </c>
      <c r="Y19" s="72">
        <v>0.0</v>
      </c>
      <c r="Z19" s="72">
        <v>1.88E-4</v>
      </c>
      <c r="AA19" s="72">
        <v>4.43E-4</v>
      </c>
      <c r="AB19" s="72">
        <v>9.08E-4</v>
      </c>
      <c r="AC19" s="72">
        <v>8.97E-4</v>
      </c>
      <c r="AD19" s="72">
        <v>9.63E-4</v>
      </c>
      <c r="AE19" s="72">
        <v>0.001265</v>
      </c>
      <c r="AF19" s="72">
        <v>0.001147</v>
      </c>
      <c r="AG19" s="72">
        <v>0.001159</v>
      </c>
      <c r="AH19" s="72">
        <v>9.11E-4</v>
      </c>
    </row>
    <row r="20">
      <c r="A20" s="72">
        <v>0.001826</v>
      </c>
      <c r="B20" s="72">
        <v>9.5E-4</v>
      </c>
      <c r="C20" s="72">
        <v>3.35E-4</v>
      </c>
      <c r="D20" s="72">
        <v>-1.76E-4</v>
      </c>
      <c r="E20" s="72">
        <v>-5.02E-4</v>
      </c>
      <c r="F20" s="72">
        <v>-0.001027</v>
      </c>
      <c r="G20" s="72">
        <v>-0.00101</v>
      </c>
      <c r="H20" s="72">
        <v>-0.001159</v>
      </c>
      <c r="I20" s="72">
        <v>-0.001225</v>
      </c>
      <c r="J20" s="72">
        <v>-0.001217</v>
      </c>
      <c r="K20" s="72">
        <v>-0.001206</v>
      </c>
      <c r="L20" s="72">
        <v>-0.001798</v>
      </c>
      <c r="M20" s="72">
        <v>-0.001665</v>
      </c>
      <c r="N20" s="72">
        <v>-0.001644</v>
      </c>
      <c r="O20" s="72">
        <v>-0.001558</v>
      </c>
      <c r="P20" s="72">
        <v>-0.001458</v>
      </c>
      <c r="Q20" s="72">
        <v>-0.001337</v>
      </c>
      <c r="R20" s="72">
        <v>-0.001246</v>
      </c>
      <c r="S20" s="72">
        <v>-0.001214</v>
      </c>
      <c r="T20" s="72">
        <v>-0.001066</v>
      </c>
      <c r="U20" s="72">
        <v>-0.001121</v>
      </c>
      <c r="V20" s="72">
        <v>-6.73E-4</v>
      </c>
      <c r="W20" s="72">
        <v>-3.82E-4</v>
      </c>
      <c r="X20" s="72">
        <v>-3.41E-4</v>
      </c>
      <c r="Y20" s="72">
        <v>0.0</v>
      </c>
      <c r="Z20" s="72">
        <v>2.22E-4</v>
      </c>
      <c r="AA20" s="72">
        <v>3.97E-4</v>
      </c>
      <c r="AB20" s="72">
        <v>7.64E-4</v>
      </c>
      <c r="AC20" s="72">
        <v>6.07E-4</v>
      </c>
      <c r="AD20" s="72">
        <v>5.94E-4</v>
      </c>
      <c r="AE20" s="72">
        <v>7.97E-4</v>
      </c>
      <c r="AF20" s="72">
        <v>6.46E-4</v>
      </c>
      <c r="AG20" s="72">
        <v>8.16E-4</v>
      </c>
      <c r="AH20" s="72">
        <v>7.66E-4</v>
      </c>
    </row>
    <row r="21">
      <c r="A21" s="72">
        <v>0.001974</v>
      </c>
      <c r="B21" s="72">
        <v>0.0012</v>
      </c>
      <c r="C21" s="72">
        <v>7.39E-4</v>
      </c>
      <c r="D21" s="72">
        <v>2.19E-4</v>
      </c>
      <c r="E21" s="72">
        <v>-2.01E-4</v>
      </c>
      <c r="F21" s="72">
        <v>-6.76E-4</v>
      </c>
      <c r="G21" s="72">
        <v>-7.86E-4</v>
      </c>
      <c r="H21" s="72">
        <v>-8.52E-4</v>
      </c>
      <c r="I21" s="72">
        <v>-9.21E-4</v>
      </c>
      <c r="J21" s="72">
        <v>-0.001098</v>
      </c>
      <c r="K21" s="72">
        <v>-0.001102</v>
      </c>
      <c r="L21" s="72">
        <v>-0.001463</v>
      </c>
      <c r="M21" s="72">
        <v>-0.00175</v>
      </c>
      <c r="N21" s="72">
        <v>-0.001673</v>
      </c>
      <c r="O21" s="72">
        <v>-0.001574</v>
      </c>
      <c r="P21" s="72">
        <v>-0.001733</v>
      </c>
      <c r="Q21" s="72">
        <v>-0.001555</v>
      </c>
      <c r="R21" s="72">
        <v>-0.001617</v>
      </c>
      <c r="S21" s="72">
        <v>-0.001342</v>
      </c>
      <c r="T21" s="72">
        <v>-0.001425</v>
      </c>
      <c r="U21" s="72">
        <v>-0.001256</v>
      </c>
      <c r="V21" s="72">
        <v>-0.001083</v>
      </c>
      <c r="W21" s="72">
        <v>-7.5E-4</v>
      </c>
      <c r="X21" s="72">
        <v>-6.19E-4</v>
      </c>
      <c r="Y21" s="72">
        <v>0.0</v>
      </c>
      <c r="Z21" s="73">
        <v>6.8E-5</v>
      </c>
      <c r="AA21" s="72">
        <v>2.69E-4</v>
      </c>
      <c r="AB21" s="72">
        <v>6.58E-4</v>
      </c>
      <c r="AC21" s="72">
        <v>7.35E-4</v>
      </c>
      <c r="AD21" s="72">
        <v>7.94E-4</v>
      </c>
      <c r="AE21" s="72">
        <v>0.001006</v>
      </c>
      <c r="AF21" s="72">
        <v>7.34E-4</v>
      </c>
      <c r="AG21" s="72">
        <v>6.23E-4</v>
      </c>
      <c r="AH21" s="72">
        <v>6.38E-4</v>
      </c>
    </row>
    <row r="22">
      <c r="A22" s="72">
        <v>0.00219</v>
      </c>
      <c r="B22" s="72">
        <v>0.001067</v>
      </c>
      <c r="C22" s="72">
        <v>4.06E-4</v>
      </c>
      <c r="D22" s="72">
        <v>-1.77E-4</v>
      </c>
      <c r="E22" s="72">
        <v>-6.66E-4</v>
      </c>
      <c r="F22" s="72">
        <v>-8.29E-4</v>
      </c>
      <c r="G22" s="72">
        <v>-0.001045</v>
      </c>
      <c r="H22" s="72">
        <v>-0.001459</v>
      </c>
      <c r="I22" s="72">
        <v>-0.001423</v>
      </c>
      <c r="J22" s="72">
        <v>-0.00159</v>
      </c>
      <c r="K22" s="72">
        <v>-0.001704</v>
      </c>
      <c r="L22" s="72">
        <v>-0.001902</v>
      </c>
      <c r="M22" s="72">
        <v>-0.001954</v>
      </c>
      <c r="N22" s="72">
        <v>-0.00194</v>
      </c>
      <c r="O22" s="72">
        <v>-0.001821</v>
      </c>
      <c r="P22" s="72">
        <v>-0.001728</v>
      </c>
      <c r="Q22" s="72">
        <v>-0.001777</v>
      </c>
      <c r="R22" s="72">
        <v>-0.001692</v>
      </c>
      <c r="S22" s="72">
        <v>-0.00159</v>
      </c>
      <c r="T22" s="72">
        <v>-0.001373</v>
      </c>
      <c r="U22" s="72">
        <v>-0.001515</v>
      </c>
      <c r="V22" s="72">
        <v>-9.28E-4</v>
      </c>
      <c r="W22" s="72">
        <v>-4.89E-4</v>
      </c>
      <c r="X22" s="72">
        <v>-3.56E-4</v>
      </c>
      <c r="Y22" s="72">
        <v>0.0</v>
      </c>
      <c r="Z22" s="72">
        <v>3.98E-4</v>
      </c>
      <c r="AA22" s="72">
        <v>4.59E-4</v>
      </c>
      <c r="AB22" s="72">
        <v>9.65E-4</v>
      </c>
      <c r="AC22" s="72">
        <v>8.88E-4</v>
      </c>
      <c r="AD22" s="72">
        <v>9.39E-4</v>
      </c>
      <c r="AE22" s="72">
        <v>0.001155</v>
      </c>
      <c r="AF22" s="72">
        <v>0.001146</v>
      </c>
      <c r="AG22" s="72">
        <v>0.00132</v>
      </c>
      <c r="AH22" s="72">
        <v>0.001063</v>
      </c>
    </row>
    <row r="23">
      <c r="A23" s="72">
        <v>0.002282</v>
      </c>
      <c r="B23" s="72">
        <v>0.001311</v>
      </c>
      <c r="C23" s="72">
        <v>7.63E-4</v>
      </c>
      <c r="D23" s="72">
        <v>2.59E-4</v>
      </c>
      <c r="E23" s="73">
        <v>-8.8E-5</v>
      </c>
      <c r="F23" s="72">
        <v>-6.3E-4</v>
      </c>
      <c r="G23" s="72">
        <v>-6.13E-4</v>
      </c>
      <c r="H23" s="72">
        <v>-8.24E-4</v>
      </c>
      <c r="I23" s="72">
        <v>-8.85E-4</v>
      </c>
      <c r="J23" s="72">
        <v>-9.97E-4</v>
      </c>
      <c r="K23" s="72">
        <v>-9.38E-4</v>
      </c>
      <c r="L23" s="72">
        <v>-0.001323</v>
      </c>
      <c r="M23" s="72">
        <v>-0.001428</v>
      </c>
      <c r="N23" s="72">
        <v>-0.001286</v>
      </c>
      <c r="O23" s="72">
        <v>-0.001259</v>
      </c>
      <c r="P23" s="72">
        <v>-0.001362</v>
      </c>
      <c r="Q23" s="72">
        <v>-0.00108</v>
      </c>
      <c r="R23" s="72">
        <v>-0.00103</v>
      </c>
      <c r="S23" s="72">
        <v>-0.001067</v>
      </c>
      <c r="T23" s="72">
        <v>-8.29E-4</v>
      </c>
      <c r="U23" s="72">
        <v>-8.12E-4</v>
      </c>
      <c r="V23" s="72">
        <v>-5.38E-4</v>
      </c>
      <c r="W23" s="72">
        <v>-3.17E-4</v>
      </c>
      <c r="X23" s="72">
        <v>-3.23E-4</v>
      </c>
      <c r="Y23" s="72">
        <v>0.0</v>
      </c>
      <c r="Z23" s="72">
        <v>1.84E-4</v>
      </c>
      <c r="AA23" s="72">
        <v>3.24E-4</v>
      </c>
      <c r="AB23" s="72">
        <v>5.79E-4</v>
      </c>
      <c r="AC23" s="72">
        <v>6.71E-4</v>
      </c>
      <c r="AD23" s="72">
        <v>5.56E-4</v>
      </c>
      <c r="AE23" s="72">
        <v>8.58E-4</v>
      </c>
      <c r="AF23" s="72">
        <v>6.4E-4</v>
      </c>
      <c r="AG23" s="72">
        <v>7.16E-4</v>
      </c>
      <c r="AH23" s="72">
        <v>6.97E-4</v>
      </c>
    </row>
    <row r="24">
      <c r="A24" s="72">
        <v>0.002589</v>
      </c>
      <c r="B24" s="72">
        <v>0.00151</v>
      </c>
      <c r="C24" s="72">
        <v>9.84E-4</v>
      </c>
      <c r="D24" s="72">
        <v>4.97E-4</v>
      </c>
      <c r="E24" s="73">
        <v>4.0E-6</v>
      </c>
      <c r="F24" s="72">
        <v>-3.8E-4</v>
      </c>
      <c r="G24" s="72">
        <v>-5.34E-4</v>
      </c>
      <c r="H24" s="72">
        <v>-7.42E-4</v>
      </c>
      <c r="I24" s="72">
        <v>-9.04E-4</v>
      </c>
      <c r="J24" s="72">
        <v>-9.75E-4</v>
      </c>
      <c r="K24" s="72">
        <v>-0.001095</v>
      </c>
      <c r="L24" s="72">
        <v>-0.00157</v>
      </c>
      <c r="M24" s="72">
        <v>-0.001766</v>
      </c>
      <c r="N24" s="72">
        <v>-0.001646</v>
      </c>
      <c r="O24" s="72">
        <v>-0.001648</v>
      </c>
      <c r="P24" s="72">
        <v>-0.001787</v>
      </c>
      <c r="Q24" s="72">
        <v>-0.001641</v>
      </c>
      <c r="R24" s="72">
        <v>-0.001724</v>
      </c>
      <c r="S24" s="72">
        <v>-0.001608</v>
      </c>
      <c r="T24" s="72">
        <v>-0.001501</v>
      </c>
      <c r="U24" s="72">
        <v>-0.001447</v>
      </c>
      <c r="V24" s="72">
        <v>-0.00105</v>
      </c>
      <c r="W24" s="72">
        <v>-7.33E-4</v>
      </c>
      <c r="X24" s="72">
        <v>-5.48E-4</v>
      </c>
      <c r="Y24" s="72">
        <v>0.0</v>
      </c>
      <c r="Z24" s="73">
        <v>-1.1E-5</v>
      </c>
      <c r="AA24" s="72">
        <v>2.54E-4</v>
      </c>
      <c r="AB24" s="72">
        <v>6.46E-4</v>
      </c>
      <c r="AC24" s="72">
        <v>6.88E-4</v>
      </c>
      <c r="AD24" s="72">
        <v>7.6E-4</v>
      </c>
      <c r="AE24" s="72">
        <v>0.00107</v>
      </c>
      <c r="AF24" s="72">
        <v>8.47E-4</v>
      </c>
      <c r="AG24" s="72">
        <v>8.45E-4</v>
      </c>
      <c r="AH24" s="72">
        <v>8.96E-4</v>
      </c>
    </row>
    <row r="25">
      <c r="A25" s="72">
        <v>0.002817</v>
      </c>
      <c r="B25" s="72">
        <v>0.001493</v>
      </c>
      <c r="C25" s="72">
        <v>8.63E-4</v>
      </c>
      <c r="D25" s="72">
        <v>1.15E-4</v>
      </c>
      <c r="E25" s="72">
        <v>-2.53E-4</v>
      </c>
      <c r="F25" s="72">
        <v>-6.02E-4</v>
      </c>
      <c r="G25" s="72">
        <v>-7.76E-4</v>
      </c>
      <c r="H25" s="72">
        <v>-0.001209</v>
      </c>
      <c r="I25" s="72">
        <v>-0.001159</v>
      </c>
      <c r="J25" s="72">
        <v>-0.001304</v>
      </c>
      <c r="K25" s="72">
        <v>-0.001311</v>
      </c>
      <c r="L25" s="72">
        <v>-0.001677</v>
      </c>
      <c r="M25" s="72">
        <v>-0.001703</v>
      </c>
      <c r="N25" s="72">
        <v>-0.001658</v>
      </c>
      <c r="O25" s="72">
        <v>-0.001687</v>
      </c>
      <c r="P25" s="72">
        <v>-0.001527</v>
      </c>
      <c r="Q25" s="72">
        <v>-0.00148</v>
      </c>
      <c r="R25" s="72">
        <v>-0.0014</v>
      </c>
      <c r="S25" s="72">
        <v>-0.001316</v>
      </c>
      <c r="T25" s="72">
        <v>-0.001124</v>
      </c>
      <c r="U25" s="72">
        <v>-0.001084</v>
      </c>
      <c r="V25" s="72">
        <v>-7.78E-4</v>
      </c>
      <c r="W25" s="72">
        <v>-3.62E-4</v>
      </c>
      <c r="X25" s="72">
        <v>-3.09E-4</v>
      </c>
      <c r="Y25" s="72">
        <v>0.0</v>
      </c>
      <c r="Z25" s="72">
        <v>3.38E-4</v>
      </c>
      <c r="AA25" s="72">
        <v>4.23E-4</v>
      </c>
      <c r="AB25" s="72">
        <v>7.75E-4</v>
      </c>
      <c r="AC25" s="72">
        <v>8.44E-4</v>
      </c>
      <c r="AD25" s="72">
        <v>7.85E-4</v>
      </c>
      <c r="AE25" s="72">
        <v>0.001102</v>
      </c>
      <c r="AF25" s="72">
        <v>0.001008</v>
      </c>
      <c r="AG25" s="72">
        <v>0.001085</v>
      </c>
      <c r="AH25" s="72">
        <v>0.00102</v>
      </c>
    </row>
    <row r="26">
      <c r="A26" s="72">
        <v>0.003276</v>
      </c>
      <c r="B26" s="72">
        <v>0.002242</v>
      </c>
      <c r="C26" s="72">
        <v>0.001588</v>
      </c>
      <c r="D26" s="72">
        <v>0.001094</v>
      </c>
      <c r="E26" s="72">
        <v>6.39E-4</v>
      </c>
      <c r="F26" s="73">
        <v>3.9E-5</v>
      </c>
      <c r="G26" s="73">
        <v>-1.2E-5</v>
      </c>
      <c r="H26" s="72">
        <v>-1.98E-4</v>
      </c>
      <c r="I26" s="72">
        <v>-3.28E-4</v>
      </c>
      <c r="J26" s="72">
        <v>-4.5E-4</v>
      </c>
      <c r="K26" s="72">
        <v>-4.83E-4</v>
      </c>
      <c r="L26" s="72">
        <v>-9.49E-4</v>
      </c>
      <c r="M26" s="72">
        <v>-9.84E-4</v>
      </c>
      <c r="N26" s="72">
        <v>-9.59E-4</v>
      </c>
      <c r="O26" s="72">
        <v>-9.66E-4</v>
      </c>
      <c r="P26" s="72">
        <v>-9.96E-4</v>
      </c>
      <c r="Q26" s="72">
        <v>-9.07E-4</v>
      </c>
      <c r="R26" s="72">
        <v>-8.97E-4</v>
      </c>
      <c r="S26" s="72">
        <v>-9.73E-4</v>
      </c>
      <c r="T26" s="72">
        <v>-9.34E-4</v>
      </c>
      <c r="U26" s="72">
        <v>-8.23E-4</v>
      </c>
      <c r="V26" s="72">
        <v>-6.15E-4</v>
      </c>
      <c r="W26" s="72">
        <v>-4.4E-4</v>
      </c>
      <c r="X26" s="72">
        <v>-3.79E-4</v>
      </c>
      <c r="Y26" s="72">
        <v>0.0</v>
      </c>
      <c r="Z26" s="73">
        <v>4.6E-5</v>
      </c>
      <c r="AA26" s="72">
        <v>2.85E-4</v>
      </c>
      <c r="AB26" s="72">
        <v>4.89E-4</v>
      </c>
      <c r="AC26" s="72">
        <v>4.77E-4</v>
      </c>
      <c r="AD26" s="72">
        <v>5.35E-4</v>
      </c>
      <c r="AE26" s="72">
        <v>7.27E-4</v>
      </c>
      <c r="AF26" s="72">
        <v>5.94E-4</v>
      </c>
      <c r="AG26" s="72">
        <v>5.72E-4</v>
      </c>
      <c r="AH26" s="72">
        <v>6.37E-4</v>
      </c>
    </row>
    <row r="27">
      <c r="A27" s="72">
        <v>0.003654</v>
      </c>
      <c r="B27" s="72">
        <v>0.002275</v>
      </c>
      <c r="C27" s="72">
        <v>0.001636</v>
      </c>
      <c r="D27" s="72">
        <v>0.001021</v>
      </c>
      <c r="E27" s="72">
        <v>4.69E-4</v>
      </c>
      <c r="F27" s="72">
        <v>1.8E-4</v>
      </c>
      <c r="G27" s="72">
        <v>-1.6E-4</v>
      </c>
      <c r="H27" s="72">
        <v>-4.7E-4</v>
      </c>
      <c r="I27" s="72">
        <v>-6.14E-4</v>
      </c>
      <c r="J27" s="72">
        <v>-8.03E-4</v>
      </c>
      <c r="K27" s="72">
        <v>-9.1E-4</v>
      </c>
      <c r="L27" s="72">
        <v>-0.001287</v>
      </c>
      <c r="M27" s="72">
        <v>-0.001468</v>
      </c>
      <c r="N27" s="72">
        <v>-0.001482</v>
      </c>
      <c r="O27" s="72">
        <v>-0.001398</v>
      </c>
      <c r="P27" s="72">
        <v>-0.001572</v>
      </c>
      <c r="Q27" s="72">
        <v>-0.00144</v>
      </c>
      <c r="R27" s="72">
        <v>-0.001472</v>
      </c>
      <c r="S27" s="72">
        <v>-0.00139</v>
      </c>
      <c r="T27" s="72">
        <v>-0.00136</v>
      </c>
      <c r="U27" s="72">
        <v>-0.001283</v>
      </c>
      <c r="V27" s="72">
        <v>-8.94E-4</v>
      </c>
      <c r="W27" s="72">
        <v>-6.49E-4</v>
      </c>
      <c r="X27" s="72">
        <v>-4.65E-4</v>
      </c>
      <c r="Y27" s="72">
        <v>0.0</v>
      </c>
      <c r="Z27" s="72">
        <v>1.5E-4</v>
      </c>
      <c r="AA27" s="72">
        <v>2.39E-4</v>
      </c>
      <c r="AB27" s="72">
        <v>6.99E-4</v>
      </c>
      <c r="AC27" s="72">
        <v>7.82E-4</v>
      </c>
      <c r="AD27" s="72">
        <v>7.55E-4</v>
      </c>
      <c r="AE27" s="72">
        <v>9.46E-4</v>
      </c>
      <c r="AF27" s="72">
        <v>9.18E-4</v>
      </c>
      <c r="AG27" s="72">
        <v>9.72E-4</v>
      </c>
      <c r="AH27" s="72">
        <v>0.001027</v>
      </c>
    </row>
    <row r="28">
      <c r="A28" s="72">
        <v>0.004403</v>
      </c>
      <c r="B28" s="72">
        <v>0.002955</v>
      </c>
      <c r="C28" s="72">
        <v>0.002243</v>
      </c>
      <c r="D28" s="72">
        <v>0.001545</v>
      </c>
      <c r="E28" s="72">
        <v>0.001061</v>
      </c>
      <c r="F28" s="72">
        <v>6.18E-4</v>
      </c>
      <c r="G28" s="72">
        <v>4.24E-4</v>
      </c>
      <c r="H28" s="73">
        <v>3.0E-5</v>
      </c>
      <c r="I28" s="72">
        <v>-1.16E-4</v>
      </c>
      <c r="J28" s="72">
        <v>-2.14E-4</v>
      </c>
      <c r="K28" s="72">
        <v>-2.94E-4</v>
      </c>
      <c r="L28" s="72">
        <v>-6.92E-4</v>
      </c>
      <c r="M28" s="72">
        <v>-7.9E-4</v>
      </c>
      <c r="N28" s="72">
        <v>-7.81E-4</v>
      </c>
      <c r="O28" s="72">
        <v>-8.24E-4</v>
      </c>
      <c r="P28" s="72">
        <v>-7.67E-4</v>
      </c>
      <c r="Q28" s="72">
        <v>-8.33E-4</v>
      </c>
      <c r="R28" s="72">
        <v>-7.17E-4</v>
      </c>
      <c r="S28" s="72">
        <v>-8.03E-4</v>
      </c>
      <c r="T28" s="72">
        <v>-6.17E-4</v>
      </c>
      <c r="U28" s="72">
        <v>-6.67E-4</v>
      </c>
      <c r="V28" s="72">
        <v>-3.96E-4</v>
      </c>
      <c r="W28" s="72">
        <v>-2.27E-4</v>
      </c>
      <c r="X28" s="72">
        <v>-1.22E-4</v>
      </c>
      <c r="Y28" s="72">
        <v>0.0</v>
      </c>
      <c r="Z28" s="72">
        <v>2.78E-4</v>
      </c>
      <c r="AA28" s="72">
        <v>3.85E-4</v>
      </c>
      <c r="AB28" s="72">
        <v>6.55E-4</v>
      </c>
      <c r="AC28" s="72">
        <v>6.65E-4</v>
      </c>
      <c r="AD28" s="72">
        <v>6.37E-4</v>
      </c>
      <c r="AE28" s="72">
        <v>8.53E-4</v>
      </c>
      <c r="AF28" s="72">
        <v>8.43E-4</v>
      </c>
      <c r="AG28" s="72">
        <v>9.19E-4</v>
      </c>
      <c r="AH28" s="72">
        <v>8.11E-4</v>
      </c>
    </row>
    <row r="29">
      <c r="A29" s="72">
        <v>0.004887</v>
      </c>
      <c r="B29" s="72">
        <v>0.003569</v>
      </c>
      <c r="C29" s="72">
        <v>0.002853</v>
      </c>
      <c r="D29" s="72">
        <v>0.00229</v>
      </c>
      <c r="E29" s="72">
        <v>0.001748</v>
      </c>
      <c r="F29" s="72">
        <v>0.001108</v>
      </c>
      <c r="G29" s="72">
        <v>9.35E-4</v>
      </c>
      <c r="H29" s="72">
        <v>6.93E-4</v>
      </c>
      <c r="I29" s="72">
        <v>4.46E-4</v>
      </c>
      <c r="J29" s="72">
        <v>3.13E-4</v>
      </c>
      <c r="K29" s="72">
        <v>1.43E-4</v>
      </c>
      <c r="L29" s="72">
        <v>-3.47E-4</v>
      </c>
      <c r="M29" s="72">
        <v>-5.23E-4</v>
      </c>
      <c r="N29" s="72">
        <v>-5.42E-4</v>
      </c>
      <c r="O29" s="72">
        <v>-5.85E-4</v>
      </c>
      <c r="P29" s="72">
        <v>-7.31E-4</v>
      </c>
      <c r="Q29" s="72">
        <v>-6.78E-4</v>
      </c>
      <c r="R29" s="72">
        <v>-6.84E-4</v>
      </c>
      <c r="S29" s="72">
        <v>-7.29E-4</v>
      </c>
      <c r="T29" s="72">
        <v>-7.32E-4</v>
      </c>
      <c r="U29" s="72">
        <v>-6.69E-4</v>
      </c>
      <c r="V29" s="72">
        <v>-5.23E-4</v>
      </c>
      <c r="W29" s="72">
        <v>-4.04E-4</v>
      </c>
      <c r="X29" s="72">
        <v>-3.35E-4</v>
      </c>
      <c r="Y29" s="72">
        <v>0.0</v>
      </c>
      <c r="Z29" s="73">
        <v>6.2E-5</v>
      </c>
      <c r="AA29" s="72">
        <v>1.7E-4</v>
      </c>
      <c r="AB29" s="72">
        <v>4.12E-4</v>
      </c>
      <c r="AC29" s="72">
        <v>4.91E-4</v>
      </c>
      <c r="AD29" s="72">
        <v>4.9E-4</v>
      </c>
      <c r="AE29" s="72">
        <v>6.64E-4</v>
      </c>
      <c r="AF29" s="72">
        <v>5.58E-4</v>
      </c>
      <c r="AG29" s="72">
        <v>5.49E-4</v>
      </c>
      <c r="AH29" s="72">
        <v>6.31E-4</v>
      </c>
    </row>
    <row r="30">
      <c r="A30" s="72">
        <v>0.005421</v>
      </c>
      <c r="B30" s="72">
        <v>0.003841</v>
      </c>
      <c r="C30" s="72">
        <v>0.003079</v>
      </c>
      <c r="D30" s="72">
        <v>0.002299</v>
      </c>
      <c r="E30" s="72">
        <v>0.001727</v>
      </c>
      <c r="F30" s="72">
        <v>0.00134</v>
      </c>
      <c r="G30" s="72">
        <v>0.001027</v>
      </c>
      <c r="H30" s="72">
        <v>5.82E-4</v>
      </c>
      <c r="I30" s="72">
        <v>3.69E-4</v>
      </c>
      <c r="J30" s="72">
        <v>1.07E-4</v>
      </c>
      <c r="K30" s="73">
        <v>-4.5E-5</v>
      </c>
      <c r="L30" s="72">
        <v>-3.89E-4</v>
      </c>
      <c r="M30" s="72">
        <v>-6.07E-4</v>
      </c>
      <c r="N30" s="72">
        <v>-7.12E-4</v>
      </c>
      <c r="O30" s="72">
        <v>-8.3E-4</v>
      </c>
      <c r="P30" s="72">
        <v>-9.14E-4</v>
      </c>
      <c r="Q30" s="72">
        <v>-8.67E-4</v>
      </c>
      <c r="R30" s="72">
        <v>-9.07E-4</v>
      </c>
      <c r="S30" s="72">
        <v>-8.75E-4</v>
      </c>
      <c r="T30" s="72">
        <v>-8.43E-4</v>
      </c>
      <c r="U30" s="72">
        <v>-8.62E-4</v>
      </c>
      <c r="V30" s="72">
        <v>-5.81E-4</v>
      </c>
      <c r="W30" s="72">
        <v>-4.26E-4</v>
      </c>
      <c r="X30" s="72">
        <v>-2.89E-4</v>
      </c>
      <c r="Y30" s="72">
        <v>0.0</v>
      </c>
      <c r="Z30" s="72">
        <v>1.36E-4</v>
      </c>
      <c r="AA30" s="72">
        <v>2.14E-4</v>
      </c>
      <c r="AB30" s="72">
        <v>6.1E-4</v>
      </c>
      <c r="AC30" s="72">
        <v>6.47E-4</v>
      </c>
      <c r="AD30" s="72">
        <v>6.69E-4</v>
      </c>
      <c r="AE30" s="72">
        <v>8.79E-4</v>
      </c>
      <c r="AF30" s="72">
        <v>8.13E-4</v>
      </c>
      <c r="AG30" s="72">
        <v>8.33E-4</v>
      </c>
      <c r="AH30" s="72">
        <v>8.27E-4</v>
      </c>
    </row>
    <row r="31">
      <c r="A31" s="72">
        <v>0.006507</v>
      </c>
      <c r="B31" s="72">
        <v>0.004973</v>
      </c>
      <c r="C31" s="72">
        <v>0.004132</v>
      </c>
      <c r="D31" s="72">
        <v>0.003371</v>
      </c>
      <c r="E31" s="72">
        <v>0.002739</v>
      </c>
      <c r="F31" s="72">
        <v>0.00211</v>
      </c>
      <c r="G31" s="72">
        <v>0.001966</v>
      </c>
      <c r="H31" s="72">
        <v>0.001495</v>
      </c>
      <c r="I31" s="72">
        <v>0.001294</v>
      </c>
      <c r="J31" s="72">
        <v>0.001043</v>
      </c>
      <c r="K31" s="72">
        <v>9.52E-4</v>
      </c>
      <c r="L31" s="72">
        <v>5.02E-4</v>
      </c>
      <c r="M31" s="72">
        <v>3.52E-4</v>
      </c>
      <c r="N31" s="72">
        <v>2.47E-4</v>
      </c>
      <c r="O31" s="72">
        <v>1.43E-4</v>
      </c>
      <c r="P31" s="72">
        <v>1.47E-4</v>
      </c>
      <c r="Q31" s="73">
        <v>1.5E-5</v>
      </c>
      <c r="R31" s="73">
        <v>-9.0E-6</v>
      </c>
      <c r="S31" s="72">
        <v>-1.52E-4</v>
      </c>
      <c r="T31" s="72">
        <v>-1.19E-4</v>
      </c>
      <c r="U31" s="72">
        <v>-1.61E-4</v>
      </c>
      <c r="V31" s="73">
        <v>-8.6E-5</v>
      </c>
      <c r="W31" s="73">
        <v>2.7E-5</v>
      </c>
      <c r="X31" s="73">
        <v>-2.7E-5</v>
      </c>
      <c r="Y31" s="72">
        <v>0.0</v>
      </c>
      <c r="Z31" s="72">
        <v>1.51E-4</v>
      </c>
      <c r="AA31" s="72">
        <v>2.0E-4</v>
      </c>
      <c r="AB31" s="72">
        <v>3.96E-4</v>
      </c>
      <c r="AC31" s="72">
        <v>4.36E-4</v>
      </c>
      <c r="AD31" s="72">
        <v>3.85E-4</v>
      </c>
      <c r="AE31" s="72">
        <v>5.54E-4</v>
      </c>
      <c r="AF31" s="72">
        <v>5.23E-4</v>
      </c>
      <c r="AG31" s="72">
        <v>5.3E-4</v>
      </c>
      <c r="AH31" s="72">
        <v>4.98E-4</v>
      </c>
    </row>
    <row r="32">
      <c r="A32" s="72">
        <v>0.007102</v>
      </c>
      <c r="B32" s="72">
        <v>0.005647</v>
      </c>
      <c r="C32" s="72">
        <v>0.004725</v>
      </c>
      <c r="D32" s="72">
        <v>0.003958</v>
      </c>
      <c r="E32" s="72">
        <v>0.003326</v>
      </c>
      <c r="F32" s="72">
        <v>0.002664</v>
      </c>
      <c r="G32" s="72">
        <v>0.002348</v>
      </c>
      <c r="H32" s="72">
        <v>0.002005</v>
      </c>
      <c r="I32" s="72">
        <v>0.001676</v>
      </c>
      <c r="J32" s="72">
        <v>0.001411</v>
      </c>
      <c r="K32" s="72">
        <v>0.001153</v>
      </c>
      <c r="L32" s="72">
        <v>6.22E-4</v>
      </c>
      <c r="M32" s="72">
        <v>4.1E-4</v>
      </c>
      <c r="N32" s="72">
        <v>2.44E-4</v>
      </c>
      <c r="O32" s="72">
        <v>1.36E-4</v>
      </c>
      <c r="P32" s="72">
        <v>-1.18E-4</v>
      </c>
      <c r="Q32" s="72">
        <v>-2.19E-4</v>
      </c>
      <c r="R32" s="72">
        <v>-2.7E-4</v>
      </c>
      <c r="S32" s="72">
        <v>-3.73E-4</v>
      </c>
      <c r="T32" s="72">
        <v>-4.32E-4</v>
      </c>
      <c r="U32" s="72">
        <v>-4.69E-4</v>
      </c>
      <c r="V32" s="72">
        <v>-2.38E-4</v>
      </c>
      <c r="W32" s="72">
        <v>-2.62E-4</v>
      </c>
      <c r="X32" s="72">
        <v>-2.79E-4</v>
      </c>
      <c r="Y32" s="72">
        <v>0.0</v>
      </c>
      <c r="Z32" s="73">
        <v>5.0E-5</v>
      </c>
      <c r="AA32" s="72">
        <v>1.35E-4</v>
      </c>
      <c r="AB32" s="72">
        <v>3.19E-4</v>
      </c>
      <c r="AC32" s="72">
        <v>4.12E-4</v>
      </c>
      <c r="AD32" s="72">
        <v>3.41E-4</v>
      </c>
      <c r="AE32" s="72">
        <v>6.03E-4</v>
      </c>
      <c r="AF32" s="72">
        <v>4.34E-4</v>
      </c>
      <c r="AG32" s="72">
        <v>4.13E-4</v>
      </c>
      <c r="AH32" s="72">
        <v>5.08E-4</v>
      </c>
    </row>
    <row r="33">
      <c r="A33" s="72">
        <v>0.007819</v>
      </c>
      <c r="B33" s="72">
        <v>0.006025</v>
      </c>
      <c r="C33" s="72">
        <v>0.005038</v>
      </c>
      <c r="D33" s="72">
        <v>0.004172</v>
      </c>
      <c r="E33" s="72">
        <v>0.003401</v>
      </c>
      <c r="F33" s="72">
        <v>0.002968</v>
      </c>
      <c r="G33" s="72">
        <v>0.002501</v>
      </c>
      <c r="H33" s="72">
        <v>0.002019</v>
      </c>
      <c r="I33" s="72">
        <v>0.001697</v>
      </c>
      <c r="J33" s="72">
        <v>0.001415</v>
      </c>
      <c r="K33" s="72">
        <v>0.001113</v>
      </c>
      <c r="L33" s="72">
        <v>7.55E-4</v>
      </c>
      <c r="M33" s="72">
        <v>4.53E-4</v>
      </c>
      <c r="N33" s="72">
        <v>3.38E-4</v>
      </c>
      <c r="O33" s="72">
        <v>1.85E-4</v>
      </c>
      <c r="P33" s="73">
        <v>3.1E-5</v>
      </c>
      <c r="Q33" s="73">
        <v>-4.5E-5</v>
      </c>
      <c r="R33" s="72">
        <v>-1.34E-4</v>
      </c>
      <c r="S33" s="72">
        <v>-2.5E-4</v>
      </c>
      <c r="T33" s="72">
        <v>-2.78E-4</v>
      </c>
      <c r="U33" s="72">
        <v>-3.95E-4</v>
      </c>
      <c r="V33" s="72">
        <v>-2.35E-4</v>
      </c>
      <c r="W33" s="72">
        <v>-1.27E-4</v>
      </c>
      <c r="X33" s="72">
        <v>-1.31E-4</v>
      </c>
      <c r="Y33" s="72">
        <v>0.0</v>
      </c>
      <c r="Z33" s="72">
        <v>1.04E-4</v>
      </c>
      <c r="AA33" s="72">
        <v>1.14E-4</v>
      </c>
      <c r="AB33" s="72">
        <v>3.73E-4</v>
      </c>
      <c r="AC33" s="72">
        <v>4.03E-4</v>
      </c>
      <c r="AD33" s="72">
        <v>3.19E-4</v>
      </c>
      <c r="AE33" s="72">
        <v>5.41E-4</v>
      </c>
      <c r="AF33" s="72">
        <v>4.96E-4</v>
      </c>
      <c r="AG33" s="72">
        <v>4.63E-4</v>
      </c>
      <c r="AH33" s="72">
        <v>4.59E-4</v>
      </c>
    </row>
    <row r="34">
      <c r="A34" s="72">
        <v>0.008783</v>
      </c>
      <c r="B34" s="72">
        <v>0.007038</v>
      </c>
      <c r="C34" s="72">
        <v>0.006083</v>
      </c>
      <c r="D34" s="72">
        <v>0.005265</v>
      </c>
      <c r="E34" s="72">
        <v>0.004578</v>
      </c>
      <c r="F34" s="72">
        <v>0.003804</v>
      </c>
      <c r="G34" s="72">
        <v>0.003534</v>
      </c>
      <c r="H34" s="72">
        <v>0.003115</v>
      </c>
      <c r="I34" s="72">
        <v>0.002818</v>
      </c>
      <c r="J34" s="72">
        <v>0.002489</v>
      </c>
      <c r="K34" s="72">
        <v>0.002208</v>
      </c>
      <c r="L34" s="72">
        <v>0.001704</v>
      </c>
      <c r="M34" s="72">
        <v>0.001592</v>
      </c>
      <c r="N34" s="72">
        <v>0.001339</v>
      </c>
      <c r="O34" s="72">
        <v>0.001139</v>
      </c>
      <c r="P34" s="72">
        <v>9.65E-4</v>
      </c>
      <c r="Q34" s="72">
        <v>7.88E-4</v>
      </c>
      <c r="R34" s="72">
        <v>7.04E-4</v>
      </c>
      <c r="S34" s="72">
        <v>5.01E-4</v>
      </c>
      <c r="T34" s="72">
        <v>3.69E-4</v>
      </c>
      <c r="U34" s="72">
        <v>2.31E-4</v>
      </c>
      <c r="V34" s="72">
        <v>2.61E-4</v>
      </c>
      <c r="W34" s="72">
        <v>1.45E-4</v>
      </c>
      <c r="X34" s="73">
        <v>3.0E-5</v>
      </c>
      <c r="Y34" s="72">
        <v>0.0</v>
      </c>
      <c r="Z34" s="72">
        <v>1.03E-4</v>
      </c>
      <c r="AA34" s="73">
        <v>8.5E-5</v>
      </c>
      <c r="AB34" s="72">
        <v>2.31E-4</v>
      </c>
      <c r="AC34" s="72">
        <v>2.39E-4</v>
      </c>
      <c r="AD34" s="72">
        <v>2.17E-4</v>
      </c>
      <c r="AE34" s="72">
        <v>3.37E-4</v>
      </c>
      <c r="AF34" s="72">
        <v>2.44E-4</v>
      </c>
      <c r="AG34" s="72">
        <v>2.71E-4</v>
      </c>
      <c r="AH34" s="72">
        <v>2.07E-4</v>
      </c>
    </row>
    <row r="35">
      <c r="A35" s="72">
        <v>0.00887</v>
      </c>
      <c r="B35" s="72">
        <v>0.007228</v>
      </c>
      <c r="C35" s="72">
        <v>0.006159</v>
      </c>
      <c r="D35" s="72">
        <v>0.005308</v>
      </c>
      <c r="E35" s="72">
        <v>0.004501</v>
      </c>
      <c r="F35" s="72">
        <v>0.003872</v>
      </c>
      <c r="G35" s="72">
        <v>0.003476</v>
      </c>
      <c r="H35" s="72">
        <v>0.003024</v>
      </c>
      <c r="I35" s="72">
        <v>0.0026</v>
      </c>
      <c r="J35" s="72">
        <v>0.002245</v>
      </c>
      <c r="K35" s="72">
        <v>0.001895</v>
      </c>
      <c r="L35" s="72">
        <v>0.001346</v>
      </c>
      <c r="M35" s="72">
        <v>0.001049</v>
      </c>
      <c r="N35" s="72">
        <v>8.39E-4</v>
      </c>
      <c r="O35" s="72">
        <v>6.4E-4</v>
      </c>
      <c r="P35" s="72">
        <v>3.45E-4</v>
      </c>
      <c r="Q35" s="72">
        <v>2.34E-4</v>
      </c>
      <c r="R35" s="73">
        <v>3.5E-5</v>
      </c>
      <c r="S35" s="73">
        <v>-4.5E-5</v>
      </c>
      <c r="T35" s="72">
        <v>-2.4E-4</v>
      </c>
      <c r="U35" s="72">
        <v>-2.32E-4</v>
      </c>
      <c r="V35" s="72">
        <v>-1.67E-4</v>
      </c>
      <c r="W35" s="72">
        <v>-1.81E-4</v>
      </c>
      <c r="X35" s="72">
        <v>-1.91E-4</v>
      </c>
      <c r="Y35" s="72">
        <v>0.0</v>
      </c>
      <c r="Z35" s="73">
        <v>-9.2E-5</v>
      </c>
      <c r="AA35" s="73">
        <v>-2.0E-6</v>
      </c>
      <c r="AB35" s="72">
        <v>1.26E-4</v>
      </c>
      <c r="AC35" s="72">
        <v>1.71E-4</v>
      </c>
      <c r="AD35" s="72">
        <v>1.83E-4</v>
      </c>
      <c r="AE35" s="72">
        <v>1.96E-4</v>
      </c>
      <c r="AF35" s="72">
        <v>1.32E-4</v>
      </c>
      <c r="AG35" s="73">
        <v>7.3E-5</v>
      </c>
      <c r="AH35" s="72">
        <v>1.74E-4</v>
      </c>
    </row>
    <row r="36">
      <c r="A36" s="72">
        <v>0.00891</v>
      </c>
      <c r="B36" s="72">
        <v>0.007007</v>
      </c>
      <c r="C36" s="72">
        <v>0.006003</v>
      </c>
      <c r="D36" s="72">
        <v>0.005071</v>
      </c>
      <c r="E36" s="72">
        <v>0.004325</v>
      </c>
      <c r="F36" s="72">
        <v>0.003789</v>
      </c>
      <c r="G36" s="72">
        <v>0.003331</v>
      </c>
      <c r="H36" s="72">
        <v>0.002757</v>
      </c>
      <c r="I36" s="72">
        <v>0.002496</v>
      </c>
      <c r="J36" s="72">
        <v>0.002175</v>
      </c>
      <c r="K36" s="72">
        <v>0.001928</v>
      </c>
      <c r="L36" s="72">
        <v>0.001514</v>
      </c>
      <c r="M36" s="72">
        <v>0.001249</v>
      </c>
      <c r="N36" s="72">
        <v>0.001073</v>
      </c>
      <c r="O36" s="72">
        <v>8.91E-4</v>
      </c>
      <c r="P36" s="72">
        <v>6.97E-4</v>
      </c>
      <c r="Q36" s="72">
        <v>5.43E-4</v>
      </c>
      <c r="R36" s="72">
        <v>4.23E-4</v>
      </c>
      <c r="S36" s="72">
        <v>3.11E-4</v>
      </c>
      <c r="T36" s="72">
        <v>1.67E-4</v>
      </c>
      <c r="U36" s="73">
        <v>4.8E-5</v>
      </c>
      <c r="V36" s="73">
        <v>9.0E-5</v>
      </c>
      <c r="W36" s="73">
        <v>9.0E-5</v>
      </c>
      <c r="X36" s="73">
        <v>1.0E-5</v>
      </c>
      <c r="Y36" s="72">
        <v>0.0</v>
      </c>
      <c r="Z36" s="73">
        <v>8.0E-5</v>
      </c>
      <c r="AA36" s="73">
        <v>1.5E-5</v>
      </c>
      <c r="AB36" s="72">
        <v>2.18E-4</v>
      </c>
      <c r="AC36" s="72">
        <v>1.69E-4</v>
      </c>
      <c r="AD36" s="72">
        <v>1.64E-4</v>
      </c>
      <c r="AE36" s="72">
        <v>2.65E-4</v>
      </c>
      <c r="AF36" s="72">
        <v>1.78E-4</v>
      </c>
      <c r="AG36" s="72">
        <v>2.48E-4</v>
      </c>
      <c r="AH36" s="72">
        <v>1.52E-4</v>
      </c>
    </row>
    <row r="37">
      <c r="A37" s="72">
        <v>0.009533</v>
      </c>
      <c r="B37" s="72">
        <v>0.007785</v>
      </c>
      <c r="C37" s="72">
        <v>0.006739</v>
      </c>
      <c r="D37" s="72">
        <v>0.005873</v>
      </c>
      <c r="E37" s="72">
        <v>0.005162</v>
      </c>
      <c r="F37" s="72">
        <v>0.004366</v>
      </c>
      <c r="G37" s="72">
        <v>0.004072</v>
      </c>
      <c r="H37" s="72">
        <v>0.00364</v>
      </c>
      <c r="I37" s="72">
        <v>0.003206</v>
      </c>
      <c r="J37" s="72">
        <v>0.00291</v>
      </c>
      <c r="K37" s="72">
        <v>0.002576</v>
      </c>
      <c r="L37" s="72">
        <v>0.002066</v>
      </c>
      <c r="M37" s="72">
        <v>0.00181</v>
      </c>
      <c r="N37" s="72">
        <v>0.001583</v>
      </c>
      <c r="O37" s="72">
        <v>0.001323</v>
      </c>
      <c r="P37" s="72">
        <v>0.001123</v>
      </c>
      <c r="Q37" s="72">
        <v>9.64E-4</v>
      </c>
      <c r="R37" s="72">
        <v>8.04E-4</v>
      </c>
      <c r="S37" s="72">
        <v>5.29E-4</v>
      </c>
      <c r="T37" s="72">
        <v>4.16E-4</v>
      </c>
      <c r="U37" s="72">
        <v>2.89E-4</v>
      </c>
      <c r="V37" s="72">
        <v>1.8E-4</v>
      </c>
      <c r="W37" s="72">
        <v>1.44E-4</v>
      </c>
      <c r="X37" s="73">
        <v>-3.4E-5</v>
      </c>
      <c r="Y37" s="72">
        <v>0.0</v>
      </c>
      <c r="Z37" s="73">
        <v>-2.3E-5</v>
      </c>
      <c r="AA37" s="73">
        <v>-2.3E-5</v>
      </c>
      <c r="AB37" s="73">
        <v>9.3E-5</v>
      </c>
      <c r="AC37" s="73">
        <v>7.1E-5</v>
      </c>
      <c r="AD37" s="73">
        <v>5.3E-5</v>
      </c>
      <c r="AE37" s="72">
        <v>1.15E-4</v>
      </c>
      <c r="AF37" s="73">
        <v>1.5E-5</v>
      </c>
      <c r="AG37" s="73">
        <v>1.5E-5</v>
      </c>
      <c r="AH37" s="73">
        <v>-5.4E-5</v>
      </c>
    </row>
    <row r="38">
      <c r="A38" s="72">
        <v>0.008626</v>
      </c>
      <c r="B38" s="72">
        <v>0.006943</v>
      </c>
      <c r="C38" s="72">
        <v>0.005869</v>
      </c>
      <c r="D38" s="72">
        <v>0.004978</v>
      </c>
      <c r="E38" s="72">
        <v>0.00417</v>
      </c>
      <c r="F38" s="72">
        <v>0.003559</v>
      </c>
      <c r="G38" s="72">
        <v>0.003137</v>
      </c>
      <c r="H38" s="72">
        <v>0.002681</v>
      </c>
      <c r="I38" s="72">
        <v>0.002299</v>
      </c>
      <c r="J38" s="72">
        <v>0.001973</v>
      </c>
      <c r="K38" s="72">
        <v>0.001649</v>
      </c>
      <c r="L38" s="72">
        <v>0.001198</v>
      </c>
      <c r="M38" s="72">
        <v>8.8E-4</v>
      </c>
      <c r="N38" s="72">
        <v>6.82E-4</v>
      </c>
      <c r="O38" s="72">
        <v>5.5E-4</v>
      </c>
      <c r="P38" s="72">
        <v>2.17E-4</v>
      </c>
      <c r="Q38" s="72">
        <v>1.75E-4</v>
      </c>
      <c r="R38" s="73">
        <v>-2.5E-5</v>
      </c>
      <c r="S38" s="73">
        <v>-7.6E-5</v>
      </c>
      <c r="T38" s="72">
        <v>-2.35E-4</v>
      </c>
      <c r="U38" s="72">
        <v>-2.59E-4</v>
      </c>
      <c r="V38" s="72">
        <v>-1.51E-4</v>
      </c>
      <c r="W38" s="72">
        <v>-1.55E-4</v>
      </c>
      <c r="X38" s="72">
        <v>-1.96E-4</v>
      </c>
      <c r="Y38" s="72">
        <v>0.0</v>
      </c>
      <c r="Z38" s="73">
        <v>-8.0E-5</v>
      </c>
      <c r="AA38" s="72">
        <v>-1.03E-4</v>
      </c>
      <c r="AB38" s="73">
        <v>1.2E-5</v>
      </c>
      <c r="AC38" s="73">
        <v>2.0E-5</v>
      </c>
      <c r="AD38" s="73">
        <v>-1.8E-5</v>
      </c>
      <c r="AE38" s="73">
        <v>4.2E-5</v>
      </c>
      <c r="AF38" s="73">
        <v>-8.0E-5</v>
      </c>
      <c r="AG38" s="72">
        <v>-1.33E-4</v>
      </c>
      <c r="AH38" s="73">
        <v>-6.1E-5</v>
      </c>
    </row>
    <row r="39">
      <c r="A39" s="72">
        <v>0.008685</v>
      </c>
      <c r="B39" s="72">
        <v>0.006852</v>
      </c>
      <c r="C39" s="72">
        <v>0.005883</v>
      </c>
      <c r="D39" s="72">
        <v>0.005004</v>
      </c>
      <c r="E39" s="72">
        <v>0.004335</v>
      </c>
      <c r="F39" s="72">
        <v>0.003731</v>
      </c>
      <c r="G39" s="72">
        <v>0.003383</v>
      </c>
      <c r="H39" s="72">
        <v>0.002802</v>
      </c>
      <c r="I39" s="72">
        <v>0.00256</v>
      </c>
      <c r="J39" s="72">
        <v>0.002299</v>
      </c>
      <c r="K39" s="72">
        <v>0.002033</v>
      </c>
      <c r="L39" s="72">
        <v>0.001608</v>
      </c>
      <c r="M39" s="72">
        <v>0.001361</v>
      </c>
      <c r="N39" s="72">
        <v>0.001235</v>
      </c>
      <c r="O39" s="72">
        <v>9.96E-4</v>
      </c>
      <c r="P39" s="72">
        <v>8.75E-4</v>
      </c>
      <c r="Q39" s="72">
        <v>6.88E-4</v>
      </c>
      <c r="R39" s="72">
        <v>5.53E-4</v>
      </c>
      <c r="S39" s="72">
        <v>4.33E-4</v>
      </c>
      <c r="T39" s="72">
        <v>3.13E-4</v>
      </c>
      <c r="U39" s="72">
        <v>1.72E-4</v>
      </c>
      <c r="V39" s="72">
        <v>1.24E-4</v>
      </c>
      <c r="W39" s="72">
        <v>1.73E-4</v>
      </c>
      <c r="X39" s="73">
        <v>7.9E-5</v>
      </c>
      <c r="Y39" s="72">
        <v>0.0</v>
      </c>
      <c r="Z39" s="73">
        <v>9.1E-5</v>
      </c>
      <c r="AA39" s="73">
        <v>-1.6E-5</v>
      </c>
      <c r="AB39" s="72">
        <v>1.33E-4</v>
      </c>
      <c r="AC39" s="73">
        <v>6.0E-5</v>
      </c>
      <c r="AD39" s="73">
        <v>-1.0E-6</v>
      </c>
      <c r="AE39" s="73">
        <v>9.7E-5</v>
      </c>
      <c r="AF39" s="73">
        <v>3.9E-5</v>
      </c>
      <c r="AG39" s="73">
        <v>-1.6E-5</v>
      </c>
      <c r="AH39" s="73">
        <v>-4.7E-5</v>
      </c>
    </row>
    <row r="40">
      <c r="A40" s="72">
        <v>0.008511</v>
      </c>
      <c r="B40" s="72">
        <v>0.006908</v>
      </c>
      <c r="C40" s="72">
        <v>0.005854</v>
      </c>
      <c r="D40" s="72">
        <v>0.005063</v>
      </c>
      <c r="E40" s="72">
        <v>0.004385</v>
      </c>
      <c r="F40" s="72">
        <v>0.003638</v>
      </c>
      <c r="G40" s="72">
        <v>0.003343</v>
      </c>
      <c r="H40" s="72">
        <v>0.002978</v>
      </c>
      <c r="I40" s="72">
        <v>0.002547</v>
      </c>
      <c r="J40" s="72">
        <v>0.00224</v>
      </c>
      <c r="K40" s="72">
        <v>0.001939</v>
      </c>
      <c r="L40" s="72">
        <v>0.001462</v>
      </c>
      <c r="M40" s="72">
        <v>0.001226</v>
      </c>
      <c r="N40" s="72">
        <v>0.001031</v>
      </c>
      <c r="O40" s="72">
        <v>8.65E-4</v>
      </c>
      <c r="P40" s="72">
        <v>6.79E-4</v>
      </c>
      <c r="Q40" s="72">
        <v>5.15E-4</v>
      </c>
      <c r="R40" s="72">
        <v>3.8E-4</v>
      </c>
      <c r="S40" s="72">
        <v>2.18E-4</v>
      </c>
      <c r="T40" s="72">
        <v>1.08E-4</v>
      </c>
      <c r="U40" s="73">
        <v>2.4E-5</v>
      </c>
      <c r="V40" s="73">
        <v>2.8E-5</v>
      </c>
      <c r="W40" s="73">
        <v>-9.0E-6</v>
      </c>
      <c r="X40" s="73">
        <v>-7.5E-5</v>
      </c>
      <c r="Y40" s="72">
        <v>0.0</v>
      </c>
      <c r="Z40" s="73">
        <v>1.4E-5</v>
      </c>
      <c r="AA40" s="73">
        <v>-3.7E-5</v>
      </c>
      <c r="AB40" s="73">
        <v>4.9E-5</v>
      </c>
      <c r="AC40" s="73">
        <v>1.1E-5</v>
      </c>
      <c r="AD40" s="73">
        <v>-1.0E-5</v>
      </c>
      <c r="AE40" s="73">
        <v>-1.6E-5</v>
      </c>
      <c r="AF40" s="72">
        <v>-1.0E-4</v>
      </c>
      <c r="AG40" s="72">
        <v>-1.09E-4</v>
      </c>
      <c r="AH40" s="73">
        <v>-9.5E-5</v>
      </c>
    </row>
    <row r="41">
      <c r="A41" s="72">
        <v>0.007281</v>
      </c>
      <c r="B41" s="72">
        <v>0.005679</v>
      </c>
      <c r="C41" s="72">
        <v>0.004753</v>
      </c>
      <c r="D41" s="72">
        <v>0.003931</v>
      </c>
      <c r="E41" s="72">
        <v>0.003249</v>
      </c>
      <c r="F41" s="72">
        <v>0.002772</v>
      </c>
      <c r="G41" s="72">
        <v>0.002389</v>
      </c>
      <c r="H41" s="72">
        <v>0.001965</v>
      </c>
      <c r="I41" s="72">
        <v>0.001691</v>
      </c>
      <c r="J41" s="72">
        <v>0.001391</v>
      </c>
      <c r="K41" s="72">
        <v>0.001157</v>
      </c>
      <c r="L41" s="72">
        <v>7.88E-4</v>
      </c>
      <c r="M41" s="72">
        <v>5.24E-4</v>
      </c>
      <c r="N41" s="72">
        <v>3.95E-4</v>
      </c>
      <c r="O41" s="72">
        <v>2.64E-4</v>
      </c>
      <c r="P41" s="73">
        <v>2.0E-5</v>
      </c>
      <c r="Q41" s="73">
        <v>-1.4E-5</v>
      </c>
      <c r="R41" s="72">
        <v>-1.53E-4</v>
      </c>
      <c r="S41" s="72">
        <v>-2.08E-4</v>
      </c>
      <c r="T41" s="72">
        <v>-2.6E-4</v>
      </c>
      <c r="U41" s="72">
        <v>-2.94E-4</v>
      </c>
      <c r="V41" s="72">
        <v>-1.95E-4</v>
      </c>
      <c r="W41" s="72">
        <v>-1.56E-4</v>
      </c>
      <c r="X41" s="72">
        <v>-1.61E-4</v>
      </c>
      <c r="Y41" s="72">
        <v>0.0</v>
      </c>
      <c r="Z41" s="73">
        <v>-4.0E-5</v>
      </c>
      <c r="AA41" s="72">
        <v>-1.11E-4</v>
      </c>
      <c r="AB41" s="73">
        <v>3.1E-5</v>
      </c>
      <c r="AC41" s="73">
        <v>-1.0E-6</v>
      </c>
      <c r="AD41" s="73">
        <v>-6.4E-5</v>
      </c>
      <c r="AE41" s="73">
        <v>-1.9E-5</v>
      </c>
      <c r="AF41" s="72">
        <v>-1.44E-4</v>
      </c>
      <c r="AG41" s="72">
        <v>-2.04E-4</v>
      </c>
      <c r="AH41" s="72">
        <v>-1.66E-4</v>
      </c>
    </row>
    <row r="42">
      <c r="A42" s="72">
        <v>0.007118</v>
      </c>
      <c r="B42" s="72">
        <v>0.00553</v>
      </c>
      <c r="C42" s="72">
        <v>0.004698</v>
      </c>
      <c r="D42" s="72">
        <v>0.00397</v>
      </c>
      <c r="E42" s="72">
        <v>0.003357</v>
      </c>
      <c r="F42" s="72">
        <v>0.00283</v>
      </c>
      <c r="G42" s="72">
        <v>0.00251</v>
      </c>
      <c r="H42" s="72">
        <v>0.002133</v>
      </c>
      <c r="I42" s="72">
        <v>0.001865</v>
      </c>
      <c r="J42" s="72">
        <v>0.001609</v>
      </c>
      <c r="K42" s="72">
        <v>0.001435</v>
      </c>
      <c r="L42" s="72">
        <v>0.001109</v>
      </c>
      <c r="M42" s="72">
        <v>9.08E-4</v>
      </c>
      <c r="N42" s="72">
        <v>7.55E-4</v>
      </c>
      <c r="O42" s="72">
        <v>6.3E-4</v>
      </c>
      <c r="P42" s="72">
        <v>4.87E-4</v>
      </c>
      <c r="Q42" s="72">
        <v>4.05E-4</v>
      </c>
      <c r="R42" s="72">
        <v>3.59E-4</v>
      </c>
      <c r="S42" s="72">
        <v>2.29E-4</v>
      </c>
      <c r="T42" s="72">
        <v>1.59E-4</v>
      </c>
      <c r="U42" s="73">
        <v>1.8E-5</v>
      </c>
      <c r="V42" s="73">
        <v>3.3E-5</v>
      </c>
      <c r="W42" s="73">
        <v>4.3E-5</v>
      </c>
      <c r="X42" s="73">
        <v>1.8E-5</v>
      </c>
      <c r="Y42" s="72">
        <v>0.0</v>
      </c>
      <c r="Z42" s="73">
        <v>5.2E-5</v>
      </c>
      <c r="AA42" s="73">
        <v>3.8E-5</v>
      </c>
      <c r="AB42" s="72">
        <v>1.08E-4</v>
      </c>
      <c r="AC42" s="73">
        <v>4.0E-5</v>
      </c>
      <c r="AD42" s="73">
        <v>-8.0E-6</v>
      </c>
      <c r="AE42" s="73">
        <v>4.2E-5</v>
      </c>
      <c r="AF42" s="73">
        <v>-3.0E-5</v>
      </c>
      <c r="AG42" s="73">
        <v>-5.6E-5</v>
      </c>
      <c r="AH42" s="72">
        <v>-1.39E-4</v>
      </c>
    </row>
    <row r="43">
      <c r="A43" s="72">
        <v>0.006379</v>
      </c>
      <c r="B43" s="72">
        <v>0.004997</v>
      </c>
      <c r="C43" s="72">
        <v>0.004089</v>
      </c>
      <c r="D43" s="72">
        <v>0.003422</v>
      </c>
      <c r="E43" s="72">
        <v>0.002845</v>
      </c>
      <c r="F43" s="72">
        <v>0.002297</v>
      </c>
      <c r="G43" s="72">
        <v>0.002048</v>
      </c>
      <c r="H43" s="72">
        <v>0.001755</v>
      </c>
      <c r="I43" s="72">
        <v>0.00143</v>
      </c>
      <c r="J43" s="72">
        <v>0.001203</v>
      </c>
      <c r="K43" s="72">
        <v>9.73E-4</v>
      </c>
      <c r="L43" s="72">
        <v>5.41E-4</v>
      </c>
      <c r="M43" s="72">
        <v>3.6E-4</v>
      </c>
      <c r="N43" s="72">
        <v>2.37E-4</v>
      </c>
      <c r="O43" s="72">
        <v>1.31E-4</v>
      </c>
      <c r="P43" s="73">
        <v>-8.3E-5</v>
      </c>
      <c r="Q43" s="73">
        <v>-9.0E-5</v>
      </c>
      <c r="R43" s="72">
        <v>-1.99E-4</v>
      </c>
      <c r="S43" s="72">
        <v>-2.56E-4</v>
      </c>
      <c r="T43" s="72">
        <v>-3.06E-4</v>
      </c>
      <c r="U43" s="72">
        <v>-3.21E-4</v>
      </c>
      <c r="V43" s="72">
        <v>-1.84E-4</v>
      </c>
      <c r="W43" s="72">
        <v>-1.89E-4</v>
      </c>
      <c r="X43" s="72">
        <v>-1.73E-4</v>
      </c>
      <c r="Y43" s="72">
        <v>0.0</v>
      </c>
      <c r="Z43" s="73">
        <v>-5.4E-5</v>
      </c>
      <c r="AA43" s="73">
        <v>-7.7E-5</v>
      </c>
      <c r="AB43" s="73">
        <v>-3.0E-6</v>
      </c>
      <c r="AC43" s="73">
        <v>1.8E-5</v>
      </c>
      <c r="AD43" s="73">
        <v>-1.8E-5</v>
      </c>
      <c r="AE43" s="73">
        <v>4.0E-6</v>
      </c>
      <c r="AF43" s="72">
        <v>-1.08E-4</v>
      </c>
      <c r="AG43" s="72">
        <v>-1.01E-4</v>
      </c>
      <c r="AH43" s="72">
        <v>-1.04E-4</v>
      </c>
    </row>
    <row r="44">
      <c r="A44" s="72">
        <v>0.005375</v>
      </c>
      <c r="B44" s="72">
        <v>0.003974</v>
      </c>
      <c r="C44" s="72">
        <v>0.003234</v>
      </c>
      <c r="D44" s="72">
        <v>0.002584</v>
      </c>
      <c r="E44" s="72">
        <v>0.002037</v>
      </c>
      <c r="F44" s="72">
        <v>0.001653</v>
      </c>
      <c r="G44" s="72">
        <v>0.001352</v>
      </c>
      <c r="H44" s="72">
        <v>0.001021</v>
      </c>
      <c r="I44" s="72">
        <v>8.56E-4</v>
      </c>
      <c r="J44" s="72">
        <v>6.55E-4</v>
      </c>
      <c r="K44" s="72">
        <v>5.14E-4</v>
      </c>
      <c r="L44" s="72">
        <v>1.93E-4</v>
      </c>
      <c r="M44" s="73">
        <v>2.5E-5</v>
      </c>
      <c r="N44" s="73">
        <v>-7.7E-5</v>
      </c>
      <c r="O44" s="72">
        <v>-1.27E-4</v>
      </c>
      <c r="P44" s="72">
        <v>-2.11E-4</v>
      </c>
      <c r="Q44" s="72">
        <v>-2.56E-4</v>
      </c>
      <c r="R44" s="72">
        <v>-3.26E-4</v>
      </c>
      <c r="S44" s="72">
        <v>-3.22E-4</v>
      </c>
      <c r="T44" s="72">
        <v>-3.38E-4</v>
      </c>
      <c r="U44" s="72">
        <v>-3.38E-4</v>
      </c>
      <c r="V44" s="72">
        <v>-2.36E-4</v>
      </c>
      <c r="W44" s="72">
        <v>-1.45E-4</v>
      </c>
      <c r="X44" s="72">
        <v>-1.14E-4</v>
      </c>
      <c r="Y44" s="72">
        <v>0.0</v>
      </c>
      <c r="Z44" s="73">
        <v>-1.8E-5</v>
      </c>
      <c r="AA44" s="73">
        <v>-6.0E-6</v>
      </c>
      <c r="AB44" s="72">
        <v>1.05E-4</v>
      </c>
      <c r="AC44" s="73">
        <v>7.3E-5</v>
      </c>
      <c r="AD44" s="73">
        <v>-2.0E-5</v>
      </c>
      <c r="AE44" s="73">
        <v>3.6E-5</v>
      </c>
      <c r="AF44" s="73">
        <v>-3.1E-5</v>
      </c>
      <c r="AG44" s="73">
        <v>-7.8E-5</v>
      </c>
      <c r="AH44" s="73">
        <v>-9.8E-5</v>
      </c>
    </row>
    <row r="45">
      <c r="A45" s="72">
        <v>0.00516</v>
      </c>
      <c r="B45" s="72">
        <v>0.003992</v>
      </c>
      <c r="C45" s="72">
        <v>0.003309</v>
      </c>
      <c r="D45" s="72">
        <v>0.002749</v>
      </c>
      <c r="E45" s="72">
        <v>0.002284</v>
      </c>
      <c r="F45" s="72">
        <v>0.001846</v>
      </c>
      <c r="G45" s="72">
        <v>0.001629</v>
      </c>
      <c r="H45" s="72">
        <v>0.001352</v>
      </c>
      <c r="I45" s="72">
        <v>0.00114</v>
      </c>
      <c r="J45" s="72">
        <v>9.97E-4</v>
      </c>
      <c r="K45" s="72">
        <v>8.31E-4</v>
      </c>
      <c r="L45" s="72">
        <v>5.03E-4</v>
      </c>
      <c r="M45" s="72">
        <v>4.01E-4</v>
      </c>
      <c r="N45" s="72">
        <v>2.98E-4</v>
      </c>
      <c r="O45" s="72">
        <v>2.01E-4</v>
      </c>
      <c r="P45" s="73">
        <v>8.0E-5</v>
      </c>
      <c r="Q45" s="73">
        <v>7.4E-5</v>
      </c>
      <c r="R45" s="73">
        <v>1.8E-5</v>
      </c>
      <c r="S45" s="73">
        <v>-7.0E-5</v>
      </c>
      <c r="T45" s="73">
        <v>-8.5E-5</v>
      </c>
      <c r="U45" s="72">
        <v>-1.17E-4</v>
      </c>
      <c r="V45" s="73">
        <v>-6.0E-5</v>
      </c>
      <c r="W45" s="73">
        <v>-5.6E-5</v>
      </c>
      <c r="X45" s="73">
        <v>-3.7E-5</v>
      </c>
      <c r="Y45" s="72">
        <v>0.0</v>
      </c>
      <c r="Z45" s="73">
        <v>7.0E-5</v>
      </c>
      <c r="AA45" s="73">
        <v>4.5E-5</v>
      </c>
      <c r="AB45" s="72">
        <v>1.45E-4</v>
      </c>
      <c r="AC45" s="72">
        <v>1.0E-4</v>
      </c>
      <c r="AD45" s="73">
        <v>1.4E-5</v>
      </c>
      <c r="AE45" s="73">
        <v>9.6E-5</v>
      </c>
      <c r="AF45" s="73">
        <v>6.0E-6</v>
      </c>
      <c r="AG45" s="73">
        <v>1.0E-6</v>
      </c>
      <c r="AH45" s="73">
        <v>-8.8E-5</v>
      </c>
    </row>
    <row r="46">
      <c r="A46" s="72">
        <v>0.004227</v>
      </c>
      <c r="B46" s="72">
        <v>0.00322</v>
      </c>
      <c r="C46" s="72">
        <v>0.002556</v>
      </c>
      <c r="D46" s="72">
        <v>0.002013</v>
      </c>
      <c r="E46" s="72">
        <v>0.001591</v>
      </c>
      <c r="F46" s="72">
        <v>0.001231</v>
      </c>
      <c r="G46" s="72">
        <v>0.001066</v>
      </c>
      <c r="H46" s="72">
        <v>8.11E-4</v>
      </c>
      <c r="I46" s="72">
        <v>6.32E-4</v>
      </c>
      <c r="J46" s="72">
        <v>4.38E-4</v>
      </c>
      <c r="K46" s="72">
        <v>2.61E-4</v>
      </c>
      <c r="L46" s="73">
        <v>3.4E-5</v>
      </c>
      <c r="M46" s="72">
        <v>-1.18E-4</v>
      </c>
      <c r="N46" s="72">
        <v>-1.67E-4</v>
      </c>
      <c r="O46" s="72">
        <v>-2.03E-4</v>
      </c>
      <c r="P46" s="72">
        <v>-3.02E-4</v>
      </c>
      <c r="Q46" s="72">
        <v>-3.46E-4</v>
      </c>
      <c r="R46" s="72">
        <v>-3.91E-4</v>
      </c>
      <c r="S46" s="72">
        <v>-4.36E-4</v>
      </c>
      <c r="T46" s="72">
        <v>-4.11E-4</v>
      </c>
      <c r="U46" s="72">
        <v>-3.94E-4</v>
      </c>
      <c r="V46" s="72">
        <v>-3.04E-4</v>
      </c>
      <c r="W46" s="72">
        <v>-1.8E-4</v>
      </c>
      <c r="X46" s="72">
        <v>-1.5E-4</v>
      </c>
      <c r="Y46" s="72">
        <v>0.0</v>
      </c>
      <c r="Z46" s="73">
        <v>5.8E-5</v>
      </c>
      <c r="AA46" s="73">
        <v>4.8E-5</v>
      </c>
      <c r="AB46" s="72">
        <v>2.61E-4</v>
      </c>
      <c r="AC46" s="72">
        <v>3.02E-4</v>
      </c>
      <c r="AD46" s="72">
        <v>3.11E-4</v>
      </c>
      <c r="AE46" s="72">
        <v>4.65E-4</v>
      </c>
      <c r="AF46" s="72">
        <v>4.26E-4</v>
      </c>
      <c r="AG46" s="72">
        <v>4.38E-4</v>
      </c>
      <c r="AH46" s="72">
        <v>3.88E-4</v>
      </c>
    </row>
    <row r="47">
      <c r="A47" s="72">
        <v>0.004268</v>
      </c>
      <c r="B47" s="72">
        <v>0.003306</v>
      </c>
      <c r="C47" s="72">
        <v>0.002702</v>
      </c>
      <c r="D47" s="72">
        <v>0.002228</v>
      </c>
      <c r="E47" s="72">
        <v>0.001795</v>
      </c>
      <c r="F47" s="72">
        <v>0.001415</v>
      </c>
      <c r="G47" s="72">
        <v>0.001233</v>
      </c>
      <c r="H47" s="72">
        <v>0.001003</v>
      </c>
      <c r="I47" s="72">
        <v>8.59E-4</v>
      </c>
      <c r="J47" s="72">
        <v>7.03E-4</v>
      </c>
      <c r="K47" s="72">
        <v>5.95E-4</v>
      </c>
      <c r="L47" s="72">
        <v>2.82E-4</v>
      </c>
      <c r="M47" s="72">
        <v>1.16E-4</v>
      </c>
      <c r="N47" s="73">
        <v>7.4E-5</v>
      </c>
      <c r="O47" s="73">
        <v>3.1E-5</v>
      </c>
      <c r="P47" s="73">
        <v>-4.6E-5</v>
      </c>
      <c r="Q47" s="73">
        <v>-8.4E-5</v>
      </c>
      <c r="R47" s="72">
        <v>-1.12E-4</v>
      </c>
      <c r="S47" s="72">
        <v>-1.83E-4</v>
      </c>
      <c r="T47" s="72">
        <v>-1.86E-4</v>
      </c>
      <c r="U47" s="72">
        <v>-1.81E-4</v>
      </c>
      <c r="V47" s="73">
        <v>-9.6E-5</v>
      </c>
      <c r="W47" s="73">
        <v>-1.7E-5</v>
      </c>
      <c r="X47" s="73">
        <v>-4.2E-5</v>
      </c>
      <c r="Y47" s="72">
        <v>0.0</v>
      </c>
      <c r="Z47" s="73">
        <v>6.9E-5</v>
      </c>
      <c r="AA47" s="73">
        <v>9.5E-5</v>
      </c>
      <c r="AB47" s="72">
        <v>1.64E-4</v>
      </c>
      <c r="AC47" s="72">
        <v>1.92E-4</v>
      </c>
      <c r="AD47" s="72">
        <v>2.24E-4</v>
      </c>
      <c r="AE47" s="72">
        <v>3.31E-4</v>
      </c>
      <c r="AF47" s="72">
        <v>2.94E-4</v>
      </c>
      <c r="AG47" s="72">
        <v>3.07E-4</v>
      </c>
      <c r="AH47" s="72">
        <v>3.2E-4</v>
      </c>
    </row>
    <row r="48">
      <c r="A48" s="72">
        <v>0.004669</v>
      </c>
      <c r="B48" s="72">
        <v>0.003649</v>
      </c>
      <c r="C48" s="72">
        <v>0.003068</v>
      </c>
      <c r="D48" s="72">
        <v>0.002537</v>
      </c>
      <c r="E48" s="72">
        <v>0.002123</v>
      </c>
      <c r="F48" s="72">
        <v>0.001803</v>
      </c>
      <c r="G48" s="72">
        <v>0.001612</v>
      </c>
      <c r="H48" s="72">
        <v>0.001364</v>
      </c>
      <c r="I48" s="72">
        <v>0.001173</v>
      </c>
      <c r="J48" s="72">
        <v>9.87E-4</v>
      </c>
      <c r="K48" s="72">
        <v>8.7E-4</v>
      </c>
      <c r="L48" s="72">
        <v>5.13E-4</v>
      </c>
      <c r="M48" s="72">
        <v>3.81E-4</v>
      </c>
      <c r="N48" s="72">
        <v>2.9E-4</v>
      </c>
      <c r="O48" s="72">
        <v>1.84E-4</v>
      </c>
      <c r="P48" s="73">
        <v>3.6E-5</v>
      </c>
      <c r="Q48" s="73">
        <v>1.4E-5</v>
      </c>
      <c r="R48" s="72">
        <v>-1.02E-4</v>
      </c>
      <c r="S48" s="72">
        <v>-1.67E-4</v>
      </c>
      <c r="T48" s="72">
        <v>-1.98E-4</v>
      </c>
      <c r="U48" s="72">
        <v>-2.22E-4</v>
      </c>
      <c r="V48" s="72">
        <v>-1.62E-4</v>
      </c>
      <c r="W48" s="72">
        <v>-1.5E-4</v>
      </c>
      <c r="X48" s="72">
        <v>-1.36E-4</v>
      </c>
      <c r="Y48" s="72">
        <v>0.0</v>
      </c>
      <c r="Z48" s="73">
        <v>-2.5E-5</v>
      </c>
      <c r="AA48" s="73">
        <v>2.0E-6</v>
      </c>
      <c r="AB48" s="72">
        <v>1.18E-4</v>
      </c>
      <c r="AC48" s="72">
        <v>1.42E-4</v>
      </c>
      <c r="AD48" s="72">
        <v>1.76E-4</v>
      </c>
      <c r="AE48" s="72">
        <v>2.56E-4</v>
      </c>
      <c r="AF48" s="72">
        <v>2.24E-4</v>
      </c>
      <c r="AG48" s="72">
        <v>2.03E-4</v>
      </c>
      <c r="AH48" s="72">
        <v>2.31E-4</v>
      </c>
    </row>
    <row r="49">
      <c r="A49" s="72">
        <v>0.004655</v>
      </c>
      <c r="B49" s="72">
        <v>0.0036</v>
      </c>
      <c r="C49" s="72">
        <v>0.00296</v>
      </c>
      <c r="D49" s="72">
        <v>0.002417</v>
      </c>
      <c r="E49" s="72">
        <v>0.001973</v>
      </c>
      <c r="F49" s="72">
        <v>0.001601</v>
      </c>
      <c r="G49" s="72">
        <v>0.001397</v>
      </c>
      <c r="H49" s="72">
        <v>0.001137</v>
      </c>
      <c r="I49" s="72">
        <v>9.66E-4</v>
      </c>
      <c r="J49" s="72">
        <v>7.61E-4</v>
      </c>
      <c r="K49" s="72">
        <v>6.15E-4</v>
      </c>
      <c r="L49" s="72">
        <v>3.33E-4</v>
      </c>
      <c r="M49" s="72">
        <v>1.91E-4</v>
      </c>
      <c r="N49" s="73">
        <v>9.5E-5</v>
      </c>
      <c r="O49" s="73">
        <v>2.9E-5</v>
      </c>
      <c r="P49" s="73">
        <v>-6.7E-5</v>
      </c>
      <c r="Q49" s="72">
        <v>-1.29E-4</v>
      </c>
      <c r="R49" s="72">
        <v>-1.99E-4</v>
      </c>
      <c r="S49" s="72">
        <v>-2.58E-4</v>
      </c>
      <c r="T49" s="72">
        <v>-3.02E-4</v>
      </c>
      <c r="U49" s="72">
        <v>-3.22E-4</v>
      </c>
      <c r="V49" s="72">
        <v>-2.4E-4</v>
      </c>
      <c r="W49" s="72">
        <v>-1.5E-4</v>
      </c>
      <c r="X49" s="72">
        <v>-1.33E-4</v>
      </c>
      <c r="Y49" s="72">
        <v>0.0</v>
      </c>
      <c r="Z49" s="73">
        <v>1.3E-5</v>
      </c>
      <c r="AA49" s="73">
        <v>4.0E-6</v>
      </c>
      <c r="AB49" s="72">
        <v>1.31E-4</v>
      </c>
      <c r="AC49" s="72">
        <v>1.54E-4</v>
      </c>
      <c r="AD49" s="72">
        <v>1.9E-4</v>
      </c>
      <c r="AE49" s="72">
        <v>3.1E-4</v>
      </c>
      <c r="AF49" s="72">
        <v>2.93E-4</v>
      </c>
      <c r="AG49" s="72">
        <v>2.98E-4</v>
      </c>
      <c r="AH49" s="72">
        <v>2.73E-4</v>
      </c>
    </row>
    <row r="50">
      <c r="A50" s="72">
        <v>0.004876</v>
      </c>
      <c r="B50" s="72">
        <v>0.003895</v>
      </c>
      <c r="C50" s="72">
        <v>0.003303</v>
      </c>
      <c r="D50" s="72">
        <v>0.002854</v>
      </c>
      <c r="E50" s="72">
        <v>0.002427</v>
      </c>
      <c r="F50" s="72">
        <v>0.002025</v>
      </c>
      <c r="G50" s="72">
        <v>0.001831</v>
      </c>
      <c r="H50" s="72">
        <v>0.001592</v>
      </c>
      <c r="I50" s="72">
        <v>0.001399</v>
      </c>
      <c r="J50" s="72">
        <v>0.001229</v>
      </c>
      <c r="K50" s="72">
        <v>0.001086</v>
      </c>
      <c r="L50" s="72">
        <v>7.48E-4</v>
      </c>
      <c r="M50" s="72">
        <v>5.77E-4</v>
      </c>
      <c r="N50" s="72">
        <v>4.89E-4</v>
      </c>
      <c r="O50" s="72">
        <v>4.26E-4</v>
      </c>
      <c r="P50" s="72">
        <v>3.03E-4</v>
      </c>
      <c r="Q50" s="72">
        <v>2.14E-4</v>
      </c>
      <c r="R50" s="72">
        <v>1.45E-4</v>
      </c>
      <c r="S50" s="73">
        <v>5.6E-5</v>
      </c>
      <c r="T50" s="73">
        <v>-1.7E-5</v>
      </c>
      <c r="U50" s="73">
        <v>-7.1E-5</v>
      </c>
      <c r="V50" s="73">
        <v>-6.0E-6</v>
      </c>
      <c r="W50" s="73">
        <v>-1.5E-5</v>
      </c>
      <c r="X50" s="73">
        <v>-6.9E-5</v>
      </c>
      <c r="Y50" s="72">
        <v>0.0</v>
      </c>
      <c r="Z50" s="73">
        <v>1.0E-6</v>
      </c>
      <c r="AA50" s="73">
        <v>-3.3E-5</v>
      </c>
      <c r="AB50" s="73">
        <v>3.7E-5</v>
      </c>
      <c r="AC50" s="73">
        <v>6.1E-5</v>
      </c>
      <c r="AD50" s="73">
        <v>5.0E-5</v>
      </c>
      <c r="AE50" s="72">
        <v>1.31E-4</v>
      </c>
      <c r="AF50" s="73">
        <v>9.4E-5</v>
      </c>
      <c r="AG50" s="72">
        <v>1.29E-4</v>
      </c>
      <c r="AH50" s="72">
        <v>1.05E-4</v>
      </c>
    </row>
    <row r="51">
      <c r="A51" s="72">
        <v>0.005027</v>
      </c>
      <c r="B51" s="72">
        <v>0.003972</v>
      </c>
      <c r="C51" s="72">
        <v>0.003357</v>
      </c>
      <c r="D51" s="72">
        <v>0.002806</v>
      </c>
      <c r="E51" s="72">
        <v>0.002359</v>
      </c>
      <c r="F51" s="72">
        <v>0.002012</v>
      </c>
      <c r="G51" s="72">
        <v>0.001824</v>
      </c>
      <c r="H51" s="72">
        <v>0.001531</v>
      </c>
      <c r="I51" s="72">
        <v>0.001382</v>
      </c>
      <c r="J51" s="72">
        <v>0.001164</v>
      </c>
      <c r="K51" s="72">
        <v>9.8E-4</v>
      </c>
      <c r="L51" s="72">
        <v>6.61E-4</v>
      </c>
      <c r="M51" s="72">
        <v>5.12E-4</v>
      </c>
      <c r="N51" s="72">
        <v>4.3E-4</v>
      </c>
      <c r="O51" s="72">
        <v>3.22E-4</v>
      </c>
      <c r="P51" s="72">
        <v>1.9E-4</v>
      </c>
      <c r="Q51" s="72">
        <v>1.11E-4</v>
      </c>
      <c r="R51" s="73">
        <v>-8.0E-6</v>
      </c>
      <c r="S51" s="73">
        <v>-8.9E-5</v>
      </c>
      <c r="T51" s="72">
        <v>-1.31E-4</v>
      </c>
      <c r="U51" s="72">
        <v>-1.75E-4</v>
      </c>
      <c r="V51" s="72">
        <v>-1.43E-4</v>
      </c>
      <c r="W51" s="72">
        <v>-1.11E-4</v>
      </c>
      <c r="X51" s="73">
        <v>-9.3E-5</v>
      </c>
      <c r="Y51" s="72">
        <v>0.0</v>
      </c>
      <c r="Z51" s="73">
        <v>-2.0E-5</v>
      </c>
      <c r="AA51" s="73">
        <v>-1.7E-5</v>
      </c>
      <c r="AB51" s="73">
        <v>4.9E-5</v>
      </c>
      <c r="AC51" s="73">
        <v>6.9E-5</v>
      </c>
      <c r="AD51" s="73">
        <v>4.6E-5</v>
      </c>
      <c r="AE51" s="72">
        <v>1.31E-4</v>
      </c>
      <c r="AF51" s="73">
        <v>6.7E-5</v>
      </c>
      <c r="AG51" s="73">
        <v>7.5E-5</v>
      </c>
      <c r="AH51" s="73">
        <v>4.7E-5</v>
      </c>
    </row>
    <row r="52">
      <c r="A52" s="72">
        <v>0.00506</v>
      </c>
      <c r="B52" s="72">
        <v>0.003964</v>
      </c>
      <c r="C52" s="72">
        <v>0.003316</v>
      </c>
      <c r="D52" s="72">
        <v>0.002791</v>
      </c>
      <c r="E52" s="72">
        <v>0.002314</v>
      </c>
      <c r="F52" s="72">
        <v>0.001923</v>
      </c>
      <c r="G52" s="72">
        <v>0.001701</v>
      </c>
      <c r="H52" s="72">
        <v>0.001453</v>
      </c>
      <c r="I52" s="72">
        <v>0.001259</v>
      </c>
      <c r="J52" s="72">
        <v>0.00108</v>
      </c>
      <c r="K52" s="72">
        <v>8.96E-4</v>
      </c>
      <c r="L52" s="72">
        <v>6.24E-4</v>
      </c>
      <c r="M52" s="72">
        <v>4.57E-4</v>
      </c>
      <c r="N52" s="72">
        <v>3.45E-4</v>
      </c>
      <c r="O52" s="72">
        <v>2.55E-4</v>
      </c>
      <c r="P52" s="72">
        <v>1.57E-4</v>
      </c>
      <c r="Q52" s="73">
        <v>5.9E-5</v>
      </c>
      <c r="R52" s="73">
        <v>-1.2E-5</v>
      </c>
      <c r="S52" s="72">
        <v>-1.08E-4</v>
      </c>
      <c r="T52" s="72">
        <v>-1.36E-4</v>
      </c>
      <c r="U52" s="72">
        <v>-1.64E-4</v>
      </c>
      <c r="V52" s="72">
        <v>-1.28E-4</v>
      </c>
      <c r="W52" s="72">
        <v>-1.04E-4</v>
      </c>
      <c r="X52" s="72">
        <v>-1.03E-4</v>
      </c>
      <c r="Y52" s="72">
        <v>0.0</v>
      </c>
      <c r="Z52" s="73">
        <v>-1.0E-5</v>
      </c>
      <c r="AA52" s="73">
        <v>-4.2E-5</v>
      </c>
      <c r="AB52" s="73">
        <v>4.4E-5</v>
      </c>
      <c r="AC52" s="73">
        <v>4.5E-5</v>
      </c>
      <c r="AD52" s="73">
        <v>1.8E-5</v>
      </c>
      <c r="AE52" s="72">
        <v>1.2E-4</v>
      </c>
      <c r="AF52" s="73">
        <v>3.9E-5</v>
      </c>
      <c r="AG52" s="73">
        <v>6.4E-5</v>
      </c>
      <c r="AH52" s="73">
        <v>3.0E-5</v>
      </c>
    </row>
    <row r="53">
      <c r="A53" s="72">
        <v>0.005402</v>
      </c>
      <c r="B53" s="72">
        <v>0.004307</v>
      </c>
      <c r="C53" s="72">
        <v>0.003669</v>
      </c>
      <c r="D53" s="72">
        <v>0.003154</v>
      </c>
      <c r="E53" s="72">
        <v>0.00268</v>
      </c>
      <c r="F53" s="72">
        <v>0.002273</v>
      </c>
      <c r="G53" s="72">
        <v>0.002037</v>
      </c>
      <c r="H53" s="72">
        <v>0.001802</v>
      </c>
      <c r="I53" s="72">
        <v>0.001545</v>
      </c>
      <c r="J53" s="72">
        <v>0.001383</v>
      </c>
      <c r="K53" s="72">
        <v>0.001205</v>
      </c>
      <c r="L53" s="72">
        <v>8.68E-4</v>
      </c>
      <c r="M53" s="72">
        <v>6.68E-4</v>
      </c>
      <c r="N53" s="72">
        <v>5.73E-4</v>
      </c>
      <c r="O53" s="72">
        <v>4.82E-4</v>
      </c>
      <c r="P53" s="72">
        <v>3.2E-4</v>
      </c>
      <c r="Q53" s="72">
        <v>2.51E-4</v>
      </c>
      <c r="R53" s="73">
        <v>9.8E-5</v>
      </c>
      <c r="S53" s="73">
        <v>3.3E-5</v>
      </c>
      <c r="T53" s="73">
        <v>-4.3E-5</v>
      </c>
      <c r="U53" s="73">
        <v>-6.3E-5</v>
      </c>
      <c r="V53" s="73">
        <v>-4.4E-5</v>
      </c>
      <c r="W53" s="73">
        <v>-7.0E-6</v>
      </c>
      <c r="X53" s="73">
        <v>-5.0E-5</v>
      </c>
      <c r="Y53" s="72">
        <v>0.0</v>
      </c>
      <c r="Z53" s="73">
        <v>-1.5E-5</v>
      </c>
      <c r="AA53" s="73">
        <v>-6.5E-5</v>
      </c>
      <c r="AB53" s="73">
        <v>-2.3E-5</v>
      </c>
      <c r="AC53" s="73">
        <v>-5.8E-5</v>
      </c>
      <c r="AD53" s="72">
        <v>-1.01E-4</v>
      </c>
      <c r="AE53" s="73">
        <v>-3.7E-5</v>
      </c>
      <c r="AF53" s="73">
        <v>-6.4E-5</v>
      </c>
      <c r="AG53" s="73">
        <v>-9.4E-5</v>
      </c>
      <c r="AH53" s="73">
        <v>-8.1E-5</v>
      </c>
    </row>
    <row r="54">
      <c r="A54" s="72">
        <v>0.005334</v>
      </c>
      <c r="B54" s="72">
        <v>0.004258</v>
      </c>
      <c r="C54" s="72">
        <v>0.003619</v>
      </c>
      <c r="D54" s="72">
        <v>0.003065</v>
      </c>
      <c r="E54" s="72">
        <v>0.002605</v>
      </c>
      <c r="F54" s="72">
        <v>0.002213</v>
      </c>
      <c r="G54" s="72">
        <v>0.001987</v>
      </c>
      <c r="H54" s="72">
        <v>0.001705</v>
      </c>
      <c r="I54" s="72">
        <v>0.001483</v>
      </c>
      <c r="J54" s="72">
        <v>0.001252</v>
      </c>
      <c r="K54" s="72">
        <v>0.001073</v>
      </c>
      <c r="L54" s="72">
        <v>7.45E-4</v>
      </c>
      <c r="M54" s="72">
        <v>5.69E-4</v>
      </c>
      <c r="N54" s="72">
        <v>4.67E-4</v>
      </c>
      <c r="O54" s="72">
        <v>3.53E-4</v>
      </c>
      <c r="P54" s="72">
        <v>2.17E-4</v>
      </c>
      <c r="Q54" s="72">
        <v>1.32E-4</v>
      </c>
      <c r="R54" s="73">
        <v>2.8E-5</v>
      </c>
      <c r="S54" s="73">
        <v>-5.9E-5</v>
      </c>
      <c r="T54" s="72">
        <v>-1.25E-4</v>
      </c>
      <c r="U54" s="72">
        <v>-1.68E-4</v>
      </c>
      <c r="V54" s="72">
        <v>-1.37E-4</v>
      </c>
      <c r="W54" s="73">
        <v>-9.1E-5</v>
      </c>
      <c r="X54" s="72">
        <v>-1.2E-4</v>
      </c>
      <c r="Y54" s="72">
        <v>0.0</v>
      </c>
      <c r="Z54" s="73">
        <v>-1.7E-5</v>
      </c>
      <c r="AA54" s="73">
        <v>-6.7E-5</v>
      </c>
      <c r="AB54" s="73">
        <v>-5.2E-5</v>
      </c>
      <c r="AC54" s="73">
        <v>-6.0E-5</v>
      </c>
      <c r="AD54" s="73">
        <v>-6.7E-5</v>
      </c>
      <c r="AE54" s="73">
        <v>-3.7E-5</v>
      </c>
      <c r="AF54" s="72">
        <v>-1.09E-4</v>
      </c>
      <c r="AG54" s="73">
        <v>-9.2E-5</v>
      </c>
      <c r="AH54" s="72">
        <v>-1.34E-4</v>
      </c>
    </row>
    <row r="55">
      <c r="A55" s="72">
        <v>0.005261</v>
      </c>
      <c r="B55" s="72">
        <v>0.004263</v>
      </c>
      <c r="C55" s="72">
        <v>0.003667</v>
      </c>
      <c r="D55" s="72">
        <v>0.003144</v>
      </c>
      <c r="E55" s="72">
        <v>0.002656</v>
      </c>
      <c r="F55" s="72">
        <v>0.00224</v>
      </c>
      <c r="G55" s="72">
        <v>0.002023</v>
      </c>
      <c r="H55" s="72">
        <v>0.001759</v>
      </c>
      <c r="I55" s="72">
        <v>0.001548</v>
      </c>
      <c r="J55" s="72">
        <v>0.001333</v>
      </c>
      <c r="K55" s="72">
        <v>0.001185</v>
      </c>
      <c r="L55" s="72">
        <v>8.82E-4</v>
      </c>
      <c r="M55" s="72">
        <v>6.98E-4</v>
      </c>
      <c r="N55" s="72">
        <v>5.69E-4</v>
      </c>
      <c r="O55" s="72">
        <v>4.56E-4</v>
      </c>
      <c r="P55" s="72">
        <v>3.16E-4</v>
      </c>
      <c r="Q55" s="72">
        <v>2.43E-4</v>
      </c>
      <c r="R55" s="73">
        <v>9.6E-5</v>
      </c>
      <c r="S55" s="73">
        <v>1.5E-5</v>
      </c>
      <c r="T55" s="73">
        <v>-4.1E-5</v>
      </c>
      <c r="U55" s="72">
        <v>-1.08E-4</v>
      </c>
      <c r="V55" s="73">
        <v>-6.1E-5</v>
      </c>
      <c r="W55" s="73">
        <v>-8.6E-5</v>
      </c>
      <c r="X55" s="73">
        <v>-9.4E-5</v>
      </c>
      <c r="Y55" s="72">
        <v>0.0</v>
      </c>
      <c r="Z55" s="73">
        <v>1.2E-5</v>
      </c>
      <c r="AA55" s="73">
        <v>-4.4E-5</v>
      </c>
      <c r="AB55" s="73">
        <v>-9.0E-6</v>
      </c>
      <c r="AC55" s="73">
        <v>-4.7E-5</v>
      </c>
      <c r="AD55" s="73">
        <v>-8.6E-5</v>
      </c>
      <c r="AE55" s="73">
        <v>-1.1E-5</v>
      </c>
      <c r="AF55" s="73">
        <v>-7.4E-5</v>
      </c>
      <c r="AG55" s="72">
        <v>-1.12E-4</v>
      </c>
      <c r="AH55" s="72">
        <v>-1.55E-4</v>
      </c>
    </row>
    <row r="56">
      <c r="A56" s="72">
        <v>0.005313</v>
      </c>
      <c r="B56" s="72">
        <v>0.004313</v>
      </c>
      <c r="C56" s="72">
        <v>0.003712</v>
      </c>
      <c r="D56" s="72">
        <v>0.003196</v>
      </c>
      <c r="E56" s="72">
        <v>0.002741</v>
      </c>
      <c r="F56" s="72">
        <v>0.002313</v>
      </c>
      <c r="G56" s="72">
        <v>0.002092</v>
      </c>
      <c r="H56" s="72">
        <v>0.001835</v>
      </c>
      <c r="I56" s="72">
        <v>0.001622</v>
      </c>
      <c r="J56" s="72">
        <v>0.001402</v>
      </c>
      <c r="K56" s="72">
        <v>0.001229</v>
      </c>
      <c r="L56" s="72">
        <v>9.36E-4</v>
      </c>
      <c r="M56" s="72">
        <v>7.41E-4</v>
      </c>
      <c r="N56" s="72">
        <v>6.09E-4</v>
      </c>
      <c r="O56" s="72">
        <v>4.99E-4</v>
      </c>
      <c r="P56" s="72">
        <v>3.49E-4</v>
      </c>
      <c r="Q56" s="72">
        <v>2.19E-4</v>
      </c>
      <c r="R56" s="72">
        <v>1.25E-4</v>
      </c>
      <c r="S56" s="73">
        <v>9.0E-6</v>
      </c>
      <c r="T56" s="73">
        <v>-6.5E-5</v>
      </c>
      <c r="U56" s="72">
        <v>-1.04E-4</v>
      </c>
      <c r="V56" s="73">
        <v>-7.6E-5</v>
      </c>
      <c r="W56" s="73">
        <v>-7.1E-5</v>
      </c>
      <c r="X56" s="72">
        <v>-1.29E-4</v>
      </c>
      <c r="Y56" s="72">
        <v>0.0</v>
      </c>
      <c r="Z56" s="73">
        <v>-2.0E-5</v>
      </c>
      <c r="AA56" s="73">
        <v>-6.3E-5</v>
      </c>
      <c r="AB56" s="73">
        <v>-3.7E-5</v>
      </c>
      <c r="AC56" s="73">
        <v>-7.2E-5</v>
      </c>
      <c r="AD56" s="73">
        <v>-8.5E-5</v>
      </c>
      <c r="AE56" s="73">
        <v>-4.3E-5</v>
      </c>
      <c r="AF56" s="72">
        <v>-1.03E-4</v>
      </c>
      <c r="AG56" s="72">
        <v>-1.2E-4</v>
      </c>
      <c r="AH56" s="72">
        <v>-1.63E-4</v>
      </c>
    </row>
    <row r="57">
      <c r="A57" s="72">
        <v>0.005298</v>
      </c>
      <c r="B57" s="72">
        <v>0.004302</v>
      </c>
      <c r="C57" s="72">
        <v>0.003692</v>
      </c>
      <c r="D57" s="72">
        <v>0.003167</v>
      </c>
      <c r="E57" s="72">
        <v>0.002674</v>
      </c>
      <c r="F57" s="72">
        <v>0.002267</v>
      </c>
      <c r="G57" s="72">
        <v>0.002027</v>
      </c>
      <c r="H57" s="72">
        <v>0.001786</v>
      </c>
      <c r="I57" s="72">
        <v>0.001562</v>
      </c>
      <c r="J57" s="72">
        <v>0.001358</v>
      </c>
      <c r="K57" s="72">
        <v>0.00118</v>
      </c>
      <c r="L57" s="72">
        <v>9.13E-4</v>
      </c>
      <c r="M57" s="72">
        <v>6.81E-4</v>
      </c>
      <c r="N57" s="72">
        <v>5.85E-4</v>
      </c>
      <c r="O57" s="72">
        <v>4.53E-4</v>
      </c>
      <c r="P57" s="72">
        <v>2.86E-4</v>
      </c>
      <c r="Q57" s="72">
        <v>2.18E-4</v>
      </c>
      <c r="R57" s="73">
        <v>9.8E-5</v>
      </c>
      <c r="S57" s="73">
        <v>-3.2E-5</v>
      </c>
      <c r="T57" s="73">
        <v>-2.8E-5</v>
      </c>
      <c r="U57" s="72">
        <v>-1.14E-4</v>
      </c>
      <c r="V57" s="73">
        <v>-5.6E-5</v>
      </c>
      <c r="W57" s="73">
        <v>-7.3E-5</v>
      </c>
      <c r="X57" s="73">
        <v>-6.0E-5</v>
      </c>
      <c r="Y57" s="72">
        <v>0.0</v>
      </c>
      <c r="Z57" s="73">
        <v>-7.0E-6</v>
      </c>
      <c r="AA57" s="73">
        <v>-6.0E-5</v>
      </c>
      <c r="AB57" s="73">
        <v>-3.5E-5</v>
      </c>
      <c r="AC57" s="73">
        <v>-4.4E-5</v>
      </c>
      <c r="AD57" s="73">
        <v>-9.6E-5</v>
      </c>
      <c r="AE57" s="73">
        <v>-6.1E-5</v>
      </c>
      <c r="AF57" s="72">
        <v>-1.5E-4</v>
      </c>
      <c r="AG57" s="72">
        <v>-1.21E-4</v>
      </c>
      <c r="AH57" s="72">
        <v>-1.73E-4</v>
      </c>
    </row>
    <row r="58">
      <c r="A58" s="72">
        <v>0.005314</v>
      </c>
      <c r="B58" s="72">
        <v>0.00431</v>
      </c>
      <c r="C58" s="72">
        <v>0.003711</v>
      </c>
      <c r="D58" s="72">
        <v>0.003179</v>
      </c>
      <c r="E58" s="72">
        <v>0.002734</v>
      </c>
      <c r="F58" s="72">
        <v>0.002331</v>
      </c>
      <c r="G58" s="72">
        <v>0.002103</v>
      </c>
      <c r="H58" s="72">
        <v>0.001822</v>
      </c>
      <c r="I58" s="72">
        <v>0.001619</v>
      </c>
      <c r="J58" s="72">
        <v>0.001403</v>
      </c>
      <c r="K58" s="72">
        <v>0.00122</v>
      </c>
      <c r="L58" s="72">
        <v>9.31E-4</v>
      </c>
      <c r="M58" s="72">
        <v>7.23E-4</v>
      </c>
      <c r="N58" s="72">
        <v>6.05E-4</v>
      </c>
      <c r="O58" s="72">
        <v>4.83E-4</v>
      </c>
      <c r="P58" s="72">
        <v>3.6E-4</v>
      </c>
      <c r="Q58" s="72">
        <v>2.71E-4</v>
      </c>
      <c r="R58" s="72">
        <v>1.45E-4</v>
      </c>
      <c r="S58" s="73">
        <v>4.2E-5</v>
      </c>
      <c r="T58" s="73">
        <v>-2.4E-5</v>
      </c>
      <c r="U58" s="73">
        <v>-6.4E-5</v>
      </c>
      <c r="V58" s="73">
        <v>-6.1E-5</v>
      </c>
      <c r="W58" s="73">
        <v>-1.6E-5</v>
      </c>
      <c r="X58" s="73">
        <v>-1.0E-5</v>
      </c>
      <c r="Y58" s="72">
        <v>0.0</v>
      </c>
      <c r="Z58" s="73">
        <v>-2.3E-5</v>
      </c>
      <c r="AA58" s="73">
        <v>-5.8E-5</v>
      </c>
      <c r="AB58" s="73">
        <v>-6.1E-5</v>
      </c>
      <c r="AC58" s="73">
        <v>-8.4E-5</v>
      </c>
      <c r="AD58" s="72">
        <v>-1.37E-4</v>
      </c>
      <c r="AE58" s="73">
        <v>-9.8E-5</v>
      </c>
      <c r="AF58" s="72">
        <v>-1.73E-4</v>
      </c>
      <c r="AG58" s="72">
        <v>-1.92E-4</v>
      </c>
      <c r="AH58" s="72">
        <v>-2.27E-4</v>
      </c>
    </row>
    <row r="59">
      <c r="A59" s="72">
        <v>0.00524</v>
      </c>
      <c r="B59" s="72">
        <v>0.004191</v>
      </c>
      <c r="C59" s="72">
        <v>0.003616</v>
      </c>
      <c r="D59" s="72">
        <v>0.003096</v>
      </c>
      <c r="E59" s="72">
        <v>0.002633</v>
      </c>
      <c r="F59" s="72">
        <v>0.002211</v>
      </c>
      <c r="G59" s="72">
        <v>0.001991</v>
      </c>
      <c r="H59" s="72">
        <v>0.001744</v>
      </c>
      <c r="I59" s="72">
        <v>0.001508</v>
      </c>
      <c r="J59" s="72">
        <v>0.001285</v>
      </c>
      <c r="K59" s="72">
        <v>0.001101</v>
      </c>
      <c r="L59" s="72">
        <v>8.3E-4</v>
      </c>
      <c r="M59" s="72">
        <v>6.55E-4</v>
      </c>
      <c r="N59" s="72">
        <v>5.48E-4</v>
      </c>
      <c r="O59" s="72">
        <v>4.45E-4</v>
      </c>
      <c r="P59" s="72">
        <v>3.02E-4</v>
      </c>
      <c r="Q59" s="72">
        <v>1.95E-4</v>
      </c>
      <c r="R59" s="73">
        <v>8.2E-5</v>
      </c>
      <c r="S59" s="73">
        <v>-1.1E-5</v>
      </c>
      <c r="T59" s="73">
        <v>-9.7E-5</v>
      </c>
      <c r="U59" s="72">
        <v>-1.33E-4</v>
      </c>
      <c r="V59" s="73">
        <v>-9.6E-5</v>
      </c>
      <c r="W59" s="73">
        <v>-7.5E-5</v>
      </c>
      <c r="X59" s="73">
        <v>-8.8E-5</v>
      </c>
      <c r="Y59" s="72">
        <v>0.0</v>
      </c>
      <c r="Z59" s="73">
        <v>-3.3E-5</v>
      </c>
      <c r="AA59" s="73">
        <v>-7.5E-5</v>
      </c>
      <c r="AB59" s="73">
        <v>-4.2E-5</v>
      </c>
      <c r="AC59" s="73">
        <v>-7.3E-5</v>
      </c>
      <c r="AD59" s="72">
        <v>-1.55E-4</v>
      </c>
      <c r="AE59" s="72">
        <v>-1.24E-4</v>
      </c>
      <c r="AF59" s="72">
        <v>-1.64E-4</v>
      </c>
      <c r="AG59" s="72">
        <v>-2.1E-4</v>
      </c>
      <c r="AH59" s="72">
        <v>-2.4E-4</v>
      </c>
    </row>
    <row r="60">
      <c r="A60" s="72">
        <v>0.005324</v>
      </c>
      <c r="B60" s="72">
        <v>0.004284</v>
      </c>
      <c r="C60" s="72">
        <v>0.003687</v>
      </c>
      <c r="D60" s="72">
        <v>0.003172</v>
      </c>
      <c r="E60" s="72">
        <v>0.002707</v>
      </c>
      <c r="F60" s="72">
        <v>0.002294</v>
      </c>
      <c r="G60" s="72">
        <v>0.002087</v>
      </c>
      <c r="H60" s="72">
        <v>0.001815</v>
      </c>
      <c r="I60" s="72">
        <v>0.001592</v>
      </c>
      <c r="J60" s="72">
        <v>0.001384</v>
      </c>
      <c r="K60" s="72">
        <v>0.001202</v>
      </c>
      <c r="L60" s="72">
        <v>9.02E-4</v>
      </c>
      <c r="M60" s="72">
        <v>7.35E-4</v>
      </c>
      <c r="N60" s="72">
        <v>6.18E-4</v>
      </c>
      <c r="O60" s="72">
        <v>5.27E-4</v>
      </c>
      <c r="P60" s="72">
        <v>3.73E-4</v>
      </c>
      <c r="Q60" s="72">
        <v>2.94E-4</v>
      </c>
      <c r="R60" s="72">
        <v>1.56E-4</v>
      </c>
      <c r="S60" s="73">
        <v>8.1E-5</v>
      </c>
      <c r="T60" s="73">
        <v>8.0E-6</v>
      </c>
      <c r="U60" s="73">
        <v>-4.0E-5</v>
      </c>
      <c r="V60" s="73">
        <v>1.7E-5</v>
      </c>
      <c r="W60" s="73">
        <v>-3.1E-5</v>
      </c>
      <c r="X60" s="73">
        <v>-6.6E-5</v>
      </c>
      <c r="Y60" s="72">
        <v>0.0</v>
      </c>
      <c r="Z60" s="73">
        <v>-3.1E-5</v>
      </c>
      <c r="AA60" s="73">
        <v>-9.7E-5</v>
      </c>
      <c r="AB60" s="73">
        <v>-7.3E-5</v>
      </c>
      <c r="AC60" s="72">
        <v>-1.19E-4</v>
      </c>
      <c r="AD60" s="72">
        <v>-1.88E-4</v>
      </c>
      <c r="AE60" s="72">
        <v>-1.58E-4</v>
      </c>
      <c r="AF60" s="72">
        <v>-2.52E-4</v>
      </c>
      <c r="AG60" s="72">
        <v>-2.74E-4</v>
      </c>
      <c r="AH60" s="72">
        <v>-3.02E-4</v>
      </c>
    </row>
    <row r="61">
      <c r="A61" s="72">
        <v>0.005125</v>
      </c>
      <c r="B61" s="72">
        <v>0.00406</v>
      </c>
      <c r="C61" s="72">
        <v>0.003457</v>
      </c>
      <c r="D61" s="72">
        <v>0.002928</v>
      </c>
      <c r="E61" s="72">
        <v>0.002466</v>
      </c>
      <c r="F61" s="72">
        <v>0.002096</v>
      </c>
      <c r="G61" s="72">
        <v>0.001883</v>
      </c>
      <c r="H61" s="72">
        <v>0.001603</v>
      </c>
      <c r="I61" s="72">
        <v>0.0014</v>
      </c>
      <c r="J61" s="72">
        <v>0.001196</v>
      </c>
      <c r="K61" s="72">
        <v>9.99E-4</v>
      </c>
      <c r="L61" s="72">
        <v>7.35E-4</v>
      </c>
      <c r="M61" s="72">
        <v>5.39E-4</v>
      </c>
      <c r="N61" s="72">
        <v>4.18E-4</v>
      </c>
      <c r="O61" s="72">
        <v>3.28E-4</v>
      </c>
      <c r="P61" s="72">
        <v>1.58E-4</v>
      </c>
      <c r="Q61" s="73">
        <v>7.9E-5</v>
      </c>
      <c r="R61" s="73">
        <v>-4.1E-5</v>
      </c>
      <c r="S61" s="73">
        <v>-9.7E-5</v>
      </c>
      <c r="T61" s="72">
        <v>-1.75E-4</v>
      </c>
      <c r="U61" s="72">
        <v>-2.21E-4</v>
      </c>
      <c r="V61" s="72">
        <v>-1.64E-4</v>
      </c>
      <c r="W61" s="72">
        <v>-1.35E-4</v>
      </c>
      <c r="X61" s="72">
        <v>-1.03E-4</v>
      </c>
      <c r="Y61" s="72">
        <v>0.0</v>
      </c>
      <c r="Z61" s="73">
        <v>-2.5E-5</v>
      </c>
      <c r="AA61" s="73">
        <v>-4.5E-5</v>
      </c>
      <c r="AB61" s="73">
        <v>-4.9E-5</v>
      </c>
      <c r="AC61" s="73">
        <v>-9.3E-5</v>
      </c>
      <c r="AD61" s="72">
        <v>-1.66E-4</v>
      </c>
      <c r="AE61" s="72">
        <v>-1.56E-4</v>
      </c>
      <c r="AF61" s="72">
        <v>-2.38E-4</v>
      </c>
      <c r="AG61" s="72">
        <v>-2.69E-4</v>
      </c>
      <c r="AH61" s="72">
        <v>-2.87E-4</v>
      </c>
    </row>
    <row r="62">
      <c r="A62" s="72">
        <v>0.00497</v>
      </c>
      <c r="B62" s="72">
        <v>0.003964</v>
      </c>
      <c r="C62" s="72">
        <v>0.00337</v>
      </c>
      <c r="D62" s="72">
        <v>0.002877</v>
      </c>
      <c r="E62" s="72">
        <v>0.002428</v>
      </c>
      <c r="F62" s="72">
        <v>0.002017</v>
      </c>
      <c r="G62" s="72">
        <v>0.001834</v>
      </c>
      <c r="H62" s="72">
        <v>0.001593</v>
      </c>
      <c r="I62" s="72">
        <v>0.001387</v>
      </c>
      <c r="J62" s="72">
        <v>0.001187</v>
      </c>
      <c r="K62" s="72">
        <v>0.00104</v>
      </c>
      <c r="L62" s="72">
        <v>7.71E-4</v>
      </c>
      <c r="M62" s="72">
        <v>5.95E-4</v>
      </c>
      <c r="N62" s="72">
        <v>5.12E-4</v>
      </c>
      <c r="O62" s="72">
        <v>4.24E-4</v>
      </c>
      <c r="P62" s="72">
        <v>2.96E-4</v>
      </c>
      <c r="Q62" s="72">
        <v>2.23E-4</v>
      </c>
      <c r="R62" s="73">
        <v>8.9E-5</v>
      </c>
      <c r="S62" s="73">
        <v>1.4E-5</v>
      </c>
      <c r="T62" s="73">
        <v>-8.1E-5</v>
      </c>
      <c r="U62" s="72">
        <v>-1.09E-4</v>
      </c>
      <c r="V62" s="73">
        <v>-6.4E-5</v>
      </c>
      <c r="W62" s="73">
        <v>-7.4E-5</v>
      </c>
      <c r="X62" s="73">
        <v>-8.2E-5</v>
      </c>
      <c r="Y62" s="72">
        <v>0.0</v>
      </c>
      <c r="Z62" s="73">
        <v>-1.5E-5</v>
      </c>
      <c r="AA62" s="72">
        <v>-1.24E-4</v>
      </c>
      <c r="AB62" s="72">
        <v>-1.02E-4</v>
      </c>
      <c r="AC62" s="72">
        <v>-1.32E-4</v>
      </c>
      <c r="AD62" s="72">
        <v>-2.31E-4</v>
      </c>
      <c r="AE62" s="72">
        <v>-2.26E-4</v>
      </c>
      <c r="AF62" s="72">
        <v>-2.87E-4</v>
      </c>
      <c r="AG62" s="72">
        <v>-3.13E-4</v>
      </c>
      <c r="AH62" s="72">
        <v>-3.57E-4</v>
      </c>
    </row>
    <row r="63">
      <c r="A63" s="72">
        <v>0.005275</v>
      </c>
      <c r="B63" s="72">
        <v>0.004269</v>
      </c>
      <c r="C63" s="72">
        <v>0.003702</v>
      </c>
      <c r="D63" s="72">
        <v>0.003218</v>
      </c>
      <c r="E63" s="72">
        <v>0.002775</v>
      </c>
      <c r="F63" s="72">
        <v>0.002405</v>
      </c>
      <c r="G63" s="72">
        <v>0.002181</v>
      </c>
      <c r="H63" s="72">
        <v>0.001891</v>
      </c>
      <c r="I63" s="72">
        <v>0.001682</v>
      </c>
      <c r="J63" s="72">
        <v>0.001458</v>
      </c>
      <c r="K63" s="72">
        <v>0.001305</v>
      </c>
      <c r="L63" s="72">
        <v>9.86E-4</v>
      </c>
      <c r="M63" s="72">
        <v>8.24E-4</v>
      </c>
      <c r="N63" s="72">
        <v>6.82E-4</v>
      </c>
      <c r="O63" s="72">
        <v>5.91E-4</v>
      </c>
      <c r="P63" s="72">
        <v>4.5E-4</v>
      </c>
      <c r="Q63" s="72">
        <v>3.41E-4</v>
      </c>
      <c r="R63" s="72">
        <v>2.13E-4</v>
      </c>
      <c r="S63" s="73">
        <v>9.2E-5</v>
      </c>
      <c r="T63" s="73">
        <v>2.7E-5</v>
      </c>
      <c r="U63" s="73">
        <v>-3.9E-5</v>
      </c>
      <c r="V63" s="73">
        <v>-3.3E-5</v>
      </c>
      <c r="W63" s="73">
        <v>-1.0E-5</v>
      </c>
      <c r="X63" s="73">
        <v>-3.6E-5</v>
      </c>
      <c r="Y63" s="72">
        <v>0.0</v>
      </c>
      <c r="Z63" s="73">
        <v>-4.0E-5</v>
      </c>
      <c r="AA63" s="73">
        <v>-7.5E-5</v>
      </c>
      <c r="AB63" s="73">
        <v>-6.6E-5</v>
      </c>
      <c r="AC63" s="72">
        <v>-1.38E-4</v>
      </c>
      <c r="AD63" s="72">
        <v>-2.05E-4</v>
      </c>
      <c r="AE63" s="72">
        <v>-1.92E-4</v>
      </c>
      <c r="AF63" s="72">
        <v>-2.86E-4</v>
      </c>
      <c r="AG63" s="72">
        <v>-3.31E-4</v>
      </c>
      <c r="AH63" s="72">
        <v>-3.51E-4</v>
      </c>
    </row>
    <row r="64">
      <c r="A64" s="72">
        <v>0.005213</v>
      </c>
      <c r="B64" s="72">
        <v>0.004158</v>
      </c>
      <c r="C64" s="72">
        <v>0.003556</v>
      </c>
      <c r="D64" s="72">
        <v>0.003016</v>
      </c>
      <c r="E64" s="72">
        <v>0.002567</v>
      </c>
      <c r="F64" s="72">
        <v>0.002163</v>
      </c>
      <c r="G64" s="72">
        <v>0.001931</v>
      </c>
      <c r="H64" s="72">
        <v>0.001652</v>
      </c>
      <c r="I64" s="72">
        <v>0.001471</v>
      </c>
      <c r="J64" s="72">
        <v>0.001241</v>
      </c>
      <c r="K64" s="72">
        <v>0.001066</v>
      </c>
      <c r="L64" s="72">
        <v>7.97E-4</v>
      </c>
      <c r="M64" s="72">
        <v>5.94E-4</v>
      </c>
      <c r="N64" s="72">
        <v>5.11E-4</v>
      </c>
      <c r="O64" s="72">
        <v>4.25E-4</v>
      </c>
      <c r="P64" s="72">
        <v>2.69E-4</v>
      </c>
      <c r="Q64" s="72">
        <v>1.43E-4</v>
      </c>
      <c r="R64" s="73">
        <v>2.1E-5</v>
      </c>
      <c r="S64" s="73">
        <v>-7.5E-5</v>
      </c>
      <c r="T64" s="72">
        <v>-1.15E-4</v>
      </c>
      <c r="U64" s="72">
        <v>-1.55E-4</v>
      </c>
      <c r="V64" s="72">
        <v>-1.38E-4</v>
      </c>
      <c r="W64" s="72">
        <v>-1.02E-4</v>
      </c>
      <c r="X64" s="73">
        <v>-8.7E-5</v>
      </c>
      <c r="Y64" s="72">
        <v>0.0</v>
      </c>
      <c r="Z64" s="73">
        <v>-5.1E-5</v>
      </c>
      <c r="AA64" s="72">
        <v>-1.21E-4</v>
      </c>
      <c r="AB64" s="72">
        <v>-1.34E-4</v>
      </c>
      <c r="AC64" s="72">
        <v>-1.84E-4</v>
      </c>
      <c r="AD64" s="72">
        <v>-2.65E-4</v>
      </c>
      <c r="AE64" s="72">
        <v>-2.29E-4</v>
      </c>
      <c r="AF64" s="72">
        <v>-3.52E-4</v>
      </c>
      <c r="AG64" s="72">
        <v>-3.66E-4</v>
      </c>
      <c r="AH64" s="72">
        <v>-3.95E-4</v>
      </c>
    </row>
    <row r="65">
      <c r="A65" s="72">
        <v>0.005199</v>
      </c>
      <c r="B65" s="72">
        <v>0.004157</v>
      </c>
      <c r="C65" s="72">
        <v>0.003561</v>
      </c>
      <c r="D65" s="72">
        <v>0.003053</v>
      </c>
      <c r="E65" s="72">
        <v>0.002595</v>
      </c>
      <c r="F65" s="72">
        <v>0.002205</v>
      </c>
      <c r="G65" s="72">
        <v>0.00199</v>
      </c>
      <c r="H65" s="72">
        <v>0.001749</v>
      </c>
      <c r="I65" s="72">
        <v>0.001529</v>
      </c>
      <c r="J65" s="72">
        <v>0.001332</v>
      </c>
      <c r="K65" s="72">
        <v>0.001179</v>
      </c>
      <c r="L65" s="72">
        <v>8.98E-4</v>
      </c>
      <c r="M65" s="72">
        <v>7.24E-4</v>
      </c>
      <c r="N65" s="72">
        <v>6.04E-4</v>
      </c>
      <c r="O65" s="72">
        <v>4.91E-4</v>
      </c>
      <c r="P65" s="72">
        <v>3.52E-4</v>
      </c>
      <c r="Q65" s="72">
        <v>2.44E-4</v>
      </c>
      <c r="R65" s="72">
        <v>1.58E-4</v>
      </c>
      <c r="S65" s="73">
        <v>4.1E-5</v>
      </c>
      <c r="T65" s="73">
        <v>-3.2E-5</v>
      </c>
      <c r="U65" s="73">
        <v>-9.7E-5</v>
      </c>
      <c r="V65" s="73">
        <v>-4.7E-5</v>
      </c>
      <c r="W65" s="73">
        <v>-6.1E-5</v>
      </c>
      <c r="X65" s="72">
        <v>-1.11E-4</v>
      </c>
      <c r="Y65" s="72">
        <v>0.0</v>
      </c>
      <c r="Z65" s="73">
        <v>-4.8E-5</v>
      </c>
      <c r="AA65" s="72">
        <v>-1.44E-4</v>
      </c>
      <c r="AB65" s="72">
        <v>-1.06E-4</v>
      </c>
      <c r="AC65" s="72">
        <v>-2.07E-4</v>
      </c>
      <c r="AD65" s="72">
        <v>-3.1E-4</v>
      </c>
      <c r="AE65" s="72">
        <v>-2.84E-4</v>
      </c>
      <c r="AF65" s="72">
        <v>-3.89E-4</v>
      </c>
      <c r="AG65" s="72">
        <v>-4.3E-4</v>
      </c>
      <c r="AH65" s="72">
        <v>-4.81E-4</v>
      </c>
    </row>
    <row r="66">
      <c r="A66" s="72">
        <v>0.005532</v>
      </c>
      <c r="B66" s="72">
        <v>0.004476</v>
      </c>
      <c r="C66" s="72">
        <v>0.00387</v>
      </c>
      <c r="D66" s="72">
        <v>0.003358</v>
      </c>
      <c r="E66" s="72">
        <v>0.002887</v>
      </c>
      <c r="F66" s="72">
        <v>0.002505</v>
      </c>
      <c r="G66" s="72">
        <v>0.00228</v>
      </c>
      <c r="H66" s="72">
        <v>0.001986</v>
      </c>
      <c r="I66" s="72">
        <v>0.001768</v>
      </c>
      <c r="J66" s="72">
        <v>0.001517</v>
      </c>
      <c r="K66" s="72">
        <v>0.001317</v>
      </c>
      <c r="L66" s="72">
        <v>0.001036</v>
      </c>
      <c r="M66" s="72">
        <v>8.54E-4</v>
      </c>
      <c r="N66" s="72">
        <v>6.84E-4</v>
      </c>
      <c r="O66" s="72">
        <v>5.94E-4</v>
      </c>
      <c r="P66" s="72">
        <v>3.95E-4</v>
      </c>
      <c r="Q66" s="72">
        <v>3.05E-4</v>
      </c>
      <c r="R66" s="72">
        <v>1.71E-4</v>
      </c>
      <c r="S66" s="73">
        <v>4.4E-5</v>
      </c>
      <c r="T66" s="73">
        <v>-1.5E-5</v>
      </c>
      <c r="U66" s="73">
        <v>-5.3E-5</v>
      </c>
      <c r="V66" s="73">
        <v>-6.4E-5</v>
      </c>
      <c r="W66" s="73">
        <v>-6.4E-5</v>
      </c>
      <c r="X66" s="73">
        <v>-4.6E-5</v>
      </c>
      <c r="Y66" s="72">
        <v>0.0</v>
      </c>
      <c r="Z66" s="73">
        <v>-5.0E-5</v>
      </c>
      <c r="AA66" s="73">
        <v>-7.2E-5</v>
      </c>
      <c r="AB66" s="73">
        <v>-9.9E-5</v>
      </c>
      <c r="AC66" s="72">
        <v>-1.76E-4</v>
      </c>
      <c r="AD66" s="72">
        <v>-2.45E-4</v>
      </c>
      <c r="AE66" s="72">
        <v>-2.16E-4</v>
      </c>
      <c r="AF66" s="72">
        <v>-3.5E-4</v>
      </c>
      <c r="AG66" s="72">
        <v>-3.75E-4</v>
      </c>
      <c r="AH66" s="72">
        <v>-4.23E-4</v>
      </c>
    </row>
    <row r="67">
      <c r="A67" s="72">
        <v>0.005217</v>
      </c>
      <c r="B67" s="72">
        <v>0.004172</v>
      </c>
      <c r="C67" s="72">
        <v>0.003545</v>
      </c>
      <c r="D67" s="72">
        <v>0.002976</v>
      </c>
      <c r="E67" s="72">
        <v>0.002526</v>
      </c>
      <c r="F67" s="72">
        <v>0.002101</v>
      </c>
      <c r="G67" s="72">
        <v>0.001884</v>
      </c>
      <c r="H67" s="72">
        <v>0.00162</v>
      </c>
      <c r="I67" s="72">
        <v>0.0014</v>
      </c>
      <c r="J67" s="72">
        <v>0.001216</v>
      </c>
      <c r="K67" s="72">
        <v>9.96E-4</v>
      </c>
      <c r="L67" s="72">
        <v>7.28E-4</v>
      </c>
      <c r="M67" s="72">
        <v>5.12E-4</v>
      </c>
      <c r="N67" s="72">
        <v>3.98E-4</v>
      </c>
      <c r="O67" s="72">
        <v>2.85E-4</v>
      </c>
      <c r="P67" s="72">
        <v>1.96E-4</v>
      </c>
      <c r="Q67" s="72">
        <v>1.09E-4</v>
      </c>
      <c r="R67" s="73">
        <v>-9.0E-6</v>
      </c>
      <c r="S67" s="73">
        <v>-9.8E-5</v>
      </c>
      <c r="T67" s="72">
        <v>-1.56E-4</v>
      </c>
      <c r="U67" s="72">
        <v>-1.76E-4</v>
      </c>
      <c r="V67" s="72">
        <v>-1.03E-4</v>
      </c>
      <c r="W67" s="72">
        <v>-1.73E-4</v>
      </c>
      <c r="X67" s="72">
        <v>-1.13E-4</v>
      </c>
      <c r="Y67" s="72">
        <v>0.0</v>
      </c>
      <c r="Z67" s="73">
        <v>-8.3E-5</v>
      </c>
      <c r="AA67" s="72">
        <v>-1.7E-4</v>
      </c>
      <c r="AB67" s="72">
        <v>-1.4E-4</v>
      </c>
      <c r="AC67" s="72">
        <v>-2.38E-4</v>
      </c>
      <c r="AD67" s="72">
        <v>-3.26E-4</v>
      </c>
      <c r="AE67" s="72">
        <v>-2.97E-4</v>
      </c>
      <c r="AF67" s="72">
        <v>-4.26E-4</v>
      </c>
      <c r="AG67" s="72">
        <v>-4.45E-4</v>
      </c>
      <c r="AH67" s="72">
        <v>-4.81E-4</v>
      </c>
    </row>
    <row r="68">
      <c r="A68" s="72">
        <v>0.005443</v>
      </c>
      <c r="B68" s="72">
        <v>0.004366</v>
      </c>
      <c r="C68" s="72">
        <v>0.00384</v>
      </c>
      <c r="D68" s="72">
        <v>0.00337</v>
      </c>
      <c r="E68" s="72">
        <v>0.002979</v>
      </c>
      <c r="F68" s="72">
        <v>0.002534</v>
      </c>
      <c r="G68" s="72">
        <v>0.002335</v>
      </c>
      <c r="H68" s="72">
        <v>0.002068</v>
      </c>
      <c r="I68" s="72">
        <v>0.001841</v>
      </c>
      <c r="J68" s="72">
        <v>0.001639</v>
      </c>
      <c r="K68" s="72">
        <v>0.001484</v>
      </c>
      <c r="L68" s="72">
        <v>0.001213</v>
      </c>
      <c r="M68" s="72">
        <v>0.001079</v>
      </c>
      <c r="N68" s="72">
        <v>9.19E-4</v>
      </c>
      <c r="O68" s="72">
        <v>8.07E-4</v>
      </c>
      <c r="P68" s="72">
        <v>6.73E-4</v>
      </c>
      <c r="Q68" s="72">
        <v>5.58E-4</v>
      </c>
      <c r="R68" s="72">
        <v>3.62E-4</v>
      </c>
      <c r="S68" s="72">
        <v>2.9E-4</v>
      </c>
      <c r="T68" s="72">
        <v>1.67E-4</v>
      </c>
      <c r="U68" s="73">
        <v>3.1E-5</v>
      </c>
      <c r="V68" s="73">
        <v>4.7E-5</v>
      </c>
      <c r="W68" s="73">
        <v>8.0E-6</v>
      </c>
      <c r="X68" s="73">
        <v>-7.1E-5</v>
      </c>
      <c r="Y68" s="72">
        <v>0.0</v>
      </c>
      <c r="Z68" s="73">
        <v>-1.6E-5</v>
      </c>
      <c r="AA68" s="72">
        <v>-1.09E-4</v>
      </c>
      <c r="AB68" s="73">
        <v>-9.9E-5</v>
      </c>
      <c r="AC68" s="72">
        <v>-1.82E-4</v>
      </c>
      <c r="AD68" s="72">
        <v>-2.64E-4</v>
      </c>
      <c r="AE68" s="72">
        <v>-2.8E-4</v>
      </c>
      <c r="AF68" s="72">
        <v>-3.98E-4</v>
      </c>
      <c r="AG68" s="72">
        <v>-4.15E-4</v>
      </c>
      <c r="AH68" s="72">
        <v>-4.6E-4</v>
      </c>
    </row>
    <row r="69">
      <c r="A69" s="72">
        <v>0.005848</v>
      </c>
      <c r="B69" s="72">
        <v>0.004736</v>
      </c>
      <c r="C69" s="72">
        <v>0.004117</v>
      </c>
      <c r="D69" s="72">
        <v>0.003524</v>
      </c>
      <c r="E69" s="72">
        <v>0.00307</v>
      </c>
      <c r="F69" s="72">
        <v>0.002659</v>
      </c>
      <c r="G69" s="72">
        <v>0.002381</v>
      </c>
      <c r="H69" s="72">
        <v>0.002084</v>
      </c>
      <c r="I69" s="72">
        <v>0.001798</v>
      </c>
      <c r="J69" s="72">
        <v>0.001555</v>
      </c>
      <c r="K69" s="72">
        <v>0.001351</v>
      </c>
      <c r="L69" s="72">
        <v>0.00105</v>
      </c>
      <c r="M69" s="72">
        <v>8.25E-4</v>
      </c>
      <c r="N69" s="72">
        <v>7.01E-4</v>
      </c>
      <c r="O69" s="72">
        <v>5.29E-4</v>
      </c>
      <c r="P69" s="72">
        <v>3.46E-4</v>
      </c>
      <c r="Q69" s="72">
        <v>2.49E-4</v>
      </c>
      <c r="R69" s="72">
        <v>1.01E-4</v>
      </c>
      <c r="S69" s="73">
        <v>-1.7E-5</v>
      </c>
      <c r="T69" s="73">
        <v>-5.0E-5</v>
      </c>
      <c r="U69" s="73">
        <v>-8.5E-5</v>
      </c>
      <c r="V69" s="73">
        <v>-5.5E-5</v>
      </c>
      <c r="W69" s="72">
        <v>-1.18E-4</v>
      </c>
      <c r="X69" s="73">
        <v>-4.6E-5</v>
      </c>
      <c r="Y69" s="72">
        <v>0.0</v>
      </c>
      <c r="Z69" s="73">
        <v>-2.3E-5</v>
      </c>
      <c r="AA69" s="73">
        <v>-9.6E-5</v>
      </c>
      <c r="AB69" s="72">
        <v>-1.31E-4</v>
      </c>
      <c r="AC69" s="72">
        <v>-2.08E-4</v>
      </c>
      <c r="AD69" s="72">
        <v>-3.13E-4</v>
      </c>
      <c r="AE69" s="72">
        <v>-3.02E-4</v>
      </c>
      <c r="AF69" s="72">
        <v>-4.31E-4</v>
      </c>
      <c r="AG69" s="72">
        <v>-4.66E-4</v>
      </c>
      <c r="AH69" s="72">
        <v>-5.25E-4</v>
      </c>
    </row>
    <row r="70">
      <c r="A70" s="72">
        <v>0.005623</v>
      </c>
      <c r="B70" s="72">
        <v>0.004521</v>
      </c>
      <c r="C70" s="72">
        <v>0.003948</v>
      </c>
      <c r="D70" s="72">
        <v>0.003378</v>
      </c>
      <c r="E70" s="72">
        <v>0.002902</v>
      </c>
      <c r="F70" s="72">
        <v>0.002488</v>
      </c>
      <c r="G70" s="72">
        <v>0.002259</v>
      </c>
      <c r="H70" s="72">
        <v>0.001918</v>
      </c>
      <c r="I70" s="72">
        <v>0.001749</v>
      </c>
      <c r="J70" s="72">
        <v>0.001569</v>
      </c>
      <c r="K70" s="72">
        <v>0.001364</v>
      </c>
      <c r="L70" s="72">
        <v>0.001132</v>
      </c>
      <c r="M70" s="72">
        <v>9.25E-4</v>
      </c>
      <c r="N70" s="72">
        <v>7.71E-4</v>
      </c>
      <c r="O70" s="72">
        <v>6.59E-4</v>
      </c>
      <c r="P70" s="72">
        <v>5.09E-4</v>
      </c>
      <c r="Q70" s="72">
        <v>3.97E-4</v>
      </c>
      <c r="R70" s="72">
        <v>2.5E-4</v>
      </c>
      <c r="S70" s="72">
        <v>1.03E-4</v>
      </c>
      <c r="T70" s="73">
        <v>3.6E-5</v>
      </c>
      <c r="U70" s="73">
        <v>-3.2E-5</v>
      </c>
      <c r="V70" s="73">
        <v>1.9E-5</v>
      </c>
      <c r="W70" s="73">
        <v>-4.2E-5</v>
      </c>
      <c r="X70" s="73">
        <v>-3.6E-5</v>
      </c>
      <c r="Y70" s="72">
        <v>0.0</v>
      </c>
      <c r="Z70" s="73">
        <v>-7.8E-5</v>
      </c>
      <c r="AA70" s="72">
        <v>-2.44E-4</v>
      </c>
      <c r="AB70" s="72">
        <v>-2.26E-4</v>
      </c>
      <c r="AC70" s="72">
        <v>-3.42E-4</v>
      </c>
      <c r="AD70" s="72">
        <v>-4.5E-4</v>
      </c>
      <c r="AE70" s="72">
        <v>-4.1E-4</v>
      </c>
      <c r="AF70" s="72">
        <v>-5.55E-4</v>
      </c>
      <c r="AG70" s="72">
        <v>-6.18E-4</v>
      </c>
      <c r="AH70" s="72">
        <v>-6.47E-4</v>
      </c>
    </row>
    <row r="71">
      <c r="A71" s="72">
        <v>0.006601</v>
      </c>
      <c r="B71" s="72">
        <v>0.005428</v>
      </c>
      <c r="C71" s="72">
        <v>0.004811</v>
      </c>
      <c r="D71" s="72">
        <v>0.004255</v>
      </c>
      <c r="E71" s="72">
        <v>0.003794</v>
      </c>
      <c r="F71" s="72">
        <v>0.003268</v>
      </c>
      <c r="G71" s="72">
        <v>0.003026</v>
      </c>
      <c r="H71" s="72">
        <v>0.002714</v>
      </c>
      <c r="I71" s="72">
        <v>0.002454</v>
      </c>
      <c r="J71" s="72">
        <v>0.002131</v>
      </c>
      <c r="K71" s="72">
        <v>0.001919</v>
      </c>
      <c r="L71" s="72">
        <v>0.001567</v>
      </c>
      <c r="M71" s="72">
        <v>0.00139</v>
      </c>
      <c r="N71" s="72">
        <v>0.001251</v>
      </c>
      <c r="O71" s="72">
        <v>0.001012</v>
      </c>
      <c r="P71" s="72">
        <v>8.73E-4</v>
      </c>
      <c r="Q71" s="72">
        <v>7.09E-4</v>
      </c>
      <c r="R71" s="72">
        <v>5.13E-4</v>
      </c>
      <c r="S71" s="72">
        <v>3.83E-4</v>
      </c>
      <c r="T71" s="72">
        <v>2.02E-4</v>
      </c>
      <c r="U71" s="73">
        <v>7.7E-5</v>
      </c>
      <c r="V71" s="73">
        <v>8.3E-5</v>
      </c>
      <c r="W71" s="73">
        <v>9.0E-6</v>
      </c>
      <c r="X71" s="73">
        <v>-8.4E-5</v>
      </c>
      <c r="Y71" s="72">
        <v>0.0</v>
      </c>
      <c r="Z71" s="73">
        <v>-3.1E-5</v>
      </c>
      <c r="AA71" s="72">
        <v>-1.36E-4</v>
      </c>
      <c r="AB71" s="72">
        <v>-1.85E-4</v>
      </c>
      <c r="AC71" s="72">
        <v>-2.51E-4</v>
      </c>
      <c r="AD71" s="72">
        <v>-3.0E-4</v>
      </c>
      <c r="AE71" s="72">
        <v>-3.08E-4</v>
      </c>
      <c r="AF71" s="72">
        <v>-4.54E-4</v>
      </c>
      <c r="AG71" s="72">
        <v>-4.53E-4</v>
      </c>
      <c r="AH71" s="72">
        <v>-5.13E-4</v>
      </c>
    </row>
    <row r="72">
      <c r="A72" s="72">
        <v>0.006562</v>
      </c>
      <c r="B72" s="72">
        <v>0.005412</v>
      </c>
      <c r="C72" s="72">
        <v>0.00468</v>
      </c>
      <c r="D72" s="72">
        <v>0.004037</v>
      </c>
      <c r="E72" s="72">
        <v>0.003551</v>
      </c>
      <c r="F72" s="72">
        <v>0.00312</v>
      </c>
      <c r="G72" s="72">
        <v>0.002767</v>
      </c>
      <c r="H72" s="72">
        <v>0.00244</v>
      </c>
      <c r="I72" s="72">
        <v>0.002197</v>
      </c>
      <c r="J72" s="72">
        <v>0.001916</v>
      </c>
      <c r="K72" s="72">
        <v>0.001692</v>
      </c>
      <c r="L72" s="72">
        <v>0.001344</v>
      </c>
      <c r="M72" s="72">
        <v>0.001095</v>
      </c>
      <c r="N72" s="72">
        <v>9.25E-4</v>
      </c>
      <c r="O72" s="72">
        <v>7.76E-4</v>
      </c>
      <c r="P72" s="72">
        <v>5.62E-4</v>
      </c>
      <c r="Q72" s="72">
        <v>4.25E-4</v>
      </c>
      <c r="R72" s="72">
        <v>2.54E-4</v>
      </c>
      <c r="S72" s="72">
        <v>1.37E-4</v>
      </c>
      <c r="T72" s="73">
        <v>3.3E-5</v>
      </c>
      <c r="U72" s="73">
        <v>-1.2E-5</v>
      </c>
      <c r="V72" s="73">
        <v>-8.0E-6</v>
      </c>
      <c r="W72" s="73">
        <v>-4.7E-5</v>
      </c>
      <c r="X72" s="73">
        <v>-5.0E-6</v>
      </c>
      <c r="Y72" s="72">
        <v>0.0</v>
      </c>
      <c r="Z72" s="73">
        <v>-7.7E-5</v>
      </c>
      <c r="AA72" s="72">
        <v>-1.74E-4</v>
      </c>
      <c r="AB72" s="72">
        <v>-2.11E-4</v>
      </c>
      <c r="AC72" s="72">
        <v>-3.16E-4</v>
      </c>
      <c r="AD72" s="72">
        <v>-4.44E-4</v>
      </c>
      <c r="AE72" s="72">
        <v>-4.64E-4</v>
      </c>
      <c r="AF72" s="72">
        <v>-6.28E-4</v>
      </c>
      <c r="AG72" s="72">
        <v>-6.41E-4</v>
      </c>
      <c r="AH72" s="72">
        <v>-7.29E-4</v>
      </c>
    </row>
    <row r="73">
      <c r="A73" s="72">
        <v>0.006667</v>
      </c>
      <c r="B73" s="72">
        <v>0.005447</v>
      </c>
      <c r="C73" s="72">
        <v>0.004831</v>
      </c>
      <c r="D73" s="72">
        <v>0.00422</v>
      </c>
      <c r="E73" s="72">
        <v>0.003708</v>
      </c>
      <c r="F73" s="72">
        <v>0.003225</v>
      </c>
      <c r="G73" s="72">
        <v>0.002918</v>
      </c>
      <c r="H73" s="72">
        <v>0.002582</v>
      </c>
      <c r="I73" s="72">
        <v>0.002371</v>
      </c>
      <c r="J73" s="72">
        <v>0.002141</v>
      </c>
      <c r="K73" s="72">
        <v>0.001874</v>
      </c>
      <c r="L73" s="72">
        <v>0.001611</v>
      </c>
      <c r="M73" s="72">
        <v>0.00143</v>
      </c>
      <c r="N73" s="72">
        <v>0.001218</v>
      </c>
      <c r="O73" s="72">
        <v>0.001087</v>
      </c>
      <c r="P73" s="72">
        <v>9.06E-4</v>
      </c>
      <c r="Q73" s="72">
        <v>6.98E-4</v>
      </c>
      <c r="R73" s="72">
        <v>5.62E-4</v>
      </c>
      <c r="S73" s="72">
        <v>3.89E-4</v>
      </c>
      <c r="T73" s="72">
        <v>2.79E-4</v>
      </c>
      <c r="U73" s="73">
        <v>7.8E-5</v>
      </c>
      <c r="V73" s="72">
        <v>1.15E-4</v>
      </c>
      <c r="W73" s="73">
        <v>3.8E-5</v>
      </c>
      <c r="X73" s="72">
        <v>-1.05E-4</v>
      </c>
      <c r="Y73" s="72">
        <v>0.0</v>
      </c>
      <c r="Z73" s="72">
        <v>-1.73E-4</v>
      </c>
      <c r="AA73" s="72">
        <v>-2.73E-4</v>
      </c>
      <c r="AB73" s="72">
        <v>-3.03E-4</v>
      </c>
      <c r="AC73" s="72">
        <v>-4.29E-4</v>
      </c>
      <c r="AD73" s="72">
        <v>-5.82E-4</v>
      </c>
      <c r="AE73" s="72">
        <v>-5.34E-4</v>
      </c>
      <c r="AF73" s="72">
        <v>-6.62E-4</v>
      </c>
      <c r="AG73" s="72">
        <v>-7.42E-4</v>
      </c>
      <c r="AH73" s="72">
        <v>-7.83E-4</v>
      </c>
    </row>
    <row r="74">
      <c r="A74" s="72">
        <v>0.007587</v>
      </c>
      <c r="B74" s="72">
        <v>0.006441</v>
      </c>
      <c r="C74" s="72">
        <v>0.005686</v>
      </c>
      <c r="D74" s="72">
        <v>0.005043</v>
      </c>
      <c r="E74" s="72">
        <v>0.004505</v>
      </c>
      <c r="F74" s="72">
        <v>0.003971</v>
      </c>
      <c r="G74" s="72">
        <v>0.003693</v>
      </c>
      <c r="H74" s="72">
        <v>0.003278</v>
      </c>
      <c r="I74" s="72">
        <v>0.002963</v>
      </c>
      <c r="J74" s="72">
        <v>0.002648</v>
      </c>
      <c r="K74" s="72">
        <v>0.002422</v>
      </c>
      <c r="L74" s="72">
        <v>0.001986</v>
      </c>
      <c r="M74" s="72">
        <v>0.001738</v>
      </c>
      <c r="N74" s="72">
        <v>0.001517</v>
      </c>
      <c r="O74" s="72">
        <v>0.001295</v>
      </c>
      <c r="P74" s="72">
        <v>0.001088</v>
      </c>
      <c r="Q74" s="72">
        <v>8.86E-4</v>
      </c>
      <c r="R74" s="72">
        <v>7.16E-4</v>
      </c>
      <c r="S74" s="72">
        <v>5.1E-4</v>
      </c>
      <c r="T74" s="72">
        <v>3.36E-4</v>
      </c>
      <c r="U74" s="72">
        <v>2.42E-4</v>
      </c>
      <c r="V74" s="72">
        <v>1.93E-4</v>
      </c>
      <c r="W74" s="73">
        <v>8.1E-5</v>
      </c>
      <c r="X74" s="73">
        <v>3.1E-5</v>
      </c>
      <c r="Y74" s="72">
        <v>0.0</v>
      </c>
      <c r="Z74" s="73">
        <v>1.0E-5</v>
      </c>
      <c r="AA74" s="72">
        <v>-1.35E-4</v>
      </c>
      <c r="AB74" s="72">
        <v>-1.34E-4</v>
      </c>
      <c r="AC74" s="72">
        <v>-2.96E-4</v>
      </c>
      <c r="AD74" s="72">
        <v>-3.95E-4</v>
      </c>
      <c r="AE74" s="72">
        <v>-3.64E-4</v>
      </c>
      <c r="AF74" s="72">
        <v>-5.3E-4</v>
      </c>
      <c r="AG74" s="72">
        <v>-5.78E-4</v>
      </c>
      <c r="AH74" s="72">
        <v>-6.45E-4</v>
      </c>
    </row>
    <row r="75">
      <c r="A75" s="72">
        <v>0.00705</v>
      </c>
      <c r="B75" s="72">
        <v>0.005767</v>
      </c>
      <c r="C75" s="72">
        <v>0.005026</v>
      </c>
      <c r="D75" s="72">
        <v>0.004365</v>
      </c>
      <c r="E75" s="72">
        <v>0.003803</v>
      </c>
      <c r="F75" s="72">
        <v>0.003338</v>
      </c>
      <c r="G75" s="72">
        <v>0.003031</v>
      </c>
      <c r="H75" s="72">
        <v>0.002625</v>
      </c>
      <c r="I75" s="72">
        <v>0.002397</v>
      </c>
      <c r="J75" s="72">
        <v>0.002097</v>
      </c>
      <c r="K75" s="72">
        <v>0.001791</v>
      </c>
      <c r="L75" s="72">
        <v>0.001504</v>
      </c>
      <c r="M75" s="72">
        <v>0.001248</v>
      </c>
      <c r="N75" s="72">
        <v>0.001129</v>
      </c>
      <c r="O75" s="72">
        <v>9.21E-4</v>
      </c>
      <c r="P75" s="72">
        <v>6.64E-4</v>
      </c>
      <c r="Q75" s="72">
        <v>5.44E-4</v>
      </c>
      <c r="R75" s="72">
        <v>3.6E-4</v>
      </c>
      <c r="S75" s="72">
        <v>2.28E-4</v>
      </c>
      <c r="T75" s="72">
        <v>1.18E-4</v>
      </c>
      <c r="U75" s="73">
        <v>5.0E-6</v>
      </c>
      <c r="V75" s="73">
        <v>3.6E-5</v>
      </c>
      <c r="W75" s="73">
        <v>-2.5E-5</v>
      </c>
      <c r="X75" s="73">
        <v>-4.4E-5</v>
      </c>
      <c r="Y75" s="72">
        <v>0.0</v>
      </c>
      <c r="Z75" s="72">
        <v>-1.68E-4</v>
      </c>
      <c r="AA75" s="72">
        <v>-2.93E-4</v>
      </c>
      <c r="AB75" s="72">
        <v>-3.97E-4</v>
      </c>
      <c r="AC75" s="72">
        <v>-5.05E-4</v>
      </c>
      <c r="AD75" s="72">
        <v>-6.71E-4</v>
      </c>
      <c r="AE75" s="72">
        <v>-6.89E-4</v>
      </c>
      <c r="AF75" s="72">
        <v>-8.4E-4</v>
      </c>
      <c r="AG75" s="72">
        <v>-8.76E-4</v>
      </c>
      <c r="AH75" s="72">
        <v>-9.82E-4</v>
      </c>
    </row>
    <row r="76">
      <c r="A76" s="72">
        <v>0.007541</v>
      </c>
      <c r="B76" s="72">
        <v>0.006293</v>
      </c>
      <c r="C76" s="72">
        <v>0.005586</v>
      </c>
      <c r="D76" s="72">
        <v>0.004925</v>
      </c>
      <c r="E76" s="72">
        <v>0.004402</v>
      </c>
      <c r="F76" s="72">
        <v>0.003852</v>
      </c>
      <c r="G76" s="72">
        <v>0.003507</v>
      </c>
      <c r="H76" s="72">
        <v>0.003153</v>
      </c>
      <c r="I76" s="72">
        <v>0.002905</v>
      </c>
      <c r="J76" s="72">
        <v>0.002608</v>
      </c>
      <c r="K76" s="72">
        <v>0.002384</v>
      </c>
      <c r="L76" s="72">
        <v>0.002077</v>
      </c>
      <c r="M76" s="72">
        <v>0.00181</v>
      </c>
      <c r="N76" s="72">
        <v>0.001611</v>
      </c>
      <c r="O76" s="72">
        <v>0.001405</v>
      </c>
      <c r="P76" s="72">
        <v>0.001148</v>
      </c>
      <c r="Q76" s="72">
        <v>9.31E-4</v>
      </c>
      <c r="R76" s="72">
        <v>7.32E-4</v>
      </c>
      <c r="S76" s="72">
        <v>5.56E-4</v>
      </c>
      <c r="T76" s="72">
        <v>3.2E-4</v>
      </c>
      <c r="U76" s="72">
        <v>1.37E-4</v>
      </c>
      <c r="V76" s="72">
        <v>1.75E-4</v>
      </c>
      <c r="W76" s="73">
        <v>5.5E-5</v>
      </c>
      <c r="X76" s="72">
        <v>-1.11E-4</v>
      </c>
      <c r="Y76" s="72">
        <v>0.0</v>
      </c>
      <c r="Z76" s="72">
        <v>-1.74E-4</v>
      </c>
      <c r="AA76" s="72">
        <v>-3.38E-4</v>
      </c>
      <c r="AB76" s="72">
        <v>-3.09E-4</v>
      </c>
      <c r="AC76" s="72">
        <v>-4.74E-4</v>
      </c>
      <c r="AD76" s="72">
        <v>-5.77E-4</v>
      </c>
      <c r="AE76" s="72">
        <v>-5.49E-4</v>
      </c>
      <c r="AF76" s="72">
        <v>-6.93E-4</v>
      </c>
      <c r="AG76" s="72">
        <v>-8.19E-4</v>
      </c>
      <c r="AH76" s="72">
        <v>-8.66E-4</v>
      </c>
    </row>
    <row r="77">
      <c r="A77" s="72">
        <v>0.007738</v>
      </c>
      <c r="B77" s="72">
        <v>0.006474</v>
      </c>
      <c r="C77" s="72">
        <v>0.00564</v>
      </c>
      <c r="D77" s="72">
        <v>0.004954</v>
      </c>
      <c r="E77" s="72">
        <v>0.004368</v>
      </c>
      <c r="F77" s="72">
        <v>0.003874</v>
      </c>
      <c r="G77" s="72">
        <v>0.003561</v>
      </c>
      <c r="H77" s="72">
        <v>0.003132</v>
      </c>
      <c r="I77" s="72">
        <v>0.002763</v>
      </c>
      <c r="J77" s="72">
        <v>0.00244</v>
      </c>
      <c r="K77" s="72">
        <v>0.002166</v>
      </c>
      <c r="L77" s="72">
        <v>0.001766</v>
      </c>
      <c r="M77" s="72">
        <v>0.0015</v>
      </c>
      <c r="N77" s="72">
        <v>0.001291</v>
      </c>
      <c r="O77" s="72">
        <v>0.001127</v>
      </c>
      <c r="P77" s="72">
        <v>8.76E-4</v>
      </c>
      <c r="Q77" s="72">
        <v>7.04E-4</v>
      </c>
      <c r="R77" s="72">
        <v>5.78E-4</v>
      </c>
      <c r="S77" s="72">
        <v>3.45E-4</v>
      </c>
      <c r="T77" s="72">
        <v>2.31E-4</v>
      </c>
      <c r="U77" s="73">
        <v>8.2E-5</v>
      </c>
      <c r="V77" s="72">
        <v>1.57E-4</v>
      </c>
      <c r="W77" s="72">
        <v>1.05E-4</v>
      </c>
      <c r="X77" s="73">
        <v>-1.9E-5</v>
      </c>
      <c r="Y77" s="72">
        <v>0.0</v>
      </c>
      <c r="Z77" s="73">
        <v>-6.3E-5</v>
      </c>
      <c r="AA77" s="72">
        <v>-1.48E-4</v>
      </c>
      <c r="AB77" s="72">
        <v>-2.08E-4</v>
      </c>
      <c r="AC77" s="72">
        <v>-3.57E-4</v>
      </c>
      <c r="AD77" s="72">
        <v>-4.55E-4</v>
      </c>
      <c r="AE77" s="72">
        <v>-4.18E-4</v>
      </c>
      <c r="AF77" s="72">
        <v>-6.18E-4</v>
      </c>
      <c r="AG77" s="72">
        <v>-5.9E-4</v>
      </c>
      <c r="AH77" s="72">
        <v>-7.26E-4</v>
      </c>
    </row>
    <row r="78">
      <c r="A78" s="72">
        <v>0.007222</v>
      </c>
      <c r="B78" s="72">
        <v>0.005908</v>
      </c>
      <c r="C78" s="72">
        <v>0.00517</v>
      </c>
      <c r="D78" s="72">
        <v>0.004461</v>
      </c>
      <c r="E78" s="72">
        <v>0.003864</v>
      </c>
      <c r="F78" s="72">
        <v>0.003404</v>
      </c>
      <c r="G78" s="72">
        <v>0.003088</v>
      </c>
      <c r="H78" s="72">
        <v>0.002651</v>
      </c>
      <c r="I78" s="72">
        <v>0.002402</v>
      </c>
      <c r="J78" s="72">
        <v>0.002132</v>
      </c>
      <c r="K78" s="72">
        <v>0.001972</v>
      </c>
      <c r="L78" s="72">
        <v>0.001654</v>
      </c>
      <c r="M78" s="72">
        <v>0.001431</v>
      </c>
      <c r="N78" s="72">
        <v>0.001227</v>
      </c>
      <c r="O78" s="72">
        <v>0.00107</v>
      </c>
      <c r="P78" s="72">
        <v>8.31E-4</v>
      </c>
      <c r="Q78" s="72">
        <v>6.18E-4</v>
      </c>
      <c r="R78" s="72">
        <v>4.76E-4</v>
      </c>
      <c r="S78" s="72">
        <v>3.13E-4</v>
      </c>
      <c r="T78" s="72">
        <v>2.24E-4</v>
      </c>
      <c r="U78" s="72">
        <v>1.22E-4</v>
      </c>
      <c r="V78" s="72">
        <v>1.52E-4</v>
      </c>
      <c r="W78" s="73">
        <v>6.4E-5</v>
      </c>
      <c r="X78" s="73">
        <v>1.3E-5</v>
      </c>
      <c r="Y78" s="72">
        <v>0.0</v>
      </c>
      <c r="Z78" s="72">
        <v>-1.3E-4</v>
      </c>
      <c r="AA78" s="72">
        <v>-3.32E-4</v>
      </c>
      <c r="AB78" s="72">
        <v>-3.22E-4</v>
      </c>
      <c r="AC78" s="72">
        <v>-4.31E-4</v>
      </c>
      <c r="AD78" s="72">
        <v>-6.36E-4</v>
      </c>
      <c r="AE78" s="72">
        <v>-6.74E-4</v>
      </c>
      <c r="AF78" s="72">
        <v>-8.0E-4</v>
      </c>
      <c r="AG78" s="72">
        <v>-8.83E-4</v>
      </c>
      <c r="AH78" s="72">
        <v>-9.48E-4</v>
      </c>
    </row>
    <row r="79">
      <c r="A79" s="72">
        <v>0.007531</v>
      </c>
      <c r="B79" s="72">
        <v>0.006273</v>
      </c>
      <c r="C79" s="72">
        <v>0.00554</v>
      </c>
      <c r="D79" s="72">
        <v>0.004902</v>
      </c>
      <c r="E79" s="72">
        <v>0.004371</v>
      </c>
      <c r="F79" s="72">
        <v>0.003782</v>
      </c>
      <c r="G79" s="72">
        <v>0.003523</v>
      </c>
      <c r="H79" s="72">
        <v>0.003091</v>
      </c>
      <c r="I79" s="72">
        <v>0.002857</v>
      </c>
      <c r="J79" s="72">
        <v>0.002569</v>
      </c>
      <c r="K79" s="72">
        <v>0.002343</v>
      </c>
      <c r="L79" s="72">
        <v>0.001908</v>
      </c>
      <c r="M79" s="72">
        <v>0.001765</v>
      </c>
      <c r="N79" s="72">
        <v>0.001489</v>
      </c>
      <c r="O79" s="72">
        <v>0.001274</v>
      </c>
      <c r="P79" s="72">
        <v>0.001098</v>
      </c>
      <c r="Q79" s="72">
        <v>8.86E-4</v>
      </c>
      <c r="R79" s="72">
        <v>6.34E-4</v>
      </c>
      <c r="S79" s="72">
        <v>5.05E-4</v>
      </c>
      <c r="T79" s="72">
        <v>3.35E-4</v>
      </c>
      <c r="U79" s="72">
        <v>1.35E-4</v>
      </c>
      <c r="V79" s="72">
        <v>1.24E-4</v>
      </c>
      <c r="W79" s="73">
        <v>7.4E-5</v>
      </c>
      <c r="X79" s="73">
        <v>-5.7E-5</v>
      </c>
      <c r="Y79" s="72">
        <v>0.0</v>
      </c>
      <c r="Z79" s="73">
        <v>-9.0E-5</v>
      </c>
      <c r="AA79" s="72">
        <v>-2.39E-4</v>
      </c>
      <c r="AB79" s="72">
        <v>-1.51E-4</v>
      </c>
      <c r="AC79" s="72">
        <v>-3.05E-4</v>
      </c>
      <c r="AD79" s="72">
        <v>-4.52E-4</v>
      </c>
      <c r="AE79" s="72">
        <v>-3.52E-4</v>
      </c>
      <c r="AF79" s="72">
        <v>-5.09E-4</v>
      </c>
      <c r="AG79" s="72">
        <v>-5.95E-4</v>
      </c>
      <c r="AH79" s="72">
        <v>-5.92E-4</v>
      </c>
    </row>
    <row r="80">
      <c r="A80" s="72">
        <v>0.007398</v>
      </c>
      <c r="B80" s="72">
        <v>0.006116</v>
      </c>
      <c r="C80" s="72">
        <v>0.005277</v>
      </c>
      <c r="D80" s="72">
        <v>0.004541</v>
      </c>
      <c r="E80" s="72">
        <v>0.00398</v>
      </c>
      <c r="F80" s="72">
        <v>0.003469</v>
      </c>
      <c r="G80" s="72">
        <v>0.003156</v>
      </c>
      <c r="H80" s="72">
        <v>0.002784</v>
      </c>
      <c r="I80" s="72">
        <v>0.002383</v>
      </c>
      <c r="J80" s="72">
        <v>0.002074</v>
      </c>
      <c r="K80" s="72">
        <v>0.001797</v>
      </c>
      <c r="L80" s="72">
        <v>0.00143</v>
      </c>
      <c r="M80" s="72">
        <v>0.001164</v>
      </c>
      <c r="N80" s="72">
        <v>0.001021</v>
      </c>
      <c r="O80" s="72">
        <v>8.29E-4</v>
      </c>
      <c r="P80" s="72">
        <v>6.42E-4</v>
      </c>
      <c r="Q80" s="72">
        <v>5.33E-4</v>
      </c>
      <c r="R80" s="72">
        <v>3.62E-4</v>
      </c>
      <c r="S80" s="72">
        <v>2.4E-4</v>
      </c>
      <c r="T80" s="72">
        <v>1.5E-4</v>
      </c>
      <c r="U80" s="73">
        <v>6.2E-5</v>
      </c>
      <c r="V80" s="72">
        <v>1.67E-4</v>
      </c>
      <c r="W80" s="73">
        <v>5.9E-5</v>
      </c>
      <c r="X80" s="73">
        <v>8.0E-6</v>
      </c>
      <c r="Y80" s="72">
        <v>0.0</v>
      </c>
      <c r="Z80" s="73">
        <v>-4.5E-5</v>
      </c>
      <c r="AA80" s="72">
        <v>-1.37E-4</v>
      </c>
      <c r="AB80" s="72">
        <v>-2.22E-4</v>
      </c>
      <c r="AC80" s="72">
        <v>-2.56E-4</v>
      </c>
      <c r="AD80" s="72">
        <v>-3.93E-4</v>
      </c>
      <c r="AE80" s="72">
        <v>-4.12E-4</v>
      </c>
      <c r="AF80" s="72">
        <v>-5.7E-4</v>
      </c>
      <c r="AG80" s="72">
        <v>-6.34E-4</v>
      </c>
      <c r="AH80" s="72">
        <v>-6.19E-4</v>
      </c>
    </row>
    <row r="81">
      <c r="A81" s="72">
        <v>0.006443</v>
      </c>
      <c r="B81" s="72">
        <v>0.005248</v>
      </c>
      <c r="C81" s="72">
        <v>0.004579</v>
      </c>
      <c r="D81" s="72">
        <v>0.003865</v>
      </c>
      <c r="E81" s="72">
        <v>0.003414</v>
      </c>
      <c r="F81" s="72">
        <v>0.002948</v>
      </c>
      <c r="G81" s="72">
        <v>0.002733</v>
      </c>
      <c r="H81" s="72">
        <v>0.002267</v>
      </c>
      <c r="I81" s="72">
        <v>0.002069</v>
      </c>
      <c r="J81" s="72">
        <v>0.001915</v>
      </c>
      <c r="K81" s="72">
        <v>0.00173</v>
      </c>
      <c r="L81" s="72">
        <v>0.001439</v>
      </c>
      <c r="M81" s="72">
        <v>0.00126</v>
      </c>
      <c r="N81" s="72">
        <v>0.001088</v>
      </c>
      <c r="O81" s="72">
        <v>9.15E-4</v>
      </c>
      <c r="P81" s="72">
        <v>7.19E-4</v>
      </c>
      <c r="Q81" s="72">
        <v>5.38E-4</v>
      </c>
      <c r="R81" s="72">
        <v>4.35E-4</v>
      </c>
      <c r="S81" s="72">
        <v>2.95E-4</v>
      </c>
      <c r="T81" s="72">
        <v>2.12E-4</v>
      </c>
      <c r="U81" s="73">
        <v>8.5E-5</v>
      </c>
      <c r="V81" s="72">
        <v>1.43E-4</v>
      </c>
      <c r="W81" s="72">
        <v>1.32E-4</v>
      </c>
      <c r="X81" s="73">
        <v>3.7E-5</v>
      </c>
      <c r="Y81" s="72">
        <v>0.0</v>
      </c>
      <c r="Z81" s="72">
        <v>-1.3E-4</v>
      </c>
      <c r="AA81" s="72">
        <v>-2.74E-4</v>
      </c>
      <c r="AB81" s="72">
        <v>-2.3E-4</v>
      </c>
      <c r="AC81" s="72">
        <v>-3.68E-4</v>
      </c>
      <c r="AD81" s="72">
        <v>-5.09E-4</v>
      </c>
      <c r="AE81" s="72">
        <v>-4.55E-4</v>
      </c>
      <c r="AF81" s="72">
        <v>-6.02E-4</v>
      </c>
      <c r="AG81" s="72">
        <v>-6.47E-4</v>
      </c>
      <c r="AH81" s="72">
        <v>-7.72E-4</v>
      </c>
    </row>
    <row r="82">
      <c r="A82" s="72">
        <v>0.006756</v>
      </c>
      <c r="B82" s="72">
        <v>0.005625</v>
      </c>
      <c r="C82" s="72">
        <v>0.004883</v>
      </c>
      <c r="D82" s="72">
        <v>0.004269</v>
      </c>
      <c r="E82" s="72">
        <v>0.003687</v>
      </c>
      <c r="F82" s="72">
        <v>0.003238</v>
      </c>
      <c r="G82" s="72">
        <v>0.003015</v>
      </c>
      <c r="H82" s="72">
        <v>0.002607</v>
      </c>
      <c r="I82" s="72">
        <v>0.00234</v>
      </c>
      <c r="J82" s="72">
        <v>0.002046</v>
      </c>
      <c r="K82" s="72">
        <v>0.001812</v>
      </c>
      <c r="L82" s="72">
        <v>0.001463</v>
      </c>
      <c r="M82" s="72">
        <v>0.001294</v>
      </c>
      <c r="N82" s="72">
        <v>0.001098</v>
      </c>
      <c r="O82" s="72">
        <v>8.96E-4</v>
      </c>
      <c r="P82" s="72">
        <v>7.23E-4</v>
      </c>
      <c r="Q82" s="72">
        <v>6.23E-4</v>
      </c>
      <c r="R82" s="72">
        <v>3.8E-4</v>
      </c>
      <c r="S82" s="72">
        <v>2.72E-4</v>
      </c>
      <c r="T82" s="72">
        <v>1.4E-4</v>
      </c>
      <c r="U82" s="73">
        <v>-2.3E-5</v>
      </c>
      <c r="V82" s="73">
        <v>1.4E-5</v>
      </c>
      <c r="W82" s="73">
        <v>-4.6E-5</v>
      </c>
      <c r="X82" s="72">
        <v>-1.56E-4</v>
      </c>
      <c r="Y82" s="72">
        <v>0.0</v>
      </c>
      <c r="Z82" s="73">
        <v>-4.3E-5</v>
      </c>
      <c r="AA82" s="72">
        <v>-1.9E-4</v>
      </c>
      <c r="AB82" s="73">
        <v>-7.2E-5</v>
      </c>
      <c r="AC82" s="72">
        <v>-1.39E-4</v>
      </c>
      <c r="AD82" s="72">
        <v>-2.9E-4</v>
      </c>
      <c r="AE82" s="72">
        <v>-1.63E-4</v>
      </c>
      <c r="AF82" s="72">
        <v>-3.9E-4</v>
      </c>
      <c r="AG82" s="72">
        <v>-3.64E-4</v>
      </c>
      <c r="AH82" s="72">
        <v>-4.29E-4</v>
      </c>
    </row>
    <row r="83">
      <c r="A83" s="72">
        <v>0.005981</v>
      </c>
      <c r="B83" s="72">
        <v>0.004771</v>
      </c>
      <c r="C83" s="72">
        <v>0.00407</v>
      </c>
      <c r="D83" s="72">
        <v>0.003451</v>
      </c>
      <c r="E83" s="72">
        <v>0.002925</v>
      </c>
      <c r="F83" s="72">
        <v>0.00253</v>
      </c>
      <c r="G83" s="72">
        <v>0.002254</v>
      </c>
      <c r="H83" s="72">
        <v>0.001893</v>
      </c>
      <c r="I83" s="72">
        <v>0.001657</v>
      </c>
      <c r="J83" s="72">
        <v>0.001429</v>
      </c>
      <c r="K83" s="72">
        <v>0.001254</v>
      </c>
      <c r="L83" s="72">
        <v>8.41E-4</v>
      </c>
      <c r="M83" s="72">
        <v>6.99E-4</v>
      </c>
      <c r="N83" s="72">
        <v>5.54E-4</v>
      </c>
      <c r="O83" s="72">
        <v>4.43E-4</v>
      </c>
      <c r="P83" s="72">
        <v>3.01E-4</v>
      </c>
      <c r="Q83" s="72">
        <v>1.79E-4</v>
      </c>
      <c r="R83" s="73">
        <v>7.7E-5</v>
      </c>
      <c r="S83" s="73">
        <v>-2.2E-5</v>
      </c>
      <c r="T83" s="73">
        <v>2.2E-5</v>
      </c>
      <c r="U83" s="72">
        <v>-1.07E-4</v>
      </c>
      <c r="V83" s="73">
        <v>9.7E-5</v>
      </c>
      <c r="W83" s="73">
        <v>-3.3E-5</v>
      </c>
      <c r="X83" s="73">
        <v>-4.3E-5</v>
      </c>
      <c r="Y83" s="72">
        <v>0.0</v>
      </c>
      <c r="Z83" s="73">
        <v>-1.7E-5</v>
      </c>
      <c r="AA83" s="72">
        <v>-1.22E-4</v>
      </c>
      <c r="AB83" s="72">
        <v>-1.73E-4</v>
      </c>
      <c r="AC83" s="72">
        <v>-2.77E-4</v>
      </c>
      <c r="AD83" s="72">
        <v>-3.59E-4</v>
      </c>
      <c r="AE83" s="72">
        <v>-3.66E-4</v>
      </c>
      <c r="AF83" s="72">
        <v>-4.82E-4</v>
      </c>
      <c r="AG83" s="72">
        <v>-4.74E-4</v>
      </c>
      <c r="AH83" s="72">
        <v>-5.22E-4</v>
      </c>
    </row>
    <row r="84">
      <c r="A84" s="72">
        <v>0.005823</v>
      </c>
      <c r="B84" s="72">
        <v>0.004728</v>
      </c>
      <c r="C84" s="72">
        <v>0.004117</v>
      </c>
      <c r="D84" s="72">
        <v>0.003458</v>
      </c>
      <c r="E84" s="72">
        <v>0.00299</v>
      </c>
      <c r="F84" s="72">
        <v>0.002565</v>
      </c>
      <c r="G84" s="72">
        <v>0.002299</v>
      </c>
      <c r="H84" s="72">
        <v>0.002001</v>
      </c>
      <c r="I84" s="72">
        <v>0.00185</v>
      </c>
      <c r="J84" s="72">
        <v>0.001599</v>
      </c>
      <c r="K84" s="72">
        <v>0.001486</v>
      </c>
      <c r="L84" s="72">
        <v>0.00126</v>
      </c>
      <c r="M84" s="72">
        <v>0.001082</v>
      </c>
      <c r="N84" s="72">
        <v>8.92E-4</v>
      </c>
      <c r="O84" s="72">
        <v>6.98E-4</v>
      </c>
      <c r="P84" s="72">
        <v>4.66E-4</v>
      </c>
      <c r="Q84" s="72">
        <v>4.53E-4</v>
      </c>
      <c r="R84" s="72">
        <v>2.23E-4</v>
      </c>
      <c r="S84" s="72">
        <v>1.54E-4</v>
      </c>
      <c r="T84" s="73">
        <v>4.6E-5</v>
      </c>
      <c r="U84" s="72">
        <v>-1.05E-4</v>
      </c>
      <c r="V84" s="73">
        <v>3.6E-5</v>
      </c>
      <c r="W84" s="73">
        <v>-3.1E-5</v>
      </c>
      <c r="X84" s="72">
        <v>-1.17E-4</v>
      </c>
      <c r="Y84" s="72">
        <v>0.0</v>
      </c>
      <c r="Z84" s="72">
        <v>-1.94E-4</v>
      </c>
      <c r="AA84" s="72">
        <v>-3.64E-4</v>
      </c>
      <c r="AB84" s="72">
        <v>-2.22E-4</v>
      </c>
      <c r="AC84" s="72">
        <v>-3.01E-4</v>
      </c>
      <c r="AD84" s="72">
        <v>-4.96E-4</v>
      </c>
      <c r="AE84" s="72">
        <v>-3.71E-4</v>
      </c>
      <c r="AF84" s="72">
        <v>-4.93E-4</v>
      </c>
      <c r="AG84" s="72">
        <v>-6.28E-4</v>
      </c>
      <c r="AH84" s="72">
        <v>-5.98E-4</v>
      </c>
    </row>
    <row r="85">
      <c r="A85" s="72">
        <v>0.0039</v>
      </c>
      <c r="B85" s="72">
        <v>0.003204</v>
      </c>
      <c r="C85" s="72">
        <v>0.002697</v>
      </c>
      <c r="D85" s="72">
        <v>0.002205</v>
      </c>
      <c r="E85" s="72">
        <v>0.001911</v>
      </c>
      <c r="F85" s="72">
        <v>0.001589</v>
      </c>
      <c r="G85" s="72">
        <v>0.001388</v>
      </c>
      <c r="H85" s="72">
        <v>0.00113</v>
      </c>
      <c r="I85" s="72">
        <v>9.25E-4</v>
      </c>
      <c r="J85" s="72">
        <v>6.83E-4</v>
      </c>
      <c r="K85" s="72">
        <v>5.83E-4</v>
      </c>
      <c r="L85" s="72">
        <v>2.59E-4</v>
      </c>
      <c r="M85" s="72">
        <v>2.1E-4</v>
      </c>
      <c r="N85" s="73">
        <v>8.8E-5</v>
      </c>
      <c r="O85" s="73">
        <v>-3.0E-6</v>
      </c>
      <c r="P85" s="73">
        <v>-6.0E-5</v>
      </c>
      <c r="Q85" s="72">
        <v>-1.78E-4</v>
      </c>
      <c r="R85" s="72">
        <v>-1.9E-4</v>
      </c>
      <c r="S85" s="72">
        <v>-2.81E-4</v>
      </c>
      <c r="T85" s="72">
        <v>-2.6E-4</v>
      </c>
      <c r="U85" s="72">
        <v>-3.22E-4</v>
      </c>
      <c r="V85" s="72">
        <v>-1.4E-4</v>
      </c>
      <c r="W85" s="73">
        <v>-3.3E-5</v>
      </c>
      <c r="X85" s="72">
        <v>-2.02E-4</v>
      </c>
      <c r="Y85" s="72">
        <v>0.0</v>
      </c>
      <c r="Z85" s="72">
        <v>1.18E-4</v>
      </c>
      <c r="AA85" s="73">
        <v>7.8E-5</v>
      </c>
      <c r="AB85" s="73">
        <v>6.1E-5</v>
      </c>
      <c r="AC85" s="73">
        <v>5.6E-5</v>
      </c>
      <c r="AD85" s="72">
        <v>-1.36E-4</v>
      </c>
      <c r="AE85" s="73">
        <v>6.0E-6</v>
      </c>
      <c r="AF85" s="72">
        <v>-1.94E-4</v>
      </c>
      <c r="AG85" s="72">
        <v>-2.47E-4</v>
      </c>
      <c r="AH85" s="72">
        <v>-3.53E-4</v>
      </c>
    </row>
    <row r="86">
      <c r="A86" s="72">
        <v>-0.005975</v>
      </c>
      <c r="B86" s="72">
        <v>-0.005213</v>
      </c>
      <c r="C86" s="72">
        <v>-0.004805</v>
      </c>
      <c r="D86" s="72">
        <v>-0.004728</v>
      </c>
      <c r="E86" s="72">
        <v>-0.004827</v>
      </c>
      <c r="F86" s="72">
        <v>-0.004546</v>
      </c>
      <c r="G86" s="72">
        <v>-0.004491</v>
      </c>
      <c r="H86" s="72">
        <v>-0.004273</v>
      </c>
      <c r="I86" s="72">
        <v>-0.003917</v>
      </c>
      <c r="J86" s="72">
        <v>-0.003399</v>
      </c>
      <c r="K86" s="72">
        <v>-0.002955</v>
      </c>
      <c r="L86" s="72">
        <v>-0.00301</v>
      </c>
      <c r="M86" s="72">
        <v>-0.00277</v>
      </c>
      <c r="N86" s="72">
        <v>-0.002535</v>
      </c>
      <c r="O86" s="72">
        <v>-0.002192</v>
      </c>
      <c r="P86" s="72">
        <v>-0.002011</v>
      </c>
      <c r="Q86" s="72">
        <v>-0.001556</v>
      </c>
      <c r="R86" s="72">
        <v>-0.001401</v>
      </c>
      <c r="S86" s="72">
        <v>-9.2E-4</v>
      </c>
      <c r="T86" s="72">
        <v>-6.07E-4</v>
      </c>
      <c r="U86" s="72">
        <v>-1.43E-4</v>
      </c>
      <c r="V86" s="72">
        <v>2.07E-4</v>
      </c>
      <c r="W86" s="72">
        <v>4.19E-4</v>
      </c>
      <c r="X86" s="72">
        <v>3.09E-4</v>
      </c>
      <c r="Y86" s="72">
        <v>0.0</v>
      </c>
      <c r="Z86" s="72">
        <v>-1.69E-4</v>
      </c>
      <c r="AA86" s="72">
        <v>-3.56E-4</v>
      </c>
      <c r="AB86" s="72">
        <v>-4.84E-4</v>
      </c>
      <c r="AC86" s="72">
        <v>-7.1E-4</v>
      </c>
      <c r="AD86" s="72">
        <v>-0.001157</v>
      </c>
      <c r="AE86" s="72">
        <v>-0.001566</v>
      </c>
      <c r="AF86" s="72">
        <v>-0.001829</v>
      </c>
      <c r="AG86" s="72">
        <v>-0.00209</v>
      </c>
      <c r="AH86" s="72">
        <v>-0.002128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4.29"/>
    <col customWidth="1" min="2" max="2" width="21.86"/>
    <col customWidth="1" min="3" max="4" width="15.86"/>
    <col customWidth="1" min="5" max="5" width="19.29"/>
    <col customWidth="1" min="6" max="6" width="18.14"/>
    <col customWidth="1" min="7" max="7" width="13.57"/>
    <col customWidth="1" min="8" max="8" width="15.29"/>
    <col customWidth="1" min="9" max="9" width="43.71"/>
    <col customWidth="1" min="10" max="18" width="14.43"/>
  </cols>
  <sheetData>
    <row r="1" ht="28.5" customHeight="1">
      <c r="A1" s="1" t="s">
        <v>0</v>
      </c>
      <c r="B1" s="5" t="s">
        <v>1</v>
      </c>
      <c r="C1" s="5" t="s">
        <v>8</v>
      </c>
      <c r="D1" s="5" t="s">
        <v>5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7"/>
      <c r="K1" s="7"/>
      <c r="L1" s="7"/>
      <c r="M1" s="7"/>
      <c r="N1" s="7"/>
      <c r="O1" s="10"/>
      <c r="P1" s="10"/>
      <c r="Q1" s="10"/>
      <c r="R1" s="10"/>
    </row>
    <row r="2" ht="14.25" customHeight="1">
      <c r="A2" s="17"/>
      <c r="B2" s="17" t="str">
        <f>IFERROR(__xludf.DUMMYFUNCTION("if(isblank(A2),"""",filter(Moorings!A:A,Moorings!B:B=left(A2,14),Moorings!D:D=D2))"),"")</f>
        <v/>
      </c>
      <c r="C2" s="17" t="str">
        <f>IFERROR(__xludf.DUMMYFUNCTION("if(isblank(A2),"""",filter(Moorings!C:C,Moorings!B:B=left(A2,14),Moorings!D:D=D2))"),"")</f>
        <v/>
      </c>
      <c r="D2" s="17"/>
      <c r="E2" s="17" t="str">
        <f>IFERROR(__xludf.DUMMYFUNCTION("if(isblank(A2),"""",filter(Moorings!A:A,Moorings!B:B=A2,Moorings!D:D=D2))"),"")</f>
        <v/>
      </c>
      <c r="F2" s="17" t="str">
        <f>IFERROR(__xludf.DUMMYFUNCTION("if(isblank(A2),"""",filter(Moorings!C:C,Moorings!B:B=A2,Moorings!D:D=D2))"),"")</f>
        <v/>
      </c>
      <c r="G2" s="17"/>
      <c r="H2" s="21"/>
      <c r="I2" s="22"/>
      <c r="J2" s="23"/>
      <c r="K2" s="23"/>
      <c r="L2" s="23"/>
      <c r="M2" s="23"/>
      <c r="N2" s="23"/>
      <c r="O2" s="10"/>
      <c r="P2" s="10"/>
      <c r="Q2" s="10"/>
      <c r="R2" s="10"/>
    </row>
    <row r="3" ht="14.25" customHeight="1">
      <c r="A3" s="24" t="s">
        <v>31</v>
      </c>
      <c r="B3" s="17" t="str">
        <f>IFERROR(__xludf.DUMMYFUNCTION("if(isblank(A3),"""",filter(Moorings!A:A,Moorings!B:B=left(A3,14),Moorings!D:D=D3))"),"ATAPL-69839-002-0102")</f>
        <v>ATAPL-69839-002-0102</v>
      </c>
      <c r="C3" s="17" t="str">
        <f>IFERROR(__xludf.DUMMYFUNCTION("if(isblank(A3),"""",filter(Moorings!C:C,Moorings!B:B=left(A3,14),Moorings!D:D=D3))"),"SN0102")</f>
        <v>SN0102</v>
      </c>
      <c r="D3" s="27">
        <v>1.0</v>
      </c>
      <c r="E3" s="17" t="str">
        <f>IFERROR(__xludf.DUMMYFUNCTION("if(isblank(A3),"""",filter(Moorings!A:A,Moorings!B:B=A3,Moorings!D:D=D3))"),"ATOSU-63259-00001")</f>
        <v>ATOSU-63259-00001</v>
      </c>
      <c r="F3" s="17" t="str">
        <f>IFERROR(__xludf.DUMMYFUNCTION("if(isblank(A3),"""",filter(Moorings!C:C,Moorings!B:B=A3,Moorings!D:D=D3))"),"3")</f>
        <v>3</v>
      </c>
      <c r="G3" s="24"/>
      <c r="H3" s="24"/>
      <c r="I3" s="24"/>
      <c r="J3" s="23"/>
      <c r="K3" s="23"/>
      <c r="L3" s="23"/>
      <c r="M3" s="23"/>
      <c r="N3" s="23"/>
      <c r="O3" s="10"/>
      <c r="P3" s="10"/>
      <c r="Q3" s="10"/>
      <c r="R3" s="10"/>
    </row>
    <row r="4" ht="14.25" customHeight="1">
      <c r="A4" s="24" t="s">
        <v>31</v>
      </c>
      <c r="B4" s="17" t="str">
        <f>IFERROR(__xludf.DUMMYFUNCTION("if(isblank(A4),"""",filter(Moorings!A:A,Moorings!B:B=left(A4,14),Moorings!D:D=D4))"),"ATAPL-69839-002-0105")</f>
        <v>ATAPL-69839-002-0105</v>
      </c>
      <c r="C4" s="17" t="str">
        <f>IFERROR(__xludf.DUMMYFUNCTION("if(isblank(A4),"""",filter(Moorings!C:C,Moorings!B:B=left(A4,14),Moorings!D:D=D4))"),"SN0105")</f>
        <v>SN0105</v>
      </c>
      <c r="D4" s="27">
        <v>2.0</v>
      </c>
      <c r="E4" s="17" t="str">
        <f>IFERROR(__xludf.DUMMYFUNCTION("if(isblank(A4),"""",filter(Moorings!A:A,Moorings!B:B=A4,Moorings!D:D=D4))"),"ATOSU-63259-00002")</f>
        <v>ATOSU-63259-00002</v>
      </c>
      <c r="F4" s="17" t="str">
        <f>IFERROR(__xludf.DUMMYFUNCTION("if(isblank(A4),"""",filter(Moorings!C:C,Moorings!B:B=A4,Moorings!D:D=D4))"),"4")</f>
        <v>4</v>
      </c>
      <c r="G4" s="24"/>
      <c r="H4" s="24"/>
      <c r="I4" s="24"/>
      <c r="J4" s="23"/>
      <c r="K4" s="23"/>
      <c r="L4" s="23"/>
      <c r="M4" s="23"/>
      <c r="N4" s="23"/>
      <c r="O4" s="10"/>
      <c r="P4" s="10"/>
      <c r="Q4" s="10"/>
      <c r="R4" s="10"/>
    </row>
    <row r="5" ht="14.25" customHeight="1">
      <c r="A5" s="30" t="s">
        <v>31</v>
      </c>
      <c r="B5" s="17" t="str">
        <f>IFERROR(__xludf.DUMMYFUNCTION("if(isblank(A5),"""",filter(Moorings!A:A,Moorings!B:B=left(A5,14),Moorings!D:D=D5))"),"ATAPL-69839-002-0105")</f>
        <v>ATAPL-69839-002-0105</v>
      </c>
      <c r="C5" s="17" t="str">
        <f>IFERROR(__xludf.DUMMYFUNCTION("if(isblank(A5),"""",filter(Moorings!C:C,Moorings!B:B=left(A5,14),Moorings!D:D=D5))"),"SN0102")</f>
        <v>SN0102</v>
      </c>
      <c r="D5" s="35">
        <v>3.0</v>
      </c>
      <c r="E5" s="17" t="str">
        <f>IFERROR(__xludf.DUMMYFUNCTION("if(isblank(A5),"""",filter(Moorings!A:A,Moorings!B:B=A5,Moorings!D:D=D5))"),"ATOSU-63259-00005")</f>
        <v>ATOSU-63259-00005</v>
      </c>
      <c r="F5" s="17" t="str">
        <f>IFERROR(__xludf.DUMMYFUNCTION("if(isblank(A5),"""",filter(Moorings!C:C,Moorings!B:B=A5,Moorings!D:D=D5))"),"2")</f>
        <v>2</v>
      </c>
      <c r="G5" s="24"/>
      <c r="H5" s="24"/>
      <c r="I5" s="24"/>
      <c r="J5" s="23"/>
      <c r="K5" s="23"/>
      <c r="L5" s="23"/>
      <c r="M5" s="23"/>
      <c r="N5" s="23"/>
      <c r="O5" s="10"/>
      <c r="P5" s="10"/>
      <c r="Q5" s="10"/>
      <c r="R5" s="10"/>
    </row>
    <row r="6" ht="14.25" customHeight="1">
      <c r="A6" s="24"/>
      <c r="B6" s="17" t="str">
        <f>IFERROR(__xludf.DUMMYFUNCTION("if(isblank(A6),"""",filter(Moorings!A:A,Moorings!B:B=left(A6,14),Moorings!D:D=D6))"),"")</f>
        <v/>
      </c>
      <c r="C6" s="17" t="str">
        <f>IFERROR(__xludf.DUMMYFUNCTION("if(isblank(A6),"""",filter(Moorings!C:C,Moorings!B:B=left(A6,14),Moorings!D:D=D6))"),"")</f>
        <v/>
      </c>
      <c r="D6" s="27"/>
      <c r="E6" s="17" t="str">
        <f>IFERROR(__xludf.DUMMYFUNCTION("if(isblank(A6),"""",filter(Moorings!A:A,Moorings!B:B=A6,Moorings!D:D=D6))"),"")</f>
        <v/>
      </c>
      <c r="F6" s="17" t="str">
        <f>IFERROR(__xludf.DUMMYFUNCTION("if(isblank(A6),"""",filter(Moorings!C:C,Moorings!B:B=A6,Moorings!D:D=D6))"),"")</f>
        <v/>
      </c>
      <c r="G6" s="24"/>
      <c r="H6" s="24"/>
      <c r="I6" s="24"/>
      <c r="J6" s="23"/>
      <c r="K6" s="23"/>
      <c r="L6" s="23"/>
      <c r="M6" s="23"/>
      <c r="N6" s="23"/>
      <c r="O6" s="10"/>
      <c r="P6" s="10"/>
      <c r="Q6" s="10"/>
      <c r="R6" s="10"/>
    </row>
    <row r="7" ht="14.25" customHeight="1">
      <c r="A7" s="24" t="s">
        <v>34</v>
      </c>
      <c r="B7" s="17" t="str">
        <f>IFERROR(__xludf.DUMMYFUNCTION("if(isblank(A7),"""",filter(Moorings!A:A,Moorings!B:B=left(A7,14),Moorings!D:D=D7))"),"ATAPL-69839-002-0102")</f>
        <v>ATAPL-69839-002-0102</v>
      </c>
      <c r="C7" s="17" t="str">
        <f>IFERROR(__xludf.DUMMYFUNCTION("if(isblank(A7),"""",filter(Moorings!C:C,Moorings!B:B=left(A7,14),Moorings!D:D=D7))"),"SN0102")</f>
        <v>SN0102</v>
      </c>
      <c r="D7" s="27">
        <v>1.0</v>
      </c>
      <c r="E7" s="17" t="str">
        <f>IFERROR(__xludf.DUMMYFUNCTION("if(isblank(A7),"""",filter(Moorings!A:A,Moorings!B:B=A7,Moorings!D:D=D7))"),"ATAPL-66662-00009")</f>
        <v>ATAPL-66662-00009</v>
      </c>
      <c r="F7" s="17" t="str">
        <f>IFERROR(__xludf.DUMMYFUNCTION("if(isblank(A7),"""",filter(Moorings!C:C,Moorings!B:B=A7,Moorings!D:D=D7))"),"16-50018")</f>
        <v>16-50018</v>
      </c>
      <c r="G7" s="24" t="s">
        <v>65</v>
      </c>
      <c r="H7" s="24">
        <v>44.37414</v>
      </c>
      <c r="I7" s="24"/>
      <c r="J7" s="23"/>
      <c r="K7" s="23"/>
      <c r="L7" s="23"/>
      <c r="M7" s="23"/>
      <c r="N7" s="23"/>
      <c r="O7" s="10"/>
      <c r="P7" s="10"/>
      <c r="Q7" s="10"/>
      <c r="R7" s="10"/>
    </row>
    <row r="8" ht="14.25" customHeight="1">
      <c r="A8" s="24" t="s">
        <v>34</v>
      </c>
      <c r="B8" s="17" t="str">
        <f>IFERROR(__xludf.DUMMYFUNCTION("if(isblank(A8),"""",filter(Moorings!A:A,Moorings!B:B=left(A8,14),Moorings!D:D=D8))"),"ATAPL-69839-002-0102")</f>
        <v>ATAPL-69839-002-0102</v>
      </c>
      <c r="C8" s="17" t="str">
        <f>IFERROR(__xludf.DUMMYFUNCTION("if(isblank(A8),"""",filter(Moorings!C:C,Moorings!B:B=left(A8,14),Moorings!D:D=D8))"),"SN0102")</f>
        <v>SN0102</v>
      </c>
      <c r="D8" s="27">
        <v>1.0</v>
      </c>
      <c r="E8" s="17" t="str">
        <f>IFERROR(__xludf.DUMMYFUNCTION("if(isblank(A8),"""",filter(Moorings!A:A,Moorings!B:B=A8,Moorings!D:D=D8))"),"ATAPL-66662-00009")</f>
        <v>ATAPL-66662-00009</v>
      </c>
      <c r="F8" s="17" t="str">
        <f>IFERROR(__xludf.DUMMYFUNCTION("if(isblank(A8),"""",filter(Moorings!C:C,Moorings!B:B=A8,Moorings!D:D=D8))"),"16-50018")</f>
        <v>16-50018</v>
      </c>
      <c r="G8" s="24" t="s">
        <v>73</v>
      </c>
      <c r="H8" s="24">
        <v>-124.95652666666666</v>
      </c>
      <c r="I8" s="24"/>
      <c r="J8" s="23"/>
      <c r="K8" s="23"/>
      <c r="L8" s="23"/>
      <c r="M8" s="23"/>
      <c r="N8" s="23"/>
      <c r="O8" s="10"/>
      <c r="P8" s="10"/>
      <c r="Q8" s="10"/>
      <c r="R8" s="10"/>
    </row>
    <row r="9" ht="14.25" customHeight="1">
      <c r="A9" s="24" t="s">
        <v>34</v>
      </c>
      <c r="B9" s="17" t="str">
        <f>IFERROR(__xludf.DUMMYFUNCTION("if(isblank(A9),"""",filter(Moorings!A:A,Moorings!B:B=left(A9,14),Moorings!D:D=D9))"),"ATAPL-69839-002-0102")</f>
        <v>ATAPL-69839-002-0102</v>
      </c>
      <c r="C9" s="17" t="str">
        <f>IFERROR(__xludf.DUMMYFUNCTION("if(isblank(A9),"""",filter(Moorings!C:C,Moorings!B:B=left(A9,14),Moorings!D:D=D9))"),"SN0102")</f>
        <v>SN0102</v>
      </c>
      <c r="D9" s="27">
        <v>1.0</v>
      </c>
      <c r="E9" s="17" t="str">
        <f>IFERROR(__xludf.DUMMYFUNCTION("if(isblank(A9),"""",filter(Moorings!A:A,Moorings!B:B=A9,Moorings!D:D=D9))"),"ATAPL-66662-00009")</f>
        <v>ATAPL-66662-00009</v>
      </c>
      <c r="F9" s="17" t="str">
        <f>IFERROR(__xludf.DUMMYFUNCTION("if(isblank(A9),"""",filter(Moorings!C:C,Moorings!B:B=A9,Moorings!D:D=D9))"),"16-50018")</f>
        <v>16-50018</v>
      </c>
      <c r="G9" s="24" t="s">
        <v>82</v>
      </c>
      <c r="H9" s="24">
        <v>0.001266547</v>
      </c>
      <c r="I9" s="24"/>
      <c r="J9" s="23"/>
      <c r="K9" s="23"/>
      <c r="L9" s="23"/>
      <c r="M9" s="23"/>
      <c r="N9" s="23"/>
      <c r="O9" s="10"/>
      <c r="P9" s="10"/>
      <c r="Q9" s="10"/>
      <c r="R9" s="10"/>
    </row>
    <row r="10" ht="14.25" customHeight="1">
      <c r="A10" s="24" t="s">
        <v>34</v>
      </c>
      <c r="B10" s="17" t="str">
        <f>IFERROR(__xludf.DUMMYFUNCTION("if(isblank(A10),"""",filter(Moorings!A:A,Moorings!B:B=left(A10,14),Moorings!D:D=D10))"),"ATAPL-69839-002-0102")</f>
        <v>ATAPL-69839-002-0102</v>
      </c>
      <c r="C10" s="17" t="str">
        <f>IFERROR(__xludf.DUMMYFUNCTION("if(isblank(A10),"""",filter(Moorings!C:C,Moorings!B:B=left(A10,14),Moorings!D:D=D10))"),"SN0102")</f>
        <v>SN0102</v>
      </c>
      <c r="D10" s="27">
        <v>1.0</v>
      </c>
      <c r="E10" s="17" t="str">
        <f>IFERROR(__xludf.DUMMYFUNCTION("if(isblank(A10),"""",filter(Moorings!A:A,Moorings!B:B=A10,Moorings!D:D=D10))"),"ATAPL-66662-00009")</f>
        <v>ATAPL-66662-00009</v>
      </c>
      <c r="F10" s="17" t="str">
        <f>IFERROR(__xludf.DUMMYFUNCTION("if(isblank(A10),"""",filter(Moorings!C:C,Moorings!B:B=A10,Moorings!D:D=D10))"),"16-50018")</f>
        <v>16-50018</v>
      </c>
      <c r="G10" s="24" t="s">
        <v>87</v>
      </c>
      <c r="H10" s="24">
        <v>2.73019E-4</v>
      </c>
      <c r="I10" s="24"/>
      <c r="J10" s="23"/>
      <c r="K10" s="23"/>
      <c r="L10" s="23"/>
      <c r="M10" s="23"/>
      <c r="N10" s="23"/>
      <c r="O10" s="10"/>
      <c r="P10" s="10"/>
      <c r="Q10" s="10"/>
      <c r="R10" s="10"/>
    </row>
    <row r="11" ht="14.25" customHeight="1">
      <c r="A11" s="24" t="s">
        <v>34</v>
      </c>
      <c r="B11" s="17" t="str">
        <f>IFERROR(__xludf.DUMMYFUNCTION("if(isblank(A11),"""",filter(Moorings!A:A,Moorings!B:B=left(A11,14),Moorings!D:D=D11))"),"ATAPL-69839-002-0102")</f>
        <v>ATAPL-69839-002-0102</v>
      </c>
      <c r="C11" s="17" t="str">
        <f>IFERROR(__xludf.DUMMYFUNCTION("if(isblank(A11),"""",filter(Moorings!C:C,Moorings!B:B=left(A11,14),Moorings!D:D=D11))"),"SN0102")</f>
        <v>SN0102</v>
      </c>
      <c r="D11" s="27">
        <v>1.0</v>
      </c>
      <c r="E11" s="17" t="str">
        <f>IFERROR(__xludf.DUMMYFUNCTION("if(isblank(A11),"""",filter(Moorings!A:A,Moorings!B:B=A11,Moorings!D:D=D11))"),"ATAPL-66662-00009")</f>
        <v>ATAPL-66662-00009</v>
      </c>
      <c r="F11" s="17" t="str">
        <f>IFERROR(__xludf.DUMMYFUNCTION("if(isblank(A11),"""",filter(Moorings!C:C,Moorings!B:B=A11,Moorings!D:D=D11))"),"16-50018")</f>
        <v>16-50018</v>
      </c>
      <c r="G11" s="24" t="s">
        <v>94</v>
      </c>
      <c r="H11" s="24">
        <v>-1.118314E-6</v>
      </c>
      <c r="I11" s="24"/>
      <c r="J11" s="23"/>
      <c r="K11" s="23"/>
      <c r="L11" s="23"/>
      <c r="M11" s="23"/>
      <c r="N11" s="23"/>
      <c r="O11" s="10"/>
      <c r="P11" s="10"/>
      <c r="Q11" s="10"/>
      <c r="R11" s="10"/>
    </row>
    <row r="12" ht="14.25" customHeight="1">
      <c r="A12" s="24" t="s">
        <v>34</v>
      </c>
      <c r="B12" s="17" t="str">
        <f>IFERROR(__xludf.DUMMYFUNCTION("if(isblank(A12),"""",filter(Moorings!A:A,Moorings!B:B=left(A12,14),Moorings!D:D=D12))"),"ATAPL-69839-002-0102")</f>
        <v>ATAPL-69839-002-0102</v>
      </c>
      <c r="C12" s="17" t="str">
        <f>IFERROR(__xludf.DUMMYFUNCTION("if(isblank(A12),"""",filter(Moorings!C:C,Moorings!B:B=left(A12,14),Moorings!D:D=D12))"),"SN0102")</f>
        <v>SN0102</v>
      </c>
      <c r="D12" s="27">
        <v>1.0</v>
      </c>
      <c r="E12" s="17" t="str">
        <f>IFERROR(__xludf.DUMMYFUNCTION("if(isblank(A12),"""",filter(Moorings!A:A,Moorings!B:B=A12,Moorings!D:D=D12))"),"ATAPL-66662-00009")</f>
        <v>ATAPL-66662-00009</v>
      </c>
      <c r="F12" s="17" t="str">
        <f>IFERROR(__xludf.DUMMYFUNCTION("if(isblank(A12),"""",filter(Moorings!C:C,Moorings!B:B=A12,Moorings!D:D=D12))"),"16-50018")</f>
        <v>16-50018</v>
      </c>
      <c r="G12" s="24" t="s">
        <v>98</v>
      </c>
      <c r="H12" s="24">
        <v>1.82008E-7</v>
      </c>
      <c r="I12" s="24"/>
      <c r="J12" s="23"/>
      <c r="K12" s="23"/>
      <c r="L12" s="23"/>
      <c r="M12" s="23"/>
      <c r="N12" s="23"/>
      <c r="O12" s="10"/>
      <c r="P12" s="10"/>
      <c r="Q12" s="10"/>
      <c r="R12" s="10"/>
    </row>
    <row r="13" ht="14.25" customHeight="1">
      <c r="A13" s="24" t="s">
        <v>34</v>
      </c>
      <c r="B13" s="17" t="str">
        <f>IFERROR(__xludf.DUMMYFUNCTION("if(isblank(A13),"""",filter(Moorings!A:A,Moorings!B:B=left(A13,14),Moorings!D:D=D13))"),"ATAPL-69839-002-0102")</f>
        <v>ATAPL-69839-002-0102</v>
      </c>
      <c r="C13" s="17" t="str">
        <f>IFERROR(__xludf.DUMMYFUNCTION("if(isblank(A13),"""",filter(Moorings!C:C,Moorings!B:B=left(A13,14),Moorings!D:D=D13))"),"SN0102")</f>
        <v>SN0102</v>
      </c>
      <c r="D13" s="27">
        <v>1.0</v>
      </c>
      <c r="E13" s="17" t="str">
        <f>IFERROR(__xludf.DUMMYFUNCTION("if(isblank(A13),"""",filter(Moorings!A:A,Moorings!B:B=A13,Moorings!D:D=D13))"),"ATAPL-66662-00009")</f>
        <v>ATAPL-66662-00009</v>
      </c>
      <c r="F13" s="17" t="str">
        <f>IFERROR(__xludf.DUMMYFUNCTION("if(isblank(A13),"""",filter(Moorings!C:C,Moorings!B:B=A13,Moorings!D:D=D13))"),"16-50018")</f>
        <v>16-50018</v>
      </c>
      <c r="G13" s="24" t="s">
        <v>106</v>
      </c>
      <c r="H13" s="24">
        <v>-9.57E-8</v>
      </c>
      <c r="I13" s="24"/>
      <c r="J13" s="23"/>
      <c r="K13" s="23"/>
      <c r="L13" s="23"/>
      <c r="M13" s="23"/>
      <c r="N13" s="23"/>
      <c r="O13" s="10"/>
      <c r="P13" s="10"/>
      <c r="Q13" s="10"/>
      <c r="R13" s="10"/>
    </row>
    <row r="14" ht="14.25" customHeight="1">
      <c r="A14" s="24" t="s">
        <v>34</v>
      </c>
      <c r="B14" s="17" t="str">
        <f>IFERROR(__xludf.DUMMYFUNCTION("if(isblank(A14),"""",filter(Moorings!A:A,Moorings!B:B=left(A14,14),Moorings!D:D=D14))"),"ATAPL-69839-002-0102")</f>
        <v>ATAPL-69839-002-0102</v>
      </c>
      <c r="C14" s="17" t="str">
        <f>IFERROR(__xludf.DUMMYFUNCTION("if(isblank(A14),"""",filter(Moorings!C:C,Moorings!B:B=left(A14,14),Moorings!D:D=D14))"),"SN0102")</f>
        <v>SN0102</v>
      </c>
      <c r="D14" s="27">
        <v>1.0</v>
      </c>
      <c r="E14" s="17" t="str">
        <f>IFERROR(__xludf.DUMMYFUNCTION("if(isblank(A14),"""",filter(Moorings!A:A,Moorings!B:B=A14,Moorings!D:D=D14))"),"ATAPL-66662-00009")</f>
        <v>ATAPL-66662-00009</v>
      </c>
      <c r="F14" s="17" t="str">
        <f>IFERROR(__xludf.DUMMYFUNCTION("if(isblank(A14),"""",filter(Moorings!C:C,Moorings!B:B=A14,Moorings!D:D=D14))"),"16-50018")</f>
        <v>16-50018</v>
      </c>
      <c r="G14" s="24" t="s">
        <v>115</v>
      </c>
      <c r="H14" s="24">
        <v>3.25E-6</v>
      </c>
      <c r="I14" s="24"/>
      <c r="J14" s="23"/>
      <c r="K14" s="23"/>
      <c r="L14" s="23"/>
      <c r="M14" s="23"/>
      <c r="N14" s="23"/>
      <c r="O14" s="10"/>
      <c r="P14" s="10"/>
      <c r="Q14" s="10"/>
      <c r="R14" s="10"/>
    </row>
    <row r="15" ht="14.25" customHeight="1">
      <c r="A15" s="24" t="s">
        <v>34</v>
      </c>
      <c r="B15" s="17" t="str">
        <f>IFERROR(__xludf.DUMMYFUNCTION("if(isblank(A15),"""",filter(Moorings!A:A,Moorings!B:B=left(A15,14),Moorings!D:D=D15))"),"ATAPL-69839-002-0102")</f>
        <v>ATAPL-69839-002-0102</v>
      </c>
      <c r="C15" s="17" t="str">
        <f>IFERROR(__xludf.DUMMYFUNCTION("if(isblank(A15),"""",filter(Moorings!C:C,Moorings!B:B=left(A15,14),Moorings!D:D=D15))"),"SN0102")</f>
        <v>SN0102</v>
      </c>
      <c r="D15" s="27">
        <v>1.0</v>
      </c>
      <c r="E15" s="17" t="str">
        <f>IFERROR(__xludf.DUMMYFUNCTION("if(isblank(A15),"""",filter(Moorings!A:A,Moorings!B:B=A15,Moorings!D:D=D15))"),"ATAPL-66662-00009")</f>
        <v>ATAPL-66662-00009</v>
      </c>
      <c r="F15" s="17" t="str">
        <f>IFERROR(__xludf.DUMMYFUNCTION("if(isblank(A15),"""",filter(Moorings!C:C,Moorings!B:B=A15,Moorings!D:D=D15))"),"16-50018")</f>
        <v>16-50018</v>
      </c>
      <c r="G15" s="24" t="s">
        <v>122</v>
      </c>
      <c r="H15" s="24">
        <v>-0.9866817</v>
      </c>
      <c r="I15" s="24"/>
      <c r="J15" s="23"/>
      <c r="K15" s="23"/>
      <c r="L15" s="23"/>
      <c r="M15" s="23"/>
      <c r="N15" s="23"/>
      <c r="O15" s="10"/>
      <c r="P15" s="10"/>
      <c r="Q15" s="10"/>
      <c r="R15" s="10"/>
    </row>
    <row r="16" ht="14.25" customHeight="1">
      <c r="A16" s="24" t="s">
        <v>34</v>
      </c>
      <c r="B16" s="17" t="str">
        <f>IFERROR(__xludf.DUMMYFUNCTION("if(isblank(A16),"""",filter(Moorings!A:A,Moorings!B:B=left(A16,14),Moorings!D:D=D16))"),"ATAPL-69839-002-0102")</f>
        <v>ATAPL-69839-002-0102</v>
      </c>
      <c r="C16" s="17" t="str">
        <f>IFERROR(__xludf.DUMMYFUNCTION("if(isblank(A16),"""",filter(Moorings!C:C,Moorings!B:B=left(A16,14),Moorings!D:D=D16))"),"SN0102")</f>
        <v>SN0102</v>
      </c>
      <c r="D16" s="27">
        <v>1.0</v>
      </c>
      <c r="E16" s="17" t="str">
        <f>IFERROR(__xludf.DUMMYFUNCTION("if(isblank(A16),"""",filter(Moorings!A:A,Moorings!B:B=A16,Moorings!D:D=D16))"),"ATAPL-66662-00009")</f>
        <v>ATAPL-66662-00009</v>
      </c>
      <c r="F16" s="17" t="str">
        <f>IFERROR(__xludf.DUMMYFUNCTION("if(isblank(A16),"""",filter(Moorings!C:C,Moorings!B:B=A16,Moorings!D:D=D16))"),"16-50018")</f>
        <v>16-50018</v>
      </c>
      <c r="G16" s="24" t="s">
        <v>123</v>
      </c>
      <c r="H16" s="24">
        <v>0.1389542</v>
      </c>
      <c r="I16" s="24"/>
      <c r="J16" s="23"/>
      <c r="K16" s="23"/>
      <c r="L16" s="23"/>
      <c r="M16" s="23"/>
      <c r="N16" s="23"/>
      <c r="O16" s="10"/>
      <c r="P16" s="10"/>
      <c r="Q16" s="10"/>
      <c r="R16" s="10"/>
    </row>
    <row r="17" ht="14.25" customHeight="1">
      <c r="A17" s="24" t="s">
        <v>34</v>
      </c>
      <c r="B17" s="17" t="str">
        <f>IFERROR(__xludf.DUMMYFUNCTION("if(isblank(A17),"""",filter(Moorings!A:A,Moorings!B:B=left(A17,14),Moorings!D:D=D17))"),"ATAPL-69839-002-0102")</f>
        <v>ATAPL-69839-002-0102</v>
      </c>
      <c r="C17" s="17" t="str">
        <f>IFERROR(__xludf.DUMMYFUNCTION("if(isblank(A17),"""",filter(Moorings!C:C,Moorings!B:B=left(A17,14),Moorings!D:D=D17))"),"SN0102")</f>
        <v>SN0102</v>
      </c>
      <c r="D17" s="27">
        <v>1.0</v>
      </c>
      <c r="E17" s="17" t="str">
        <f>IFERROR(__xludf.DUMMYFUNCTION("if(isblank(A17),"""",filter(Moorings!A:A,Moorings!B:B=A17,Moorings!D:D=D17))"),"ATAPL-66662-00009")</f>
        <v>ATAPL-66662-00009</v>
      </c>
      <c r="F17" s="17" t="str">
        <f>IFERROR(__xludf.DUMMYFUNCTION("if(isblank(A17),"""",filter(Moorings!C:C,Moorings!B:B=A17,Moorings!D:D=D17))"),"16-50018")</f>
        <v>16-50018</v>
      </c>
      <c r="G17" s="24" t="s">
        <v>125</v>
      </c>
      <c r="H17" s="24">
        <v>-1.673506E-4</v>
      </c>
      <c r="I17" s="24"/>
      <c r="J17" s="23"/>
      <c r="K17" s="23"/>
      <c r="L17" s="23"/>
      <c r="M17" s="23"/>
      <c r="N17" s="23"/>
      <c r="O17" s="10"/>
      <c r="P17" s="10"/>
      <c r="Q17" s="10"/>
      <c r="R17" s="10"/>
    </row>
    <row r="18" ht="14.25" customHeight="1">
      <c r="A18" s="24" t="s">
        <v>34</v>
      </c>
      <c r="B18" s="17" t="str">
        <f>IFERROR(__xludf.DUMMYFUNCTION("if(isblank(A18),"""",filter(Moorings!A:A,Moorings!B:B=left(A18,14),Moorings!D:D=D18))"),"ATAPL-69839-002-0102")</f>
        <v>ATAPL-69839-002-0102</v>
      </c>
      <c r="C18" s="17" t="str">
        <f>IFERROR(__xludf.DUMMYFUNCTION("if(isblank(A18),"""",filter(Moorings!C:C,Moorings!B:B=left(A18,14),Moorings!D:D=D18))"),"SN0102")</f>
        <v>SN0102</v>
      </c>
      <c r="D18" s="27">
        <v>1.0</v>
      </c>
      <c r="E18" s="17" t="str">
        <f>IFERROR(__xludf.DUMMYFUNCTION("if(isblank(A18),"""",filter(Moorings!A:A,Moorings!B:B=A18,Moorings!D:D=D18))"),"ATAPL-66662-00009")</f>
        <v>ATAPL-66662-00009</v>
      </c>
      <c r="F18" s="17" t="str">
        <f>IFERROR(__xludf.DUMMYFUNCTION("if(isblank(A18),"""",filter(Moorings!C:C,Moorings!B:B=A18,Moorings!D:D=D18))"),"16-50018")</f>
        <v>16-50018</v>
      </c>
      <c r="G18" s="24" t="s">
        <v>128</v>
      </c>
      <c r="H18" s="24">
        <v>3.039975E-5</v>
      </c>
      <c r="I18" s="24"/>
      <c r="J18" s="23"/>
      <c r="K18" s="23"/>
      <c r="L18" s="23"/>
      <c r="M18" s="23"/>
      <c r="N18" s="23"/>
      <c r="O18" s="10"/>
      <c r="P18" s="10"/>
      <c r="Q18" s="10"/>
      <c r="R18" s="10"/>
    </row>
    <row r="19" ht="14.25" customHeight="1">
      <c r="A19" s="24" t="s">
        <v>34</v>
      </c>
      <c r="B19" s="17" t="str">
        <f>IFERROR(__xludf.DUMMYFUNCTION("if(isblank(A19),"""",filter(Moorings!A:A,Moorings!B:B=left(A19,14),Moorings!D:D=D19))"),"ATAPL-69839-002-0102")</f>
        <v>ATAPL-69839-002-0102</v>
      </c>
      <c r="C19" s="17" t="str">
        <f>IFERROR(__xludf.DUMMYFUNCTION("if(isblank(A19),"""",filter(Moorings!C:C,Moorings!B:B=left(A19,14),Moorings!D:D=D19))"),"SN0102")</f>
        <v>SN0102</v>
      </c>
      <c r="D19" s="27">
        <v>1.0</v>
      </c>
      <c r="E19" s="17" t="str">
        <f>IFERROR(__xludf.DUMMYFUNCTION("if(isblank(A19),"""",filter(Moorings!A:A,Moorings!B:B=A19,Moorings!D:D=D19))"),"ATAPL-66662-00009")</f>
        <v>ATAPL-66662-00009</v>
      </c>
      <c r="F19" s="17" t="str">
        <f>IFERROR(__xludf.DUMMYFUNCTION("if(isblank(A19),"""",filter(Moorings!C:C,Moorings!B:B=A19,Moorings!D:D=D19))"),"16-50018")</f>
        <v>16-50018</v>
      </c>
      <c r="G19" s="24" t="s">
        <v>130</v>
      </c>
      <c r="H19" s="24">
        <v>-0.01216291</v>
      </c>
      <c r="I19" s="24"/>
      <c r="J19" s="23"/>
      <c r="K19" s="23"/>
      <c r="L19" s="23"/>
      <c r="M19" s="23"/>
      <c r="N19" s="23"/>
      <c r="O19" s="10"/>
      <c r="P19" s="10"/>
      <c r="Q19" s="10"/>
      <c r="R19" s="10"/>
    </row>
    <row r="20" ht="14.25" customHeight="1">
      <c r="A20" s="24" t="s">
        <v>34</v>
      </c>
      <c r="B20" s="17" t="str">
        <f>IFERROR(__xludf.DUMMYFUNCTION("if(isblank(A20),"""",filter(Moorings!A:A,Moorings!B:B=left(A20,14),Moorings!D:D=D20))"),"ATAPL-69839-002-0102")</f>
        <v>ATAPL-69839-002-0102</v>
      </c>
      <c r="C20" s="17" t="str">
        <f>IFERROR(__xludf.DUMMYFUNCTION("if(isblank(A20),"""",filter(Moorings!C:C,Moorings!B:B=left(A20,14),Moorings!D:D=D20))"),"SN0102")</f>
        <v>SN0102</v>
      </c>
      <c r="D20" s="27">
        <v>1.0</v>
      </c>
      <c r="E20" s="17" t="str">
        <f>IFERROR(__xludf.DUMMYFUNCTION("if(isblank(A20),"""",filter(Moorings!A:A,Moorings!B:B=A20,Moorings!D:D=D20))"),"ATAPL-66662-00009")</f>
        <v>ATAPL-66662-00009</v>
      </c>
      <c r="F20" s="17" t="str">
        <f>IFERROR(__xludf.DUMMYFUNCTION("if(isblank(A20),"""",filter(Moorings!C:C,Moorings!B:B=A20,Moorings!D:D=D20))"),"16-50018")</f>
        <v>16-50018</v>
      </c>
      <c r="G20" s="24" t="s">
        <v>131</v>
      </c>
      <c r="H20" s="24">
        <v>0.001545242</v>
      </c>
      <c r="I20" s="24"/>
      <c r="J20" s="23"/>
      <c r="K20" s="23"/>
      <c r="L20" s="23"/>
      <c r="M20" s="23"/>
      <c r="N20" s="23"/>
      <c r="O20" s="10"/>
      <c r="P20" s="10"/>
      <c r="Q20" s="10"/>
      <c r="R20" s="10"/>
    </row>
    <row r="21" ht="14.25" customHeight="1">
      <c r="A21" s="24" t="s">
        <v>34</v>
      </c>
      <c r="B21" s="17" t="str">
        <f>IFERROR(__xludf.DUMMYFUNCTION("if(isblank(A21),"""",filter(Moorings!A:A,Moorings!B:B=left(A21,14),Moorings!D:D=D21))"),"ATAPL-69839-002-0102")</f>
        <v>ATAPL-69839-002-0102</v>
      </c>
      <c r="C21" s="17" t="str">
        <f>IFERROR(__xludf.DUMMYFUNCTION("if(isblank(A21),"""",filter(Moorings!C:C,Moorings!B:B=left(A21,14),Moorings!D:D=D21))"),"SN0102")</f>
        <v>SN0102</v>
      </c>
      <c r="D21" s="27">
        <v>1.0</v>
      </c>
      <c r="E21" s="17" t="str">
        <f>IFERROR(__xludf.DUMMYFUNCTION("if(isblank(A21),"""",filter(Moorings!A:A,Moorings!B:B=A21,Moorings!D:D=D21))"),"ATAPL-66662-00009")</f>
        <v>ATAPL-66662-00009</v>
      </c>
      <c r="F21" s="17" t="str">
        <f>IFERROR(__xludf.DUMMYFUNCTION("if(isblank(A21),"""",filter(Moorings!C:C,Moorings!B:B=A21,Moorings!D:D=D21))"),"16-50018")</f>
        <v>16-50018</v>
      </c>
      <c r="G21" s="24" t="s">
        <v>132</v>
      </c>
      <c r="H21" s="45">
        <v>6.672664E-12</v>
      </c>
      <c r="I21" s="24"/>
      <c r="J21" s="23"/>
      <c r="K21" s="23"/>
      <c r="L21" s="23"/>
      <c r="M21" s="23"/>
      <c r="N21" s="23"/>
      <c r="O21" s="10"/>
      <c r="P21" s="10"/>
      <c r="Q21" s="10"/>
      <c r="R21" s="10"/>
    </row>
    <row r="22" ht="14.25" customHeight="1">
      <c r="A22" s="24" t="s">
        <v>34</v>
      </c>
      <c r="B22" s="17" t="str">
        <f>IFERROR(__xludf.DUMMYFUNCTION("if(isblank(A22),"""",filter(Moorings!A:A,Moorings!B:B=left(A22,14),Moorings!D:D=D22))"),"ATAPL-69839-002-0102")</f>
        <v>ATAPL-69839-002-0102</v>
      </c>
      <c r="C22" s="17" t="str">
        <f>IFERROR(__xludf.DUMMYFUNCTION("if(isblank(A22),"""",filter(Moorings!C:C,Moorings!B:B=left(A22,14),Moorings!D:D=D22))"),"SN0102")</f>
        <v>SN0102</v>
      </c>
      <c r="D22" s="27">
        <v>1.0</v>
      </c>
      <c r="E22" s="17" t="str">
        <f>IFERROR(__xludf.DUMMYFUNCTION("if(isblank(A22),"""",filter(Moorings!A:A,Moorings!B:B=A22,Moorings!D:D=D22))"),"ATAPL-66662-00009")</f>
        <v>ATAPL-66662-00009</v>
      </c>
      <c r="F22" s="17" t="str">
        <f>IFERROR(__xludf.DUMMYFUNCTION("if(isblank(A22),"""",filter(Moorings!C:C,Moorings!B:B=A22,Moorings!D:D=D22))"),"16-50018")</f>
        <v>16-50018</v>
      </c>
      <c r="G22" s="24" t="s">
        <v>133</v>
      </c>
      <c r="H22" s="24">
        <v>-62.63864</v>
      </c>
      <c r="I22" s="24"/>
      <c r="J22" s="23"/>
      <c r="K22" s="23"/>
      <c r="L22" s="23"/>
      <c r="M22" s="23"/>
      <c r="N22" s="23"/>
      <c r="O22" s="10"/>
      <c r="P22" s="10"/>
      <c r="Q22" s="10"/>
      <c r="R22" s="10"/>
    </row>
    <row r="23" ht="14.25" customHeight="1">
      <c r="A23" s="24" t="s">
        <v>34</v>
      </c>
      <c r="B23" s="17" t="str">
        <f>IFERROR(__xludf.DUMMYFUNCTION("if(isblank(A23),"""",filter(Moorings!A:A,Moorings!B:B=left(A23,14),Moorings!D:D=D23))"),"ATAPL-69839-002-0102")</f>
        <v>ATAPL-69839-002-0102</v>
      </c>
      <c r="C23" s="17" t="str">
        <f>IFERROR(__xludf.DUMMYFUNCTION("if(isblank(A23),"""",filter(Moorings!C:C,Moorings!B:B=left(A23,14),Moorings!D:D=D23))"),"SN0102")</f>
        <v>SN0102</v>
      </c>
      <c r="D23" s="27">
        <v>1.0</v>
      </c>
      <c r="E23" s="17" t="str">
        <f>IFERROR(__xludf.DUMMYFUNCTION("if(isblank(A23),"""",filter(Moorings!A:A,Moorings!B:B=A23,Moorings!D:D=D23))"),"ATAPL-66662-00009")</f>
        <v>ATAPL-66662-00009</v>
      </c>
      <c r="F23" s="17" t="str">
        <f>IFERROR(__xludf.DUMMYFUNCTION("if(isblank(A23),"""",filter(Moorings!C:C,Moorings!B:B=A23,Moorings!D:D=D23))"),"16-50018")</f>
        <v>16-50018</v>
      </c>
      <c r="G23" s="24" t="s">
        <v>134</v>
      </c>
      <c r="H23" s="24">
        <v>52.19126</v>
      </c>
      <c r="I23" s="24"/>
      <c r="J23" s="23"/>
      <c r="K23" s="23"/>
      <c r="L23" s="23"/>
      <c r="M23" s="23"/>
      <c r="N23" s="23"/>
      <c r="O23" s="10"/>
      <c r="P23" s="10"/>
      <c r="Q23" s="10"/>
      <c r="R23" s="10"/>
    </row>
    <row r="24" ht="14.25" customHeight="1">
      <c r="A24" s="24" t="s">
        <v>34</v>
      </c>
      <c r="B24" s="17" t="str">
        <f>IFERROR(__xludf.DUMMYFUNCTION("if(isblank(A24),"""",filter(Moorings!A:A,Moorings!B:B=left(A24,14),Moorings!D:D=D24))"),"ATAPL-69839-002-0102")</f>
        <v>ATAPL-69839-002-0102</v>
      </c>
      <c r="C24" s="17" t="str">
        <f>IFERROR(__xludf.DUMMYFUNCTION("if(isblank(A24),"""",filter(Moorings!C:C,Moorings!B:B=left(A24,14),Moorings!D:D=D24))"),"SN0102")</f>
        <v>SN0102</v>
      </c>
      <c r="D24" s="27">
        <v>1.0</v>
      </c>
      <c r="E24" s="17" t="str">
        <f>IFERROR(__xludf.DUMMYFUNCTION("if(isblank(A24),"""",filter(Moorings!A:A,Moorings!B:B=A24,Moorings!D:D=D24))"),"ATAPL-66662-00009")</f>
        <v>ATAPL-66662-00009</v>
      </c>
      <c r="F24" s="17" t="str">
        <f>IFERROR(__xludf.DUMMYFUNCTION("if(isblank(A24),"""",filter(Moorings!C:C,Moorings!B:B=A24,Moorings!D:D=D24))"),"16-50018")</f>
        <v>16-50018</v>
      </c>
      <c r="G24" s="24" t="s">
        <v>135</v>
      </c>
      <c r="H24" s="24">
        <v>-0.2199056</v>
      </c>
      <c r="I24" s="24"/>
      <c r="J24" s="23"/>
      <c r="K24" s="23"/>
      <c r="L24" s="23"/>
      <c r="M24" s="23"/>
      <c r="N24" s="23"/>
      <c r="O24" s="10"/>
      <c r="P24" s="10"/>
      <c r="Q24" s="10"/>
      <c r="R24" s="10"/>
    </row>
    <row r="25" ht="14.25" customHeight="1">
      <c r="A25" s="24" t="s">
        <v>34</v>
      </c>
      <c r="B25" s="17" t="str">
        <f>IFERROR(__xludf.DUMMYFUNCTION("if(isblank(A25),"""",filter(Moorings!A:A,Moorings!B:B=left(A25,14),Moorings!D:D=D25))"),"ATAPL-69839-002-0102")</f>
        <v>ATAPL-69839-002-0102</v>
      </c>
      <c r="C25" s="17" t="str">
        <f>IFERROR(__xludf.DUMMYFUNCTION("if(isblank(A25),"""",filter(Moorings!C:C,Moorings!B:B=left(A25,14),Moorings!D:D=D25))"),"SN0102")</f>
        <v>SN0102</v>
      </c>
      <c r="D25" s="27">
        <v>1.0</v>
      </c>
      <c r="E25" s="17" t="str">
        <f>IFERROR(__xludf.DUMMYFUNCTION("if(isblank(A25),"""",filter(Moorings!A:A,Moorings!B:B=A25,Moorings!D:D=D25))"),"ATAPL-66662-00009")</f>
        <v>ATAPL-66662-00009</v>
      </c>
      <c r="F25" s="17" t="str">
        <f>IFERROR(__xludf.DUMMYFUNCTION("if(isblank(A25),"""",filter(Moorings!C:C,Moorings!B:B=A25,Moorings!D:D=D25))"),"16-50018")</f>
        <v>16-50018</v>
      </c>
      <c r="G25" s="24" t="s">
        <v>136</v>
      </c>
      <c r="H25" s="24">
        <v>524781.7</v>
      </c>
      <c r="I25" s="24"/>
      <c r="J25" s="23"/>
      <c r="K25" s="23"/>
      <c r="L25" s="23"/>
      <c r="M25" s="23"/>
      <c r="N25" s="23"/>
      <c r="O25" s="10"/>
      <c r="P25" s="10"/>
      <c r="Q25" s="10"/>
      <c r="R25" s="10"/>
    </row>
    <row r="26" ht="14.25" customHeight="1">
      <c r="A26" s="24" t="s">
        <v>34</v>
      </c>
      <c r="B26" s="17" t="str">
        <f>IFERROR(__xludf.DUMMYFUNCTION("if(isblank(A26),"""",filter(Moorings!A:A,Moorings!B:B=left(A26,14),Moorings!D:D=D26))"),"ATAPL-69839-002-0102")</f>
        <v>ATAPL-69839-002-0102</v>
      </c>
      <c r="C26" s="17" t="str">
        <f>IFERROR(__xludf.DUMMYFUNCTION("if(isblank(A26),"""",filter(Moorings!C:C,Moorings!B:B=left(A26,14),Moorings!D:D=D26))"),"SN0102")</f>
        <v>SN0102</v>
      </c>
      <c r="D26" s="27">
        <v>1.0</v>
      </c>
      <c r="E26" s="17" t="str">
        <f>IFERROR(__xludf.DUMMYFUNCTION("if(isblank(A26),"""",filter(Moorings!A:A,Moorings!B:B=A26,Moorings!D:D=D26))"),"ATAPL-66662-00009")</f>
        <v>ATAPL-66662-00009</v>
      </c>
      <c r="F26" s="17" t="str">
        <f>IFERROR(__xludf.DUMMYFUNCTION("if(isblank(A26),"""",filter(Moorings!C:C,Moorings!B:B=A26,Moorings!D:D=D26))"),"16-50018")</f>
        <v>16-50018</v>
      </c>
      <c r="G26" s="24" t="s">
        <v>137</v>
      </c>
      <c r="H26" s="24">
        <v>1.575772</v>
      </c>
      <c r="I26" s="24"/>
      <c r="J26" s="23"/>
      <c r="K26" s="23"/>
      <c r="L26" s="23"/>
      <c r="M26" s="23"/>
      <c r="N26" s="23"/>
      <c r="O26" s="10"/>
      <c r="P26" s="10"/>
      <c r="Q26" s="10"/>
      <c r="R26" s="10"/>
    </row>
    <row r="27" ht="14.25" customHeight="1">
      <c r="A27" s="24" t="s">
        <v>34</v>
      </c>
      <c r="B27" s="17" t="str">
        <f>IFERROR(__xludf.DUMMYFUNCTION("if(isblank(A27),"""",filter(Moorings!A:A,Moorings!B:B=left(A27,14),Moorings!D:D=D27))"),"ATAPL-69839-002-0102")</f>
        <v>ATAPL-69839-002-0102</v>
      </c>
      <c r="C27" s="17" t="str">
        <f>IFERROR(__xludf.DUMMYFUNCTION("if(isblank(A27),"""",filter(Moorings!C:C,Moorings!B:B=left(A27,14),Moorings!D:D=D27))"),"SN0102")</f>
        <v>SN0102</v>
      </c>
      <c r="D27" s="27">
        <v>1.0</v>
      </c>
      <c r="E27" s="17" t="str">
        <f>IFERROR(__xludf.DUMMYFUNCTION("if(isblank(A27),"""",filter(Moorings!A:A,Moorings!B:B=A27,Moorings!D:D=D27))"),"ATAPL-66662-00009")</f>
        <v>ATAPL-66662-00009</v>
      </c>
      <c r="F27" s="17" t="str">
        <f>IFERROR(__xludf.DUMMYFUNCTION("if(isblank(A27),"""",filter(Moorings!C:C,Moorings!B:B=A27,Moorings!D:D=D27))"),"16-50018")</f>
        <v>16-50018</v>
      </c>
      <c r="G27" s="24" t="s">
        <v>138</v>
      </c>
      <c r="H27" s="24">
        <v>-0.09264013</v>
      </c>
      <c r="I27" s="24"/>
      <c r="J27" s="23"/>
      <c r="K27" s="23"/>
      <c r="L27" s="23"/>
      <c r="M27" s="23"/>
      <c r="N27" s="23"/>
      <c r="O27" s="10"/>
      <c r="P27" s="10"/>
      <c r="Q27" s="10"/>
      <c r="R27" s="10"/>
    </row>
    <row r="28" ht="14.25" customHeight="1">
      <c r="A28" s="24" t="s">
        <v>34</v>
      </c>
      <c r="B28" s="17" t="str">
        <f>IFERROR(__xludf.DUMMYFUNCTION("if(isblank(A28),"""",filter(Moorings!A:A,Moorings!B:B=left(A28,14),Moorings!D:D=D28))"),"ATAPL-69839-002-0102")</f>
        <v>ATAPL-69839-002-0102</v>
      </c>
      <c r="C28" s="17" t="str">
        <f>IFERROR(__xludf.DUMMYFUNCTION("if(isblank(A28),"""",filter(Moorings!C:C,Moorings!B:B=left(A28,14),Moorings!D:D=D28))"),"SN0102")</f>
        <v>SN0102</v>
      </c>
      <c r="D28" s="27">
        <v>1.0</v>
      </c>
      <c r="E28" s="17" t="str">
        <f>IFERROR(__xludf.DUMMYFUNCTION("if(isblank(A28),"""",filter(Moorings!A:A,Moorings!B:B=A28,Moorings!D:D=D28))"),"ATAPL-66662-00009")</f>
        <v>ATAPL-66662-00009</v>
      </c>
      <c r="F28" s="17" t="str">
        <f>IFERROR(__xludf.DUMMYFUNCTION("if(isblank(A28),"""",filter(Moorings!C:C,Moorings!B:B=A28,Moorings!D:D=D28))"),"16-50018")</f>
        <v>16-50018</v>
      </c>
      <c r="G28" s="24" t="s">
        <v>139</v>
      </c>
      <c r="H28" s="24">
        <v>25.04062</v>
      </c>
      <c r="I28" s="24"/>
      <c r="J28" s="23"/>
      <c r="K28" s="23"/>
      <c r="L28" s="23"/>
      <c r="M28" s="23"/>
      <c r="N28" s="23"/>
      <c r="O28" s="10"/>
      <c r="P28" s="10"/>
      <c r="Q28" s="10"/>
      <c r="R28" s="10"/>
    </row>
    <row r="29" ht="14.25" customHeight="1">
      <c r="A29" s="24" t="s">
        <v>34</v>
      </c>
      <c r="B29" s="17" t="str">
        <f>IFERROR(__xludf.DUMMYFUNCTION("if(isblank(A29),"""",filter(Moorings!A:A,Moorings!B:B=left(A29,14),Moorings!D:D=D29))"),"ATAPL-69839-002-0102")</f>
        <v>ATAPL-69839-002-0102</v>
      </c>
      <c r="C29" s="17" t="str">
        <f>IFERROR(__xludf.DUMMYFUNCTION("if(isblank(A29),"""",filter(Moorings!C:C,Moorings!B:B=left(A29,14),Moorings!D:D=D29))"),"SN0102")</f>
        <v>SN0102</v>
      </c>
      <c r="D29" s="27">
        <v>1.0</v>
      </c>
      <c r="E29" s="17" t="str">
        <f>IFERROR(__xludf.DUMMYFUNCTION("if(isblank(A29),"""",filter(Moorings!A:A,Moorings!B:B=A29,Moorings!D:D=D29))"),"ATAPL-66662-00009")</f>
        <v>ATAPL-66662-00009</v>
      </c>
      <c r="F29" s="17" t="str">
        <f>IFERROR(__xludf.DUMMYFUNCTION("if(isblank(A29),"""",filter(Moorings!C:C,Moorings!B:B=A29,Moorings!D:D=D29))"),"16-50018")</f>
        <v>16-50018</v>
      </c>
      <c r="G29" s="24" t="s">
        <v>140</v>
      </c>
      <c r="H29" s="24">
        <v>1.25E-4</v>
      </c>
      <c r="I29" s="24"/>
      <c r="J29" s="23"/>
      <c r="K29" s="23"/>
      <c r="L29" s="23"/>
      <c r="M29" s="23"/>
      <c r="N29" s="23"/>
      <c r="O29" s="10"/>
      <c r="P29" s="10"/>
      <c r="Q29" s="10"/>
      <c r="R29" s="10"/>
    </row>
    <row r="30" ht="14.25" customHeight="1">
      <c r="A30" s="24" t="s">
        <v>34</v>
      </c>
      <c r="B30" s="17" t="str">
        <f>IFERROR(__xludf.DUMMYFUNCTION("if(isblank(A30),"""",filter(Moorings!A:A,Moorings!B:B=left(A30,14),Moorings!D:D=D30))"),"ATAPL-69839-002-0102")</f>
        <v>ATAPL-69839-002-0102</v>
      </c>
      <c r="C30" s="17" t="str">
        <f>IFERROR(__xludf.DUMMYFUNCTION("if(isblank(A30),"""",filter(Moorings!C:C,Moorings!B:B=left(A30,14),Moorings!D:D=D30))"),"SN0102")</f>
        <v>SN0102</v>
      </c>
      <c r="D30" s="27">
        <v>1.0</v>
      </c>
      <c r="E30" s="17" t="str">
        <f>IFERROR(__xludf.DUMMYFUNCTION("if(isblank(A30),"""",filter(Moorings!A:A,Moorings!B:B=A30,Moorings!D:D=D30))"),"ATAPL-66662-00009")</f>
        <v>ATAPL-66662-00009</v>
      </c>
      <c r="F30" s="17" t="str">
        <f>IFERROR(__xludf.DUMMYFUNCTION("if(isblank(A30),"""",filter(Moorings!C:C,Moorings!B:B=A30,Moorings!D:D=D30))"),"16-50018")</f>
        <v>16-50018</v>
      </c>
      <c r="G30" s="24" t="s">
        <v>141</v>
      </c>
      <c r="H30" s="24">
        <v>0.0</v>
      </c>
      <c r="I30" s="24"/>
      <c r="J30" s="23"/>
      <c r="K30" s="23"/>
      <c r="L30" s="23"/>
      <c r="M30" s="23"/>
      <c r="N30" s="23"/>
      <c r="O30" s="10"/>
      <c r="P30" s="10"/>
      <c r="Q30" s="10"/>
      <c r="R30" s="10"/>
    </row>
    <row r="31" ht="14.25" customHeight="1">
      <c r="A31" s="24"/>
      <c r="B31" s="17" t="str">
        <f>IFERROR(__xludf.DUMMYFUNCTION("if(isblank(A31),"""",filter(Moorings!A:A,Moorings!B:B=left(A31,14),Moorings!D:D=D31))"),"")</f>
        <v/>
      </c>
      <c r="C31" s="17" t="str">
        <f>IFERROR(__xludf.DUMMYFUNCTION("if(isblank(A31),"""",filter(Moorings!C:C,Moorings!B:B=left(A31,14),Moorings!D:D=D31))"),"")</f>
        <v/>
      </c>
      <c r="D31" s="27"/>
      <c r="E31" s="17" t="str">
        <f>IFERROR(__xludf.DUMMYFUNCTION("if(isblank(A31),"""",filter(Moorings!A:A,Moorings!B:B=A31,Moorings!D:D=D31))"),"")</f>
        <v/>
      </c>
      <c r="F31" s="17" t="str">
        <f>IFERROR(__xludf.DUMMYFUNCTION("if(isblank(A31),"""",filter(Moorings!C:C,Moorings!B:B=A31,Moorings!D:D=D31))"),"")</f>
        <v/>
      </c>
      <c r="G31" s="24"/>
      <c r="H31" s="24"/>
      <c r="I31" s="24"/>
      <c r="J31" s="23"/>
      <c r="K31" s="23"/>
      <c r="L31" s="23"/>
      <c r="M31" s="23"/>
      <c r="N31" s="23"/>
      <c r="O31" s="10"/>
      <c r="P31" s="10"/>
      <c r="Q31" s="10"/>
      <c r="R31" s="10"/>
    </row>
    <row r="32" ht="14.25" customHeight="1">
      <c r="A32" s="24" t="s">
        <v>34</v>
      </c>
      <c r="B32" s="17" t="str">
        <f>IFERROR(__xludf.DUMMYFUNCTION("if(isblank(A32),"""",filter(Moorings!A:A,Moorings!B:B=left(A32,14),Moorings!D:D=D32))"),"ATAPL-69839-002-0105")</f>
        <v>ATAPL-69839-002-0105</v>
      </c>
      <c r="C32" s="17" t="str">
        <f>IFERROR(__xludf.DUMMYFUNCTION("if(isblank(A32),"""",filter(Moorings!C:C,Moorings!B:B=left(A32,14),Moorings!D:D=D32))"),"SN0105")</f>
        <v>SN0105</v>
      </c>
      <c r="D32" s="27">
        <v>2.0</v>
      </c>
      <c r="E32" s="17" t="str">
        <f>IFERROR(__xludf.DUMMYFUNCTION("if(isblank(A32),"""",filter(Moorings!A:A,Moorings!B:B=A32,Moorings!D:D=D32))"),"ATOSU-66662-00014")</f>
        <v>ATOSU-66662-00014</v>
      </c>
      <c r="F32" s="17" t="str">
        <f>IFERROR(__xludf.DUMMYFUNCTION("if(isblank(A32),"""",filter(Moorings!C:C,Moorings!B:B=A32,Moorings!D:D=D32))"),"16-50113")</f>
        <v>16-50113</v>
      </c>
      <c r="G32" s="24" t="s">
        <v>65</v>
      </c>
      <c r="H32" s="24">
        <v>44.37414</v>
      </c>
      <c r="I32" s="24"/>
      <c r="J32" s="23"/>
      <c r="K32" s="23"/>
      <c r="L32" s="23"/>
      <c r="M32" s="23"/>
      <c r="N32" s="23"/>
      <c r="O32" s="10"/>
      <c r="P32" s="10"/>
      <c r="Q32" s="10"/>
      <c r="R32" s="10"/>
    </row>
    <row r="33" ht="14.25" customHeight="1">
      <c r="A33" s="24" t="s">
        <v>34</v>
      </c>
      <c r="B33" s="17" t="str">
        <f>IFERROR(__xludf.DUMMYFUNCTION("if(isblank(A33),"""",filter(Moorings!A:A,Moorings!B:B=left(A33,14),Moorings!D:D=D33))"),"ATAPL-69839-002-0105")</f>
        <v>ATAPL-69839-002-0105</v>
      </c>
      <c r="C33" s="17" t="str">
        <f>IFERROR(__xludf.DUMMYFUNCTION("if(isblank(A33),"""",filter(Moorings!C:C,Moorings!B:B=left(A33,14),Moorings!D:D=D33))"),"SN0105")</f>
        <v>SN0105</v>
      </c>
      <c r="D33" s="27">
        <v>2.0</v>
      </c>
      <c r="E33" s="17" t="str">
        <f>IFERROR(__xludf.DUMMYFUNCTION("if(isblank(A33),"""",filter(Moorings!A:A,Moorings!B:B=A33,Moorings!D:D=D33))"),"ATOSU-66662-00014")</f>
        <v>ATOSU-66662-00014</v>
      </c>
      <c r="F33" s="17" t="str">
        <f>IFERROR(__xludf.DUMMYFUNCTION("if(isblank(A33),"""",filter(Moorings!C:C,Moorings!B:B=A33,Moorings!D:D=D33))"),"16-50113")</f>
        <v>16-50113</v>
      </c>
      <c r="G33" s="24" t="s">
        <v>73</v>
      </c>
      <c r="H33" s="24">
        <v>-124.9565267</v>
      </c>
      <c r="I33" s="24"/>
      <c r="J33" s="23"/>
      <c r="K33" s="23"/>
      <c r="L33" s="23"/>
      <c r="M33" s="23"/>
      <c r="N33" s="23"/>
      <c r="O33" s="10"/>
      <c r="P33" s="10"/>
      <c r="Q33" s="10"/>
      <c r="R33" s="10"/>
    </row>
    <row r="34" ht="14.25" customHeight="1">
      <c r="A34" s="24" t="s">
        <v>34</v>
      </c>
      <c r="B34" s="17" t="str">
        <f>IFERROR(__xludf.DUMMYFUNCTION("if(isblank(A34),"""",filter(Moorings!A:A,Moorings!B:B=left(A34,14),Moorings!D:D=D34))"),"ATAPL-69839-002-0105")</f>
        <v>ATAPL-69839-002-0105</v>
      </c>
      <c r="C34" s="17" t="str">
        <f>IFERROR(__xludf.DUMMYFUNCTION("if(isblank(A34),"""",filter(Moorings!C:C,Moorings!B:B=left(A34,14),Moorings!D:D=D34))"),"SN0105")</f>
        <v>SN0105</v>
      </c>
      <c r="D34" s="27">
        <v>2.0</v>
      </c>
      <c r="E34" s="17" t="str">
        <f>IFERROR(__xludf.DUMMYFUNCTION("if(isblank(A34),"""",filter(Moorings!A:A,Moorings!B:B=A34,Moorings!D:D=D34))"),"ATOSU-66662-00014")</f>
        <v>ATOSU-66662-00014</v>
      </c>
      <c r="F34" s="17" t="str">
        <f>IFERROR(__xludf.DUMMYFUNCTION("if(isblank(A34),"""",filter(Moorings!C:C,Moorings!B:B=A34,Moorings!D:D=D34))"),"16-50113")</f>
        <v>16-50113</v>
      </c>
      <c r="G34" s="24" t="s">
        <v>82</v>
      </c>
      <c r="H34" s="24">
        <v>0.001283328</v>
      </c>
      <c r="I34" s="24"/>
      <c r="J34" s="23"/>
      <c r="K34" s="23"/>
      <c r="L34" s="23"/>
      <c r="M34" s="23"/>
      <c r="N34" s="23"/>
      <c r="O34" s="10"/>
      <c r="P34" s="10"/>
      <c r="Q34" s="10"/>
      <c r="R34" s="10"/>
    </row>
    <row r="35" ht="14.25" customHeight="1">
      <c r="A35" s="24" t="s">
        <v>34</v>
      </c>
      <c r="B35" s="17" t="str">
        <f>IFERROR(__xludf.DUMMYFUNCTION("if(isblank(A35),"""",filter(Moorings!A:A,Moorings!B:B=left(A35,14),Moorings!D:D=D35))"),"ATAPL-69839-002-0105")</f>
        <v>ATAPL-69839-002-0105</v>
      </c>
      <c r="C35" s="17" t="str">
        <f>IFERROR(__xludf.DUMMYFUNCTION("if(isblank(A35),"""",filter(Moorings!C:C,Moorings!B:B=left(A35,14),Moorings!D:D=D35))"),"SN0105")</f>
        <v>SN0105</v>
      </c>
      <c r="D35" s="27">
        <v>2.0</v>
      </c>
      <c r="E35" s="17" t="str">
        <f>IFERROR(__xludf.DUMMYFUNCTION("if(isblank(A35),"""",filter(Moorings!A:A,Moorings!B:B=A35,Moorings!D:D=D35))"),"ATOSU-66662-00014")</f>
        <v>ATOSU-66662-00014</v>
      </c>
      <c r="F35" s="17" t="str">
        <f>IFERROR(__xludf.DUMMYFUNCTION("if(isblank(A35),"""",filter(Moorings!C:C,Moorings!B:B=A35,Moorings!D:D=D35))"),"16-50113")</f>
        <v>16-50113</v>
      </c>
      <c r="G35" s="24" t="s">
        <v>87</v>
      </c>
      <c r="H35" s="24">
        <v>2.679391E-4</v>
      </c>
      <c r="I35" s="24"/>
      <c r="J35" s="23"/>
      <c r="K35" s="23"/>
      <c r="L35" s="23"/>
      <c r="M35" s="23"/>
      <c r="N35" s="23"/>
      <c r="O35" s="10"/>
      <c r="P35" s="10"/>
      <c r="Q35" s="10"/>
      <c r="R35" s="10"/>
    </row>
    <row r="36" ht="14.25" customHeight="1">
      <c r="A36" s="24" t="s">
        <v>34</v>
      </c>
      <c r="B36" s="17" t="str">
        <f>IFERROR(__xludf.DUMMYFUNCTION("if(isblank(A36),"""",filter(Moorings!A:A,Moorings!B:B=left(A36,14),Moorings!D:D=D36))"),"ATAPL-69839-002-0105")</f>
        <v>ATAPL-69839-002-0105</v>
      </c>
      <c r="C36" s="17" t="str">
        <f>IFERROR(__xludf.DUMMYFUNCTION("if(isblank(A36),"""",filter(Moorings!C:C,Moorings!B:B=left(A36,14),Moorings!D:D=D36))"),"SN0105")</f>
        <v>SN0105</v>
      </c>
      <c r="D36" s="27">
        <v>2.0</v>
      </c>
      <c r="E36" s="17" t="str">
        <f>IFERROR(__xludf.DUMMYFUNCTION("if(isblank(A36),"""",filter(Moorings!A:A,Moorings!B:B=A36,Moorings!D:D=D36))"),"ATOSU-66662-00014")</f>
        <v>ATOSU-66662-00014</v>
      </c>
      <c r="F36" s="17" t="str">
        <f>IFERROR(__xludf.DUMMYFUNCTION("if(isblank(A36),"""",filter(Moorings!C:C,Moorings!B:B=A36,Moorings!D:D=D36))"),"16-50113")</f>
        <v>16-50113</v>
      </c>
      <c r="G36" s="24" t="s">
        <v>94</v>
      </c>
      <c r="H36" s="24">
        <v>-5.679432E-7</v>
      </c>
      <c r="I36" s="24"/>
      <c r="J36" s="23"/>
      <c r="K36" s="23"/>
      <c r="L36" s="23"/>
      <c r="M36" s="23"/>
      <c r="N36" s="23"/>
      <c r="O36" s="10"/>
      <c r="P36" s="10"/>
      <c r="Q36" s="10"/>
      <c r="R36" s="10"/>
    </row>
    <row r="37" ht="14.25" customHeight="1">
      <c r="A37" s="24" t="s">
        <v>34</v>
      </c>
      <c r="B37" s="17" t="str">
        <f>IFERROR(__xludf.DUMMYFUNCTION("if(isblank(A37),"""",filter(Moorings!A:A,Moorings!B:B=left(A37,14),Moorings!D:D=D37))"),"ATAPL-69839-002-0105")</f>
        <v>ATAPL-69839-002-0105</v>
      </c>
      <c r="C37" s="17" t="str">
        <f>IFERROR(__xludf.DUMMYFUNCTION("if(isblank(A37),"""",filter(Moorings!C:C,Moorings!B:B=left(A37,14),Moorings!D:D=D37))"),"SN0105")</f>
        <v>SN0105</v>
      </c>
      <c r="D37" s="27">
        <v>2.0</v>
      </c>
      <c r="E37" s="17" t="str">
        <f>IFERROR(__xludf.DUMMYFUNCTION("if(isblank(A37),"""",filter(Moorings!A:A,Moorings!B:B=A37,Moorings!D:D=D37))"),"ATOSU-66662-00014")</f>
        <v>ATOSU-66662-00014</v>
      </c>
      <c r="F37" s="17" t="str">
        <f>IFERROR(__xludf.DUMMYFUNCTION("if(isblank(A37),"""",filter(Moorings!C:C,Moorings!B:B=A37,Moorings!D:D=D37))"),"16-50113")</f>
        <v>16-50113</v>
      </c>
      <c r="G37" s="24" t="s">
        <v>98</v>
      </c>
      <c r="H37" s="24">
        <v>1.573078E-7</v>
      </c>
      <c r="I37" s="24"/>
      <c r="J37" s="23"/>
      <c r="K37" s="23"/>
      <c r="L37" s="23"/>
      <c r="M37" s="23"/>
      <c r="N37" s="23"/>
      <c r="O37" s="10"/>
      <c r="P37" s="10"/>
      <c r="Q37" s="10"/>
      <c r="R37" s="10"/>
    </row>
    <row r="38" ht="14.25" customHeight="1">
      <c r="A38" s="24" t="s">
        <v>34</v>
      </c>
      <c r="B38" s="17" t="str">
        <f>IFERROR(__xludf.DUMMYFUNCTION("if(isblank(A38),"""",filter(Moorings!A:A,Moorings!B:B=left(A38,14),Moorings!D:D=D38))"),"ATAPL-69839-002-0105")</f>
        <v>ATAPL-69839-002-0105</v>
      </c>
      <c r="C38" s="17" t="str">
        <f>IFERROR(__xludf.DUMMYFUNCTION("if(isblank(A38),"""",filter(Moorings!C:C,Moorings!B:B=left(A38,14),Moorings!D:D=D38))"),"SN0105")</f>
        <v>SN0105</v>
      </c>
      <c r="D38" s="27">
        <v>2.0</v>
      </c>
      <c r="E38" s="17" t="str">
        <f>IFERROR(__xludf.DUMMYFUNCTION("if(isblank(A38),"""",filter(Moorings!A:A,Moorings!B:B=A38,Moorings!D:D=D38))"),"ATOSU-66662-00014")</f>
        <v>ATOSU-66662-00014</v>
      </c>
      <c r="F38" s="17" t="str">
        <f>IFERROR(__xludf.DUMMYFUNCTION("if(isblank(A38),"""",filter(Moorings!C:C,Moorings!B:B=A38,Moorings!D:D=D38))"),"16-50113")</f>
        <v>16-50113</v>
      </c>
      <c r="G38" s="24" t="s">
        <v>106</v>
      </c>
      <c r="H38" s="24">
        <v>-9.57E-8</v>
      </c>
      <c r="I38" s="24"/>
      <c r="J38" s="23"/>
      <c r="K38" s="23"/>
      <c r="L38" s="23"/>
      <c r="M38" s="23"/>
      <c r="N38" s="23"/>
      <c r="O38" s="10"/>
      <c r="P38" s="10"/>
      <c r="Q38" s="10"/>
      <c r="R38" s="10"/>
    </row>
    <row r="39" ht="14.25" customHeight="1">
      <c r="A39" s="24" t="s">
        <v>34</v>
      </c>
      <c r="B39" s="17" t="str">
        <f>IFERROR(__xludf.DUMMYFUNCTION("if(isblank(A39),"""",filter(Moorings!A:A,Moorings!B:B=left(A39,14),Moorings!D:D=D39))"),"ATAPL-69839-002-0105")</f>
        <v>ATAPL-69839-002-0105</v>
      </c>
      <c r="C39" s="17" t="str">
        <f>IFERROR(__xludf.DUMMYFUNCTION("if(isblank(A39),"""",filter(Moorings!C:C,Moorings!B:B=left(A39,14),Moorings!D:D=D39))"),"SN0105")</f>
        <v>SN0105</v>
      </c>
      <c r="D39" s="27">
        <v>2.0</v>
      </c>
      <c r="E39" s="17" t="str">
        <f>IFERROR(__xludf.DUMMYFUNCTION("if(isblank(A39),"""",filter(Moorings!A:A,Moorings!B:B=A39,Moorings!D:D=D39))"),"ATOSU-66662-00014")</f>
        <v>ATOSU-66662-00014</v>
      </c>
      <c r="F39" s="17" t="str">
        <f>IFERROR(__xludf.DUMMYFUNCTION("if(isblank(A39),"""",filter(Moorings!C:C,Moorings!B:B=A39,Moorings!D:D=D39))"),"16-50113")</f>
        <v>16-50113</v>
      </c>
      <c r="G39" s="24" t="s">
        <v>115</v>
      </c>
      <c r="H39" s="24">
        <v>3.25E-6</v>
      </c>
      <c r="I39" s="24"/>
      <c r="J39" s="23"/>
      <c r="K39" s="23"/>
      <c r="L39" s="23"/>
      <c r="M39" s="23"/>
      <c r="N39" s="23"/>
      <c r="O39" s="10"/>
      <c r="P39" s="10"/>
      <c r="Q39" s="10"/>
      <c r="R39" s="10"/>
    </row>
    <row r="40" ht="14.25" customHeight="1">
      <c r="A40" s="24" t="s">
        <v>34</v>
      </c>
      <c r="B40" s="17" t="str">
        <f>IFERROR(__xludf.DUMMYFUNCTION("if(isblank(A40),"""",filter(Moorings!A:A,Moorings!B:B=left(A40,14),Moorings!D:D=D40))"),"ATAPL-69839-002-0105")</f>
        <v>ATAPL-69839-002-0105</v>
      </c>
      <c r="C40" s="17" t="str">
        <f>IFERROR(__xludf.DUMMYFUNCTION("if(isblank(A40),"""",filter(Moorings!C:C,Moorings!B:B=left(A40,14),Moorings!D:D=D40))"),"SN0105")</f>
        <v>SN0105</v>
      </c>
      <c r="D40" s="27">
        <v>2.0</v>
      </c>
      <c r="E40" s="17" t="str">
        <f>IFERROR(__xludf.DUMMYFUNCTION("if(isblank(A40),"""",filter(Moorings!A:A,Moorings!B:B=A40,Moorings!D:D=D40))"),"ATOSU-66662-00014")</f>
        <v>ATOSU-66662-00014</v>
      </c>
      <c r="F40" s="17" t="str">
        <f>IFERROR(__xludf.DUMMYFUNCTION("if(isblank(A40),"""",filter(Moorings!C:C,Moorings!B:B=A40,Moorings!D:D=D40))"),"16-50113")</f>
        <v>16-50113</v>
      </c>
      <c r="G40" s="24" t="s">
        <v>122</v>
      </c>
      <c r="H40" s="24">
        <v>-0.9703153</v>
      </c>
      <c r="I40" s="24"/>
      <c r="J40" s="23"/>
      <c r="K40" s="23"/>
      <c r="L40" s="23"/>
      <c r="M40" s="23"/>
      <c r="N40" s="23"/>
      <c r="O40" s="10"/>
      <c r="P40" s="10"/>
      <c r="Q40" s="10"/>
      <c r="R40" s="10"/>
    </row>
    <row r="41" ht="14.25" customHeight="1">
      <c r="A41" s="24" t="s">
        <v>34</v>
      </c>
      <c r="B41" s="17" t="str">
        <f>IFERROR(__xludf.DUMMYFUNCTION("if(isblank(A41),"""",filter(Moorings!A:A,Moorings!B:B=left(A41,14),Moorings!D:D=D41))"),"ATAPL-69839-002-0105")</f>
        <v>ATAPL-69839-002-0105</v>
      </c>
      <c r="C41" s="17" t="str">
        <f>IFERROR(__xludf.DUMMYFUNCTION("if(isblank(A41),"""",filter(Moorings!C:C,Moorings!B:B=left(A41,14),Moorings!D:D=D41))"),"SN0105")</f>
        <v>SN0105</v>
      </c>
      <c r="D41" s="27">
        <v>2.0</v>
      </c>
      <c r="E41" s="17" t="str">
        <f>IFERROR(__xludf.DUMMYFUNCTION("if(isblank(A41),"""",filter(Moorings!A:A,Moorings!B:B=A41,Moorings!D:D=D41))"),"ATOSU-66662-00014")</f>
        <v>ATOSU-66662-00014</v>
      </c>
      <c r="F41" s="17" t="str">
        <f>IFERROR(__xludf.DUMMYFUNCTION("if(isblank(A41),"""",filter(Moorings!C:C,Moorings!B:B=A41,Moorings!D:D=D41))"),"16-50113")</f>
        <v>16-50113</v>
      </c>
      <c r="G41" s="24" t="s">
        <v>123</v>
      </c>
      <c r="H41" s="24">
        <v>0.1511888</v>
      </c>
      <c r="I41" s="24"/>
      <c r="J41" s="23"/>
      <c r="K41" s="23"/>
      <c r="L41" s="23"/>
      <c r="M41" s="23"/>
      <c r="N41" s="23"/>
      <c r="O41" s="10"/>
      <c r="P41" s="10"/>
      <c r="Q41" s="10"/>
      <c r="R41" s="10"/>
    </row>
    <row r="42" ht="14.25" customHeight="1">
      <c r="A42" s="24" t="s">
        <v>34</v>
      </c>
      <c r="B42" s="17" t="str">
        <f>IFERROR(__xludf.DUMMYFUNCTION("if(isblank(A42),"""",filter(Moorings!A:A,Moorings!B:B=left(A42,14),Moorings!D:D=D42))"),"ATAPL-69839-002-0105")</f>
        <v>ATAPL-69839-002-0105</v>
      </c>
      <c r="C42" s="17" t="str">
        <f>IFERROR(__xludf.DUMMYFUNCTION("if(isblank(A42),"""",filter(Moorings!C:C,Moorings!B:B=left(A42,14),Moorings!D:D=D42))"),"SN0105")</f>
        <v>SN0105</v>
      </c>
      <c r="D42" s="27">
        <v>2.0</v>
      </c>
      <c r="E42" s="17" t="str">
        <f>IFERROR(__xludf.DUMMYFUNCTION("if(isblank(A42),"""",filter(Moorings!A:A,Moorings!B:B=A42,Moorings!D:D=D42))"),"ATOSU-66662-00014")</f>
        <v>ATOSU-66662-00014</v>
      </c>
      <c r="F42" s="17" t="str">
        <f>IFERROR(__xludf.DUMMYFUNCTION("if(isblank(A42),"""",filter(Moorings!C:C,Moorings!B:B=A42,Moorings!D:D=D42))"),"16-50113")</f>
        <v>16-50113</v>
      </c>
      <c r="G42" s="24" t="s">
        <v>125</v>
      </c>
      <c r="H42" s="24">
        <v>-1.52316E-4</v>
      </c>
      <c r="I42" s="24"/>
      <c r="J42" s="23"/>
      <c r="K42" s="23"/>
      <c r="L42" s="23"/>
      <c r="M42" s="23"/>
      <c r="N42" s="23"/>
      <c r="O42" s="10"/>
      <c r="P42" s="10"/>
      <c r="Q42" s="10"/>
      <c r="R42" s="10"/>
    </row>
    <row r="43" ht="14.25" customHeight="1">
      <c r="A43" s="24" t="s">
        <v>34</v>
      </c>
      <c r="B43" s="17" t="str">
        <f>IFERROR(__xludf.DUMMYFUNCTION("if(isblank(A43),"""",filter(Moorings!A:A,Moorings!B:B=left(A43,14),Moorings!D:D=D43))"),"ATAPL-69839-002-0105")</f>
        <v>ATAPL-69839-002-0105</v>
      </c>
      <c r="C43" s="17" t="str">
        <f>IFERROR(__xludf.DUMMYFUNCTION("if(isblank(A43),"""",filter(Moorings!C:C,Moorings!B:B=left(A43,14),Moorings!D:D=D43))"),"SN0105")</f>
        <v>SN0105</v>
      </c>
      <c r="D43" s="27">
        <v>2.0</v>
      </c>
      <c r="E43" s="17" t="str">
        <f>IFERROR(__xludf.DUMMYFUNCTION("if(isblank(A43),"""",filter(Moorings!A:A,Moorings!B:B=A43,Moorings!D:D=D43))"),"ATOSU-66662-00014")</f>
        <v>ATOSU-66662-00014</v>
      </c>
      <c r="F43" s="17" t="str">
        <f>IFERROR(__xludf.DUMMYFUNCTION("if(isblank(A43),"""",filter(Moorings!C:C,Moorings!B:B=A43,Moorings!D:D=D43))"),"16-50113")</f>
        <v>16-50113</v>
      </c>
      <c r="G43" s="24" t="s">
        <v>128</v>
      </c>
      <c r="H43" s="24">
        <v>3.437225E-5</v>
      </c>
      <c r="I43" s="24"/>
      <c r="J43" s="23"/>
      <c r="K43" s="23"/>
      <c r="L43" s="23"/>
      <c r="M43" s="23"/>
      <c r="N43" s="23"/>
      <c r="O43" s="10"/>
      <c r="P43" s="10"/>
      <c r="Q43" s="10"/>
      <c r="R43" s="10"/>
    </row>
    <row r="44" ht="14.25" customHeight="1">
      <c r="A44" s="24" t="s">
        <v>34</v>
      </c>
      <c r="B44" s="17" t="str">
        <f>IFERROR(__xludf.DUMMYFUNCTION("if(isblank(A44),"""",filter(Moorings!A:A,Moorings!B:B=left(A44,14),Moorings!D:D=D44))"),"ATAPL-69839-002-0105")</f>
        <v>ATAPL-69839-002-0105</v>
      </c>
      <c r="C44" s="17" t="str">
        <f>IFERROR(__xludf.DUMMYFUNCTION("if(isblank(A44),"""",filter(Moorings!C:C,Moorings!B:B=left(A44,14),Moorings!D:D=D44))"),"SN0105")</f>
        <v>SN0105</v>
      </c>
      <c r="D44" s="27">
        <v>2.0</v>
      </c>
      <c r="E44" s="17" t="str">
        <f>IFERROR(__xludf.DUMMYFUNCTION("if(isblank(A44),"""",filter(Moorings!A:A,Moorings!B:B=A44,Moorings!D:D=D44))"),"ATOSU-66662-00014")</f>
        <v>ATOSU-66662-00014</v>
      </c>
      <c r="F44" s="17" t="str">
        <f>IFERROR(__xludf.DUMMYFUNCTION("if(isblank(A44),"""",filter(Moorings!C:C,Moorings!B:B=A44,Moorings!D:D=D44))"),"16-50113")</f>
        <v>16-50113</v>
      </c>
      <c r="G44" s="24" t="s">
        <v>130</v>
      </c>
      <c r="H44" s="24">
        <v>-1.468163</v>
      </c>
      <c r="I44" s="24"/>
      <c r="J44" s="23"/>
      <c r="K44" s="23"/>
      <c r="L44" s="23"/>
      <c r="M44" s="23"/>
      <c r="N44" s="23"/>
      <c r="O44" s="10"/>
      <c r="P44" s="10"/>
      <c r="Q44" s="10"/>
      <c r="R44" s="10"/>
    </row>
    <row r="45" ht="14.25" customHeight="1">
      <c r="A45" s="24" t="s">
        <v>34</v>
      </c>
      <c r="B45" s="17" t="str">
        <f>IFERROR(__xludf.DUMMYFUNCTION("if(isblank(A45),"""",filter(Moorings!A:A,Moorings!B:B=left(A45,14),Moorings!D:D=D45))"),"ATAPL-69839-002-0105")</f>
        <v>ATAPL-69839-002-0105</v>
      </c>
      <c r="C45" s="17" t="str">
        <f>IFERROR(__xludf.DUMMYFUNCTION("if(isblank(A45),"""",filter(Moorings!C:C,Moorings!B:B=left(A45,14),Moorings!D:D=D45))"),"SN0105")</f>
        <v>SN0105</v>
      </c>
      <c r="D45" s="27">
        <v>2.0</v>
      </c>
      <c r="E45" s="17" t="str">
        <f>IFERROR(__xludf.DUMMYFUNCTION("if(isblank(A45),"""",filter(Moorings!A:A,Moorings!B:B=A45,Moorings!D:D=D45))"),"ATOSU-66662-00014")</f>
        <v>ATOSU-66662-00014</v>
      </c>
      <c r="F45" s="17" t="str">
        <f>IFERROR(__xludf.DUMMYFUNCTION("if(isblank(A45),"""",filter(Moorings!C:C,Moorings!B:B=A45,Moorings!D:D=D45))"),"16-50113")</f>
        <v>16-50113</v>
      </c>
      <c r="G45" s="24" t="s">
        <v>131</v>
      </c>
      <c r="H45" s="24">
        <v>0.001713572</v>
      </c>
      <c r="I45" s="24"/>
      <c r="J45" s="23"/>
      <c r="K45" s="23"/>
      <c r="L45" s="23"/>
      <c r="M45" s="23"/>
      <c r="N45" s="23"/>
      <c r="O45" s="10"/>
      <c r="P45" s="10"/>
      <c r="Q45" s="10"/>
      <c r="R45" s="10"/>
    </row>
    <row r="46" ht="14.25" customHeight="1">
      <c r="A46" s="24" t="s">
        <v>34</v>
      </c>
      <c r="B46" s="17" t="str">
        <f>IFERROR(__xludf.DUMMYFUNCTION("if(isblank(A46),"""",filter(Moorings!A:A,Moorings!B:B=left(A46,14),Moorings!D:D=D46))"),"ATAPL-69839-002-0105")</f>
        <v>ATAPL-69839-002-0105</v>
      </c>
      <c r="C46" s="17" t="str">
        <f>IFERROR(__xludf.DUMMYFUNCTION("if(isblank(A46),"""",filter(Moorings!C:C,Moorings!B:B=left(A46,14),Moorings!D:D=D46))"),"SN0105")</f>
        <v>SN0105</v>
      </c>
      <c r="D46" s="27">
        <v>2.0</v>
      </c>
      <c r="E46" s="17" t="str">
        <f>IFERROR(__xludf.DUMMYFUNCTION("if(isblank(A46),"""",filter(Moorings!A:A,Moorings!B:B=A46,Moorings!D:D=D46))"),"ATOSU-66662-00014")</f>
        <v>ATOSU-66662-00014</v>
      </c>
      <c r="F46" s="17" t="str">
        <f>IFERROR(__xludf.DUMMYFUNCTION("if(isblank(A46),"""",filter(Moorings!C:C,Moorings!B:B=A46,Moorings!D:D=D46))"),"16-50113")</f>
        <v>16-50113</v>
      </c>
      <c r="G46" s="24" t="s">
        <v>132</v>
      </c>
      <c r="H46" s="46">
        <v>8.325644E-11</v>
      </c>
      <c r="I46" s="24"/>
      <c r="J46" s="23"/>
      <c r="K46" s="23"/>
      <c r="L46" s="23"/>
      <c r="M46" s="23"/>
      <c r="N46" s="23"/>
      <c r="O46" s="10"/>
      <c r="P46" s="10"/>
      <c r="Q46" s="10"/>
      <c r="R46" s="10"/>
    </row>
    <row r="47" ht="14.25" customHeight="1">
      <c r="A47" s="24" t="s">
        <v>34</v>
      </c>
      <c r="B47" s="17" t="str">
        <f>IFERROR(__xludf.DUMMYFUNCTION("if(isblank(A47),"""",filter(Moorings!A:A,Moorings!B:B=left(A47,14),Moorings!D:D=D47))"),"ATAPL-69839-002-0105")</f>
        <v>ATAPL-69839-002-0105</v>
      </c>
      <c r="C47" s="17" t="str">
        <f>IFERROR(__xludf.DUMMYFUNCTION("if(isblank(A47),"""",filter(Moorings!C:C,Moorings!B:B=left(A47,14),Moorings!D:D=D47))"),"SN0105")</f>
        <v>SN0105</v>
      </c>
      <c r="D47" s="27">
        <v>2.0</v>
      </c>
      <c r="E47" s="17" t="str">
        <f>IFERROR(__xludf.DUMMYFUNCTION("if(isblank(A47),"""",filter(Moorings!A:A,Moorings!B:B=A47,Moorings!D:D=D47))"),"ATOSU-66662-00014")</f>
        <v>ATOSU-66662-00014</v>
      </c>
      <c r="F47" s="17" t="str">
        <f>IFERROR(__xludf.DUMMYFUNCTION("if(isblank(A47),"""",filter(Moorings!C:C,Moorings!B:B=A47,Moorings!D:D=D47))"),"16-50113")</f>
        <v>16-50113</v>
      </c>
      <c r="G47" s="24" t="s">
        <v>133</v>
      </c>
      <c r="H47" s="24">
        <v>156.8196</v>
      </c>
      <c r="I47" s="24"/>
      <c r="J47" s="23"/>
      <c r="K47" s="23"/>
      <c r="L47" s="23"/>
      <c r="M47" s="23"/>
      <c r="N47" s="23"/>
      <c r="O47" s="10"/>
      <c r="P47" s="10"/>
      <c r="Q47" s="10"/>
      <c r="R47" s="10"/>
    </row>
    <row r="48" ht="14.25" customHeight="1">
      <c r="A48" s="24" t="s">
        <v>34</v>
      </c>
      <c r="B48" s="17" t="str">
        <f>IFERROR(__xludf.DUMMYFUNCTION("if(isblank(A48),"""",filter(Moorings!A:A,Moorings!B:B=left(A48,14),Moorings!D:D=D48))"),"ATAPL-69839-002-0105")</f>
        <v>ATAPL-69839-002-0105</v>
      </c>
      <c r="C48" s="17" t="str">
        <f>IFERROR(__xludf.DUMMYFUNCTION("if(isblank(A48),"""",filter(Moorings!C:C,Moorings!B:B=left(A48,14),Moorings!D:D=D48))"),"SN0105")</f>
        <v>SN0105</v>
      </c>
      <c r="D48" s="27">
        <v>2.0</v>
      </c>
      <c r="E48" s="17" t="str">
        <f>IFERROR(__xludf.DUMMYFUNCTION("if(isblank(A48),"""",filter(Moorings!A:A,Moorings!B:B=A48,Moorings!D:D=D48))"),"ATOSU-66662-00014")</f>
        <v>ATOSU-66662-00014</v>
      </c>
      <c r="F48" s="17" t="str">
        <f>IFERROR(__xludf.DUMMYFUNCTION("if(isblank(A48),"""",filter(Moorings!C:C,Moorings!B:B=A48,Moorings!D:D=D48))"),"16-50113")</f>
        <v>16-50113</v>
      </c>
      <c r="G48" s="24" t="s">
        <v>134</v>
      </c>
      <c r="H48" s="24">
        <v>-68.61056</v>
      </c>
      <c r="I48" s="24"/>
      <c r="J48" s="23"/>
      <c r="K48" s="23"/>
      <c r="L48" s="23"/>
      <c r="M48" s="23"/>
      <c r="N48" s="23"/>
      <c r="O48" s="10"/>
      <c r="P48" s="10"/>
      <c r="Q48" s="10"/>
      <c r="R48" s="10"/>
    </row>
    <row r="49" ht="14.25" customHeight="1">
      <c r="A49" s="24" t="s">
        <v>34</v>
      </c>
      <c r="B49" s="17" t="str">
        <f>IFERROR(__xludf.DUMMYFUNCTION("if(isblank(A49),"""",filter(Moorings!A:A,Moorings!B:B=left(A49,14),Moorings!D:D=D49))"),"ATAPL-69839-002-0105")</f>
        <v>ATAPL-69839-002-0105</v>
      </c>
      <c r="C49" s="17" t="str">
        <f>IFERROR(__xludf.DUMMYFUNCTION("if(isblank(A49),"""",filter(Moorings!C:C,Moorings!B:B=left(A49,14),Moorings!D:D=D49))"),"SN0105")</f>
        <v>SN0105</v>
      </c>
      <c r="D49" s="27">
        <v>2.0</v>
      </c>
      <c r="E49" s="17" t="str">
        <f>IFERROR(__xludf.DUMMYFUNCTION("if(isblank(A49),"""",filter(Moorings!A:A,Moorings!B:B=A49,Moorings!D:D=D49))"),"ATOSU-66662-00014")</f>
        <v>ATOSU-66662-00014</v>
      </c>
      <c r="F49" s="17" t="str">
        <f>IFERROR(__xludf.DUMMYFUNCTION("if(isblank(A49),"""",filter(Moorings!C:C,Moorings!B:B=A49,Moorings!D:D=D49))"),"16-50113")</f>
        <v>16-50113</v>
      </c>
      <c r="G49" s="24" t="s">
        <v>135</v>
      </c>
      <c r="H49" s="24">
        <v>-2.01988</v>
      </c>
      <c r="I49" s="24"/>
      <c r="J49" s="23"/>
      <c r="K49" s="23"/>
      <c r="L49" s="23"/>
      <c r="M49" s="23"/>
      <c r="N49" s="23"/>
      <c r="O49" s="10"/>
      <c r="P49" s="10"/>
      <c r="Q49" s="10"/>
      <c r="R49" s="10"/>
    </row>
    <row r="50" ht="14.25" customHeight="1">
      <c r="A50" s="24" t="s">
        <v>34</v>
      </c>
      <c r="B50" s="17" t="str">
        <f>IFERROR(__xludf.DUMMYFUNCTION("if(isblank(A50),"""",filter(Moorings!A:A,Moorings!B:B=left(A50,14),Moorings!D:D=D50))"),"ATAPL-69839-002-0105")</f>
        <v>ATAPL-69839-002-0105</v>
      </c>
      <c r="C50" s="17" t="str">
        <f>IFERROR(__xludf.DUMMYFUNCTION("if(isblank(A50),"""",filter(Moorings!C:C,Moorings!B:B=left(A50,14),Moorings!D:D=D50))"),"SN0105")</f>
        <v>SN0105</v>
      </c>
      <c r="D50" s="27">
        <v>2.0</v>
      </c>
      <c r="E50" s="17" t="str">
        <f>IFERROR(__xludf.DUMMYFUNCTION("if(isblank(A50),"""",filter(Moorings!A:A,Moorings!B:B=A50,Moorings!D:D=D50))"),"ATOSU-66662-00014")</f>
        <v>ATOSU-66662-00014</v>
      </c>
      <c r="F50" s="17" t="str">
        <f>IFERROR(__xludf.DUMMYFUNCTION("if(isblank(A50),"""",filter(Moorings!C:C,Moorings!B:B=A50,Moorings!D:D=D50))"),"16-50113")</f>
        <v>16-50113</v>
      </c>
      <c r="G50" s="24" t="s">
        <v>136</v>
      </c>
      <c r="H50" s="24">
        <v>523305.9</v>
      </c>
      <c r="I50" s="24"/>
      <c r="J50" s="23"/>
      <c r="K50" s="23"/>
      <c r="L50" s="23"/>
      <c r="M50" s="23"/>
      <c r="N50" s="23"/>
      <c r="O50" s="10"/>
      <c r="P50" s="10"/>
      <c r="Q50" s="10"/>
      <c r="R50" s="10"/>
    </row>
    <row r="51" ht="14.25" customHeight="1">
      <c r="A51" s="24" t="s">
        <v>34</v>
      </c>
      <c r="B51" s="17" t="str">
        <f>IFERROR(__xludf.DUMMYFUNCTION("if(isblank(A51),"""",filter(Moorings!A:A,Moorings!B:B=left(A51,14),Moorings!D:D=D51))"),"ATAPL-69839-002-0105")</f>
        <v>ATAPL-69839-002-0105</v>
      </c>
      <c r="C51" s="17" t="str">
        <f>IFERROR(__xludf.DUMMYFUNCTION("if(isblank(A51),"""",filter(Moorings!C:C,Moorings!B:B=left(A51,14),Moorings!D:D=D51))"),"SN0105")</f>
        <v>SN0105</v>
      </c>
      <c r="D51" s="27">
        <v>2.0</v>
      </c>
      <c r="E51" s="17" t="str">
        <f>IFERROR(__xludf.DUMMYFUNCTION("if(isblank(A51),"""",filter(Moorings!A:A,Moorings!B:B=A51,Moorings!D:D=D51))"),"ATOSU-66662-00014")</f>
        <v>ATOSU-66662-00014</v>
      </c>
      <c r="F51" s="17" t="str">
        <f>IFERROR(__xludf.DUMMYFUNCTION("if(isblank(A51),"""",filter(Moorings!C:C,Moorings!B:B=A51,Moorings!D:D=D51))"),"16-50113")</f>
        <v>16-50113</v>
      </c>
      <c r="G51" s="24" t="s">
        <v>137</v>
      </c>
      <c r="H51" s="24">
        <v>-41.28122</v>
      </c>
      <c r="I51" s="24"/>
      <c r="J51" s="23"/>
      <c r="K51" s="23"/>
      <c r="L51" s="23"/>
      <c r="M51" s="23"/>
      <c r="N51" s="23"/>
      <c r="O51" s="10"/>
      <c r="P51" s="10"/>
      <c r="Q51" s="10"/>
      <c r="R51" s="10"/>
    </row>
    <row r="52" ht="14.25" customHeight="1">
      <c r="A52" s="24" t="s">
        <v>34</v>
      </c>
      <c r="B52" s="17" t="str">
        <f>IFERROR(__xludf.DUMMYFUNCTION("if(isblank(A52),"""",filter(Moorings!A:A,Moorings!B:B=left(A52,14),Moorings!D:D=D52))"),"ATAPL-69839-002-0105")</f>
        <v>ATAPL-69839-002-0105</v>
      </c>
      <c r="C52" s="17" t="str">
        <f>IFERROR(__xludf.DUMMYFUNCTION("if(isblank(A52),"""",filter(Moorings!C:C,Moorings!B:B=left(A52,14),Moorings!D:D=D52))"),"SN0105")</f>
        <v>SN0105</v>
      </c>
      <c r="D52" s="27">
        <v>2.0</v>
      </c>
      <c r="E52" s="17" t="str">
        <f>IFERROR(__xludf.DUMMYFUNCTION("if(isblank(A52),"""",filter(Moorings!A:A,Moorings!B:B=A52,Moorings!D:D=D52))"),"ATOSU-66662-00014")</f>
        <v>ATOSU-66662-00014</v>
      </c>
      <c r="F52" s="17" t="str">
        <f>IFERROR(__xludf.DUMMYFUNCTION("if(isblank(A52),"""",filter(Moorings!C:C,Moorings!B:B=A52,Moorings!D:D=D52))"),"16-50113")</f>
        <v>16-50113</v>
      </c>
      <c r="G52" s="24" t="s">
        <v>138</v>
      </c>
      <c r="H52" s="24">
        <v>0.1565558</v>
      </c>
      <c r="I52" s="24"/>
      <c r="J52" s="23"/>
      <c r="K52" s="23"/>
      <c r="L52" s="23"/>
      <c r="M52" s="23"/>
      <c r="N52" s="23"/>
      <c r="O52" s="10"/>
      <c r="P52" s="10"/>
      <c r="Q52" s="10"/>
      <c r="R52" s="10"/>
    </row>
    <row r="53" ht="14.25" customHeight="1">
      <c r="A53" s="24" t="s">
        <v>34</v>
      </c>
      <c r="B53" s="17" t="str">
        <f>IFERROR(__xludf.DUMMYFUNCTION("if(isblank(A53),"""",filter(Moorings!A:A,Moorings!B:B=left(A53,14),Moorings!D:D=D53))"),"ATAPL-69839-002-0105")</f>
        <v>ATAPL-69839-002-0105</v>
      </c>
      <c r="C53" s="17" t="str">
        <f>IFERROR(__xludf.DUMMYFUNCTION("if(isblank(A53),"""",filter(Moorings!C:C,Moorings!B:B=left(A53,14),Moorings!D:D=D53))"),"SN0105")</f>
        <v>SN0105</v>
      </c>
      <c r="D53" s="27">
        <v>2.0</v>
      </c>
      <c r="E53" s="17" t="str">
        <f>IFERROR(__xludf.DUMMYFUNCTION("if(isblank(A53),"""",filter(Moorings!A:A,Moorings!B:B=A53,Moorings!D:D=D53))"),"ATOSU-66662-00014")</f>
        <v>ATOSU-66662-00014</v>
      </c>
      <c r="F53" s="17" t="str">
        <f>IFERROR(__xludf.DUMMYFUNCTION("if(isblank(A53),"""",filter(Moorings!C:C,Moorings!B:B=A53,Moorings!D:D=D53))"),"16-50113")</f>
        <v>16-50113</v>
      </c>
      <c r="G53" s="24" t="s">
        <v>139</v>
      </c>
      <c r="H53" s="24">
        <v>24.92225</v>
      </c>
      <c r="I53" s="24"/>
      <c r="J53" s="23"/>
      <c r="K53" s="23"/>
      <c r="L53" s="23"/>
      <c r="M53" s="23"/>
      <c r="N53" s="23"/>
      <c r="O53" s="10"/>
      <c r="P53" s="10"/>
      <c r="Q53" s="10"/>
      <c r="R53" s="10"/>
    </row>
    <row r="54" ht="14.25" customHeight="1">
      <c r="A54" s="24" t="s">
        <v>34</v>
      </c>
      <c r="B54" s="17" t="str">
        <f>IFERROR(__xludf.DUMMYFUNCTION("if(isblank(A54),"""",filter(Moorings!A:A,Moorings!B:B=left(A54,14),Moorings!D:D=D54))"),"ATAPL-69839-002-0105")</f>
        <v>ATAPL-69839-002-0105</v>
      </c>
      <c r="C54" s="17" t="str">
        <f>IFERROR(__xludf.DUMMYFUNCTION("if(isblank(A54),"""",filter(Moorings!C:C,Moorings!B:B=left(A54,14),Moorings!D:D=D54))"),"SN0105")</f>
        <v>SN0105</v>
      </c>
      <c r="D54" s="27">
        <v>2.0</v>
      </c>
      <c r="E54" s="17" t="str">
        <f>IFERROR(__xludf.DUMMYFUNCTION("if(isblank(A54),"""",filter(Moorings!A:A,Moorings!B:B=A54,Moorings!D:D=D54))"),"ATOSU-66662-00014")</f>
        <v>ATOSU-66662-00014</v>
      </c>
      <c r="F54" s="17" t="str">
        <f>IFERROR(__xludf.DUMMYFUNCTION("if(isblank(A54),"""",filter(Moorings!C:C,Moorings!B:B=A54,Moorings!D:D=D54))"),"16-50113")</f>
        <v>16-50113</v>
      </c>
      <c r="G54" s="24" t="s">
        <v>140</v>
      </c>
      <c r="H54" s="24">
        <v>-3.5E-4</v>
      </c>
      <c r="I54" s="24"/>
      <c r="J54" s="23"/>
      <c r="K54" s="23"/>
      <c r="L54" s="23"/>
      <c r="M54" s="23"/>
      <c r="N54" s="23"/>
      <c r="O54" s="10"/>
      <c r="P54" s="10"/>
      <c r="Q54" s="10"/>
      <c r="R54" s="10"/>
    </row>
    <row r="55" ht="14.25" customHeight="1">
      <c r="A55" s="24" t="s">
        <v>34</v>
      </c>
      <c r="B55" s="17" t="str">
        <f>IFERROR(__xludf.DUMMYFUNCTION("if(isblank(A55),"""",filter(Moorings!A:A,Moorings!B:B=left(A55,14),Moorings!D:D=D55))"),"ATAPL-69839-002-0105")</f>
        <v>ATAPL-69839-002-0105</v>
      </c>
      <c r="C55" s="17" t="str">
        <f>IFERROR(__xludf.DUMMYFUNCTION("if(isblank(A55),"""",filter(Moorings!C:C,Moorings!B:B=left(A55,14),Moorings!D:D=D55))"),"SN0105")</f>
        <v>SN0105</v>
      </c>
      <c r="D55" s="27">
        <v>2.0</v>
      </c>
      <c r="E55" s="17" t="str">
        <f>IFERROR(__xludf.DUMMYFUNCTION("if(isblank(A55),"""",filter(Moorings!A:A,Moorings!B:B=A55,Moorings!D:D=D55))"),"ATOSU-66662-00014")</f>
        <v>ATOSU-66662-00014</v>
      </c>
      <c r="F55" s="17" t="str">
        <f>IFERROR(__xludf.DUMMYFUNCTION("if(isblank(A55),"""",filter(Moorings!C:C,Moorings!B:B=A55,Moorings!D:D=D55))"),"16-50113")</f>
        <v>16-50113</v>
      </c>
      <c r="G55" s="24" t="s">
        <v>141</v>
      </c>
      <c r="H55" s="24">
        <v>0.0</v>
      </c>
      <c r="I55" s="24"/>
      <c r="J55" s="23"/>
      <c r="K55" s="23"/>
      <c r="L55" s="23"/>
      <c r="M55" s="23"/>
      <c r="N55" s="23"/>
      <c r="O55" s="10"/>
      <c r="P55" s="10"/>
      <c r="Q55" s="10"/>
      <c r="R55" s="10"/>
    </row>
    <row r="56" ht="14.25" customHeight="1">
      <c r="A56" s="24"/>
      <c r="B56" s="17" t="str">
        <f>IFERROR(__xludf.DUMMYFUNCTION("if(isblank(A56),"""",filter(Moorings!A:A,Moorings!B:B=left(A56,14),Moorings!D:D=D56))"),"")</f>
        <v/>
      </c>
      <c r="C56" s="17" t="str">
        <f>IFERROR(__xludf.DUMMYFUNCTION("if(isblank(A56),"""",filter(Moorings!C:C,Moorings!B:B=left(A56,14),Moorings!D:D=D56))"),"")</f>
        <v/>
      </c>
      <c r="D56" s="27"/>
      <c r="E56" s="17" t="str">
        <f>IFERROR(__xludf.DUMMYFUNCTION("if(isblank(A56),"""",filter(Moorings!A:A,Moorings!B:B=A56,Moorings!D:D=D56))"),"")</f>
        <v/>
      </c>
      <c r="F56" s="17" t="str">
        <f>IFERROR(__xludf.DUMMYFUNCTION("if(isblank(A56),"""",filter(Moorings!C:C,Moorings!B:B=A56,Moorings!D:D=D56))"),"")</f>
        <v/>
      </c>
      <c r="G56" s="24"/>
      <c r="H56" s="24"/>
      <c r="I56" s="24"/>
      <c r="J56" s="23"/>
      <c r="K56" s="23"/>
      <c r="L56" s="23"/>
      <c r="M56" s="23"/>
      <c r="N56" s="23"/>
      <c r="O56" s="10"/>
      <c r="P56" s="10"/>
      <c r="Q56" s="10"/>
      <c r="R56" s="10"/>
    </row>
    <row r="57" ht="14.25" customHeight="1">
      <c r="A57" s="30" t="s">
        <v>34</v>
      </c>
      <c r="B57" s="17" t="str">
        <f>IFERROR(__xludf.DUMMYFUNCTION("if(isblank(A57),"""",filter(Moorings!A:A,Moorings!B:B=left(A57,14),Moorings!D:D=D57))"),"ATAPL-69839-002-0105")</f>
        <v>ATAPL-69839-002-0105</v>
      </c>
      <c r="C57" s="17" t="str">
        <f>IFERROR(__xludf.DUMMYFUNCTION("if(isblank(A57),"""",filter(Moorings!C:C,Moorings!B:B=left(A57,14),Moorings!D:D=D57))"),"SN0102")</f>
        <v>SN0102</v>
      </c>
      <c r="D57" s="35">
        <v>3.0</v>
      </c>
      <c r="E57" s="17" t="str">
        <f>IFERROR(__xludf.DUMMYFUNCTION("if(isblank(A57),"""",filter(Moorings!A:A,Moorings!B:B=A57,Moorings!D:D=D57))"),"ATOSU-66662-00006")</f>
        <v>ATOSU-66662-00006</v>
      </c>
      <c r="F57" s="17" t="str">
        <f>IFERROR(__xludf.DUMMYFUNCTION("if(isblank(A57),"""",filter(Moorings!C:C,Moorings!B:B=A57,Moorings!D:D=D57))"),"16-50018")</f>
        <v>16-50018</v>
      </c>
      <c r="G57" s="24" t="s">
        <v>65</v>
      </c>
      <c r="H57" s="24">
        <v>44.37414</v>
      </c>
      <c r="I57" s="30"/>
      <c r="J57" s="23"/>
      <c r="K57" s="23"/>
      <c r="L57" s="23"/>
      <c r="M57" s="23"/>
      <c r="N57" s="23"/>
      <c r="O57" s="10"/>
      <c r="P57" s="10"/>
      <c r="Q57" s="10"/>
      <c r="R57" s="10"/>
    </row>
    <row r="58" ht="14.25" customHeight="1">
      <c r="A58" s="30" t="s">
        <v>34</v>
      </c>
      <c r="B58" s="17" t="str">
        <f>IFERROR(__xludf.DUMMYFUNCTION("if(isblank(A58),"""",filter(Moorings!A:A,Moorings!B:B=left(A58,14),Moorings!D:D=D58))"),"ATAPL-69839-002-0105")</f>
        <v>ATAPL-69839-002-0105</v>
      </c>
      <c r="C58" s="17" t="str">
        <f>IFERROR(__xludf.DUMMYFUNCTION("if(isblank(A58),"""",filter(Moorings!C:C,Moorings!B:B=left(A58,14),Moorings!D:D=D58))"),"SN0102")</f>
        <v>SN0102</v>
      </c>
      <c r="D58" s="35">
        <v>3.0</v>
      </c>
      <c r="E58" s="17" t="str">
        <f>IFERROR(__xludf.DUMMYFUNCTION("if(isblank(A58),"""",filter(Moorings!A:A,Moorings!B:B=A58,Moorings!D:D=D58))"),"ATOSU-66662-00006")</f>
        <v>ATOSU-66662-00006</v>
      </c>
      <c r="F58" s="17" t="str">
        <f>IFERROR(__xludf.DUMMYFUNCTION("if(isblank(A58),"""",filter(Moorings!C:C,Moorings!B:B=A58,Moorings!D:D=D58))"),"16-50018")</f>
        <v>16-50018</v>
      </c>
      <c r="G58" s="24" t="s">
        <v>73</v>
      </c>
      <c r="H58" s="24">
        <v>-124.9565267</v>
      </c>
      <c r="I58" s="30"/>
      <c r="J58" s="23"/>
      <c r="K58" s="23"/>
      <c r="L58" s="23"/>
      <c r="M58" s="23"/>
      <c r="N58" s="23"/>
      <c r="O58" s="10"/>
      <c r="P58" s="10"/>
      <c r="Q58" s="10"/>
      <c r="R58" s="10"/>
    </row>
    <row r="59" ht="14.25" customHeight="1">
      <c r="A59" s="30" t="s">
        <v>34</v>
      </c>
      <c r="B59" s="17" t="str">
        <f>IFERROR(__xludf.DUMMYFUNCTION("if(isblank(A59),"""",filter(Moorings!A:A,Moorings!B:B=left(A59,14),Moorings!D:D=D59))"),"ATAPL-69839-002-0105")</f>
        <v>ATAPL-69839-002-0105</v>
      </c>
      <c r="C59" s="17" t="str">
        <f>IFERROR(__xludf.DUMMYFUNCTION("if(isblank(A59),"""",filter(Moorings!C:C,Moorings!B:B=left(A59,14),Moorings!D:D=D59))"),"SN0102")</f>
        <v>SN0102</v>
      </c>
      <c r="D59" s="35">
        <v>3.0</v>
      </c>
      <c r="E59" s="17" t="str">
        <f>IFERROR(__xludf.DUMMYFUNCTION("if(isblank(A59),"""",filter(Moorings!A:A,Moorings!B:B=A59,Moorings!D:D=D59))"),"ATOSU-66662-00006")</f>
        <v>ATOSU-66662-00006</v>
      </c>
      <c r="F59" s="17" t="str">
        <f>IFERROR(__xludf.DUMMYFUNCTION("if(isblank(A59),"""",filter(Moorings!C:C,Moorings!B:B=A59,Moorings!D:D=D59))"),"16-50018")</f>
        <v>16-50018</v>
      </c>
      <c r="G59" s="30" t="s">
        <v>82</v>
      </c>
      <c r="H59" s="51">
        <v>0.001264294</v>
      </c>
      <c r="I59" s="52" t="s">
        <v>158</v>
      </c>
      <c r="J59" s="23"/>
      <c r="K59" s="23"/>
      <c r="L59" s="23"/>
      <c r="M59" s="23"/>
      <c r="N59" s="23"/>
      <c r="O59" s="10"/>
      <c r="P59" s="10"/>
      <c r="Q59" s="10"/>
      <c r="R59" s="10"/>
    </row>
    <row r="60" ht="14.25" customHeight="1">
      <c r="A60" s="30" t="s">
        <v>34</v>
      </c>
      <c r="B60" s="17" t="str">
        <f>IFERROR(__xludf.DUMMYFUNCTION("if(isblank(A60),"""",filter(Moorings!A:A,Moorings!B:B=left(A60,14),Moorings!D:D=D60))"),"ATAPL-69839-002-0105")</f>
        <v>ATAPL-69839-002-0105</v>
      </c>
      <c r="C60" s="17" t="str">
        <f>IFERROR(__xludf.DUMMYFUNCTION("if(isblank(A60),"""",filter(Moorings!C:C,Moorings!B:B=left(A60,14),Moorings!D:D=D60))"),"SN0102")</f>
        <v>SN0102</v>
      </c>
      <c r="D60" s="35">
        <v>3.0</v>
      </c>
      <c r="E60" s="17" t="str">
        <f>IFERROR(__xludf.DUMMYFUNCTION("if(isblank(A60),"""",filter(Moorings!A:A,Moorings!B:B=A60,Moorings!D:D=D60))"),"ATOSU-66662-00006")</f>
        <v>ATOSU-66662-00006</v>
      </c>
      <c r="F60" s="17" t="str">
        <f>IFERROR(__xludf.DUMMYFUNCTION("if(isblank(A60),"""",filter(Moorings!C:C,Moorings!B:B=A60,Moorings!D:D=D60))"),"16-50018")</f>
        <v>16-50018</v>
      </c>
      <c r="G60" s="30" t="s">
        <v>87</v>
      </c>
      <c r="H60" s="51">
        <v>2.722284E-4</v>
      </c>
      <c r="I60" s="30"/>
      <c r="J60" s="23"/>
      <c r="K60" s="23"/>
      <c r="L60" s="23"/>
      <c r="M60" s="23"/>
      <c r="N60" s="23"/>
      <c r="O60" s="10"/>
      <c r="P60" s="10"/>
      <c r="Q60" s="10"/>
      <c r="R60" s="10"/>
    </row>
    <row r="61" ht="14.25" customHeight="1">
      <c r="A61" s="30" t="s">
        <v>34</v>
      </c>
      <c r="B61" s="17" t="str">
        <f>IFERROR(__xludf.DUMMYFUNCTION("if(isblank(A61),"""",filter(Moorings!A:A,Moorings!B:B=left(A61,14),Moorings!D:D=D61))"),"ATAPL-69839-002-0105")</f>
        <v>ATAPL-69839-002-0105</v>
      </c>
      <c r="C61" s="17" t="str">
        <f>IFERROR(__xludf.DUMMYFUNCTION("if(isblank(A61),"""",filter(Moorings!C:C,Moorings!B:B=left(A61,14),Moorings!D:D=D61))"),"SN0102")</f>
        <v>SN0102</v>
      </c>
      <c r="D61" s="35">
        <v>3.0</v>
      </c>
      <c r="E61" s="17" t="str">
        <f>IFERROR(__xludf.DUMMYFUNCTION("if(isblank(A61),"""",filter(Moorings!A:A,Moorings!B:B=A61,Moorings!D:D=D61))"),"ATOSU-66662-00006")</f>
        <v>ATOSU-66662-00006</v>
      </c>
      <c r="F61" s="17" t="str">
        <f>IFERROR(__xludf.DUMMYFUNCTION("if(isblank(A61),"""",filter(Moorings!C:C,Moorings!B:B=A61,Moorings!D:D=D61))"),"16-50018")</f>
        <v>16-50018</v>
      </c>
      <c r="G61" s="30" t="s">
        <v>94</v>
      </c>
      <c r="H61" s="51">
        <v>-1.058717E-6</v>
      </c>
      <c r="I61" s="30"/>
      <c r="J61" s="23"/>
      <c r="K61" s="23"/>
      <c r="L61" s="23"/>
      <c r="M61" s="23"/>
      <c r="N61" s="23"/>
      <c r="O61" s="10"/>
      <c r="P61" s="10"/>
      <c r="Q61" s="10"/>
      <c r="R61" s="10"/>
    </row>
    <row r="62" ht="14.25" customHeight="1">
      <c r="A62" s="30" t="s">
        <v>34</v>
      </c>
      <c r="B62" s="17" t="str">
        <f>IFERROR(__xludf.DUMMYFUNCTION("if(isblank(A62),"""",filter(Moorings!A:A,Moorings!B:B=left(A62,14),Moorings!D:D=D62))"),"ATAPL-69839-002-0105")</f>
        <v>ATAPL-69839-002-0105</v>
      </c>
      <c r="C62" s="17" t="str">
        <f>IFERROR(__xludf.DUMMYFUNCTION("if(isblank(A62),"""",filter(Moorings!C:C,Moorings!B:B=left(A62,14),Moorings!D:D=D62))"),"SN0102")</f>
        <v>SN0102</v>
      </c>
      <c r="D62" s="35">
        <v>3.0</v>
      </c>
      <c r="E62" s="17" t="str">
        <f>IFERROR(__xludf.DUMMYFUNCTION("if(isblank(A62),"""",filter(Moorings!A:A,Moorings!B:B=A62,Moorings!D:D=D62))"),"ATOSU-66662-00006")</f>
        <v>ATOSU-66662-00006</v>
      </c>
      <c r="F62" s="17" t="str">
        <f>IFERROR(__xludf.DUMMYFUNCTION("if(isblank(A62),"""",filter(Moorings!C:C,Moorings!B:B=A62,Moorings!D:D=D62))"),"16-50018")</f>
        <v>16-50018</v>
      </c>
      <c r="G62" s="30" t="s">
        <v>98</v>
      </c>
      <c r="H62" s="51">
        <v>1.765309E-7</v>
      </c>
      <c r="I62" s="30"/>
      <c r="J62" s="23"/>
      <c r="K62" s="23"/>
      <c r="L62" s="23"/>
      <c r="M62" s="23"/>
      <c r="N62" s="23"/>
      <c r="O62" s="10"/>
      <c r="P62" s="10"/>
      <c r="Q62" s="10"/>
      <c r="R62" s="10"/>
    </row>
    <row r="63" ht="14.25" customHeight="1">
      <c r="A63" s="30" t="s">
        <v>34</v>
      </c>
      <c r="B63" s="17" t="str">
        <f>IFERROR(__xludf.DUMMYFUNCTION("if(isblank(A63),"""",filter(Moorings!A:A,Moorings!B:B=left(A63,14),Moorings!D:D=D63))"),"ATAPL-69839-002-0105")</f>
        <v>ATAPL-69839-002-0105</v>
      </c>
      <c r="C63" s="17" t="str">
        <f>IFERROR(__xludf.DUMMYFUNCTION("if(isblank(A63),"""",filter(Moorings!C:C,Moorings!B:B=left(A63,14),Moorings!D:D=D63))"),"SN0102")</f>
        <v>SN0102</v>
      </c>
      <c r="D63" s="35">
        <v>3.0</v>
      </c>
      <c r="E63" s="17" t="str">
        <f>IFERROR(__xludf.DUMMYFUNCTION("if(isblank(A63),"""",filter(Moorings!A:A,Moorings!B:B=A63,Moorings!D:D=D63))"),"ATOSU-66662-00006")</f>
        <v>ATOSU-66662-00006</v>
      </c>
      <c r="F63" s="17" t="str">
        <f>IFERROR(__xludf.DUMMYFUNCTION("if(isblank(A63),"""",filter(Moorings!C:C,Moorings!B:B=A63,Moorings!D:D=D63))"),"16-50018")</f>
        <v>16-50018</v>
      </c>
      <c r="G63" s="30" t="s">
        <v>106</v>
      </c>
      <c r="H63" s="54">
        <v>-9.57E-8</v>
      </c>
      <c r="I63" s="52" t="s">
        <v>159</v>
      </c>
      <c r="J63" s="23"/>
      <c r="K63" s="23"/>
      <c r="L63" s="23"/>
      <c r="M63" s="23"/>
      <c r="N63" s="23"/>
      <c r="O63" s="10"/>
      <c r="P63" s="10"/>
      <c r="Q63" s="10"/>
      <c r="R63" s="10"/>
    </row>
    <row r="64" ht="14.25" customHeight="1">
      <c r="A64" s="30" t="s">
        <v>34</v>
      </c>
      <c r="B64" s="17" t="str">
        <f>IFERROR(__xludf.DUMMYFUNCTION("if(isblank(A64),"""",filter(Moorings!A:A,Moorings!B:B=left(A64,14),Moorings!D:D=D64))"),"ATAPL-69839-002-0105")</f>
        <v>ATAPL-69839-002-0105</v>
      </c>
      <c r="C64" s="17" t="str">
        <f>IFERROR(__xludf.DUMMYFUNCTION("if(isblank(A64),"""",filter(Moorings!C:C,Moorings!B:B=left(A64,14),Moorings!D:D=D64))"),"SN0102")</f>
        <v>SN0102</v>
      </c>
      <c r="D64" s="35">
        <v>3.0</v>
      </c>
      <c r="E64" s="17" t="str">
        <f>IFERROR(__xludf.DUMMYFUNCTION("if(isblank(A64),"""",filter(Moorings!A:A,Moorings!B:B=A64,Moorings!D:D=D64))"),"ATOSU-66662-00006")</f>
        <v>ATOSU-66662-00006</v>
      </c>
      <c r="F64" s="17" t="str">
        <f>IFERROR(__xludf.DUMMYFUNCTION("if(isblank(A64),"""",filter(Moorings!C:C,Moorings!B:B=A64,Moorings!D:D=D64))"),"16-50018")</f>
        <v>16-50018</v>
      </c>
      <c r="G64" s="30" t="s">
        <v>115</v>
      </c>
      <c r="H64" s="54">
        <v>3.25E-6</v>
      </c>
      <c r="I64" s="30"/>
      <c r="J64" s="23"/>
      <c r="K64" s="23"/>
      <c r="L64" s="23"/>
      <c r="M64" s="23"/>
      <c r="N64" s="23"/>
      <c r="O64" s="10"/>
      <c r="P64" s="10"/>
      <c r="Q64" s="10"/>
      <c r="R64" s="10"/>
    </row>
    <row r="65" ht="14.25" customHeight="1">
      <c r="A65" s="30" t="s">
        <v>34</v>
      </c>
      <c r="B65" s="17" t="str">
        <f>IFERROR(__xludf.DUMMYFUNCTION("if(isblank(A65),"""",filter(Moorings!A:A,Moorings!B:B=left(A65,14),Moorings!D:D=D65))"),"ATAPL-69839-002-0105")</f>
        <v>ATAPL-69839-002-0105</v>
      </c>
      <c r="C65" s="17" t="str">
        <f>IFERROR(__xludf.DUMMYFUNCTION("if(isblank(A65),"""",filter(Moorings!C:C,Moorings!B:B=left(A65,14),Moorings!D:D=D65))"),"SN0102")</f>
        <v>SN0102</v>
      </c>
      <c r="D65" s="35">
        <v>3.0</v>
      </c>
      <c r="E65" s="17" t="str">
        <f>IFERROR(__xludf.DUMMYFUNCTION("if(isblank(A65),"""",filter(Moorings!A:A,Moorings!B:B=A65,Moorings!D:D=D65))"),"ATOSU-66662-00006")</f>
        <v>ATOSU-66662-00006</v>
      </c>
      <c r="F65" s="17" t="str">
        <f>IFERROR(__xludf.DUMMYFUNCTION("if(isblank(A65),"""",filter(Moorings!C:C,Moorings!B:B=A65,Moorings!D:D=D65))"),"16-50018")</f>
        <v>16-50018</v>
      </c>
      <c r="G65" s="30" t="s">
        <v>122</v>
      </c>
      <c r="H65" s="51">
        <v>-0.9965121</v>
      </c>
      <c r="I65" s="30"/>
      <c r="J65" s="23"/>
      <c r="K65" s="23"/>
      <c r="L65" s="23"/>
      <c r="M65" s="23"/>
      <c r="N65" s="23"/>
      <c r="O65" s="10"/>
      <c r="P65" s="10"/>
      <c r="Q65" s="10"/>
      <c r="R65" s="10"/>
    </row>
    <row r="66" ht="14.25" customHeight="1">
      <c r="A66" s="30" t="s">
        <v>34</v>
      </c>
      <c r="B66" s="17" t="str">
        <f>IFERROR(__xludf.DUMMYFUNCTION("if(isblank(A66),"""",filter(Moorings!A:A,Moorings!B:B=left(A66,14),Moorings!D:D=D66))"),"ATAPL-69839-002-0105")</f>
        <v>ATAPL-69839-002-0105</v>
      </c>
      <c r="C66" s="17" t="str">
        <f>IFERROR(__xludf.DUMMYFUNCTION("if(isblank(A66),"""",filter(Moorings!C:C,Moorings!B:B=left(A66,14),Moorings!D:D=D66))"),"SN0102")</f>
        <v>SN0102</v>
      </c>
      <c r="D66" s="35">
        <v>3.0</v>
      </c>
      <c r="E66" s="17" t="str">
        <f>IFERROR(__xludf.DUMMYFUNCTION("if(isblank(A66),"""",filter(Moorings!A:A,Moorings!B:B=A66,Moorings!D:D=D66))"),"ATOSU-66662-00006")</f>
        <v>ATOSU-66662-00006</v>
      </c>
      <c r="F66" s="17" t="str">
        <f>IFERROR(__xludf.DUMMYFUNCTION("if(isblank(A66),"""",filter(Moorings!C:C,Moorings!B:B=A66,Moorings!D:D=D66))"),"16-50018")</f>
        <v>16-50018</v>
      </c>
      <c r="G66" s="30" t="s">
        <v>123</v>
      </c>
      <c r="H66" s="51">
        <v>0.1388053</v>
      </c>
      <c r="I66" s="30"/>
      <c r="J66" s="23"/>
      <c r="K66" s="23"/>
      <c r="L66" s="23"/>
      <c r="M66" s="23"/>
      <c r="N66" s="23"/>
      <c r="O66" s="10"/>
      <c r="P66" s="10"/>
      <c r="Q66" s="10"/>
      <c r="R66" s="10"/>
    </row>
    <row r="67" ht="14.25" customHeight="1">
      <c r="A67" s="30" t="s">
        <v>34</v>
      </c>
      <c r="B67" s="17" t="str">
        <f>IFERROR(__xludf.DUMMYFUNCTION("if(isblank(A67),"""",filter(Moorings!A:A,Moorings!B:B=left(A67,14),Moorings!D:D=D67))"),"ATAPL-69839-002-0105")</f>
        <v>ATAPL-69839-002-0105</v>
      </c>
      <c r="C67" s="17" t="str">
        <f>IFERROR(__xludf.DUMMYFUNCTION("if(isblank(A67),"""",filter(Moorings!C:C,Moorings!B:B=left(A67,14),Moorings!D:D=D67))"),"SN0102")</f>
        <v>SN0102</v>
      </c>
      <c r="D67" s="35">
        <v>3.0</v>
      </c>
      <c r="E67" s="17" t="str">
        <f>IFERROR(__xludf.DUMMYFUNCTION("if(isblank(A67),"""",filter(Moorings!A:A,Moorings!B:B=A67,Moorings!D:D=D67))"),"ATOSU-66662-00006")</f>
        <v>ATOSU-66662-00006</v>
      </c>
      <c r="F67" s="17" t="str">
        <f>IFERROR(__xludf.DUMMYFUNCTION("if(isblank(A67),"""",filter(Moorings!C:C,Moorings!B:B=A67,Moorings!D:D=D67))"),"16-50018")</f>
        <v>16-50018</v>
      </c>
      <c r="G67" s="30" t="s">
        <v>125</v>
      </c>
      <c r="H67" s="51">
        <v>-2.101181E-4</v>
      </c>
      <c r="I67" s="30"/>
      <c r="J67" s="23"/>
      <c r="K67" s="23"/>
      <c r="L67" s="23"/>
      <c r="M67" s="23"/>
      <c r="N67" s="23"/>
      <c r="O67" s="10"/>
      <c r="P67" s="10"/>
      <c r="Q67" s="10"/>
      <c r="R67" s="10"/>
    </row>
    <row r="68" ht="14.25" customHeight="1">
      <c r="A68" s="30" t="s">
        <v>34</v>
      </c>
      <c r="B68" s="17" t="str">
        <f>IFERROR(__xludf.DUMMYFUNCTION("if(isblank(A68),"""",filter(Moorings!A:A,Moorings!B:B=left(A68,14),Moorings!D:D=D68))"),"ATAPL-69839-002-0105")</f>
        <v>ATAPL-69839-002-0105</v>
      </c>
      <c r="C68" s="17" t="str">
        <f>IFERROR(__xludf.DUMMYFUNCTION("if(isblank(A68),"""",filter(Moorings!C:C,Moorings!B:B=left(A68,14),Moorings!D:D=D68))"),"SN0102")</f>
        <v>SN0102</v>
      </c>
      <c r="D68" s="35">
        <v>3.0</v>
      </c>
      <c r="E68" s="17" t="str">
        <f>IFERROR(__xludf.DUMMYFUNCTION("if(isblank(A68),"""",filter(Moorings!A:A,Moorings!B:B=A68,Moorings!D:D=D68))"),"ATOSU-66662-00006")</f>
        <v>ATOSU-66662-00006</v>
      </c>
      <c r="F68" s="17" t="str">
        <f>IFERROR(__xludf.DUMMYFUNCTION("if(isblank(A68),"""",filter(Moorings!C:C,Moorings!B:B=A68,Moorings!D:D=D68))"),"16-50018")</f>
        <v>16-50018</v>
      </c>
      <c r="G68" s="30" t="s">
        <v>128</v>
      </c>
      <c r="H68" s="51">
        <v>3.456762E-5</v>
      </c>
      <c r="I68" s="30"/>
      <c r="J68" s="23"/>
      <c r="K68" s="23"/>
      <c r="L68" s="23"/>
      <c r="M68" s="23"/>
      <c r="N68" s="23"/>
      <c r="O68" s="10"/>
      <c r="P68" s="10"/>
      <c r="Q68" s="10"/>
      <c r="R68" s="10"/>
    </row>
    <row r="69" ht="14.25" customHeight="1">
      <c r="A69" s="30" t="s">
        <v>34</v>
      </c>
      <c r="B69" s="17" t="str">
        <f>IFERROR(__xludf.DUMMYFUNCTION("if(isblank(A69),"""",filter(Moorings!A:A,Moorings!B:B=left(A69,14),Moorings!D:D=D69))"),"ATAPL-69839-002-0105")</f>
        <v>ATAPL-69839-002-0105</v>
      </c>
      <c r="C69" s="17" t="str">
        <f>IFERROR(__xludf.DUMMYFUNCTION("if(isblank(A69),"""",filter(Moorings!C:C,Moorings!B:B=left(A69,14),Moorings!D:D=D69))"),"SN0102")</f>
        <v>SN0102</v>
      </c>
      <c r="D69" s="35">
        <v>3.0</v>
      </c>
      <c r="E69" s="17" t="str">
        <f>IFERROR(__xludf.DUMMYFUNCTION("if(isblank(A69),"""",filter(Moorings!A:A,Moorings!B:B=A69,Moorings!D:D=D69))"),"ATOSU-66662-00006")</f>
        <v>ATOSU-66662-00006</v>
      </c>
      <c r="F69" s="17" t="str">
        <f>IFERROR(__xludf.DUMMYFUNCTION("if(isblank(A69),"""",filter(Moorings!C:C,Moorings!B:B=A69,Moorings!D:D=D69))"),"16-50018")</f>
        <v>16-50018</v>
      </c>
      <c r="G69" s="30" t="s">
        <v>130</v>
      </c>
      <c r="H69" s="51">
        <v>0.3750642</v>
      </c>
      <c r="I69" s="52" t="s">
        <v>160</v>
      </c>
      <c r="J69" s="23"/>
      <c r="K69" s="23"/>
      <c r="L69" s="23"/>
      <c r="M69" s="23"/>
      <c r="N69" s="23"/>
      <c r="O69" s="10"/>
      <c r="P69" s="10"/>
      <c r="Q69" s="10"/>
      <c r="R69" s="10"/>
    </row>
    <row r="70" ht="14.25" customHeight="1">
      <c r="A70" s="30" t="s">
        <v>34</v>
      </c>
      <c r="B70" s="17" t="str">
        <f>IFERROR(__xludf.DUMMYFUNCTION("if(isblank(A70),"""",filter(Moorings!A:A,Moorings!B:B=left(A70,14),Moorings!D:D=D70))"),"ATAPL-69839-002-0105")</f>
        <v>ATAPL-69839-002-0105</v>
      </c>
      <c r="C70" s="17" t="str">
        <f>IFERROR(__xludf.DUMMYFUNCTION("if(isblank(A70),"""",filter(Moorings!C:C,Moorings!B:B=left(A70,14),Moorings!D:D=D70))"),"SN0102")</f>
        <v>SN0102</v>
      </c>
      <c r="D70" s="35">
        <v>3.0</v>
      </c>
      <c r="E70" s="17" t="str">
        <f>IFERROR(__xludf.DUMMYFUNCTION("if(isblank(A70),"""",filter(Moorings!A:A,Moorings!B:B=A70,Moorings!D:D=D70))"),"ATOSU-66662-00006")</f>
        <v>ATOSU-66662-00006</v>
      </c>
      <c r="F70" s="17" t="str">
        <f>IFERROR(__xludf.DUMMYFUNCTION("if(isblank(A70),"""",filter(Moorings!C:C,Moorings!B:B=A70,Moorings!D:D=D70))"),"16-50018")</f>
        <v>16-50018</v>
      </c>
      <c r="G70" s="30" t="s">
        <v>131</v>
      </c>
      <c r="H70" s="51">
        <v>0.001705358</v>
      </c>
      <c r="I70" s="30"/>
      <c r="J70" s="23"/>
      <c r="K70" s="23"/>
      <c r="L70" s="23"/>
      <c r="M70" s="23"/>
      <c r="N70" s="23"/>
      <c r="O70" s="10"/>
      <c r="P70" s="10"/>
      <c r="Q70" s="10"/>
      <c r="R70" s="10"/>
    </row>
    <row r="71" ht="14.25" customHeight="1">
      <c r="A71" s="30" t="s">
        <v>34</v>
      </c>
      <c r="B71" s="17" t="str">
        <f>IFERROR(__xludf.DUMMYFUNCTION("if(isblank(A71),"""",filter(Moorings!A:A,Moorings!B:B=left(A71,14),Moorings!D:D=D71))"),"ATAPL-69839-002-0105")</f>
        <v>ATAPL-69839-002-0105</v>
      </c>
      <c r="C71" s="17" t="str">
        <f>IFERROR(__xludf.DUMMYFUNCTION("if(isblank(A71),"""",filter(Moorings!C:C,Moorings!B:B=left(A71,14),Moorings!D:D=D71))"),"SN0102")</f>
        <v>SN0102</v>
      </c>
      <c r="D71" s="35">
        <v>3.0</v>
      </c>
      <c r="E71" s="17" t="str">
        <f>IFERROR(__xludf.DUMMYFUNCTION("if(isblank(A71),"""",filter(Moorings!A:A,Moorings!B:B=A71,Moorings!D:D=D71))"),"ATOSU-66662-00006")</f>
        <v>ATOSU-66662-00006</v>
      </c>
      <c r="F71" s="17" t="str">
        <f>IFERROR(__xludf.DUMMYFUNCTION("if(isblank(A71),"""",filter(Moorings!C:C,Moorings!B:B=A71,Moorings!D:D=D71))"),"16-50018")</f>
        <v>16-50018</v>
      </c>
      <c r="G71" s="30" t="s">
        <v>132</v>
      </c>
      <c r="H71" s="51">
        <v>8.41887E-11</v>
      </c>
      <c r="I71" s="30"/>
      <c r="J71" s="23"/>
      <c r="K71" s="23"/>
      <c r="L71" s="23"/>
      <c r="M71" s="23"/>
      <c r="N71" s="23"/>
      <c r="O71" s="10"/>
      <c r="P71" s="10"/>
      <c r="Q71" s="10"/>
      <c r="R71" s="10"/>
    </row>
    <row r="72" ht="14.25" customHeight="1">
      <c r="A72" s="30" t="s">
        <v>34</v>
      </c>
      <c r="B72" s="17" t="str">
        <f>IFERROR(__xludf.DUMMYFUNCTION("if(isblank(A72),"""",filter(Moorings!A:A,Moorings!B:B=left(A72,14),Moorings!D:D=D72))"),"ATAPL-69839-002-0105")</f>
        <v>ATAPL-69839-002-0105</v>
      </c>
      <c r="C72" s="17" t="str">
        <f>IFERROR(__xludf.DUMMYFUNCTION("if(isblank(A72),"""",filter(Moorings!C:C,Moorings!B:B=left(A72,14),Moorings!D:D=D72))"),"SN0102")</f>
        <v>SN0102</v>
      </c>
      <c r="D72" s="35">
        <v>3.0</v>
      </c>
      <c r="E72" s="17" t="str">
        <f>IFERROR(__xludf.DUMMYFUNCTION("if(isblank(A72),"""",filter(Moorings!A:A,Moorings!B:B=A72,Moorings!D:D=D72))"),"ATOSU-66662-00006")</f>
        <v>ATOSU-66662-00006</v>
      </c>
      <c r="F72" s="17" t="str">
        <f>IFERROR(__xludf.DUMMYFUNCTION("if(isblank(A72),"""",filter(Moorings!C:C,Moorings!B:B=A72,Moorings!D:D=D72))"),"16-50018")</f>
        <v>16-50018</v>
      </c>
      <c r="G72" s="30" t="s">
        <v>133</v>
      </c>
      <c r="H72" s="51">
        <v>179.0661</v>
      </c>
      <c r="I72" s="30"/>
      <c r="J72" s="23"/>
      <c r="K72" s="23"/>
      <c r="L72" s="23"/>
      <c r="M72" s="23"/>
      <c r="N72" s="23"/>
      <c r="O72" s="10"/>
      <c r="P72" s="10"/>
      <c r="Q72" s="10"/>
      <c r="R72" s="10"/>
    </row>
    <row r="73" ht="14.25" customHeight="1">
      <c r="A73" s="30" t="s">
        <v>34</v>
      </c>
      <c r="B73" s="17" t="str">
        <f>IFERROR(__xludf.DUMMYFUNCTION("if(isblank(A73),"""",filter(Moorings!A:A,Moorings!B:B=left(A73,14),Moorings!D:D=D73))"),"ATAPL-69839-002-0105")</f>
        <v>ATAPL-69839-002-0105</v>
      </c>
      <c r="C73" s="17" t="str">
        <f>IFERROR(__xludf.DUMMYFUNCTION("if(isblank(A73),"""",filter(Moorings!C:C,Moorings!B:B=left(A73,14),Moorings!D:D=D73))"),"SN0102")</f>
        <v>SN0102</v>
      </c>
      <c r="D73" s="35">
        <v>3.0</v>
      </c>
      <c r="E73" s="17" t="str">
        <f>IFERROR(__xludf.DUMMYFUNCTION("if(isblank(A73),"""",filter(Moorings!A:A,Moorings!B:B=A73,Moorings!D:D=D73))"),"ATOSU-66662-00006")</f>
        <v>ATOSU-66662-00006</v>
      </c>
      <c r="F73" s="17" t="str">
        <f>IFERROR(__xludf.DUMMYFUNCTION("if(isblank(A73),"""",filter(Moorings!C:C,Moorings!B:B=A73,Moorings!D:D=D73))"),"16-50018")</f>
        <v>16-50018</v>
      </c>
      <c r="G73" s="30" t="s">
        <v>134</v>
      </c>
      <c r="H73" s="51">
        <v>-57.31436</v>
      </c>
      <c r="I73" s="30"/>
      <c r="J73" s="23"/>
      <c r="K73" s="23"/>
      <c r="L73" s="23"/>
      <c r="M73" s="23"/>
      <c r="N73" s="23"/>
      <c r="O73" s="10"/>
      <c r="P73" s="10"/>
      <c r="Q73" s="10"/>
      <c r="R73" s="10"/>
    </row>
    <row r="74" ht="14.25" customHeight="1">
      <c r="A74" s="30" t="s">
        <v>34</v>
      </c>
      <c r="B74" s="17" t="str">
        <f>IFERROR(__xludf.DUMMYFUNCTION("if(isblank(A74),"""",filter(Moorings!A:A,Moorings!B:B=left(A74,14),Moorings!D:D=D74))"),"ATAPL-69839-002-0105")</f>
        <v>ATAPL-69839-002-0105</v>
      </c>
      <c r="C74" s="17" t="str">
        <f>IFERROR(__xludf.DUMMYFUNCTION("if(isblank(A74),"""",filter(Moorings!C:C,Moorings!B:B=left(A74,14),Moorings!D:D=D74))"),"SN0102")</f>
        <v>SN0102</v>
      </c>
      <c r="D74" s="35">
        <v>3.0</v>
      </c>
      <c r="E74" s="17" t="str">
        <f>IFERROR(__xludf.DUMMYFUNCTION("if(isblank(A74),"""",filter(Moorings!A:A,Moorings!B:B=A74,Moorings!D:D=D74))"),"ATOSU-66662-00006")</f>
        <v>ATOSU-66662-00006</v>
      </c>
      <c r="F74" s="17" t="str">
        <f>IFERROR(__xludf.DUMMYFUNCTION("if(isblank(A74),"""",filter(Moorings!C:C,Moorings!B:B=A74,Moorings!D:D=D74))"),"16-50018")</f>
        <v>16-50018</v>
      </c>
      <c r="G74" s="30" t="s">
        <v>135</v>
      </c>
      <c r="H74" s="51">
        <v>-3.505232</v>
      </c>
      <c r="I74" s="30"/>
      <c r="J74" s="23"/>
      <c r="K74" s="23"/>
      <c r="L74" s="23"/>
      <c r="M74" s="23"/>
      <c r="N74" s="23"/>
      <c r="O74" s="10"/>
      <c r="P74" s="10"/>
      <c r="Q74" s="10"/>
      <c r="R74" s="10"/>
    </row>
    <row r="75" ht="14.25" customHeight="1">
      <c r="A75" s="30" t="s">
        <v>34</v>
      </c>
      <c r="B75" s="17" t="str">
        <f>IFERROR(__xludf.DUMMYFUNCTION("if(isblank(A75),"""",filter(Moorings!A:A,Moorings!B:B=left(A75,14),Moorings!D:D=D75))"),"ATAPL-69839-002-0105")</f>
        <v>ATAPL-69839-002-0105</v>
      </c>
      <c r="C75" s="17" t="str">
        <f>IFERROR(__xludf.DUMMYFUNCTION("if(isblank(A75),"""",filter(Moorings!C:C,Moorings!B:B=left(A75,14),Moorings!D:D=D75))"),"SN0102")</f>
        <v>SN0102</v>
      </c>
      <c r="D75" s="35">
        <v>3.0</v>
      </c>
      <c r="E75" s="17" t="str">
        <f>IFERROR(__xludf.DUMMYFUNCTION("if(isblank(A75),"""",filter(Moorings!A:A,Moorings!B:B=A75,Moorings!D:D=D75))"),"ATOSU-66662-00006")</f>
        <v>ATOSU-66662-00006</v>
      </c>
      <c r="F75" s="17" t="str">
        <f>IFERROR(__xludf.DUMMYFUNCTION("if(isblank(A75),"""",filter(Moorings!C:C,Moorings!B:B=A75,Moorings!D:D=D75))"),"16-50018")</f>
        <v>16-50018</v>
      </c>
      <c r="G75" s="30" t="s">
        <v>136</v>
      </c>
      <c r="H75" s="51">
        <v>525068.3</v>
      </c>
      <c r="I75" s="30"/>
      <c r="J75" s="23"/>
      <c r="K75" s="23"/>
      <c r="L75" s="23"/>
      <c r="M75" s="23"/>
      <c r="N75" s="23"/>
      <c r="O75" s="10"/>
      <c r="P75" s="10"/>
      <c r="Q75" s="10"/>
      <c r="R75" s="10"/>
    </row>
    <row r="76" ht="14.25" customHeight="1">
      <c r="A76" s="30" t="s">
        <v>34</v>
      </c>
      <c r="B76" s="17" t="str">
        <f>IFERROR(__xludf.DUMMYFUNCTION("if(isblank(A76),"""",filter(Moorings!A:A,Moorings!B:B=left(A76,14),Moorings!D:D=D76))"),"ATAPL-69839-002-0105")</f>
        <v>ATAPL-69839-002-0105</v>
      </c>
      <c r="C76" s="17" t="str">
        <f>IFERROR(__xludf.DUMMYFUNCTION("if(isblank(A76),"""",filter(Moorings!C:C,Moorings!B:B=left(A76,14),Moorings!D:D=D76))"),"SN0102")</f>
        <v>SN0102</v>
      </c>
      <c r="D76" s="35">
        <v>3.0</v>
      </c>
      <c r="E76" s="17" t="str">
        <f>IFERROR(__xludf.DUMMYFUNCTION("if(isblank(A76),"""",filter(Moorings!A:A,Moorings!B:B=A76,Moorings!D:D=D76))"),"ATOSU-66662-00006")</f>
        <v>ATOSU-66662-00006</v>
      </c>
      <c r="F76" s="17" t="str">
        <f>IFERROR(__xludf.DUMMYFUNCTION("if(isblank(A76),"""",filter(Moorings!C:C,Moorings!B:B=A76,Moorings!D:D=D76))"),"16-50018")</f>
        <v>16-50018</v>
      </c>
      <c r="G76" s="30" t="s">
        <v>137</v>
      </c>
      <c r="H76" s="51">
        <v>3.319992</v>
      </c>
      <c r="I76" s="30"/>
      <c r="J76" s="23"/>
      <c r="K76" s="23"/>
      <c r="L76" s="23"/>
      <c r="M76" s="23"/>
      <c r="N76" s="23"/>
      <c r="O76" s="10"/>
      <c r="P76" s="10"/>
      <c r="Q76" s="10"/>
      <c r="R76" s="10"/>
    </row>
    <row r="77" ht="14.25" customHeight="1">
      <c r="A77" s="30" t="s">
        <v>34</v>
      </c>
      <c r="B77" s="17" t="str">
        <f>IFERROR(__xludf.DUMMYFUNCTION("if(isblank(A77),"""",filter(Moorings!A:A,Moorings!B:B=left(A77,14),Moorings!D:D=D77))"),"ATAPL-69839-002-0105")</f>
        <v>ATAPL-69839-002-0105</v>
      </c>
      <c r="C77" s="17" t="str">
        <f>IFERROR(__xludf.DUMMYFUNCTION("if(isblank(A77),"""",filter(Moorings!C:C,Moorings!B:B=left(A77,14),Moorings!D:D=D77))"),"SN0102")</f>
        <v>SN0102</v>
      </c>
      <c r="D77" s="35">
        <v>3.0</v>
      </c>
      <c r="E77" s="17" t="str">
        <f>IFERROR(__xludf.DUMMYFUNCTION("if(isblank(A77),"""",filter(Moorings!A:A,Moorings!B:B=A77,Moorings!D:D=D77))"),"ATOSU-66662-00006")</f>
        <v>ATOSU-66662-00006</v>
      </c>
      <c r="F77" s="17" t="str">
        <f>IFERROR(__xludf.DUMMYFUNCTION("if(isblank(A77),"""",filter(Moorings!C:C,Moorings!B:B=A77,Moorings!D:D=D77))"),"16-50018")</f>
        <v>16-50018</v>
      </c>
      <c r="G77" s="30" t="s">
        <v>138</v>
      </c>
      <c r="H77" s="51">
        <v>0.300199</v>
      </c>
      <c r="I77" s="30"/>
      <c r="J77" s="23"/>
      <c r="K77" s="23"/>
      <c r="L77" s="23"/>
      <c r="M77" s="23"/>
      <c r="N77" s="23"/>
      <c r="O77" s="10"/>
      <c r="P77" s="10"/>
      <c r="Q77" s="10"/>
      <c r="R77" s="10"/>
    </row>
    <row r="78" ht="14.25" customHeight="1">
      <c r="A78" s="30" t="s">
        <v>34</v>
      </c>
      <c r="B78" s="17" t="str">
        <f>IFERROR(__xludf.DUMMYFUNCTION("if(isblank(A78),"""",filter(Moorings!A:A,Moorings!B:B=left(A78,14),Moorings!D:D=D78))"),"ATAPL-69839-002-0105")</f>
        <v>ATAPL-69839-002-0105</v>
      </c>
      <c r="C78" s="17" t="str">
        <f>IFERROR(__xludf.DUMMYFUNCTION("if(isblank(A78),"""",filter(Moorings!C:C,Moorings!B:B=left(A78,14),Moorings!D:D=D78))"),"SN0102")</f>
        <v>SN0102</v>
      </c>
      <c r="D78" s="35">
        <v>3.0</v>
      </c>
      <c r="E78" s="17" t="str">
        <f>IFERROR(__xludf.DUMMYFUNCTION("if(isblank(A78),"""",filter(Moorings!A:A,Moorings!B:B=A78,Moorings!D:D=D78))"),"ATOSU-66662-00006")</f>
        <v>ATOSU-66662-00006</v>
      </c>
      <c r="F78" s="17" t="str">
        <f>IFERROR(__xludf.DUMMYFUNCTION("if(isblank(A78),"""",filter(Moorings!C:C,Moorings!B:B=A78,Moorings!D:D=D78))"),"16-50018")</f>
        <v>16-50018</v>
      </c>
      <c r="G78" s="30" t="s">
        <v>139</v>
      </c>
      <c r="H78" s="51">
        <v>24.9785</v>
      </c>
      <c r="I78" s="30"/>
      <c r="J78" s="23"/>
      <c r="K78" s="23"/>
      <c r="L78" s="23"/>
      <c r="M78" s="23"/>
      <c r="N78" s="23"/>
      <c r="O78" s="10"/>
      <c r="P78" s="10"/>
      <c r="Q78" s="10"/>
      <c r="R78" s="10"/>
    </row>
    <row r="79" ht="14.25" customHeight="1">
      <c r="A79" s="30" t="s">
        <v>34</v>
      </c>
      <c r="B79" s="17" t="str">
        <f>IFERROR(__xludf.DUMMYFUNCTION("if(isblank(A79),"""",filter(Moorings!A:A,Moorings!B:B=left(A79,14),Moorings!D:D=D79))"),"ATAPL-69839-002-0105")</f>
        <v>ATAPL-69839-002-0105</v>
      </c>
      <c r="C79" s="17" t="str">
        <f>IFERROR(__xludf.DUMMYFUNCTION("if(isblank(A79),"""",filter(Moorings!C:C,Moorings!B:B=left(A79,14),Moorings!D:D=D79))"),"SN0102")</f>
        <v>SN0102</v>
      </c>
      <c r="D79" s="35">
        <v>3.0</v>
      </c>
      <c r="E79" s="17" t="str">
        <f>IFERROR(__xludf.DUMMYFUNCTION("if(isblank(A79),"""",filter(Moorings!A:A,Moorings!B:B=A79,Moorings!D:D=D79))"),"ATOSU-66662-00006")</f>
        <v>ATOSU-66662-00006</v>
      </c>
      <c r="F79" s="17" t="str">
        <f>IFERROR(__xludf.DUMMYFUNCTION("if(isblank(A79),"""",filter(Moorings!C:C,Moorings!B:B=A79,Moorings!D:D=D79))"),"16-50018")</f>
        <v>16-50018</v>
      </c>
      <c r="G79" s="30" t="s">
        <v>140</v>
      </c>
      <c r="H79" s="51">
        <v>1.0E-4</v>
      </c>
      <c r="I79" s="30"/>
      <c r="J79" s="23"/>
      <c r="K79" s="23"/>
      <c r="L79" s="23"/>
      <c r="M79" s="23"/>
      <c r="N79" s="23"/>
      <c r="O79" s="10"/>
      <c r="P79" s="10"/>
      <c r="Q79" s="10"/>
      <c r="R79" s="10"/>
    </row>
    <row r="80" ht="14.25" customHeight="1">
      <c r="A80" s="30" t="s">
        <v>34</v>
      </c>
      <c r="B80" s="17" t="str">
        <f>IFERROR(__xludf.DUMMYFUNCTION("if(isblank(A80),"""",filter(Moorings!A:A,Moorings!B:B=left(A80,14),Moorings!D:D=D80))"),"ATAPL-69839-002-0105")</f>
        <v>ATAPL-69839-002-0105</v>
      </c>
      <c r="C80" s="17" t="str">
        <f>IFERROR(__xludf.DUMMYFUNCTION("if(isblank(A80),"""",filter(Moorings!C:C,Moorings!B:B=left(A80,14),Moorings!D:D=D80))"),"SN0102")</f>
        <v>SN0102</v>
      </c>
      <c r="D80" s="35">
        <v>3.0</v>
      </c>
      <c r="E80" s="17" t="str">
        <f>IFERROR(__xludf.DUMMYFUNCTION("if(isblank(A80),"""",filter(Moorings!A:A,Moorings!B:B=A80,Moorings!D:D=D80))"),"ATOSU-66662-00006")</f>
        <v>ATOSU-66662-00006</v>
      </c>
      <c r="F80" s="17" t="str">
        <f>IFERROR(__xludf.DUMMYFUNCTION("if(isblank(A80),"""",filter(Moorings!C:C,Moorings!B:B=A80,Moorings!D:D=D80))"),"16-50018")</f>
        <v>16-50018</v>
      </c>
      <c r="G80" s="30" t="s">
        <v>141</v>
      </c>
      <c r="H80" s="51">
        <v>0.0</v>
      </c>
      <c r="I80" s="30"/>
      <c r="J80" s="23"/>
      <c r="K80" s="23"/>
      <c r="L80" s="23"/>
      <c r="M80" s="23"/>
      <c r="N80" s="23"/>
      <c r="O80" s="10"/>
      <c r="P80" s="10"/>
      <c r="Q80" s="10"/>
      <c r="R80" s="10"/>
    </row>
    <row r="81" ht="14.25" customHeight="1">
      <c r="A81" s="24"/>
      <c r="B81" s="17"/>
      <c r="C81" s="17"/>
      <c r="D81" s="27"/>
      <c r="E81" s="17"/>
      <c r="F81" s="17"/>
      <c r="G81" s="24"/>
      <c r="H81" s="24"/>
      <c r="I81" s="24"/>
      <c r="J81" s="23"/>
      <c r="K81" s="23"/>
      <c r="L81" s="23"/>
      <c r="M81" s="23"/>
      <c r="N81" s="23"/>
      <c r="O81" s="10"/>
      <c r="P81" s="10"/>
      <c r="Q81" s="10"/>
      <c r="R81" s="10"/>
    </row>
    <row r="82" ht="14.25" customHeight="1">
      <c r="A82" s="24" t="s">
        <v>37</v>
      </c>
      <c r="B82" s="17" t="str">
        <f>IFERROR(__xludf.DUMMYFUNCTION("if(isblank(A82),"""",filter(Moorings!A:A,Moorings!B:B=left(A82,14),Moorings!D:D=D82))"),"ATAPL-69839-002-0102")</f>
        <v>ATAPL-69839-002-0102</v>
      </c>
      <c r="C82" s="17" t="str">
        <f>IFERROR(__xludf.DUMMYFUNCTION("if(isblank(A82),"""",filter(Moorings!C:C,Moorings!B:B=left(A82,14),Moorings!D:D=D82))"),"SN0102")</f>
        <v>SN0102</v>
      </c>
      <c r="D82" s="27">
        <v>1.0</v>
      </c>
      <c r="E82" s="17" t="str">
        <f>IFERROR(__xludf.DUMMYFUNCTION("if(isblank(A82),"""",filter(Moorings!A:A,Moorings!B:B=A82,Moorings!D:D=D82))"),"ATAPL-58320-00007")</f>
        <v>ATAPL-58320-00007</v>
      </c>
      <c r="F82" s="17" t="str">
        <f>IFERROR(__xludf.DUMMYFUNCTION("if(isblank(A82),"""",filter(Moorings!C:C,Moorings!B:B=A82,Moorings!D:D=D82))"),"215")</f>
        <v>215</v>
      </c>
      <c r="G82" s="24" t="s">
        <v>65</v>
      </c>
      <c r="H82" s="24">
        <v>44.37414</v>
      </c>
      <c r="I82" s="24"/>
      <c r="J82" s="23"/>
      <c r="K82" s="23"/>
      <c r="L82" s="23"/>
      <c r="M82" s="23"/>
      <c r="N82" s="23"/>
      <c r="O82" s="10"/>
      <c r="P82" s="10"/>
      <c r="Q82" s="10"/>
      <c r="R82" s="10"/>
    </row>
    <row r="83" ht="14.25" customHeight="1">
      <c r="A83" s="24" t="s">
        <v>37</v>
      </c>
      <c r="B83" s="17" t="str">
        <f>IFERROR(__xludf.DUMMYFUNCTION("if(isblank(A83),"""",filter(Moorings!A:A,Moorings!B:B=left(A83,14),Moorings!D:D=D83))"),"ATAPL-69839-002-0102")</f>
        <v>ATAPL-69839-002-0102</v>
      </c>
      <c r="C83" s="17" t="str">
        <f>IFERROR(__xludf.DUMMYFUNCTION("if(isblank(A83),"""",filter(Moorings!C:C,Moorings!B:B=left(A83,14),Moorings!D:D=D83))"),"SN0102")</f>
        <v>SN0102</v>
      </c>
      <c r="D83" s="27">
        <v>1.0</v>
      </c>
      <c r="E83" s="17" t="str">
        <f>IFERROR(__xludf.DUMMYFUNCTION("if(isblank(A83),"""",filter(Moorings!A:A,Moorings!B:B=A83,Moorings!D:D=D83))"),"ATAPL-58320-00007")</f>
        <v>ATAPL-58320-00007</v>
      </c>
      <c r="F83" s="17" t="str">
        <f>IFERROR(__xludf.DUMMYFUNCTION("if(isblank(A83),"""",filter(Moorings!C:C,Moorings!B:B=A83,Moorings!D:D=D83))"),"215")</f>
        <v>215</v>
      </c>
      <c r="G83" s="24" t="s">
        <v>73</v>
      </c>
      <c r="H83" s="24">
        <v>-124.95652666666666</v>
      </c>
      <c r="I83" s="24"/>
      <c r="J83" s="23"/>
      <c r="K83" s="23"/>
      <c r="L83" s="23"/>
      <c r="M83" s="23"/>
      <c r="N83" s="23"/>
      <c r="O83" s="10"/>
      <c r="P83" s="10"/>
      <c r="Q83" s="10"/>
      <c r="R83" s="10"/>
    </row>
    <row r="84" ht="14.25" customHeight="1">
      <c r="A84" s="24" t="s">
        <v>37</v>
      </c>
      <c r="B84" s="17" t="str">
        <f>IFERROR(__xludf.DUMMYFUNCTION("if(isblank(A84),"""",filter(Moorings!A:A,Moorings!B:B=left(A84,14),Moorings!D:D=D84))"),"ATAPL-69839-002-0102")</f>
        <v>ATAPL-69839-002-0102</v>
      </c>
      <c r="C84" s="17" t="str">
        <f>IFERROR(__xludf.DUMMYFUNCTION("if(isblank(A84),"""",filter(Moorings!C:C,Moorings!B:B=left(A84,14),Moorings!D:D=D84))"),"SN0102")</f>
        <v>SN0102</v>
      </c>
      <c r="D84" s="27">
        <v>1.0</v>
      </c>
      <c r="E84" s="17" t="str">
        <f>IFERROR(__xludf.DUMMYFUNCTION("if(isblank(A84),"""",filter(Moorings!A:A,Moorings!B:B=A84,Moorings!D:D=D84))"),"ATAPL-58320-00007")</f>
        <v>ATAPL-58320-00007</v>
      </c>
      <c r="F84" s="17" t="str">
        <f>IFERROR(__xludf.DUMMYFUNCTION("if(isblank(A84),"""",filter(Moorings!C:C,Moorings!B:B=A84,Moorings!D:D=D84))"),"215")</f>
        <v>215</v>
      </c>
      <c r="G84" s="24" t="s">
        <v>161</v>
      </c>
      <c r="H84" s="24" t="s">
        <v>162</v>
      </c>
      <c r="I84" s="24"/>
      <c r="J84" s="23"/>
      <c r="K84" s="23"/>
      <c r="L84" s="23"/>
      <c r="M84" s="23"/>
      <c r="N84" s="23"/>
      <c r="O84" s="10"/>
      <c r="P84" s="10"/>
      <c r="Q84" s="10"/>
      <c r="R84" s="10"/>
    </row>
    <row r="85" ht="14.25" customHeight="1">
      <c r="A85" s="24"/>
      <c r="B85" s="17" t="str">
        <f>IFERROR(__xludf.DUMMYFUNCTION("if(isblank(A85),"""",filter(Moorings!A:A,Moorings!B:B=left(A85,14),Moorings!D:D=D85))"),"")</f>
        <v/>
      </c>
      <c r="C85" s="17" t="str">
        <f>IFERROR(__xludf.DUMMYFUNCTION("if(isblank(A85),"""",filter(Moorings!C:C,Moorings!B:B=left(A85,14),Moorings!D:D=D85))"),"")</f>
        <v/>
      </c>
      <c r="D85" s="27"/>
      <c r="E85" s="17" t="str">
        <f>IFERROR(__xludf.DUMMYFUNCTION("if(isblank(A85),"""",filter(Moorings!A:A,Moorings!B:B=A85,Moorings!D:D=D85))"),"")</f>
        <v/>
      </c>
      <c r="F85" s="17" t="str">
        <f>IFERROR(__xludf.DUMMYFUNCTION("if(isblank(A85),"""",filter(Moorings!C:C,Moorings!B:B=A85,Moorings!D:D=D85))"),"")</f>
        <v/>
      </c>
      <c r="G85" s="24"/>
      <c r="H85" s="24"/>
      <c r="I85" s="24"/>
      <c r="J85" s="23"/>
      <c r="K85" s="23"/>
      <c r="L85" s="23"/>
      <c r="M85" s="23"/>
      <c r="N85" s="23"/>
      <c r="O85" s="10"/>
      <c r="P85" s="10"/>
      <c r="Q85" s="10"/>
      <c r="R85" s="10"/>
    </row>
    <row r="86" ht="14.25" customHeight="1">
      <c r="A86" s="24" t="s">
        <v>37</v>
      </c>
      <c r="B86" s="17" t="str">
        <f>IFERROR(__xludf.DUMMYFUNCTION("if(isblank(A86),"""",filter(Moorings!A:A,Moorings!B:B=left(A86,14),Moorings!D:D=D86))"),"ATAPL-69839-002-0105")</f>
        <v>ATAPL-69839-002-0105</v>
      </c>
      <c r="C86" s="17" t="str">
        <f>IFERROR(__xludf.DUMMYFUNCTION("if(isblank(A86),"""",filter(Moorings!C:C,Moorings!B:B=left(A86,14),Moorings!D:D=D86))"),"SN0105")</f>
        <v>SN0105</v>
      </c>
      <c r="D86" s="27">
        <v>2.0</v>
      </c>
      <c r="E86" s="17" t="str">
        <f>IFERROR(__xludf.DUMMYFUNCTION("if(isblank(A86),"""",filter(Moorings!A:A,Moorings!B:B=A86,Moorings!D:D=D86))"),"ATOSU-58320-00017")</f>
        <v>ATOSU-58320-00017</v>
      </c>
      <c r="F86" s="17" t="str">
        <f>IFERROR(__xludf.DUMMYFUNCTION("if(isblank(A86),"""",filter(Moorings!C:C,Moorings!B:B=A86,Moorings!D:D=D86))"),"316")</f>
        <v>316</v>
      </c>
      <c r="G86" s="24" t="s">
        <v>65</v>
      </c>
      <c r="H86" s="24">
        <v>44.37414</v>
      </c>
      <c r="I86" s="24"/>
      <c r="J86" s="23"/>
      <c r="K86" s="23"/>
      <c r="L86" s="23"/>
      <c r="M86" s="23"/>
      <c r="N86" s="23"/>
      <c r="O86" s="10"/>
      <c r="P86" s="10"/>
      <c r="Q86" s="10"/>
      <c r="R86" s="10"/>
    </row>
    <row r="87" ht="14.25" customHeight="1">
      <c r="A87" s="24" t="s">
        <v>37</v>
      </c>
      <c r="B87" s="17" t="str">
        <f>IFERROR(__xludf.DUMMYFUNCTION("if(isblank(A87),"""",filter(Moorings!A:A,Moorings!B:B=left(A87,14),Moorings!D:D=D87))"),"ATAPL-69839-002-0105")</f>
        <v>ATAPL-69839-002-0105</v>
      </c>
      <c r="C87" s="17" t="str">
        <f>IFERROR(__xludf.DUMMYFUNCTION("if(isblank(A87),"""",filter(Moorings!C:C,Moorings!B:B=left(A87,14),Moorings!D:D=D87))"),"SN0105")</f>
        <v>SN0105</v>
      </c>
      <c r="D87" s="27">
        <v>2.0</v>
      </c>
      <c r="E87" s="17" t="str">
        <f>IFERROR(__xludf.DUMMYFUNCTION("if(isblank(A87),"""",filter(Moorings!A:A,Moorings!B:B=A87,Moorings!D:D=D87))"),"ATOSU-58320-00017")</f>
        <v>ATOSU-58320-00017</v>
      </c>
      <c r="F87" s="17" t="str">
        <f>IFERROR(__xludf.DUMMYFUNCTION("if(isblank(A87),"""",filter(Moorings!C:C,Moorings!B:B=A87,Moorings!D:D=D87))"),"316")</f>
        <v>316</v>
      </c>
      <c r="G87" s="24" t="s">
        <v>73</v>
      </c>
      <c r="H87" s="24">
        <v>-124.9565267</v>
      </c>
      <c r="I87" s="24"/>
      <c r="J87" s="23"/>
      <c r="K87" s="23"/>
      <c r="L87" s="23"/>
      <c r="M87" s="23"/>
      <c r="N87" s="23"/>
      <c r="O87" s="10"/>
      <c r="P87" s="10"/>
      <c r="Q87" s="10"/>
      <c r="R87" s="10"/>
    </row>
    <row r="88" ht="14.25" customHeight="1">
      <c r="A88" s="24" t="s">
        <v>37</v>
      </c>
      <c r="B88" s="17" t="str">
        <f>IFERROR(__xludf.DUMMYFUNCTION("if(isblank(A88),"""",filter(Moorings!A:A,Moorings!B:B=left(A88,14),Moorings!D:D=D88))"),"ATAPL-69839-002-0105")</f>
        <v>ATAPL-69839-002-0105</v>
      </c>
      <c r="C88" s="17" t="str">
        <f>IFERROR(__xludf.DUMMYFUNCTION("if(isblank(A88),"""",filter(Moorings!C:C,Moorings!B:B=left(A88,14),Moorings!D:D=D88))"),"SN0105")</f>
        <v>SN0105</v>
      </c>
      <c r="D88" s="27">
        <v>2.0</v>
      </c>
      <c r="E88" s="17" t="str">
        <f>IFERROR(__xludf.DUMMYFUNCTION("if(isblank(A88),"""",filter(Moorings!A:A,Moorings!B:B=A88,Moorings!D:D=D88))"),"ATOSU-58320-00017")</f>
        <v>ATOSU-58320-00017</v>
      </c>
      <c r="F88" s="17" t="str">
        <f>IFERROR(__xludf.DUMMYFUNCTION("if(isblank(A88),"""",filter(Moorings!C:C,Moorings!B:B=A88,Moorings!D:D=D88))"),"316")</f>
        <v>316</v>
      </c>
      <c r="G88" s="24" t="s">
        <v>161</v>
      </c>
      <c r="H88" s="24" t="s">
        <v>163</v>
      </c>
      <c r="I88" s="24" t="s">
        <v>164</v>
      </c>
      <c r="J88" s="23"/>
      <c r="K88" s="23"/>
      <c r="L88" s="23"/>
      <c r="M88" s="23"/>
      <c r="N88" s="23"/>
      <c r="O88" s="10"/>
      <c r="P88" s="10"/>
      <c r="Q88" s="10"/>
      <c r="R88" s="10"/>
    </row>
    <row r="89" ht="14.25" customHeight="1">
      <c r="A89" s="24"/>
      <c r="B89" s="17"/>
      <c r="C89" s="17"/>
      <c r="D89" s="27"/>
      <c r="E89" s="17"/>
      <c r="F89" s="17"/>
      <c r="G89" s="24"/>
      <c r="H89" s="24"/>
      <c r="I89" s="24"/>
      <c r="J89" s="23"/>
      <c r="K89" s="23"/>
      <c r="L89" s="23"/>
      <c r="M89" s="23"/>
      <c r="N89" s="23"/>
      <c r="O89" s="10"/>
      <c r="P89" s="10"/>
      <c r="Q89" s="10"/>
      <c r="R89" s="10"/>
    </row>
    <row r="90" ht="14.25" customHeight="1">
      <c r="A90" s="30" t="s">
        <v>37</v>
      </c>
      <c r="B90" s="17" t="str">
        <f>IFERROR(__xludf.DUMMYFUNCTION("if(isblank(A90),"""",filter(Moorings!A:A,Moorings!B:B=left(A90,14),Moorings!D:D=D90))"),"ATAPL-69839-002-0105")</f>
        <v>ATAPL-69839-002-0105</v>
      </c>
      <c r="C90" s="17" t="str">
        <f>IFERROR(__xludf.DUMMYFUNCTION("if(isblank(A90),"""",filter(Moorings!C:C,Moorings!B:B=left(A90,14),Moorings!D:D=D90))"),"SN0102")</f>
        <v>SN0102</v>
      </c>
      <c r="D90" s="35">
        <v>3.0</v>
      </c>
      <c r="E90" s="17" t="str">
        <f>IFERROR(__xludf.DUMMYFUNCTION("if(isblank(A90),"""",filter(Moorings!A:A,Moorings!B:B=A90,Moorings!D:D=D90))"),"ATOSU-58320-00007")</f>
        <v>ATOSU-58320-00007</v>
      </c>
      <c r="F90" s="17" t="str">
        <f>IFERROR(__xludf.DUMMYFUNCTION("if(isblank(A90),"""",filter(Moorings!C:C,Moorings!B:B=A90,Moorings!D:D=D90))"),"215")</f>
        <v>215</v>
      </c>
      <c r="G90" s="24" t="s">
        <v>65</v>
      </c>
      <c r="H90" s="24">
        <v>44.37414</v>
      </c>
      <c r="I90" s="30"/>
      <c r="J90" s="23"/>
      <c r="K90" s="23"/>
      <c r="L90" s="23"/>
      <c r="M90" s="23"/>
      <c r="N90" s="23"/>
      <c r="O90" s="10"/>
      <c r="P90" s="10"/>
      <c r="Q90" s="10"/>
      <c r="R90" s="10"/>
    </row>
    <row r="91" ht="14.25" customHeight="1">
      <c r="A91" s="30" t="s">
        <v>37</v>
      </c>
      <c r="B91" s="17" t="str">
        <f>IFERROR(__xludf.DUMMYFUNCTION("if(isblank(A91),"""",filter(Moorings!A:A,Moorings!B:B=left(A91,14),Moorings!D:D=D91))"),"ATAPL-69839-002-0105")</f>
        <v>ATAPL-69839-002-0105</v>
      </c>
      <c r="C91" s="17" t="str">
        <f>IFERROR(__xludf.DUMMYFUNCTION("if(isblank(A91),"""",filter(Moorings!C:C,Moorings!B:B=left(A91,14),Moorings!D:D=D91))"),"SN0102")</f>
        <v>SN0102</v>
      </c>
      <c r="D91" s="35">
        <v>3.0</v>
      </c>
      <c r="E91" s="17" t="str">
        <f>IFERROR(__xludf.DUMMYFUNCTION("if(isblank(A91),"""",filter(Moorings!A:A,Moorings!B:B=A91,Moorings!D:D=D91))"),"ATOSU-58320-00007")</f>
        <v>ATOSU-58320-00007</v>
      </c>
      <c r="F91" s="17" t="str">
        <f>IFERROR(__xludf.DUMMYFUNCTION("if(isblank(A91),"""",filter(Moorings!C:C,Moorings!B:B=A91,Moorings!D:D=D91))"),"215")</f>
        <v>215</v>
      </c>
      <c r="G91" s="24" t="s">
        <v>73</v>
      </c>
      <c r="H91" s="24">
        <v>-124.9565267</v>
      </c>
      <c r="I91" s="30"/>
      <c r="J91" s="23"/>
      <c r="K91" s="23"/>
      <c r="L91" s="23"/>
      <c r="M91" s="23"/>
      <c r="N91" s="23"/>
      <c r="O91" s="10"/>
      <c r="P91" s="10"/>
      <c r="Q91" s="10"/>
      <c r="R91" s="10"/>
    </row>
    <row r="92" ht="14.25" customHeight="1">
      <c r="A92" s="30" t="s">
        <v>37</v>
      </c>
      <c r="B92" s="17" t="str">
        <f>IFERROR(__xludf.DUMMYFUNCTION("if(isblank(A92),"""",filter(Moorings!A:A,Moorings!B:B=left(A92,14),Moorings!D:D=D92))"),"ATAPL-69839-002-0105")</f>
        <v>ATAPL-69839-002-0105</v>
      </c>
      <c r="C92" s="17" t="str">
        <f>IFERROR(__xludf.DUMMYFUNCTION("if(isblank(A92),"""",filter(Moorings!C:C,Moorings!B:B=left(A92,14),Moorings!D:D=D92))"),"SN0102")</f>
        <v>SN0102</v>
      </c>
      <c r="D92" s="35">
        <v>3.0</v>
      </c>
      <c r="E92" s="17" t="str">
        <f>IFERROR(__xludf.DUMMYFUNCTION("if(isblank(A92),"""",filter(Moorings!A:A,Moorings!B:B=A92,Moorings!D:D=D92))"),"ATOSU-58320-00007")</f>
        <v>ATOSU-58320-00007</v>
      </c>
      <c r="F92" s="17" t="str">
        <f>IFERROR(__xludf.DUMMYFUNCTION("if(isblank(A92),"""",filter(Moorings!C:C,Moorings!B:B=A92,Moorings!D:D=D92))"),"215")</f>
        <v>215</v>
      </c>
      <c r="G92" s="30" t="s">
        <v>161</v>
      </c>
      <c r="H92" s="51"/>
      <c r="I92" s="30"/>
      <c r="J92" s="23"/>
      <c r="K92" s="23"/>
      <c r="L92" s="23"/>
      <c r="M92" s="23"/>
      <c r="N92" s="23"/>
      <c r="O92" s="10"/>
      <c r="P92" s="10"/>
      <c r="Q92" s="10"/>
      <c r="R92" s="10"/>
    </row>
    <row r="93" ht="14.25" customHeight="1">
      <c r="A93" s="24"/>
      <c r="B93" s="17"/>
      <c r="C93" s="17"/>
      <c r="D93" s="27"/>
      <c r="E93" s="17"/>
      <c r="F93" s="17"/>
      <c r="G93" s="24"/>
      <c r="H93" s="24"/>
      <c r="I93" s="24"/>
      <c r="J93" s="23"/>
      <c r="K93" s="23"/>
      <c r="L93" s="23"/>
      <c r="M93" s="23"/>
      <c r="N93" s="23"/>
      <c r="O93" s="10"/>
      <c r="P93" s="10"/>
      <c r="Q93" s="10"/>
      <c r="R93" s="10"/>
    </row>
    <row r="94" ht="14.25" customHeight="1">
      <c r="A94" s="10"/>
      <c r="B94" s="10"/>
      <c r="C94" s="10"/>
      <c r="D94" s="10"/>
      <c r="E94" s="17"/>
      <c r="F94" s="17"/>
      <c r="G94" s="24"/>
      <c r="H94" s="24"/>
      <c r="I94" s="10" t="s">
        <v>165</v>
      </c>
      <c r="J94" s="23" t="s">
        <v>75</v>
      </c>
      <c r="K94" s="17" t="str">
        <f>IFERROR(__xludf.DUMMYFUNCTION("if(isblank(A88),"""",filter(Moorings!A:A,Moorings!B:B=left(A88,14),Moorings!D:D=D88))"),"ATAPL-69839-002-0105")</f>
        <v>ATAPL-69839-002-0105</v>
      </c>
      <c r="L94" s="17"/>
      <c r="M94" s="27"/>
      <c r="N94" s="23"/>
      <c r="O94" s="10"/>
      <c r="P94" s="10"/>
      <c r="Q94" s="10"/>
      <c r="R94" s="10"/>
    </row>
    <row r="95" ht="14.25" customHeight="1">
      <c r="A95" s="10"/>
      <c r="B95" s="10"/>
      <c r="C95" s="10"/>
      <c r="D95" s="10"/>
      <c r="E95" s="17"/>
      <c r="F95" s="17"/>
      <c r="G95" s="24"/>
      <c r="H95" s="24"/>
      <c r="I95" s="10"/>
      <c r="J95" s="23"/>
      <c r="K95" s="17"/>
      <c r="L95" s="17"/>
      <c r="M95" s="27"/>
      <c r="N95" s="23"/>
      <c r="O95" s="10"/>
      <c r="P95" s="10"/>
      <c r="Q95" s="10"/>
      <c r="R95" s="10"/>
    </row>
    <row r="96" ht="14.25" customHeight="1">
      <c r="A96" s="24" t="s">
        <v>39</v>
      </c>
      <c r="B96" s="17" t="str">
        <f>IFERROR(__xludf.DUMMYFUNCTION("if(isblank(A96),"""",filter(Moorings!A:A,Moorings!B:B=left(A96,14),Moorings!D:D=D96))"),"ATAPL-69839-002-0102")</f>
        <v>ATAPL-69839-002-0102</v>
      </c>
      <c r="C96" s="17" t="str">
        <f>IFERROR(__xludf.DUMMYFUNCTION("if(isblank(A96),"""",filter(Moorings!C:C,Moorings!B:B=left(A96,14),Moorings!D:D=D96))"),"SN0102")</f>
        <v>SN0102</v>
      </c>
      <c r="D96" s="27">
        <v>1.0</v>
      </c>
      <c r="E96" s="17" t="str">
        <f>IFERROR(__xludf.DUMMYFUNCTION("if(isblank(A96),"""",filter(Moorings!A:A,Moorings!B:B=A96,Moorings!D:D=D96))"),"ATOSU-58337-00007")</f>
        <v>ATOSU-58337-00007</v>
      </c>
      <c r="F96" s="17" t="str">
        <f>IFERROR(__xludf.DUMMYFUNCTION("if(isblank(A96),"""",filter(Moorings!C:C,Moorings!B:B=A96,Moorings!D:D=D96))"),"P0115")</f>
        <v>P0115</v>
      </c>
      <c r="G96" s="24" t="s">
        <v>166</v>
      </c>
      <c r="H96" s="24">
        <v>17533.0</v>
      </c>
      <c r="I96" s="24"/>
      <c r="J96" s="23"/>
      <c r="K96" s="23"/>
      <c r="L96" s="23"/>
      <c r="M96" s="23"/>
      <c r="N96" s="23"/>
      <c r="O96" s="10"/>
      <c r="P96" s="10"/>
      <c r="Q96" s="10"/>
      <c r="R96" s="10"/>
    </row>
    <row r="97" ht="14.25" customHeight="1">
      <c r="A97" s="24" t="s">
        <v>39</v>
      </c>
      <c r="B97" s="17" t="str">
        <f>IFERROR(__xludf.DUMMYFUNCTION("if(isblank(A97),"""",filter(Moorings!A:A,Moorings!B:B=left(A97,14),Moorings!D:D=D97))"),"ATAPL-69839-002-0102")</f>
        <v>ATAPL-69839-002-0102</v>
      </c>
      <c r="C97" s="17" t="str">
        <f>IFERROR(__xludf.DUMMYFUNCTION("if(isblank(A97),"""",filter(Moorings!C:C,Moorings!B:B=left(A97,14),Moorings!D:D=D97))"),"SN0102")</f>
        <v>SN0102</v>
      </c>
      <c r="D97" s="27">
        <v>1.0</v>
      </c>
      <c r="E97" s="17" t="str">
        <f>IFERROR(__xludf.DUMMYFUNCTION("if(isblank(A97),"""",filter(Moorings!A:A,Moorings!B:B=A97,Moorings!D:D=D97))"),"ATOSU-58337-00007")</f>
        <v>ATOSU-58337-00007</v>
      </c>
      <c r="F97" s="17" t="str">
        <f>IFERROR(__xludf.DUMMYFUNCTION("if(isblank(A97),"""",filter(Moorings!C:C,Moorings!B:B=A97,Moorings!D:D=D97))"),"P0115")</f>
        <v>P0115</v>
      </c>
      <c r="G97" s="24" t="s">
        <v>167</v>
      </c>
      <c r="H97" s="24">
        <v>2229.0</v>
      </c>
      <c r="I97" s="24"/>
      <c r="J97" s="23"/>
      <c r="K97" s="23"/>
      <c r="L97" s="23"/>
      <c r="M97" s="23"/>
      <c r="N97" s="23"/>
      <c r="O97" s="10"/>
      <c r="P97" s="10"/>
      <c r="Q97" s="10"/>
      <c r="R97" s="10"/>
    </row>
    <row r="98" ht="14.25" customHeight="1">
      <c r="A98" s="24" t="s">
        <v>39</v>
      </c>
      <c r="B98" s="17" t="str">
        <f>IFERROR(__xludf.DUMMYFUNCTION("if(isblank(A98),"""",filter(Moorings!A:A,Moorings!B:B=left(A98,14),Moorings!D:D=D98))"),"ATAPL-69839-002-0102")</f>
        <v>ATAPL-69839-002-0102</v>
      </c>
      <c r="C98" s="17" t="str">
        <f>IFERROR(__xludf.DUMMYFUNCTION("if(isblank(A98),"""",filter(Moorings!C:C,Moorings!B:B=left(A98,14),Moorings!D:D=D98))"),"SN0102")</f>
        <v>SN0102</v>
      </c>
      <c r="D98" s="27">
        <v>1.0</v>
      </c>
      <c r="E98" s="17" t="str">
        <f>IFERROR(__xludf.DUMMYFUNCTION("if(isblank(A98),"""",filter(Moorings!A:A,Moorings!B:B=A98,Moorings!D:D=D98))"),"ATOSU-58337-00007")</f>
        <v>ATOSU-58337-00007</v>
      </c>
      <c r="F98" s="17" t="str">
        <f>IFERROR(__xludf.DUMMYFUNCTION("if(isblank(A98),"""",filter(Moorings!C:C,Moorings!B:B=A98,Moorings!D:D=D98))"),"P0115")</f>
        <v>P0115</v>
      </c>
      <c r="G98" s="24" t="s">
        <v>168</v>
      </c>
      <c r="H98" s="24">
        <v>101.0</v>
      </c>
      <c r="I98" s="24"/>
      <c r="J98" s="23"/>
      <c r="K98" s="23"/>
      <c r="L98" s="23"/>
      <c r="M98" s="23"/>
      <c r="N98" s="23"/>
      <c r="O98" s="10"/>
      <c r="P98" s="10"/>
      <c r="Q98" s="10"/>
      <c r="R98" s="10"/>
    </row>
    <row r="99" ht="14.25" customHeight="1">
      <c r="A99" s="24" t="s">
        <v>39</v>
      </c>
      <c r="B99" s="17" t="str">
        <f>IFERROR(__xludf.DUMMYFUNCTION("if(isblank(A99),"""",filter(Moorings!A:A,Moorings!B:B=left(A99,14),Moorings!D:D=D99))"),"ATAPL-69839-002-0102")</f>
        <v>ATAPL-69839-002-0102</v>
      </c>
      <c r="C99" s="17" t="str">
        <f>IFERROR(__xludf.DUMMYFUNCTION("if(isblank(A99),"""",filter(Moorings!C:C,Moorings!B:B=left(A99,14),Moorings!D:D=D99))"),"SN0102")</f>
        <v>SN0102</v>
      </c>
      <c r="D99" s="27">
        <v>1.0</v>
      </c>
      <c r="E99" s="17" t="str">
        <f>IFERROR(__xludf.DUMMYFUNCTION("if(isblank(A99),"""",filter(Moorings!A:A,Moorings!B:B=A99,Moorings!D:D=D99))"),"ATOSU-58337-00007")</f>
        <v>ATOSU-58337-00007</v>
      </c>
      <c r="F99" s="17" t="str">
        <f>IFERROR(__xludf.DUMMYFUNCTION("if(isblank(A99),"""",filter(Moorings!C:C,Moorings!B:B=A99,Moorings!D:D=D99))"),"P0115")</f>
        <v>P0115</v>
      </c>
      <c r="G99" s="24" t="s">
        <v>169</v>
      </c>
      <c r="H99" s="24">
        <v>38502.0</v>
      </c>
      <c r="I99" s="24"/>
      <c r="J99" s="23"/>
      <c r="K99" s="23"/>
      <c r="L99" s="23"/>
      <c r="M99" s="23"/>
      <c r="N99" s="23"/>
      <c r="O99" s="10"/>
      <c r="P99" s="10"/>
      <c r="Q99" s="10"/>
      <c r="R99" s="10"/>
    </row>
    <row r="100" ht="14.25" customHeight="1">
      <c r="A100" s="24" t="s">
        <v>39</v>
      </c>
      <c r="B100" s="17" t="str">
        <f>IFERROR(__xludf.DUMMYFUNCTION("if(isblank(A100),"""",filter(Moorings!A:A,Moorings!B:B=left(A100,14),Moorings!D:D=D100))"),"ATAPL-69839-002-0102")</f>
        <v>ATAPL-69839-002-0102</v>
      </c>
      <c r="C100" s="17" t="str">
        <f>IFERROR(__xludf.DUMMYFUNCTION("if(isblank(A100),"""",filter(Moorings!C:C,Moorings!B:B=left(A100,14),Moorings!D:D=D100))"),"SN0102")</f>
        <v>SN0102</v>
      </c>
      <c r="D100" s="27">
        <v>1.0</v>
      </c>
      <c r="E100" s="17" t="str">
        <f>IFERROR(__xludf.DUMMYFUNCTION("if(isblank(A100),"""",filter(Moorings!A:A,Moorings!B:B=A100,Moorings!D:D=D100))"),"ATOSU-58337-00007")</f>
        <v>ATOSU-58337-00007</v>
      </c>
      <c r="F100" s="17" t="str">
        <f>IFERROR(__xludf.DUMMYFUNCTION("if(isblank(A100),"""",filter(Moorings!C:C,Moorings!B:B=A100,Moorings!D:D=D100))"),"P0115")</f>
        <v>P0115</v>
      </c>
      <c r="G100" s="24" t="s">
        <v>170</v>
      </c>
      <c r="H100" s="24">
        <v>1.0</v>
      </c>
      <c r="I100" s="24"/>
      <c r="J100" s="23"/>
      <c r="K100" s="23"/>
      <c r="L100" s="23"/>
      <c r="M100" s="23"/>
      <c r="N100" s="23"/>
      <c r="O100" s="10"/>
      <c r="P100" s="10"/>
      <c r="Q100" s="10"/>
      <c r="R100" s="10"/>
    </row>
    <row r="101" ht="14.25" customHeight="1">
      <c r="A101" s="24" t="s">
        <v>39</v>
      </c>
      <c r="B101" s="17" t="str">
        <f>IFERROR(__xludf.DUMMYFUNCTION("if(isblank(A101),"""",filter(Moorings!A:A,Moorings!B:B=left(A101,14),Moorings!D:D=D101))"),"ATAPL-69839-002-0102")</f>
        <v>ATAPL-69839-002-0102</v>
      </c>
      <c r="C101" s="17" t="str">
        <f>IFERROR(__xludf.DUMMYFUNCTION("if(isblank(A101),"""",filter(Moorings!C:C,Moorings!B:B=left(A101,14),Moorings!D:D=D101))"),"SN0102")</f>
        <v>SN0102</v>
      </c>
      <c r="D101" s="27">
        <v>1.0</v>
      </c>
      <c r="E101" s="17" t="str">
        <f>IFERROR(__xludf.DUMMYFUNCTION("if(isblank(A101),"""",filter(Moorings!A:A,Moorings!B:B=A101,Moorings!D:D=D101))"),"ATOSU-58337-00007")</f>
        <v>ATOSU-58337-00007</v>
      </c>
      <c r="F101" s="17" t="str">
        <f>IFERROR(__xludf.DUMMYFUNCTION("if(isblank(A101),"""",filter(Moorings!C:C,Moorings!B:B=A101,Moorings!D:D=D101))"),"P0115")</f>
        <v>P0115</v>
      </c>
      <c r="G101" s="24" t="s">
        <v>171</v>
      </c>
      <c r="H101" s="24">
        <v>0.0</v>
      </c>
      <c r="I101" s="24"/>
      <c r="J101" s="23"/>
      <c r="K101" s="23"/>
      <c r="L101" s="23"/>
      <c r="M101" s="23"/>
      <c r="N101" s="23"/>
      <c r="O101" s="10"/>
      <c r="P101" s="10"/>
      <c r="Q101" s="10"/>
      <c r="R101" s="10"/>
    </row>
    <row r="102" ht="14.25" customHeight="1">
      <c r="A102" s="24" t="s">
        <v>39</v>
      </c>
      <c r="B102" s="17" t="str">
        <f>IFERROR(__xludf.DUMMYFUNCTION("if(isblank(A102),"""",filter(Moorings!A:A,Moorings!B:B=left(A102,14),Moorings!D:D=D102))"),"ATAPL-69839-002-0102")</f>
        <v>ATAPL-69839-002-0102</v>
      </c>
      <c r="C102" s="17" t="str">
        <f>IFERROR(__xludf.DUMMYFUNCTION("if(isblank(A102),"""",filter(Moorings!C:C,Moorings!B:B=left(A102,14),Moorings!D:D=D102))"),"SN0102")</f>
        <v>SN0102</v>
      </c>
      <c r="D102" s="27">
        <v>1.0</v>
      </c>
      <c r="E102" s="17" t="str">
        <f>IFERROR(__xludf.DUMMYFUNCTION("if(isblank(A102),"""",filter(Moorings!A:A,Moorings!B:B=A102,Moorings!D:D=D102))"),"ATOSU-58337-00007")</f>
        <v>ATOSU-58337-00007</v>
      </c>
      <c r="F102" s="17" t="str">
        <f>IFERROR(__xludf.DUMMYFUNCTION("if(isblank(A102),"""",filter(Moorings!C:C,Moorings!B:B=A102,Moorings!D:D=D102))"),"P0115")</f>
        <v>P0115</v>
      </c>
      <c r="G102" s="24" t="s">
        <v>172</v>
      </c>
      <c r="H102" s="24">
        <v>35.0</v>
      </c>
      <c r="I102" s="24"/>
      <c r="J102" s="23"/>
      <c r="K102" s="23"/>
      <c r="L102" s="23"/>
      <c r="M102" s="23"/>
      <c r="N102" s="23"/>
      <c r="O102" s="10"/>
      <c r="P102" s="10"/>
      <c r="Q102" s="10"/>
      <c r="R102" s="10"/>
    </row>
    <row r="103" ht="14.25" customHeight="1">
      <c r="A103" s="24"/>
      <c r="B103" s="17" t="str">
        <f>IFERROR(__xludf.DUMMYFUNCTION("if(isblank(A103),"""",filter(Moorings!A:A,Moorings!B:B=left(A103,14),Moorings!D:D=D103))"),"")</f>
        <v/>
      </c>
      <c r="C103" s="17" t="str">
        <f>IFERROR(__xludf.DUMMYFUNCTION("if(isblank(A103),"""",filter(Moorings!C:C,Moorings!B:B=left(A103,14),Moorings!D:D=D103))"),"")</f>
        <v/>
      </c>
      <c r="D103" s="27"/>
      <c r="E103" s="17" t="str">
        <f>IFERROR(__xludf.DUMMYFUNCTION("if(isblank(A103),"""",filter(Moorings!A:A,Moorings!B:B=A103,Moorings!D:D=D103))"),"")</f>
        <v/>
      </c>
      <c r="F103" s="17" t="str">
        <f>IFERROR(__xludf.DUMMYFUNCTION("if(isblank(A103),"""",filter(Moorings!C:C,Moorings!B:B=A103,Moorings!D:D=D103))"),"")</f>
        <v/>
      </c>
      <c r="G103" s="24"/>
      <c r="H103" s="24"/>
      <c r="I103" s="24"/>
      <c r="J103" s="23"/>
      <c r="K103" s="23"/>
      <c r="L103" s="23"/>
      <c r="M103" s="23"/>
      <c r="N103" s="23"/>
      <c r="O103" s="10"/>
      <c r="P103" s="10"/>
      <c r="Q103" s="10"/>
      <c r="R103" s="10"/>
    </row>
    <row r="104" ht="14.25" customHeight="1">
      <c r="A104" s="24" t="s">
        <v>39</v>
      </c>
      <c r="B104" s="17" t="str">
        <f>IFERROR(__xludf.DUMMYFUNCTION("if(isblank(A104),"""",filter(Moorings!A:A,Moorings!B:B=left(A104,14),Moorings!D:D=D104))"),"ATAPL-69839-002-0105")</f>
        <v>ATAPL-69839-002-0105</v>
      </c>
      <c r="C104" s="17" t="str">
        <f>IFERROR(__xludf.DUMMYFUNCTION("if(isblank(A104),"""",filter(Moorings!C:C,Moorings!B:B=left(A104,14),Moorings!D:D=D104))"),"SN0105")</f>
        <v>SN0105</v>
      </c>
      <c r="D104" s="27">
        <v>2.0</v>
      </c>
      <c r="E104" s="17" t="str">
        <f>IFERROR(__xludf.DUMMYFUNCTION("if(isblank(A104),"""",filter(Moorings!A:A,Moorings!B:B=A104,Moorings!D:D=D104))"),"ATOSU-58337-00012")</f>
        <v>ATOSU-58337-00012</v>
      </c>
      <c r="F104" s="17" t="str">
        <f>IFERROR(__xludf.DUMMYFUNCTION("if(isblank(A104),"""",filter(Moorings!C:C,Moorings!B:B=A104,Moorings!D:D=D104))"),"P0154")</f>
        <v>P0154</v>
      </c>
      <c r="G104" s="24" t="s">
        <v>166</v>
      </c>
      <c r="H104" s="24">
        <v>17533.0</v>
      </c>
      <c r="I104" s="24" t="s">
        <v>173</v>
      </c>
      <c r="J104" s="23"/>
      <c r="K104" s="23"/>
      <c r="L104" s="23"/>
      <c r="M104" s="23"/>
      <c r="N104" s="23"/>
      <c r="O104" s="10"/>
      <c r="P104" s="10"/>
      <c r="Q104" s="10"/>
      <c r="R104" s="10"/>
    </row>
    <row r="105" ht="14.25" customHeight="1">
      <c r="A105" s="24" t="s">
        <v>39</v>
      </c>
      <c r="B105" s="17" t="str">
        <f>IFERROR(__xludf.DUMMYFUNCTION("if(isblank(A105),"""",filter(Moorings!A:A,Moorings!B:B=left(A105,14),Moorings!D:D=D105))"),"ATAPL-69839-002-0105")</f>
        <v>ATAPL-69839-002-0105</v>
      </c>
      <c r="C105" s="17" t="str">
        <f>IFERROR(__xludf.DUMMYFUNCTION("if(isblank(A105),"""",filter(Moorings!C:C,Moorings!B:B=left(A105,14),Moorings!D:D=D105))"),"SN0105")</f>
        <v>SN0105</v>
      </c>
      <c r="D105" s="27">
        <v>2.0</v>
      </c>
      <c r="E105" s="17" t="str">
        <f>IFERROR(__xludf.DUMMYFUNCTION("if(isblank(A105),"""",filter(Moorings!A:A,Moorings!B:B=A105,Moorings!D:D=D105))"),"ATOSU-58337-00012")</f>
        <v>ATOSU-58337-00012</v>
      </c>
      <c r="F105" s="17" t="str">
        <f>IFERROR(__xludf.DUMMYFUNCTION("if(isblank(A105),"""",filter(Moorings!C:C,Moorings!B:B=A105,Moorings!D:D=D105))"),"P0154")</f>
        <v>P0154</v>
      </c>
      <c r="G105" s="24" t="s">
        <v>167</v>
      </c>
      <c r="H105" s="24">
        <v>2229.0</v>
      </c>
      <c r="I105" s="24" t="s">
        <v>174</v>
      </c>
      <c r="J105" s="23"/>
      <c r="K105" s="23"/>
      <c r="L105" s="23"/>
      <c r="M105" s="23"/>
      <c r="N105" s="23"/>
      <c r="O105" s="10"/>
      <c r="P105" s="10"/>
      <c r="Q105" s="10"/>
      <c r="R105" s="10"/>
    </row>
    <row r="106" ht="14.25" customHeight="1">
      <c r="A106" s="24" t="s">
        <v>39</v>
      </c>
      <c r="B106" s="17" t="str">
        <f>IFERROR(__xludf.DUMMYFUNCTION("if(isblank(A106),"""",filter(Moorings!A:A,Moorings!B:B=left(A106,14),Moorings!D:D=D106))"),"ATAPL-69839-002-0105")</f>
        <v>ATAPL-69839-002-0105</v>
      </c>
      <c r="C106" s="17" t="str">
        <f>IFERROR(__xludf.DUMMYFUNCTION("if(isblank(A106),"""",filter(Moorings!C:C,Moorings!B:B=left(A106,14),Moorings!D:D=D106))"),"SN0105")</f>
        <v>SN0105</v>
      </c>
      <c r="D106" s="27">
        <v>2.0</v>
      </c>
      <c r="E106" s="17" t="str">
        <f>IFERROR(__xludf.DUMMYFUNCTION("if(isblank(A106),"""",filter(Moorings!A:A,Moorings!B:B=A106,Moorings!D:D=D106))"),"ATOSU-58337-00012")</f>
        <v>ATOSU-58337-00012</v>
      </c>
      <c r="F106" s="17" t="str">
        <f>IFERROR(__xludf.DUMMYFUNCTION("if(isblank(A106),"""",filter(Moorings!C:C,Moorings!B:B=A106,Moorings!D:D=D106))"),"P0154")</f>
        <v>P0154</v>
      </c>
      <c r="G106" s="24" t="s">
        <v>168</v>
      </c>
      <c r="H106" s="24">
        <v>101.0</v>
      </c>
      <c r="I106" s="24" t="s">
        <v>175</v>
      </c>
      <c r="J106" s="23"/>
      <c r="K106" s="23"/>
      <c r="L106" s="23"/>
      <c r="M106" s="23"/>
      <c r="N106" s="23"/>
      <c r="O106" s="10"/>
      <c r="P106" s="10"/>
      <c r="Q106" s="10"/>
      <c r="R106" s="10"/>
    </row>
    <row r="107" ht="14.25" customHeight="1">
      <c r="A107" s="24" t="s">
        <v>39</v>
      </c>
      <c r="B107" s="17" t="str">
        <f>IFERROR(__xludf.DUMMYFUNCTION("if(isblank(A107),"""",filter(Moorings!A:A,Moorings!B:B=left(A107,14),Moorings!D:D=D107))"),"ATAPL-69839-002-0105")</f>
        <v>ATAPL-69839-002-0105</v>
      </c>
      <c r="C107" s="17" t="str">
        <f>IFERROR(__xludf.DUMMYFUNCTION("if(isblank(A107),"""",filter(Moorings!C:C,Moorings!B:B=left(A107,14),Moorings!D:D=D107))"),"SN0105")</f>
        <v>SN0105</v>
      </c>
      <c r="D107" s="27">
        <v>2.0</v>
      </c>
      <c r="E107" s="17" t="str">
        <f>IFERROR(__xludf.DUMMYFUNCTION("if(isblank(A107),"""",filter(Moorings!A:A,Moorings!B:B=A107,Moorings!D:D=D107))"),"ATOSU-58337-00012")</f>
        <v>ATOSU-58337-00012</v>
      </c>
      <c r="F107" s="17" t="str">
        <f>IFERROR(__xludf.DUMMYFUNCTION("if(isblank(A107),"""",filter(Moorings!C:C,Moorings!B:B=A107,Moorings!D:D=D107))"),"P0154")</f>
        <v>P0154</v>
      </c>
      <c r="G107" s="24" t="s">
        <v>169</v>
      </c>
      <c r="H107" s="24">
        <v>38502.0</v>
      </c>
      <c r="I107" s="24" t="s">
        <v>176</v>
      </c>
      <c r="J107" s="23"/>
      <c r="K107" s="23"/>
      <c r="L107" s="23"/>
      <c r="M107" s="23"/>
      <c r="N107" s="23"/>
      <c r="O107" s="10"/>
      <c r="P107" s="10"/>
      <c r="Q107" s="10"/>
      <c r="R107" s="10"/>
    </row>
    <row r="108" ht="14.25" customHeight="1">
      <c r="A108" s="24" t="s">
        <v>39</v>
      </c>
      <c r="B108" s="17" t="str">
        <f>IFERROR(__xludf.DUMMYFUNCTION("if(isblank(A108),"""",filter(Moorings!A:A,Moorings!B:B=left(A108,14),Moorings!D:D=D108))"),"ATAPL-69839-002-0105")</f>
        <v>ATAPL-69839-002-0105</v>
      </c>
      <c r="C108" s="17" t="str">
        <f>IFERROR(__xludf.DUMMYFUNCTION("if(isblank(A108),"""",filter(Moorings!C:C,Moorings!B:B=left(A108,14),Moorings!D:D=D108))"),"SN0105")</f>
        <v>SN0105</v>
      </c>
      <c r="D108" s="27">
        <v>2.0</v>
      </c>
      <c r="E108" s="17" t="str">
        <f>IFERROR(__xludf.DUMMYFUNCTION("if(isblank(A108),"""",filter(Moorings!A:A,Moorings!B:B=A108,Moorings!D:D=D108))"),"ATOSU-58337-00012")</f>
        <v>ATOSU-58337-00012</v>
      </c>
      <c r="F108" s="17" t="str">
        <f>IFERROR(__xludf.DUMMYFUNCTION("if(isblank(A108),"""",filter(Moorings!C:C,Moorings!B:B=A108,Moorings!D:D=D108))"),"P0154")</f>
        <v>P0154</v>
      </c>
      <c r="G108" s="24" t="s">
        <v>170</v>
      </c>
      <c r="H108" s="24">
        <v>1.0</v>
      </c>
      <c r="I108" s="24"/>
      <c r="J108" s="23"/>
      <c r="K108" s="23"/>
      <c r="L108" s="23"/>
      <c r="M108" s="23"/>
      <c r="N108" s="23"/>
      <c r="O108" s="10"/>
      <c r="P108" s="10"/>
      <c r="Q108" s="10"/>
      <c r="R108" s="10"/>
    </row>
    <row r="109" ht="14.25" customHeight="1">
      <c r="A109" s="24" t="s">
        <v>39</v>
      </c>
      <c r="B109" s="17" t="str">
        <f>IFERROR(__xludf.DUMMYFUNCTION("if(isblank(A109),"""",filter(Moorings!A:A,Moorings!B:B=left(A109,14),Moorings!D:D=D109))"),"ATAPL-69839-002-0105")</f>
        <v>ATAPL-69839-002-0105</v>
      </c>
      <c r="C109" s="17" t="str">
        <f>IFERROR(__xludf.DUMMYFUNCTION("if(isblank(A109),"""",filter(Moorings!C:C,Moorings!B:B=left(A109,14),Moorings!D:D=D109))"),"SN0105")</f>
        <v>SN0105</v>
      </c>
      <c r="D109" s="27">
        <v>2.0</v>
      </c>
      <c r="E109" s="17" t="str">
        <f>IFERROR(__xludf.DUMMYFUNCTION("if(isblank(A109),"""",filter(Moorings!A:A,Moorings!B:B=A109,Moorings!D:D=D109))"),"ATOSU-58337-00012")</f>
        <v>ATOSU-58337-00012</v>
      </c>
      <c r="F109" s="17" t="str">
        <f>IFERROR(__xludf.DUMMYFUNCTION("if(isblank(A109),"""",filter(Moorings!C:C,Moorings!B:B=A109,Moorings!D:D=D109))"),"P0154")</f>
        <v>P0154</v>
      </c>
      <c r="G109" s="24" t="s">
        <v>171</v>
      </c>
      <c r="H109" s="24">
        <v>0.0</v>
      </c>
      <c r="I109" s="24"/>
      <c r="J109" s="23"/>
      <c r="K109" s="23"/>
      <c r="L109" s="23"/>
      <c r="M109" s="23"/>
      <c r="N109" s="23"/>
      <c r="O109" s="10"/>
      <c r="P109" s="10"/>
      <c r="Q109" s="10"/>
      <c r="R109" s="10"/>
    </row>
    <row r="110" ht="14.25" customHeight="1">
      <c r="A110" s="24" t="s">
        <v>39</v>
      </c>
      <c r="B110" s="17" t="str">
        <f>IFERROR(__xludf.DUMMYFUNCTION("if(isblank(A110),"""",filter(Moorings!A:A,Moorings!B:B=left(A110,14),Moorings!D:D=D110))"),"ATAPL-69839-002-0105")</f>
        <v>ATAPL-69839-002-0105</v>
      </c>
      <c r="C110" s="17" t="str">
        <f>IFERROR(__xludf.DUMMYFUNCTION("if(isblank(A110),"""",filter(Moorings!C:C,Moorings!B:B=left(A110,14),Moorings!D:D=D110))"),"SN0105")</f>
        <v>SN0105</v>
      </c>
      <c r="D110" s="27">
        <v>2.0</v>
      </c>
      <c r="E110" s="17" t="str">
        <f>IFERROR(__xludf.DUMMYFUNCTION("if(isblank(A110),"""",filter(Moorings!A:A,Moorings!B:B=A110,Moorings!D:D=D110))"),"ATOSU-58337-00012")</f>
        <v>ATOSU-58337-00012</v>
      </c>
      <c r="F110" s="17" t="str">
        <f>IFERROR(__xludf.DUMMYFUNCTION("if(isblank(A110),"""",filter(Moorings!C:C,Moorings!B:B=A110,Moorings!D:D=D110))"),"P0154")</f>
        <v>P0154</v>
      </c>
      <c r="G110" s="24" t="s">
        <v>172</v>
      </c>
      <c r="H110" s="24">
        <v>35.0</v>
      </c>
      <c r="I110" s="24"/>
      <c r="J110" s="23"/>
      <c r="K110" s="23"/>
      <c r="L110" s="23"/>
      <c r="M110" s="23"/>
      <c r="N110" s="23"/>
      <c r="O110" s="10"/>
      <c r="P110" s="10"/>
      <c r="Q110" s="10"/>
      <c r="R110" s="10"/>
    </row>
    <row r="111" ht="14.25" customHeight="1">
      <c r="A111" s="24"/>
      <c r="B111" s="17" t="str">
        <f>IFERROR(__xludf.DUMMYFUNCTION("if(isblank(A111),"""",filter(Moorings!A:A,Moorings!B:B=left(A111,14),Moorings!D:D=D111))"),"")</f>
        <v/>
      </c>
      <c r="C111" s="17" t="str">
        <f>IFERROR(__xludf.DUMMYFUNCTION("if(isblank(A111),"""",filter(Moorings!C:C,Moorings!B:B=left(A111,14),Moorings!D:D=D111))"),"")</f>
        <v/>
      </c>
      <c r="D111" s="27"/>
      <c r="E111" s="17" t="str">
        <f>IFERROR(__xludf.DUMMYFUNCTION("if(isblank(A111),"""",filter(Moorings!A:A,Moorings!B:B=A111,Moorings!D:D=D111))"),"")</f>
        <v/>
      </c>
      <c r="F111" s="17" t="str">
        <f>IFERROR(__xludf.DUMMYFUNCTION("if(isblank(A111),"""",filter(Moorings!C:C,Moorings!B:B=A111,Moorings!D:D=D111))"),"")</f>
        <v/>
      </c>
      <c r="G111" s="24"/>
      <c r="H111" s="24"/>
      <c r="I111" s="24"/>
      <c r="J111" s="23"/>
      <c r="K111" s="23"/>
      <c r="L111" s="23"/>
      <c r="M111" s="23"/>
      <c r="N111" s="23"/>
      <c r="O111" s="10"/>
      <c r="P111" s="10"/>
      <c r="Q111" s="10"/>
      <c r="R111" s="10"/>
    </row>
    <row r="112" ht="14.25" customHeight="1">
      <c r="A112" s="56" t="s">
        <v>39</v>
      </c>
      <c r="B112" s="17" t="str">
        <f>IFERROR(__xludf.DUMMYFUNCTION("if(isblank(A112),"""",filter(Moorings!A:A,Moorings!B:B=left(A112,14),Moorings!D:D=D112))"),"ATAPL-69839-002-0105")</f>
        <v>ATAPL-69839-002-0105</v>
      </c>
      <c r="C112" s="17" t="str">
        <f>IFERROR(__xludf.DUMMYFUNCTION("if(isblank(A112),"""",filter(Moorings!C:C,Moorings!B:B=left(A112,14),Moorings!D:D=D112))"),"SN0102")</f>
        <v>SN0102</v>
      </c>
      <c r="D112" s="35">
        <v>3.0</v>
      </c>
      <c r="E112" s="17" t="str">
        <f>IFERROR(__xludf.DUMMYFUNCTION("if(isblank(A112),"""",filter(Moorings!A:A,Moorings!B:B=A112,Moorings!D:D=D112))"),"ATOSU-58337-00007")</f>
        <v>ATOSU-58337-00007</v>
      </c>
      <c r="F112" s="17" t="str">
        <f>IFERROR(__xludf.DUMMYFUNCTION("if(isblank(A112),"""",filter(Moorings!C:C,Moorings!B:B=A112,Moorings!D:D=D112))"),"P0115")</f>
        <v>P0115</v>
      </c>
      <c r="G112" s="30" t="s">
        <v>166</v>
      </c>
      <c r="H112" s="52">
        <v>17372.0</v>
      </c>
      <c r="I112" s="52" t="s">
        <v>177</v>
      </c>
      <c r="J112" s="23"/>
      <c r="K112" s="23"/>
      <c r="L112" s="23"/>
      <c r="M112" s="23"/>
      <c r="N112" s="23"/>
      <c r="O112" s="10"/>
      <c r="P112" s="10"/>
      <c r="Q112" s="10"/>
      <c r="R112" s="10"/>
    </row>
    <row r="113" ht="14.25" customHeight="1">
      <c r="A113" s="56" t="s">
        <v>39</v>
      </c>
      <c r="B113" s="17" t="str">
        <f>IFERROR(__xludf.DUMMYFUNCTION("if(isblank(A113),"""",filter(Moorings!A:A,Moorings!B:B=left(A113,14),Moorings!D:D=D113))"),"ATAPL-69839-002-0105")</f>
        <v>ATAPL-69839-002-0105</v>
      </c>
      <c r="C113" s="17" t="str">
        <f>IFERROR(__xludf.DUMMYFUNCTION("if(isblank(A113),"""",filter(Moorings!C:C,Moorings!B:B=left(A113,14),Moorings!D:D=D113))"),"SN0102")</f>
        <v>SN0102</v>
      </c>
      <c r="D113" s="35">
        <v>3.0</v>
      </c>
      <c r="E113" s="17" t="str">
        <f>IFERROR(__xludf.DUMMYFUNCTION("if(isblank(A113),"""",filter(Moorings!A:A,Moorings!B:B=A113,Moorings!D:D=D113))"),"ATOSU-58337-00007")</f>
        <v>ATOSU-58337-00007</v>
      </c>
      <c r="F113" s="17" t="str">
        <f>IFERROR(__xludf.DUMMYFUNCTION("if(isblank(A113),"""",filter(Moorings!C:C,Moorings!B:B=A113,Moorings!D:D=D113))"),"P0115")</f>
        <v>P0115</v>
      </c>
      <c r="G113" s="30" t="s">
        <v>167</v>
      </c>
      <c r="H113" s="52">
        <v>2284.1</v>
      </c>
      <c r="I113" s="30"/>
      <c r="J113" s="23"/>
      <c r="K113" s="23"/>
      <c r="L113" s="23"/>
      <c r="M113" s="23"/>
      <c r="N113" s="23"/>
      <c r="O113" s="10"/>
      <c r="P113" s="10"/>
      <c r="Q113" s="10"/>
      <c r="R113" s="10"/>
    </row>
    <row r="114" ht="14.25" customHeight="1">
      <c r="A114" s="56" t="s">
        <v>39</v>
      </c>
      <c r="B114" s="17" t="str">
        <f>IFERROR(__xludf.DUMMYFUNCTION("if(isblank(A114),"""",filter(Moorings!A:A,Moorings!B:B=left(A114,14),Moorings!D:D=D114))"),"ATAPL-69839-002-0105")</f>
        <v>ATAPL-69839-002-0105</v>
      </c>
      <c r="C114" s="17" t="str">
        <f>IFERROR(__xludf.DUMMYFUNCTION("if(isblank(A114),"""",filter(Moorings!C:C,Moorings!B:B=left(A114,14),Moorings!D:D=D114))"),"SN0102")</f>
        <v>SN0102</v>
      </c>
      <c r="D114" s="35">
        <v>3.0</v>
      </c>
      <c r="E114" s="17" t="str">
        <f>IFERROR(__xludf.DUMMYFUNCTION("if(isblank(A114),"""",filter(Moorings!A:A,Moorings!B:B=A114,Moorings!D:D=D114))"),"ATOSU-58337-00007")</f>
        <v>ATOSU-58337-00007</v>
      </c>
      <c r="F114" s="17" t="str">
        <f>IFERROR(__xludf.DUMMYFUNCTION("if(isblank(A114),"""",filter(Moorings!C:C,Moorings!B:B=A114,Moorings!D:D=D114))"),"P0115")</f>
        <v>P0115</v>
      </c>
      <c r="G114" s="30" t="s">
        <v>168</v>
      </c>
      <c r="H114" s="52">
        <v>94.1</v>
      </c>
      <c r="I114" s="30"/>
      <c r="J114" s="23"/>
      <c r="K114" s="23"/>
      <c r="L114" s="23"/>
      <c r="M114" s="23"/>
      <c r="N114" s="23"/>
      <c r="O114" s="10"/>
      <c r="P114" s="10"/>
      <c r="Q114" s="10"/>
      <c r="R114" s="10"/>
    </row>
    <row r="115" ht="14.25" customHeight="1">
      <c r="A115" s="56" t="s">
        <v>39</v>
      </c>
      <c r="B115" s="17" t="str">
        <f>IFERROR(__xludf.DUMMYFUNCTION("if(isblank(A115),"""",filter(Moorings!A:A,Moorings!B:B=left(A115,14),Moorings!D:D=D115))"),"ATAPL-69839-002-0105")</f>
        <v>ATAPL-69839-002-0105</v>
      </c>
      <c r="C115" s="17" t="str">
        <f>IFERROR(__xludf.DUMMYFUNCTION("if(isblank(A115),"""",filter(Moorings!C:C,Moorings!B:B=left(A115,14),Moorings!D:D=D115))"),"SN0102")</f>
        <v>SN0102</v>
      </c>
      <c r="D115" s="35">
        <v>3.0</v>
      </c>
      <c r="E115" s="17" t="str">
        <f>IFERROR(__xludf.DUMMYFUNCTION("if(isblank(A115),"""",filter(Moorings!A:A,Moorings!B:B=A115,Moorings!D:D=D115))"),"ATOSU-58337-00007")</f>
        <v>ATOSU-58337-00007</v>
      </c>
      <c r="F115" s="17" t="str">
        <f>IFERROR(__xludf.DUMMYFUNCTION("if(isblank(A115),"""",filter(Moorings!C:C,Moorings!B:B=A115,Moorings!D:D=D115))"),"P0115")</f>
        <v>P0115</v>
      </c>
      <c r="G115" s="30" t="s">
        <v>169</v>
      </c>
      <c r="H115" s="52">
        <v>38676.5</v>
      </c>
      <c r="I115" s="30"/>
      <c r="J115" s="23"/>
      <c r="K115" s="23"/>
      <c r="L115" s="23"/>
      <c r="M115" s="23"/>
      <c r="N115" s="23"/>
      <c r="O115" s="10"/>
      <c r="P115" s="10"/>
      <c r="Q115" s="10"/>
      <c r="R115" s="10"/>
    </row>
    <row r="116" ht="14.25" customHeight="1">
      <c r="A116" s="56" t="s">
        <v>39</v>
      </c>
      <c r="B116" s="17" t="str">
        <f>IFERROR(__xludf.DUMMYFUNCTION("if(isblank(A116),"""",filter(Moorings!A:A,Moorings!B:B=left(A116,14),Moorings!D:D=D116))"),"ATAPL-69839-002-0105")</f>
        <v>ATAPL-69839-002-0105</v>
      </c>
      <c r="C116" s="17" t="str">
        <f>IFERROR(__xludf.DUMMYFUNCTION("if(isblank(A116),"""",filter(Moorings!C:C,Moorings!B:B=left(A116,14),Moorings!D:D=D116))"),"SN0102")</f>
        <v>SN0102</v>
      </c>
      <c r="D116" s="35">
        <v>3.0</v>
      </c>
      <c r="E116" s="17" t="str">
        <f>IFERROR(__xludf.DUMMYFUNCTION("if(isblank(A116),"""",filter(Moorings!A:A,Moorings!B:B=A116,Moorings!D:D=D116))"),"ATOSU-58337-00007")</f>
        <v>ATOSU-58337-00007</v>
      </c>
      <c r="F116" s="17" t="str">
        <f>IFERROR(__xludf.DUMMYFUNCTION("if(isblank(A116),"""",filter(Moorings!C:C,Moorings!B:B=A116,Moorings!D:D=D116))"),"P0115")</f>
        <v>P0115</v>
      </c>
      <c r="G116" s="24" t="s">
        <v>170</v>
      </c>
      <c r="H116" s="24">
        <v>1.0</v>
      </c>
      <c r="I116" s="52" t="s">
        <v>178</v>
      </c>
      <c r="J116" s="23"/>
      <c r="K116" s="23"/>
      <c r="L116" s="23"/>
      <c r="M116" s="23"/>
      <c r="N116" s="23"/>
      <c r="O116" s="10"/>
      <c r="P116" s="10"/>
      <c r="Q116" s="10"/>
      <c r="R116" s="10"/>
    </row>
    <row r="117" ht="14.25" customHeight="1">
      <c r="A117" s="56" t="s">
        <v>39</v>
      </c>
      <c r="B117" s="17" t="str">
        <f>IFERROR(__xludf.DUMMYFUNCTION("if(isblank(A117),"""",filter(Moorings!A:A,Moorings!B:B=left(A117,14),Moorings!D:D=D117))"),"ATAPL-69839-002-0105")</f>
        <v>ATAPL-69839-002-0105</v>
      </c>
      <c r="C117" s="17" t="str">
        <f>IFERROR(__xludf.DUMMYFUNCTION("if(isblank(A117),"""",filter(Moorings!C:C,Moorings!B:B=left(A117,14),Moorings!D:D=D117))"),"SN0102")</f>
        <v>SN0102</v>
      </c>
      <c r="D117" s="35">
        <v>3.0</v>
      </c>
      <c r="E117" s="17" t="str">
        <f>IFERROR(__xludf.DUMMYFUNCTION("if(isblank(A117),"""",filter(Moorings!A:A,Moorings!B:B=A117,Moorings!D:D=D117))"),"ATOSU-58337-00007")</f>
        <v>ATOSU-58337-00007</v>
      </c>
      <c r="F117" s="17" t="str">
        <f>IFERROR(__xludf.DUMMYFUNCTION("if(isblank(A117),"""",filter(Moorings!C:C,Moorings!B:B=A117,Moorings!D:D=D117))"),"P0115")</f>
        <v>P0115</v>
      </c>
      <c r="G117" s="24" t="s">
        <v>171</v>
      </c>
      <c r="H117" s="24">
        <v>0.0</v>
      </c>
      <c r="I117" s="30"/>
      <c r="J117" s="23"/>
      <c r="K117" s="23"/>
      <c r="L117" s="23"/>
      <c r="M117" s="23"/>
      <c r="N117" s="23"/>
      <c r="O117" s="10"/>
      <c r="P117" s="10"/>
      <c r="Q117" s="10"/>
      <c r="R117" s="10"/>
    </row>
    <row r="118" ht="14.25" customHeight="1">
      <c r="A118" s="56" t="s">
        <v>39</v>
      </c>
      <c r="B118" s="17" t="str">
        <f>IFERROR(__xludf.DUMMYFUNCTION("if(isblank(A118),"""",filter(Moorings!A:A,Moorings!B:B=left(A118,14),Moorings!D:D=D118))"),"ATAPL-69839-002-0105")</f>
        <v>ATAPL-69839-002-0105</v>
      </c>
      <c r="C118" s="17" t="str">
        <f>IFERROR(__xludf.DUMMYFUNCTION("if(isblank(A118),"""",filter(Moorings!C:C,Moorings!B:B=left(A118,14),Moorings!D:D=D118))"),"SN0102")</f>
        <v>SN0102</v>
      </c>
      <c r="D118" s="35">
        <v>3.0</v>
      </c>
      <c r="E118" s="17" t="str">
        <f>IFERROR(__xludf.DUMMYFUNCTION("if(isblank(A118),"""",filter(Moorings!A:A,Moorings!B:B=A118,Moorings!D:D=D118))"),"ATOSU-58337-00007")</f>
        <v>ATOSU-58337-00007</v>
      </c>
      <c r="F118" s="17" t="str">
        <f>IFERROR(__xludf.DUMMYFUNCTION("if(isblank(A118),"""",filter(Moorings!C:C,Moorings!B:B=A118,Moorings!D:D=D118))"),"P0115")</f>
        <v>P0115</v>
      </c>
      <c r="G118" s="24" t="s">
        <v>172</v>
      </c>
      <c r="H118" s="24">
        <v>35.0</v>
      </c>
      <c r="I118" s="30"/>
      <c r="J118" s="23"/>
      <c r="K118" s="23"/>
      <c r="L118" s="23"/>
      <c r="M118" s="23"/>
      <c r="N118" s="23"/>
      <c r="O118" s="10"/>
      <c r="P118" s="10"/>
      <c r="Q118" s="10"/>
      <c r="R118" s="10"/>
    </row>
    <row r="119" ht="14.25" customHeight="1">
      <c r="A119" s="24"/>
      <c r="B119" s="17"/>
      <c r="C119" s="17"/>
      <c r="D119" s="27"/>
      <c r="E119" s="17"/>
      <c r="F119" s="17"/>
      <c r="G119" s="24"/>
      <c r="H119" s="24"/>
      <c r="I119" s="24"/>
      <c r="J119" s="23"/>
      <c r="K119" s="23"/>
      <c r="L119" s="23"/>
      <c r="M119" s="23"/>
      <c r="N119" s="23"/>
      <c r="O119" s="10"/>
      <c r="P119" s="10"/>
      <c r="Q119" s="10"/>
      <c r="R119" s="10"/>
    </row>
    <row r="120" ht="14.25" customHeight="1">
      <c r="A120" s="24" t="s">
        <v>42</v>
      </c>
      <c r="B120" s="17" t="str">
        <f>IFERROR(__xludf.DUMMYFUNCTION("if(isblank(A120),"""",filter(Moorings!A:A,Moorings!B:B=left(A120,14),Moorings!D:D=D120))"),"ATAPL-69839-002-0102")</f>
        <v>ATAPL-69839-002-0102</v>
      </c>
      <c r="C120" s="17" t="str">
        <f>IFERROR(__xludf.DUMMYFUNCTION("if(isblank(A120),"""",filter(Moorings!C:C,Moorings!B:B=left(A120,14),Moorings!D:D=D120))"),"SN0102")</f>
        <v>SN0102</v>
      </c>
      <c r="D120" s="27">
        <v>1.0</v>
      </c>
      <c r="E120" s="17" t="str">
        <f>IFERROR(__xludf.DUMMYFUNCTION("if(isblank(A120),"""",filter(Moorings!A:A,Moorings!B:B=A120,Moorings!D:D=D120))"),"ATOSU-58336-00005")</f>
        <v>ATOSU-58336-00005</v>
      </c>
      <c r="F120" s="17" t="str">
        <f>IFERROR(__xludf.DUMMYFUNCTION("if(isblank(A120),"""",filter(Moorings!C:C,Moorings!B:B=A120,Moorings!D:D=D120))"),"C0078")</f>
        <v>C0078</v>
      </c>
      <c r="G120" s="24" t="s">
        <v>167</v>
      </c>
      <c r="H120" s="24">
        <v>3073.0</v>
      </c>
      <c r="I120" s="24"/>
      <c r="J120" s="23"/>
      <c r="K120" s="23"/>
      <c r="L120" s="23"/>
      <c r="M120" s="23"/>
      <c r="N120" s="23"/>
      <c r="O120" s="10"/>
      <c r="P120" s="10"/>
      <c r="Q120" s="10"/>
      <c r="R120" s="10"/>
    </row>
    <row r="121" ht="14.25" customHeight="1">
      <c r="A121" s="24" t="s">
        <v>42</v>
      </c>
      <c r="B121" s="17" t="str">
        <f>IFERROR(__xludf.DUMMYFUNCTION("if(isblank(A121),"""",filter(Moorings!A:A,Moorings!B:B=left(A121,14),Moorings!D:D=D121))"),"ATAPL-69839-002-0102")</f>
        <v>ATAPL-69839-002-0102</v>
      </c>
      <c r="C121" s="17" t="str">
        <f>IFERROR(__xludf.DUMMYFUNCTION("if(isblank(A121),"""",filter(Moorings!C:C,Moorings!B:B=left(A121,14),Moorings!D:D=D121))"),"SN0102")</f>
        <v>SN0102</v>
      </c>
      <c r="D121" s="27">
        <v>1.0</v>
      </c>
      <c r="E121" s="17" t="str">
        <f>IFERROR(__xludf.DUMMYFUNCTION("if(isblank(A121),"""",filter(Moorings!A:A,Moorings!B:B=A121,Moorings!D:D=D121))"),"ATOSU-58336-00005")</f>
        <v>ATOSU-58336-00005</v>
      </c>
      <c r="F121" s="17" t="str">
        <f>IFERROR(__xludf.DUMMYFUNCTION("if(isblank(A121),"""",filter(Moorings!C:C,Moorings!B:B=A121,Moorings!D:D=D121))"),"C0078")</f>
        <v>C0078</v>
      </c>
      <c r="G121" s="24" t="s">
        <v>179</v>
      </c>
      <c r="H121" s="24">
        <v>44327.0</v>
      </c>
      <c r="I121" s="24"/>
      <c r="J121" s="23"/>
      <c r="K121" s="23"/>
      <c r="L121" s="23"/>
      <c r="M121" s="23"/>
      <c r="N121" s="23"/>
      <c r="O121" s="10"/>
      <c r="P121" s="10"/>
      <c r="Q121" s="10"/>
      <c r="R121" s="10"/>
    </row>
    <row r="122" ht="14.25" customHeight="1">
      <c r="A122" s="24" t="s">
        <v>42</v>
      </c>
      <c r="B122" s="17" t="str">
        <f>IFERROR(__xludf.DUMMYFUNCTION("if(isblank(A122),"""",filter(Moorings!A:A,Moorings!B:B=left(A122,14),Moorings!D:D=D122))"),"ATAPL-69839-002-0102")</f>
        <v>ATAPL-69839-002-0102</v>
      </c>
      <c r="C122" s="17" t="str">
        <f>IFERROR(__xludf.DUMMYFUNCTION("if(isblank(A122),"""",filter(Moorings!C:C,Moorings!B:B=left(A122,14),Moorings!D:D=D122))"),"SN0102")</f>
        <v>SN0102</v>
      </c>
      <c r="D122" s="27">
        <v>1.0</v>
      </c>
      <c r="E122" s="17" t="str">
        <f>IFERROR(__xludf.DUMMYFUNCTION("if(isblank(A122),"""",filter(Moorings!A:A,Moorings!B:B=A122,Moorings!D:D=D122))"),"ATOSU-58336-00005")</f>
        <v>ATOSU-58336-00005</v>
      </c>
      <c r="F122" s="17" t="str">
        <f>IFERROR(__xludf.DUMMYFUNCTION("if(isblank(A122),"""",filter(Moorings!C:C,Moorings!B:B=A122,Moorings!D:D=D122))"),"C0078")</f>
        <v>C0078</v>
      </c>
      <c r="G122" s="24" t="s">
        <v>166</v>
      </c>
      <c r="H122" s="24">
        <v>19706.0</v>
      </c>
      <c r="I122" s="24"/>
      <c r="J122" s="23"/>
      <c r="K122" s="23"/>
      <c r="L122" s="23"/>
      <c r="M122" s="23"/>
      <c r="N122" s="23"/>
      <c r="O122" s="10"/>
      <c r="P122" s="10"/>
      <c r="Q122" s="10"/>
      <c r="R122" s="10"/>
    </row>
    <row r="123" ht="14.25" customHeight="1">
      <c r="A123" s="24" t="s">
        <v>42</v>
      </c>
      <c r="B123" s="17" t="str">
        <f>IFERROR(__xludf.DUMMYFUNCTION("if(isblank(A123),"""",filter(Moorings!A:A,Moorings!B:B=left(A123,14),Moorings!D:D=D123))"),"ATAPL-69839-002-0102")</f>
        <v>ATAPL-69839-002-0102</v>
      </c>
      <c r="C123" s="17" t="str">
        <f>IFERROR(__xludf.DUMMYFUNCTION("if(isblank(A123),"""",filter(Moorings!C:C,Moorings!B:B=left(A123,14),Moorings!D:D=D123))"),"SN0102")</f>
        <v>SN0102</v>
      </c>
      <c r="D123" s="27">
        <v>1.0</v>
      </c>
      <c r="E123" s="17" t="str">
        <f>IFERROR(__xludf.DUMMYFUNCTION("if(isblank(A123),"""",filter(Moorings!A:A,Moorings!B:B=A123,Moorings!D:D=D123))"),"ATOSU-58336-00005")</f>
        <v>ATOSU-58336-00005</v>
      </c>
      <c r="F123" s="17" t="str">
        <f>IFERROR(__xludf.DUMMYFUNCTION("if(isblank(A123),"""",filter(Moorings!C:C,Moorings!B:B=A123,Moorings!D:D=D123))"),"C0078")</f>
        <v>C0078</v>
      </c>
      <c r="G123" s="24" t="s">
        <v>180</v>
      </c>
      <c r="H123" s="24">
        <v>34.0</v>
      </c>
      <c r="I123" s="24"/>
      <c r="J123" s="23"/>
      <c r="K123" s="23"/>
      <c r="L123" s="23"/>
      <c r="M123" s="23"/>
      <c r="N123" s="23"/>
      <c r="O123" s="10"/>
      <c r="P123" s="10"/>
      <c r="Q123" s="10"/>
      <c r="R123" s="10"/>
    </row>
    <row r="124" ht="14.25" customHeight="1">
      <c r="A124" s="24" t="s">
        <v>42</v>
      </c>
      <c r="B124" s="17" t="str">
        <f>IFERROR(__xludf.DUMMYFUNCTION("if(isblank(A124),"""",filter(Moorings!A:A,Moorings!B:B=left(A124,14),Moorings!D:D=D124))"),"ATAPL-69839-002-0102")</f>
        <v>ATAPL-69839-002-0102</v>
      </c>
      <c r="C124" s="17" t="str">
        <f>IFERROR(__xludf.DUMMYFUNCTION("if(isblank(A124),"""",filter(Moorings!C:C,Moorings!B:B=left(A124,14),Moorings!D:D=D124))"),"SN0102")</f>
        <v>SN0102</v>
      </c>
      <c r="D124" s="27">
        <v>1.0</v>
      </c>
      <c r="E124" s="17" t="str">
        <f>IFERROR(__xludf.DUMMYFUNCTION("if(isblank(A124),"""",filter(Moorings!A:A,Moorings!B:B=A124,Moorings!D:D=D124))"),"ATOSU-58336-00005")</f>
        <v>ATOSU-58336-00005</v>
      </c>
      <c r="F124" s="17" t="str">
        <f>IFERROR(__xludf.DUMMYFUNCTION("if(isblank(A124),"""",filter(Moorings!C:C,Moorings!B:B=A124,Moorings!D:D=D124))"),"C0078")</f>
        <v>C0078</v>
      </c>
      <c r="G124" s="24" t="s">
        <v>181</v>
      </c>
      <c r="H124" s="24">
        <v>14.94</v>
      </c>
      <c r="I124" s="24"/>
      <c r="J124" s="23"/>
      <c r="K124" s="23"/>
      <c r="L124" s="23"/>
      <c r="M124" s="23"/>
      <c r="N124" s="23"/>
      <c r="O124" s="10"/>
      <c r="P124" s="10"/>
      <c r="Q124" s="10"/>
      <c r="R124" s="10"/>
    </row>
    <row r="125" ht="14.25" customHeight="1">
      <c r="A125" s="24" t="s">
        <v>42</v>
      </c>
      <c r="B125" s="17" t="str">
        <f>IFERROR(__xludf.DUMMYFUNCTION("if(isblank(A125),"""",filter(Moorings!A:A,Moorings!B:B=left(A125,14),Moorings!D:D=D125))"),"ATAPL-69839-002-0102")</f>
        <v>ATAPL-69839-002-0102</v>
      </c>
      <c r="C125" s="17" t="str">
        <f>IFERROR(__xludf.DUMMYFUNCTION("if(isblank(A125),"""",filter(Moorings!C:C,Moorings!B:B=left(A125,14),Moorings!D:D=D125))"),"SN0102")</f>
        <v>SN0102</v>
      </c>
      <c r="D125" s="27">
        <v>1.0</v>
      </c>
      <c r="E125" s="17" t="str">
        <f>IFERROR(__xludf.DUMMYFUNCTION("if(isblank(A125),"""",filter(Moorings!A:A,Moorings!B:B=A125,Moorings!D:D=D125))"),"ATOSU-58336-00005")</f>
        <v>ATOSU-58336-00005</v>
      </c>
      <c r="F125" s="17" t="str">
        <f>IFERROR(__xludf.DUMMYFUNCTION("if(isblank(A125),"""",filter(Moorings!C:C,Moorings!B:B=A125,Moorings!D:D=D125))"),"C0078")</f>
        <v>C0078</v>
      </c>
      <c r="G125" s="24" t="s">
        <v>182</v>
      </c>
      <c r="H125" s="24">
        <v>0.0042</v>
      </c>
      <c r="I125" s="24"/>
      <c r="J125" s="23"/>
      <c r="K125" s="23"/>
      <c r="L125" s="23"/>
      <c r="M125" s="23"/>
      <c r="N125" s="23"/>
      <c r="O125" s="10"/>
      <c r="P125" s="10"/>
      <c r="Q125" s="10"/>
      <c r="R125" s="10"/>
    </row>
    <row r="126" ht="14.25" customHeight="1">
      <c r="A126" s="24" t="s">
        <v>42</v>
      </c>
      <c r="B126" s="17" t="str">
        <f>IFERROR(__xludf.DUMMYFUNCTION("if(isblank(A126),"""",filter(Moorings!A:A,Moorings!B:B=left(A126,14),Moorings!D:D=D126))"),"ATAPL-69839-002-0102")</f>
        <v>ATAPL-69839-002-0102</v>
      </c>
      <c r="C126" s="17" t="str">
        <f>IFERROR(__xludf.DUMMYFUNCTION("if(isblank(A126),"""",filter(Moorings!C:C,Moorings!B:B=left(A126,14),Moorings!D:D=D126))"),"SN0102")</f>
        <v>SN0102</v>
      </c>
      <c r="D126" s="27">
        <v>1.0</v>
      </c>
      <c r="E126" s="17" t="str">
        <f>IFERROR(__xludf.DUMMYFUNCTION("if(isblank(A126),"""",filter(Moorings!A:A,Moorings!B:B=A126,Moorings!D:D=D126))"),"ATOSU-58336-00005")</f>
        <v>ATOSU-58336-00005</v>
      </c>
      <c r="F126" s="17" t="str">
        <f>IFERROR(__xludf.DUMMYFUNCTION("if(isblank(A126),"""",filter(Moorings!C:C,Moorings!B:B=A126,Moorings!D:D=D126))"),"C0078")</f>
        <v>C0078</v>
      </c>
      <c r="G126" s="24" t="s">
        <v>183</v>
      </c>
      <c r="H126" s="24">
        <v>0.7825</v>
      </c>
      <c r="I126" s="24"/>
      <c r="J126" s="23"/>
      <c r="K126" s="23"/>
      <c r="L126" s="23"/>
      <c r="M126" s="23"/>
      <c r="N126" s="23"/>
      <c r="O126" s="10"/>
      <c r="P126" s="10"/>
      <c r="Q126" s="10"/>
      <c r="R126" s="10"/>
    </row>
    <row r="127" ht="14.25" customHeight="1">
      <c r="A127" s="24" t="s">
        <v>42</v>
      </c>
      <c r="B127" s="17" t="str">
        <f>IFERROR(__xludf.DUMMYFUNCTION("if(isblank(A127),"""",filter(Moorings!A:A,Moorings!B:B=left(A127,14),Moorings!D:D=D127))"),"ATAPL-69839-002-0102")</f>
        <v>ATAPL-69839-002-0102</v>
      </c>
      <c r="C127" s="17" t="str">
        <f>IFERROR(__xludf.DUMMYFUNCTION("if(isblank(A127),"""",filter(Moorings!C:C,Moorings!B:B=left(A127,14),Moorings!D:D=D127))"),"SN0102")</f>
        <v>SN0102</v>
      </c>
      <c r="D127" s="27">
        <v>1.0</v>
      </c>
      <c r="E127" s="17" t="str">
        <f>IFERROR(__xludf.DUMMYFUNCTION("if(isblank(A127),"""",filter(Moorings!A:A,Moorings!B:B=A127,Moorings!D:D=D127))"),"ATOSU-58336-00005")</f>
        <v>ATOSU-58336-00005</v>
      </c>
      <c r="F127" s="17" t="str">
        <f>IFERROR(__xludf.DUMMYFUNCTION("if(isblank(A127),"""",filter(Moorings!C:C,Moorings!B:B=A127,Moorings!D:D=D127))"),"C0078")</f>
        <v>C0078</v>
      </c>
      <c r="G127" s="24" t="s">
        <v>184</v>
      </c>
      <c r="H127" s="24">
        <v>-1.669</v>
      </c>
      <c r="I127" s="24"/>
      <c r="J127" s="23"/>
      <c r="K127" s="23"/>
      <c r="L127" s="23"/>
      <c r="M127" s="23"/>
      <c r="N127" s="23"/>
      <c r="O127" s="10"/>
      <c r="P127" s="10"/>
      <c r="Q127" s="10"/>
      <c r="R127" s="10"/>
    </row>
    <row r="128" ht="14.25" customHeight="1">
      <c r="A128" s="24"/>
      <c r="B128" s="17" t="str">
        <f>IFERROR(__xludf.DUMMYFUNCTION("if(isblank(A128),"""",filter(Moorings!A:A,Moorings!B:B=left(A128,14),Moorings!D:D=D128))"),"")</f>
        <v/>
      </c>
      <c r="C128" s="17" t="str">
        <f>IFERROR(__xludf.DUMMYFUNCTION("if(isblank(A128),"""",filter(Moorings!C:C,Moorings!B:B=left(A128,14),Moorings!D:D=D128))"),"")</f>
        <v/>
      </c>
      <c r="D128" s="27"/>
      <c r="E128" s="17" t="str">
        <f>IFERROR(__xludf.DUMMYFUNCTION("if(isblank(A128),"""",filter(Moorings!A:A,Moorings!B:B=A128,Moorings!D:D=D128))"),"")</f>
        <v/>
      </c>
      <c r="F128" s="17" t="str">
        <f>IFERROR(__xludf.DUMMYFUNCTION("if(isblank(A128),"""",filter(Moorings!C:C,Moorings!B:B=A128,Moorings!D:D=D128))"),"")</f>
        <v/>
      </c>
      <c r="G128" s="24"/>
      <c r="H128" s="24"/>
      <c r="I128" s="24"/>
      <c r="J128" s="23"/>
      <c r="K128" s="23"/>
      <c r="L128" s="23"/>
      <c r="M128" s="23"/>
      <c r="N128" s="23"/>
      <c r="O128" s="10"/>
      <c r="P128" s="10"/>
      <c r="Q128" s="10"/>
      <c r="R128" s="10"/>
    </row>
    <row r="129" ht="14.25" customHeight="1">
      <c r="A129" s="24" t="s">
        <v>42</v>
      </c>
      <c r="B129" s="17" t="str">
        <f>IFERROR(__xludf.DUMMYFUNCTION("if(isblank(A129),"""",filter(Moorings!A:A,Moorings!B:B=left(A129,14),Moorings!D:D=D129))"),"ATAPL-69839-002-0105")</f>
        <v>ATAPL-69839-002-0105</v>
      </c>
      <c r="C129" s="17" t="str">
        <f>IFERROR(__xludf.DUMMYFUNCTION("if(isblank(A129),"""",filter(Moorings!C:C,Moorings!B:B=left(A129,14),Moorings!D:D=D129))"),"SN0105")</f>
        <v>SN0105</v>
      </c>
      <c r="D129" s="27">
        <v>2.0</v>
      </c>
      <c r="E129" s="17" t="str">
        <f>IFERROR(__xludf.DUMMYFUNCTION("if(isblank(A129),"""",filter(Moorings!A:A,Moorings!B:B=A129,Moorings!D:D=D129))"),"ATOSU-58336-00008")</f>
        <v>ATOSU-58336-00008</v>
      </c>
      <c r="F129" s="17" t="str">
        <f>IFERROR(__xludf.DUMMYFUNCTION("if(isblank(A129),"""",filter(Moorings!C:C,Moorings!B:B=A129,Moorings!D:D=D129))"),"C0117")</f>
        <v>C0117</v>
      </c>
      <c r="G129" s="24" t="s">
        <v>167</v>
      </c>
      <c r="H129" s="24">
        <v>3073.0</v>
      </c>
      <c r="I129" s="24" t="s">
        <v>185</v>
      </c>
      <c r="J129" s="23"/>
      <c r="K129" s="23"/>
      <c r="L129" s="23"/>
      <c r="M129" s="23"/>
      <c r="N129" s="23"/>
      <c r="O129" s="10"/>
      <c r="P129" s="10"/>
      <c r="Q129" s="10"/>
      <c r="R129" s="10"/>
    </row>
    <row r="130" ht="14.25" customHeight="1">
      <c r="A130" s="24" t="s">
        <v>42</v>
      </c>
      <c r="B130" s="17" t="str">
        <f>IFERROR(__xludf.DUMMYFUNCTION("if(isblank(A130),"""",filter(Moorings!A:A,Moorings!B:B=left(A130,14),Moorings!D:D=D130))"),"ATAPL-69839-002-0105")</f>
        <v>ATAPL-69839-002-0105</v>
      </c>
      <c r="C130" s="17" t="str">
        <f>IFERROR(__xludf.DUMMYFUNCTION("if(isblank(A130),"""",filter(Moorings!C:C,Moorings!B:B=left(A130,14),Moorings!D:D=D130))"),"SN0105")</f>
        <v>SN0105</v>
      </c>
      <c r="D130" s="27">
        <v>2.0</v>
      </c>
      <c r="E130" s="17" t="str">
        <f>IFERROR(__xludf.DUMMYFUNCTION("if(isblank(A130),"""",filter(Moorings!A:A,Moorings!B:B=A130,Moorings!D:D=D130))"),"ATOSU-58336-00008")</f>
        <v>ATOSU-58336-00008</v>
      </c>
      <c r="F130" s="17" t="str">
        <f>IFERROR(__xludf.DUMMYFUNCTION("if(isblank(A130),"""",filter(Moorings!C:C,Moorings!B:B=A130,Moorings!D:D=D130))"),"C0117")</f>
        <v>C0117</v>
      </c>
      <c r="G130" s="24" t="s">
        <v>179</v>
      </c>
      <c r="H130" s="24">
        <v>44327.0</v>
      </c>
      <c r="I130" s="24" t="s">
        <v>185</v>
      </c>
      <c r="J130" s="23"/>
      <c r="K130" s="23"/>
      <c r="L130" s="23"/>
      <c r="M130" s="23"/>
      <c r="N130" s="23"/>
      <c r="O130" s="10"/>
      <c r="P130" s="10"/>
      <c r="Q130" s="10"/>
      <c r="R130" s="10"/>
    </row>
    <row r="131" ht="14.25" customHeight="1">
      <c r="A131" s="24" t="s">
        <v>42</v>
      </c>
      <c r="B131" s="17" t="str">
        <f>IFERROR(__xludf.DUMMYFUNCTION("if(isblank(A131),"""",filter(Moorings!A:A,Moorings!B:B=left(A131,14),Moorings!D:D=D131))"),"ATAPL-69839-002-0105")</f>
        <v>ATAPL-69839-002-0105</v>
      </c>
      <c r="C131" s="17" t="str">
        <f>IFERROR(__xludf.DUMMYFUNCTION("if(isblank(A131),"""",filter(Moorings!C:C,Moorings!B:B=left(A131,14),Moorings!D:D=D131))"),"SN0105")</f>
        <v>SN0105</v>
      </c>
      <c r="D131" s="27">
        <v>2.0</v>
      </c>
      <c r="E131" s="17" t="str">
        <f>IFERROR(__xludf.DUMMYFUNCTION("if(isblank(A131),"""",filter(Moorings!A:A,Moorings!B:B=A131,Moorings!D:D=D131))"),"ATOSU-58336-00008")</f>
        <v>ATOSU-58336-00008</v>
      </c>
      <c r="F131" s="17" t="str">
        <f>IFERROR(__xludf.DUMMYFUNCTION("if(isblank(A131),"""",filter(Moorings!C:C,Moorings!B:B=A131,Moorings!D:D=D131))"),"C0117")</f>
        <v>C0117</v>
      </c>
      <c r="G131" s="24" t="s">
        <v>166</v>
      </c>
      <c r="H131" s="24">
        <v>19706.0</v>
      </c>
      <c r="I131" s="24" t="s">
        <v>185</v>
      </c>
      <c r="J131" s="23"/>
      <c r="K131" s="23"/>
      <c r="L131" s="23"/>
      <c r="M131" s="23"/>
      <c r="N131" s="23"/>
      <c r="O131" s="10"/>
      <c r="P131" s="10"/>
      <c r="Q131" s="10"/>
      <c r="R131" s="10"/>
    </row>
    <row r="132" ht="14.25" customHeight="1">
      <c r="A132" s="24" t="s">
        <v>42</v>
      </c>
      <c r="B132" s="17" t="str">
        <f>IFERROR(__xludf.DUMMYFUNCTION("if(isblank(A132),"""",filter(Moorings!A:A,Moorings!B:B=left(A132,14),Moorings!D:D=D132))"),"ATAPL-69839-002-0105")</f>
        <v>ATAPL-69839-002-0105</v>
      </c>
      <c r="C132" s="17" t="str">
        <f>IFERROR(__xludf.DUMMYFUNCTION("if(isblank(A132),"""",filter(Moorings!C:C,Moorings!B:B=left(A132,14),Moorings!D:D=D132))"),"SN0105")</f>
        <v>SN0105</v>
      </c>
      <c r="D132" s="27">
        <v>2.0</v>
      </c>
      <c r="E132" s="17" t="str">
        <f>IFERROR(__xludf.DUMMYFUNCTION("if(isblank(A132),"""",filter(Moorings!A:A,Moorings!B:B=A132,Moorings!D:D=D132))"),"ATOSU-58336-00008")</f>
        <v>ATOSU-58336-00008</v>
      </c>
      <c r="F132" s="17" t="str">
        <f>IFERROR(__xludf.DUMMYFUNCTION("if(isblank(A132),"""",filter(Moorings!C:C,Moorings!B:B=A132,Moorings!D:D=D132))"),"C0117")</f>
        <v>C0117</v>
      </c>
      <c r="G132" s="24" t="s">
        <v>180</v>
      </c>
      <c r="H132" s="24">
        <v>34.0</v>
      </c>
      <c r="I132" s="24" t="s">
        <v>185</v>
      </c>
      <c r="J132" s="23"/>
      <c r="K132" s="23"/>
      <c r="L132" s="23"/>
      <c r="M132" s="23"/>
      <c r="N132" s="23"/>
      <c r="O132" s="10"/>
      <c r="P132" s="10"/>
      <c r="Q132" s="10"/>
      <c r="R132" s="10"/>
    </row>
    <row r="133" ht="14.25" customHeight="1">
      <c r="A133" s="24" t="s">
        <v>42</v>
      </c>
      <c r="B133" s="17" t="str">
        <f>IFERROR(__xludf.DUMMYFUNCTION("if(isblank(A133),"""",filter(Moorings!A:A,Moorings!B:B=left(A133,14),Moorings!D:D=D133))"),"ATAPL-69839-002-0105")</f>
        <v>ATAPL-69839-002-0105</v>
      </c>
      <c r="C133" s="17" t="str">
        <f>IFERROR(__xludf.DUMMYFUNCTION("if(isblank(A133),"""",filter(Moorings!C:C,Moorings!B:B=left(A133,14),Moorings!D:D=D133))"),"SN0105")</f>
        <v>SN0105</v>
      </c>
      <c r="D133" s="27">
        <v>2.0</v>
      </c>
      <c r="E133" s="17" t="str">
        <f>IFERROR(__xludf.DUMMYFUNCTION("if(isblank(A133),"""",filter(Moorings!A:A,Moorings!B:B=A133,Moorings!D:D=D133))"),"ATOSU-58336-00008")</f>
        <v>ATOSU-58336-00008</v>
      </c>
      <c r="F133" s="17" t="str">
        <f>IFERROR(__xludf.DUMMYFUNCTION("if(isblank(A133),"""",filter(Moorings!C:C,Moorings!B:B=A133,Moorings!D:D=D133))"),"C0117")</f>
        <v>C0117</v>
      </c>
      <c r="G133" s="24" t="s">
        <v>181</v>
      </c>
      <c r="H133" s="24">
        <v>14.6885</v>
      </c>
      <c r="I133" s="24" t="s">
        <v>186</v>
      </c>
      <c r="J133" s="23"/>
      <c r="K133" s="23"/>
      <c r="L133" s="23"/>
      <c r="M133" s="23"/>
      <c r="N133" s="23"/>
      <c r="O133" s="10"/>
      <c r="P133" s="10"/>
      <c r="Q133" s="10"/>
      <c r="R133" s="10"/>
    </row>
    <row r="134" ht="14.25" customHeight="1">
      <c r="A134" s="24" t="s">
        <v>42</v>
      </c>
      <c r="B134" s="17" t="str">
        <f>IFERROR(__xludf.DUMMYFUNCTION("if(isblank(A134),"""",filter(Moorings!A:A,Moorings!B:B=left(A134,14),Moorings!D:D=D134))"),"ATAPL-69839-002-0105")</f>
        <v>ATAPL-69839-002-0105</v>
      </c>
      <c r="C134" s="17" t="str">
        <f>IFERROR(__xludf.DUMMYFUNCTION("if(isblank(A134),"""",filter(Moorings!C:C,Moorings!B:B=left(A134,14),Moorings!D:D=D134))"),"SN0105")</f>
        <v>SN0105</v>
      </c>
      <c r="D134" s="27">
        <v>2.0</v>
      </c>
      <c r="E134" s="17" t="str">
        <f>IFERROR(__xludf.DUMMYFUNCTION("if(isblank(A134),"""",filter(Moorings!A:A,Moorings!B:B=A134,Moorings!D:D=D134))"),"ATOSU-58336-00008")</f>
        <v>ATOSU-58336-00008</v>
      </c>
      <c r="F134" s="17" t="str">
        <f>IFERROR(__xludf.DUMMYFUNCTION("if(isblank(A134),"""",filter(Moorings!C:C,Moorings!B:B=A134,Moorings!D:D=D134))"),"C0117")</f>
        <v>C0117</v>
      </c>
      <c r="G134" s="24" t="s">
        <v>182</v>
      </c>
      <c r="H134" s="24">
        <v>0.0766</v>
      </c>
      <c r="I134" s="24" t="s">
        <v>187</v>
      </c>
      <c r="J134" s="23"/>
      <c r="K134" s="23"/>
      <c r="L134" s="23"/>
      <c r="M134" s="23"/>
      <c r="N134" s="23"/>
      <c r="O134" s="10"/>
      <c r="P134" s="10"/>
      <c r="Q134" s="10"/>
      <c r="R134" s="10"/>
    </row>
    <row r="135" ht="14.25" customHeight="1">
      <c r="A135" s="24" t="s">
        <v>42</v>
      </c>
      <c r="B135" s="17" t="str">
        <f>IFERROR(__xludf.DUMMYFUNCTION("if(isblank(A135),"""",filter(Moorings!A:A,Moorings!B:B=left(A135,14),Moorings!D:D=D135))"),"ATAPL-69839-002-0105")</f>
        <v>ATAPL-69839-002-0105</v>
      </c>
      <c r="C135" s="17" t="str">
        <f>IFERROR(__xludf.DUMMYFUNCTION("if(isblank(A135),"""",filter(Moorings!C:C,Moorings!B:B=left(A135,14),Moorings!D:D=D135))"),"SN0105")</f>
        <v>SN0105</v>
      </c>
      <c r="D135" s="27">
        <v>2.0</v>
      </c>
      <c r="E135" s="17" t="str">
        <f>IFERROR(__xludf.DUMMYFUNCTION("if(isblank(A135),"""",filter(Moorings!A:A,Moorings!B:B=A135,Moorings!D:D=D135))"),"ATOSU-58336-00008")</f>
        <v>ATOSU-58336-00008</v>
      </c>
      <c r="F135" s="17" t="str">
        <f>IFERROR(__xludf.DUMMYFUNCTION("if(isblank(A135),"""",filter(Moorings!C:C,Moorings!B:B=A135,Moorings!D:D=D135))"),"C0117")</f>
        <v>C0117</v>
      </c>
      <c r="G135" s="24" t="s">
        <v>183</v>
      </c>
      <c r="H135" s="24">
        <v>0.4698</v>
      </c>
      <c r="I135" s="24" t="s">
        <v>188</v>
      </c>
      <c r="J135" s="23"/>
      <c r="K135" s="23"/>
      <c r="L135" s="23"/>
      <c r="M135" s="23"/>
      <c r="N135" s="23"/>
      <c r="O135" s="10"/>
      <c r="P135" s="10"/>
      <c r="Q135" s="10"/>
      <c r="R135" s="10"/>
    </row>
    <row r="136" ht="14.25" customHeight="1">
      <c r="A136" s="24" t="s">
        <v>42</v>
      </c>
      <c r="B136" s="17" t="str">
        <f>IFERROR(__xludf.DUMMYFUNCTION("if(isblank(A136),"""",filter(Moorings!A:A,Moorings!B:B=left(A136,14),Moorings!D:D=D136))"),"ATAPL-69839-002-0105")</f>
        <v>ATAPL-69839-002-0105</v>
      </c>
      <c r="C136" s="17" t="str">
        <f>IFERROR(__xludf.DUMMYFUNCTION("if(isblank(A136),"""",filter(Moorings!C:C,Moorings!B:B=left(A136,14),Moorings!D:D=D136))"),"SN0105")</f>
        <v>SN0105</v>
      </c>
      <c r="D136" s="27">
        <v>2.0</v>
      </c>
      <c r="E136" s="17" t="str">
        <f>IFERROR(__xludf.DUMMYFUNCTION("if(isblank(A136),"""",filter(Moorings!A:A,Moorings!B:B=A136,Moorings!D:D=D136))"),"ATOSU-58336-00008")</f>
        <v>ATOSU-58336-00008</v>
      </c>
      <c r="F136" s="17" t="str">
        <f>IFERROR(__xludf.DUMMYFUNCTION("if(isblank(A136),"""",filter(Moorings!C:C,Moorings!B:B=A136,Moorings!D:D=D136))"),"C0117")</f>
        <v>C0117</v>
      </c>
      <c r="G136" s="24" t="s">
        <v>184</v>
      </c>
      <c r="H136" s="24">
        <v>-1.3974</v>
      </c>
      <c r="I136" s="24" t="s">
        <v>189</v>
      </c>
      <c r="J136" s="23"/>
      <c r="K136" s="23"/>
      <c r="L136" s="23"/>
      <c r="M136" s="23"/>
      <c r="N136" s="23"/>
      <c r="O136" s="10"/>
      <c r="P136" s="10"/>
      <c r="Q136" s="10"/>
      <c r="R136" s="10"/>
    </row>
    <row r="137" ht="14.25" customHeight="1">
      <c r="A137" s="24"/>
      <c r="B137" s="17" t="str">
        <f>IFERROR(__xludf.DUMMYFUNCTION("if(isblank(A137),"""",filter(Moorings!A:A,Moorings!B:B=left(A137,14),Moorings!D:D=D137))"),"")</f>
        <v/>
      </c>
      <c r="C137" s="17" t="str">
        <f>IFERROR(__xludf.DUMMYFUNCTION("if(isblank(A137),"""",filter(Moorings!C:C,Moorings!B:B=left(A137,14),Moorings!D:D=D137))"),"")</f>
        <v/>
      </c>
      <c r="D137" s="27"/>
      <c r="E137" s="17" t="str">
        <f>IFERROR(__xludf.DUMMYFUNCTION("if(isblank(A137),"""",filter(Moorings!A:A,Moorings!B:B=A137,Moorings!D:D=D137))"),"")</f>
        <v/>
      </c>
      <c r="F137" s="17" t="str">
        <f>IFERROR(__xludf.DUMMYFUNCTION("if(isblank(A137),"""",filter(Moorings!C:C,Moorings!B:B=A137,Moorings!D:D=D137))"),"")</f>
        <v/>
      </c>
      <c r="G137" s="24"/>
      <c r="H137" s="24"/>
      <c r="I137" s="24"/>
      <c r="J137" s="23"/>
      <c r="K137" s="23"/>
      <c r="L137" s="23"/>
      <c r="M137" s="23"/>
      <c r="N137" s="23"/>
      <c r="O137" s="10"/>
      <c r="P137" s="10"/>
      <c r="Q137" s="10"/>
      <c r="R137" s="10"/>
    </row>
    <row r="138" ht="14.25" customHeight="1">
      <c r="A138" s="56" t="s">
        <v>62</v>
      </c>
      <c r="B138" s="17" t="str">
        <f>IFERROR(__xludf.DUMMYFUNCTION("if(isblank(A138),"""",filter(Moorings!A:A,Moorings!B:B=left(A138,14),Moorings!D:D=D138))"),"ATAPL-69839-002-0105")</f>
        <v>ATAPL-69839-002-0105</v>
      </c>
      <c r="C138" s="17" t="str">
        <f>IFERROR(__xludf.DUMMYFUNCTION("if(isblank(A138),"""",filter(Moorings!C:C,Moorings!B:B=left(A138,14),Moorings!D:D=D138))"),"SN0102")</f>
        <v>SN0102</v>
      </c>
      <c r="D138" s="35">
        <v>3.0</v>
      </c>
      <c r="E138" s="17" t="str">
        <f>IFERROR(__xludf.DUMMYFUNCTION("if(isblank(A138),"""",filter(Moorings!A:A,Moorings!B:B=A138,Moorings!D:D=D138))"),"ATOSU-58336-00006")</f>
        <v>ATOSU-58336-00006</v>
      </c>
      <c r="F138" s="17" t="str">
        <f>IFERROR(__xludf.DUMMYFUNCTION("if(isblank(A138),"""",filter(Moorings!C:C,Moorings!B:B=A138,Moorings!D:D=D138))"),"C0079")</f>
        <v>C0079</v>
      </c>
      <c r="G138" s="30" t="s">
        <v>167</v>
      </c>
      <c r="H138" s="30"/>
      <c r="I138" s="30"/>
      <c r="J138" s="23"/>
      <c r="K138" s="23"/>
      <c r="L138" s="23"/>
      <c r="M138" s="23"/>
      <c r="N138" s="23"/>
      <c r="O138" s="10"/>
      <c r="P138" s="10"/>
      <c r="Q138" s="10"/>
      <c r="R138" s="10"/>
    </row>
    <row r="139" ht="14.25" customHeight="1">
      <c r="A139" s="56" t="s">
        <v>62</v>
      </c>
      <c r="B139" s="17" t="str">
        <f>IFERROR(__xludf.DUMMYFUNCTION("if(isblank(A139),"""",filter(Moorings!A:A,Moorings!B:B=left(A139,14),Moorings!D:D=D139))"),"ATAPL-69839-002-0105")</f>
        <v>ATAPL-69839-002-0105</v>
      </c>
      <c r="C139" s="17" t="str">
        <f>IFERROR(__xludf.DUMMYFUNCTION("if(isblank(A139),"""",filter(Moorings!C:C,Moorings!B:B=left(A139,14),Moorings!D:D=D139))"),"SN0102")</f>
        <v>SN0102</v>
      </c>
      <c r="D139" s="35">
        <v>3.0</v>
      </c>
      <c r="E139" s="17" t="str">
        <f>IFERROR(__xludf.DUMMYFUNCTION("if(isblank(A139),"""",filter(Moorings!A:A,Moorings!B:B=A139,Moorings!D:D=D139))"),"ATOSU-58336-00006")</f>
        <v>ATOSU-58336-00006</v>
      </c>
      <c r="F139" s="17" t="str">
        <f>IFERROR(__xludf.DUMMYFUNCTION("if(isblank(A139),"""",filter(Moorings!C:C,Moorings!B:B=A139,Moorings!D:D=D139))"),"C0079")</f>
        <v>C0079</v>
      </c>
      <c r="G139" s="30" t="s">
        <v>179</v>
      </c>
      <c r="H139" s="30"/>
      <c r="I139" s="30"/>
      <c r="J139" s="23"/>
      <c r="K139" s="23"/>
      <c r="L139" s="23"/>
      <c r="M139" s="23"/>
      <c r="N139" s="23"/>
      <c r="O139" s="10"/>
      <c r="P139" s="10"/>
      <c r="Q139" s="10"/>
      <c r="R139" s="10"/>
    </row>
    <row r="140" ht="14.25" customHeight="1">
      <c r="A140" s="56" t="s">
        <v>62</v>
      </c>
      <c r="B140" s="17" t="str">
        <f>IFERROR(__xludf.DUMMYFUNCTION("if(isblank(A140),"""",filter(Moorings!A:A,Moorings!B:B=left(A140,14),Moorings!D:D=D140))"),"ATAPL-69839-002-0105")</f>
        <v>ATAPL-69839-002-0105</v>
      </c>
      <c r="C140" s="17" t="str">
        <f>IFERROR(__xludf.DUMMYFUNCTION("if(isblank(A140),"""",filter(Moorings!C:C,Moorings!B:B=left(A140,14),Moorings!D:D=D140))"),"SN0102")</f>
        <v>SN0102</v>
      </c>
      <c r="D140" s="35">
        <v>3.0</v>
      </c>
      <c r="E140" s="17" t="str">
        <f>IFERROR(__xludf.DUMMYFUNCTION("if(isblank(A140),"""",filter(Moorings!A:A,Moorings!B:B=A140,Moorings!D:D=D140))"),"ATOSU-58336-00006")</f>
        <v>ATOSU-58336-00006</v>
      </c>
      <c r="F140" s="17" t="str">
        <f>IFERROR(__xludf.DUMMYFUNCTION("if(isblank(A140),"""",filter(Moorings!C:C,Moorings!B:B=A140,Moorings!D:D=D140))"),"C0079")</f>
        <v>C0079</v>
      </c>
      <c r="G140" s="30" t="s">
        <v>166</v>
      </c>
      <c r="H140" s="30"/>
      <c r="I140" s="30"/>
      <c r="J140" s="23"/>
      <c r="K140" s="23"/>
      <c r="L140" s="23"/>
      <c r="M140" s="23"/>
      <c r="N140" s="23"/>
      <c r="O140" s="10"/>
      <c r="P140" s="10"/>
      <c r="Q140" s="10"/>
      <c r="R140" s="10"/>
    </row>
    <row r="141" ht="14.25" customHeight="1">
      <c r="A141" s="56" t="s">
        <v>62</v>
      </c>
      <c r="B141" s="17" t="str">
        <f>IFERROR(__xludf.DUMMYFUNCTION("if(isblank(A141),"""",filter(Moorings!A:A,Moorings!B:B=left(A141,14),Moorings!D:D=D141))"),"ATAPL-69839-002-0105")</f>
        <v>ATAPL-69839-002-0105</v>
      </c>
      <c r="C141" s="17" t="str">
        <f>IFERROR(__xludf.DUMMYFUNCTION("if(isblank(A141),"""",filter(Moorings!C:C,Moorings!B:B=left(A141,14),Moorings!D:D=D141))"),"SN0102")</f>
        <v>SN0102</v>
      </c>
      <c r="D141" s="35">
        <v>3.0</v>
      </c>
      <c r="E141" s="17" t="str">
        <f>IFERROR(__xludf.DUMMYFUNCTION("if(isblank(A141),"""",filter(Moorings!A:A,Moorings!B:B=A141,Moorings!D:D=D141))"),"ATOSU-58336-00006")</f>
        <v>ATOSU-58336-00006</v>
      </c>
      <c r="F141" s="17" t="str">
        <f>IFERROR(__xludf.DUMMYFUNCTION("if(isblank(A141),"""",filter(Moorings!C:C,Moorings!B:B=A141,Moorings!D:D=D141))"),"C0079")</f>
        <v>C0079</v>
      </c>
      <c r="G141" s="30" t="s">
        <v>180</v>
      </c>
      <c r="H141" s="30"/>
      <c r="I141" s="30"/>
      <c r="J141" s="23"/>
      <c r="K141" s="23"/>
      <c r="L141" s="23"/>
      <c r="M141" s="23"/>
      <c r="N141" s="23"/>
      <c r="O141" s="10"/>
      <c r="P141" s="10"/>
      <c r="Q141" s="10"/>
      <c r="R141" s="10"/>
    </row>
    <row r="142" ht="14.25" customHeight="1">
      <c r="A142" s="56" t="s">
        <v>62</v>
      </c>
      <c r="B142" s="17" t="str">
        <f>IFERROR(__xludf.DUMMYFUNCTION("if(isblank(A142),"""",filter(Moorings!A:A,Moorings!B:B=left(A142,14),Moorings!D:D=D142))"),"ATAPL-69839-002-0105")</f>
        <v>ATAPL-69839-002-0105</v>
      </c>
      <c r="C142" s="17" t="str">
        <f>IFERROR(__xludf.DUMMYFUNCTION("if(isblank(A142),"""",filter(Moorings!C:C,Moorings!B:B=left(A142,14),Moorings!D:D=D142))"),"SN0102")</f>
        <v>SN0102</v>
      </c>
      <c r="D142" s="35">
        <v>3.0</v>
      </c>
      <c r="E142" s="17" t="str">
        <f>IFERROR(__xludf.DUMMYFUNCTION("if(isblank(A142),"""",filter(Moorings!A:A,Moorings!B:B=A142,Moorings!D:D=D142))"),"ATOSU-58336-00006")</f>
        <v>ATOSU-58336-00006</v>
      </c>
      <c r="F142" s="17" t="str">
        <f>IFERROR(__xludf.DUMMYFUNCTION("if(isblank(A142),"""",filter(Moorings!C:C,Moorings!B:B=A142,Moorings!D:D=D142))"),"C0079")</f>
        <v>C0079</v>
      </c>
      <c r="G142" s="30" t="s">
        <v>181</v>
      </c>
      <c r="H142" s="30"/>
      <c r="I142" s="30"/>
      <c r="J142" s="23"/>
      <c r="K142" s="23"/>
      <c r="L142" s="23"/>
      <c r="M142" s="23"/>
      <c r="N142" s="23"/>
      <c r="O142" s="10"/>
      <c r="P142" s="10"/>
      <c r="Q142" s="10"/>
      <c r="R142" s="10"/>
    </row>
    <row r="143" ht="14.25" customHeight="1">
      <c r="A143" s="56" t="s">
        <v>62</v>
      </c>
      <c r="B143" s="17" t="str">
        <f>IFERROR(__xludf.DUMMYFUNCTION("if(isblank(A143),"""",filter(Moorings!A:A,Moorings!B:B=left(A143,14),Moorings!D:D=D143))"),"ATAPL-69839-002-0105")</f>
        <v>ATAPL-69839-002-0105</v>
      </c>
      <c r="C143" s="17" t="str">
        <f>IFERROR(__xludf.DUMMYFUNCTION("if(isblank(A143),"""",filter(Moorings!C:C,Moorings!B:B=left(A143,14),Moorings!D:D=D143))"),"SN0102")</f>
        <v>SN0102</v>
      </c>
      <c r="D143" s="35">
        <v>3.0</v>
      </c>
      <c r="E143" s="17" t="str">
        <f>IFERROR(__xludf.DUMMYFUNCTION("if(isblank(A143),"""",filter(Moorings!A:A,Moorings!B:B=A143,Moorings!D:D=D143))"),"ATOSU-58336-00006")</f>
        <v>ATOSU-58336-00006</v>
      </c>
      <c r="F143" s="17" t="str">
        <f>IFERROR(__xludf.DUMMYFUNCTION("if(isblank(A143),"""",filter(Moorings!C:C,Moorings!B:B=A143,Moorings!D:D=D143))"),"C0079")</f>
        <v>C0079</v>
      </c>
      <c r="G143" s="30" t="s">
        <v>182</v>
      </c>
      <c r="H143" s="30"/>
      <c r="I143" s="30"/>
      <c r="J143" s="23"/>
      <c r="K143" s="23"/>
      <c r="L143" s="23"/>
      <c r="M143" s="23"/>
      <c r="N143" s="23"/>
      <c r="O143" s="10"/>
      <c r="P143" s="10"/>
      <c r="Q143" s="10"/>
      <c r="R143" s="10"/>
    </row>
    <row r="144" ht="14.25" customHeight="1">
      <c r="A144" s="56" t="s">
        <v>62</v>
      </c>
      <c r="B144" s="17" t="str">
        <f>IFERROR(__xludf.DUMMYFUNCTION("if(isblank(A144),"""",filter(Moorings!A:A,Moorings!B:B=left(A144,14),Moorings!D:D=D144))"),"ATAPL-69839-002-0105")</f>
        <v>ATAPL-69839-002-0105</v>
      </c>
      <c r="C144" s="17" t="str">
        <f>IFERROR(__xludf.DUMMYFUNCTION("if(isblank(A144),"""",filter(Moorings!C:C,Moorings!B:B=left(A144,14),Moorings!D:D=D144))"),"SN0102")</f>
        <v>SN0102</v>
      </c>
      <c r="D144" s="35">
        <v>3.0</v>
      </c>
      <c r="E144" s="17" t="str">
        <f>IFERROR(__xludf.DUMMYFUNCTION("if(isblank(A144),"""",filter(Moorings!A:A,Moorings!B:B=A144,Moorings!D:D=D144))"),"ATOSU-58336-00006")</f>
        <v>ATOSU-58336-00006</v>
      </c>
      <c r="F144" s="17" t="str">
        <f>IFERROR(__xludf.DUMMYFUNCTION("if(isblank(A144),"""",filter(Moorings!C:C,Moorings!B:B=A144,Moorings!D:D=D144))"),"C0079")</f>
        <v>C0079</v>
      </c>
      <c r="G144" s="30" t="s">
        <v>183</v>
      </c>
      <c r="H144" s="30"/>
      <c r="I144" s="30"/>
      <c r="J144" s="23"/>
      <c r="K144" s="23"/>
      <c r="L144" s="23"/>
      <c r="M144" s="23"/>
      <c r="N144" s="23"/>
      <c r="O144" s="10"/>
      <c r="P144" s="10"/>
      <c r="Q144" s="10"/>
      <c r="R144" s="10"/>
    </row>
    <row r="145" ht="14.25" customHeight="1">
      <c r="A145" s="56" t="s">
        <v>62</v>
      </c>
      <c r="B145" s="17" t="str">
        <f>IFERROR(__xludf.DUMMYFUNCTION("if(isblank(A145),"""",filter(Moorings!A:A,Moorings!B:B=left(A145,14),Moorings!D:D=D145))"),"ATAPL-69839-002-0105")</f>
        <v>ATAPL-69839-002-0105</v>
      </c>
      <c r="C145" s="17" t="str">
        <f>IFERROR(__xludf.DUMMYFUNCTION("if(isblank(A145),"""",filter(Moorings!C:C,Moorings!B:B=left(A145,14),Moorings!D:D=D145))"),"SN0102")</f>
        <v>SN0102</v>
      </c>
      <c r="D145" s="35">
        <v>3.0</v>
      </c>
      <c r="E145" s="17" t="str">
        <f>IFERROR(__xludf.DUMMYFUNCTION("if(isblank(A145),"""",filter(Moorings!A:A,Moorings!B:B=A145,Moorings!D:D=D145))"),"ATOSU-58336-00006")</f>
        <v>ATOSU-58336-00006</v>
      </c>
      <c r="F145" s="17" t="str">
        <f>IFERROR(__xludf.DUMMYFUNCTION("if(isblank(A145),"""",filter(Moorings!C:C,Moorings!B:B=A145,Moorings!D:D=D145))"),"C0079")</f>
        <v>C0079</v>
      </c>
      <c r="G145" s="30" t="s">
        <v>184</v>
      </c>
      <c r="H145" s="30"/>
      <c r="I145" s="30"/>
      <c r="J145" s="23"/>
      <c r="K145" s="23"/>
      <c r="L145" s="23"/>
      <c r="M145" s="23"/>
      <c r="N145" s="23"/>
      <c r="O145" s="10"/>
      <c r="P145" s="10"/>
      <c r="Q145" s="10"/>
      <c r="R145" s="10"/>
    </row>
    <row r="146" ht="14.25" customHeight="1">
      <c r="A146" s="24"/>
      <c r="B146" s="17"/>
      <c r="C146" s="17"/>
      <c r="D146" s="27"/>
      <c r="E146" s="17"/>
      <c r="F146" s="17"/>
      <c r="G146" s="24"/>
      <c r="H146" s="24"/>
      <c r="I146" s="24"/>
      <c r="J146" s="23"/>
      <c r="K146" s="23"/>
      <c r="L146" s="23"/>
      <c r="M146" s="23"/>
      <c r="N146" s="23"/>
      <c r="O146" s="10"/>
      <c r="P146" s="10"/>
      <c r="Q146" s="10"/>
      <c r="R146" s="10"/>
    </row>
    <row r="147" ht="14.25" customHeight="1">
      <c r="A147" s="57"/>
      <c r="B147" s="58"/>
      <c r="C147" s="58"/>
      <c r="D147" s="59"/>
      <c r="E147" s="58"/>
      <c r="F147" s="58"/>
      <c r="G147" s="57"/>
      <c r="H147" s="57"/>
      <c r="I147" s="60" t="s">
        <v>190</v>
      </c>
      <c r="J147" s="61"/>
      <c r="K147" s="61"/>
      <c r="L147" s="61"/>
      <c r="M147" s="61"/>
      <c r="N147" s="61"/>
      <c r="O147" s="62"/>
      <c r="P147" s="62"/>
      <c r="Q147" s="62"/>
      <c r="R147" s="62"/>
      <c r="S147" s="63"/>
      <c r="T147" s="63"/>
      <c r="U147" s="63"/>
      <c r="V147" s="63"/>
      <c r="W147" s="63"/>
      <c r="X147" s="63"/>
      <c r="Y147" s="63"/>
      <c r="Z147" s="63"/>
    </row>
    <row r="148" ht="14.25" customHeight="1">
      <c r="A148" s="24" t="s">
        <v>71</v>
      </c>
      <c r="B148" s="17" t="str">
        <f>IFERROR(__xludf.DUMMYFUNCTION("if(isblank(A148),"""",filter(Moorings!A:A,Moorings!B:B=left(A148,14),Moorings!D:D=D148))"),"ATAPL-68870-002-0141")</f>
        <v>ATAPL-68870-002-0141</v>
      </c>
      <c r="C148" s="17" t="str">
        <f>IFERROR(__xludf.DUMMYFUNCTION("if(isblank(A148),"""",filter(Moorings!C:C,Moorings!B:B=left(A148,14),Moorings!D:D=D148))"),"SN0141")</f>
        <v>SN0141</v>
      </c>
      <c r="D148" s="27">
        <v>1.0</v>
      </c>
      <c r="E148" s="17" t="str">
        <f>IFERROR(__xludf.DUMMYFUNCTION("if(isblank(A148),"""",filter(Moorings!A:A,Moorings!B:B=A148,Moorings!D:D=D148))"),"ATOSU-66662-00007")</f>
        <v>ATOSU-66662-00007</v>
      </c>
      <c r="F148" s="17" t="str">
        <f>IFERROR(__xludf.DUMMYFUNCTION("if(isblank(A148),"""",filter(Moorings!C:C,Moorings!B:B=A148,Moorings!D:D=D148))"),"16-50019")</f>
        <v>16-50019</v>
      </c>
      <c r="G148" s="24" t="s">
        <v>191</v>
      </c>
      <c r="H148" s="24">
        <v>0.502</v>
      </c>
      <c r="I148" s="24" t="s">
        <v>75</v>
      </c>
      <c r="J148" s="23"/>
      <c r="K148" s="23"/>
      <c r="L148" s="23"/>
      <c r="M148" s="23"/>
      <c r="N148" s="23"/>
      <c r="O148" s="10"/>
      <c r="P148" s="10"/>
      <c r="Q148" s="10"/>
      <c r="R148" s="10"/>
    </row>
    <row r="149" ht="14.25" customHeight="1">
      <c r="A149" s="24" t="s">
        <v>71</v>
      </c>
      <c r="B149" s="17" t="str">
        <f>IFERROR(__xludf.DUMMYFUNCTION("if(isblank(A149),"""",filter(Moorings!A:A,Moorings!B:B=left(A149,14),Moorings!D:D=D149))"),"ATAPL-68870-002-0141")</f>
        <v>ATAPL-68870-002-0141</v>
      </c>
      <c r="C149" s="17" t="str">
        <f>IFERROR(__xludf.DUMMYFUNCTION("if(isblank(A149),"""",filter(Moorings!C:C,Moorings!B:B=left(A149,14),Moorings!D:D=D149))"),"SN0141")</f>
        <v>SN0141</v>
      </c>
      <c r="D149" s="27">
        <v>1.0</v>
      </c>
      <c r="E149" s="17" t="str">
        <f>IFERROR(__xludf.DUMMYFUNCTION("if(isblank(A149),"""",filter(Moorings!A:A,Moorings!B:B=A149,Moorings!D:D=D149))"),"ATOSU-66662-00007")</f>
        <v>ATOSU-66662-00007</v>
      </c>
      <c r="F149" s="17" t="str">
        <f>IFERROR(__xludf.DUMMYFUNCTION("if(isblank(A149),"""",filter(Moorings!C:C,Moorings!B:B=A149,Moorings!D:D=D149))"),"16-50019")</f>
        <v>16-50019</v>
      </c>
      <c r="G149" s="24" t="s">
        <v>192</v>
      </c>
      <c r="H149" s="24">
        <v>0.502</v>
      </c>
      <c r="I149" s="24"/>
      <c r="J149" s="23"/>
      <c r="K149" s="23"/>
      <c r="L149" s="23"/>
      <c r="M149" s="23"/>
      <c r="N149" s="23"/>
      <c r="O149" s="10"/>
      <c r="P149" s="10"/>
      <c r="Q149" s="10"/>
      <c r="R149" s="10"/>
    </row>
    <row r="150" ht="14.25" customHeight="1">
      <c r="A150" s="24" t="s">
        <v>71</v>
      </c>
      <c r="B150" s="17" t="str">
        <f>IFERROR(__xludf.DUMMYFUNCTION("if(isblank(A150),"""",filter(Moorings!A:A,Moorings!B:B=left(A150,14),Moorings!D:D=D150))"),"ATAPL-68870-002-0141")</f>
        <v>ATAPL-68870-002-0141</v>
      </c>
      <c r="C150" s="17" t="str">
        <f>IFERROR(__xludf.DUMMYFUNCTION("if(isblank(A150),"""",filter(Moorings!C:C,Moorings!B:B=left(A150,14),Moorings!D:D=D150))"),"SN0141")</f>
        <v>SN0141</v>
      </c>
      <c r="D150" s="27">
        <v>1.0</v>
      </c>
      <c r="E150" s="17" t="str">
        <f>IFERROR(__xludf.DUMMYFUNCTION("if(isblank(A150),"""",filter(Moorings!A:A,Moorings!B:B=A150,Moorings!D:D=D150))"),"ATOSU-66662-00007")</f>
        <v>ATOSU-66662-00007</v>
      </c>
      <c r="F150" s="17" t="str">
        <f>IFERROR(__xludf.DUMMYFUNCTION("if(isblank(A150),"""",filter(Moorings!C:C,Moorings!B:B=A150,Moorings!D:D=D150))"),"16-50019")</f>
        <v>16-50019</v>
      </c>
      <c r="G150" s="24" t="s">
        <v>193</v>
      </c>
      <c r="H150" s="24">
        <v>-0.5229</v>
      </c>
      <c r="I150" s="24"/>
      <c r="J150" s="23"/>
      <c r="K150" s="23"/>
      <c r="L150" s="23"/>
      <c r="M150" s="23"/>
      <c r="N150" s="23"/>
      <c r="O150" s="10"/>
      <c r="P150" s="10"/>
      <c r="Q150" s="10"/>
      <c r="R150" s="10"/>
    </row>
    <row r="151" ht="14.25" customHeight="1">
      <c r="A151" s="24" t="s">
        <v>71</v>
      </c>
      <c r="B151" s="17" t="str">
        <f>IFERROR(__xludf.DUMMYFUNCTION("if(isblank(A151),"""",filter(Moorings!A:A,Moorings!B:B=left(A151,14),Moorings!D:D=D151))"),"ATAPL-68870-002-0141")</f>
        <v>ATAPL-68870-002-0141</v>
      </c>
      <c r="C151" s="17" t="str">
        <f>IFERROR(__xludf.DUMMYFUNCTION("if(isblank(A151),"""",filter(Moorings!C:C,Moorings!B:B=left(A151,14),Moorings!D:D=D151))"),"SN0141")</f>
        <v>SN0141</v>
      </c>
      <c r="D151" s="27">
        <v>1.0</v>
      </c>
      <c r="E151" s="17" t="str">
        <f>IFERROR(__xludf.DUMMYFUNCTION("if(isblank(A151),"""",filter(Moorings!A:A,Moorings!B:B=A151,Moorings!D:D=D151))"),"ATOSU-66662-00007")</f>
        <v>ATOSU-66662-00007</v>
      </c>
      <c r="F151" s="17" t="str">
        <f>IFERROR(__xludf.DUMMYFUNCTION("if(isblank(A151),"""",filter(Moorings!C:C,Moorings!B:B=A151,Moorings!D:D=D151))"),"16-50019")</f>
        <v>16-50019</v>
      </c>
      <c r="G151" s="24" t="s">
        <v>194</v>
      </c>
      <c r="H151" s="24">
        <v>-0.0031307</v>
      </c>
      <c r="I151" s="24"/>
      <c r="J151" s="23"/>
      <c r="K151" s="23"/>
      <c r="L151" s="23"/>
      <c r="M151" s="23"/>
      <c r="N151" s="23"/>
      <c r="O151" s="10"/>
      <c r="P151" s="10"/>
      <c r="Q151" s="10"/>
      <c r="R151" s="10"/>
    </row>
    <row r="152" ht="14.25" customHeight="1">
      <c r="A152" s="24" t="s">
        <v>71</v>
      </c>
      <c r="B152" s="17" t="str">
        <f>IFERROR(__xludf.DUMMYFUNCTION("if(isblank(A152),"""",filter(Moorings!A:A,Moorings!B:B=left(A152,14),Moorings!D:D=D152))"),"ATAPL-68870-002-0141")</f>
        <v>ATAPL-68870-002-0141</v>
      </c>
      <c r="C152" s="17" t="str">
        <f>IFERROR(__xludf.DUMMYFUNCTION("if(isblank(A152),"""",filter(Moorings!C:C,Moorings!B:B=left(A152,14),Moorings!D:D=D152))"),"SN0141")</f>
        <v>SN0141</v>
      </c>
      <c r="D152" s="27">
        <v>1.0</v>
      </c>
      <c r="E152" s="17" t="str">
        <f>IFERROR(__xludf.DUMMYFUNCTION("if(isblank(A152),"""",filter(Moorings!A:A,Moorings!B:B=A152,Moorings!D:D=D152))"),"ATOSU-66662-00007")</f>
        <v>ATOSU-66662-00007</v>
      </c>
      <c r="F152" s="17" t="str">
        <f>IFERROR(__xludf.DUMMYFUNCTION("if(isblank(A152),"""",filter(Moorings!C:C,Moorings!B:B=A152,Moorings!D:D=D152))"),"16-50019")</f>
        <v>16-50019</v>
      </c>
      <c r="G152" s="24" t="s">
        <v>195</v>
      </c>
      <c r="H152" s="24">
        <v>1.5977E-4</v>
      </c>
      <c r="I152" s="24"/>
      <c r="J152" s="23"/>
      <c r="K152" s="23"/>
      <c r="L152" s="23"/>
      <c r="M152" s="23"/>
      <c r="N152" s="23"/>
      <c r="O152" s="10"/>
      <c r="P152" s="10"/>
      <c r="Q152" s="10"/>
      <c r="R152" s="10"/>
    </row>
    <row r="153" ht="14.25" customHeight="1">
      <c r="A153" s="24" t="s">
        <v>71</v>
      </c>
      <c r="B153" s="17" t="str">
        <f>IFERROR(__xludf.DUMMYFUNCTION("if(isblank(A153),"""",filter(Moorings!A:A,Moorings!B:B=left(A153,14),Moorings!D:D=D153))"),"ATAPL-68870-002-0141")</f>
        <v>ATAPL-68870-002-0141</v>
      </c>
      <c r="C153" s="17" t="str">
        <f>IFERROR(__xludf.DUMMYFUNCTION("if(isblank(A153),"""",filter(Moorings!C:C,Moorings!B:B=left(A153,14),Moorings!D:D=D153))"),"SN0141")</f>
        <v>SN0141</v>
      </c>
      <c r="D153" s="27">
        <v>1.0</v>
      </c>
      <c r="E153" s="17" t="str">
        <f>IFERROR(__xludf.DUMMYFUNCTION("if(isblank(A153),"""",filter(Moorings!A:A,Moorings!B:B=A153,Moorings!D:D=D153))"),"ATOSU-66662-00007")</f>
        <v>ATOSU-66662-00007</v>
      </c>
      <c r="F153" s="17" t="str">
        <f>IFERROR(__xludf.DUMMYFUNCTION("if(isblank(A153),"""",filter(Moorings!C:C,Moorings!B:B=A153,Moorings!D:D=D153))"),"16-50019")</f>
        <v>16-50019</v>
      </c>
      <c r="G153" s="24" t="s">
        <v>196</v>
      </c>
      <c r="H153" s="24">
        <v>-3.0854E-6</v>
      </c>
      <c r="I153" s="24"/>
      <c r="J153" s="23"/>
      <c r="K153" s="23"/>
      <c r="L153" s="23"/>
      <c r="M153" s="23"/>
      <c r="N153" s="23"/>
      <c r="O153" s="10"/>
      <c r="P153" s="10"/>
      <c r="Q153" s="10"/>
      <c r="R153" s="10"/>
    </row>
    <row r="154" ht="14.25" customHeight="1">
      <c r="A154" s="24" t="s">
        <v>71</v>
      </c>
      <c r="B154" s="17" t="str">
        <f>IFERROR(__xludf.DUMMYFUNCTION("if(isblank(A154),"""",filter(Moorings!A:A,Moorings!B:B=left(A154,14),Moorings!D:D=D154))"),"ATAPL-68870-002-0141")</f>
        <v>ATAPL-68870-002-0141</v>
      </c>
      <c r="C154" s="17" t="str">
        <f>IFERROR(__xludf.DUMMYFUNCTION("if(isblank(A154),"""",filter(Moorings!C:C,Moorings!B:B=left(A154,14),Moorings!D:D=D154))"),"SN0141")</f>
        <v>SN0141</v>
      </c>
      <c r="D154" s="27">
        <v>1.0</v>
      </c>
      <c r="E154" s="17" t="str">
        <f>IFERROR(__xludf.DUMMYFUNCTION("if(isblank(A154),"""",filter(Moorings!A:A,Moorings!B:B=A154,Moorings!D:D=D154))"),"ATOSU-66662-00007")</f>
        <v>ATOSU-66662-00007</v>
      </c>
      <c r="F154" s="17" t="str">
        <f>IFERROR(__xludf.DUMMYFUNCTION("if(isblank(A154),"""",filter(Moorings!C:C,Moorings!B:B=A154,Moorings!D:D=D154))"),"16-50019")</f>
        <v>16-50019</v>
      </c>
      <c r="G154" s="24" t="s">
        <v>197</v>
      </c>
      <c r="H154" s="24">
        <v>0.036</v>
      </c>
      <c r="I154" s="24"/>
      <c r="J154" s="23"/>
      <c r="K154" s="23"/>
      <c r="L154" s="23"/>
      <c r="M154" s="23"/>
      <c r="N154" s="23"/>
      <c r="O154" s="10"/>
      <c r="P154" s="10"/>
      <c r="Q154" s="10"/>
      <c r="R154" s="10"/>
    </row>
    <row r="155" ht="14.25" customHeight="1">
      <c r="A155" s="24" t="s">
        <v>71</v>
      </c>
      <c r="B155" s="17" t="str">
        <f>IFERROR(__xludf.DUMMYFUNCTION("if(isblank(A155),"""",filter(Moorings!A:A,Moorings!B:B=left(A155,14),Moorings!D:D=D155))"),"ATAPL-68870-002-0141")</f>
        <v>ATAPL-68870-002-0141</v>
      </c>
      <c r="C155" s="17" t="str">
        <f>IFERROR(__xludf.DUMMYFUNCTION("if(isblank(A155),"""",filter(Moorings!C:C,Moorings!B:B=left(A155,14),Moorings!D:D=D155))"),"SN0141")</f>
        <v>SN0141</v>
      </c>
      <c r="D155" s="27">
        <v>1.0</v>
      </c>
      <c r="E155" s="17" t="str">
        <f>IFERROR(__xludf.DUMMYFUNCTION("if(isblank(A155),"""",filter(Moorings!A:A,Moorings!B:B=A155,Moorings!D:D=D155))"),"ATOSU-66662-00007")</f>
        <v>ATOSU-66662-00007</v>
      </c>
      <c r="F155" s="17" t="str">
        <f>IFERROR(__xludf.DUMMYFUNCTION("if(isblank(A155),"""",filter(Moorings!C:C,Moorings!B:B=A155,Moorings!D:D=D155))"),"16-50019")</f>
        <v>16-50019</v>
      </c>
      <c r="G155" s="24" t="s">
        <v>198</v>
      </c>
      <c r="H155" s="24">
        <v>44.37414</v>
      </c>
      <c r="I155" s="24"/>
      <c r="J155" s="23"/>
      <c r="K155" s="23"/>
      <c r="L155" s="23"/>
      <c r="M155" s="23"/>
      <c r="N155" s="23"/>
      <c r="O155" s="10"/>
      <c r="P155" s="10"/>
      <c r="Q155" s="10"/>
      <c r="R155" s="10"/>
    </row>
    <row r="156" ht="14.25" customHeight="1">
      <c r="A156" s="24" t="s">
        <v>71</v>
      </c>
      <c r="B156" s="17" t="str">
        <f>IFERROR(__xludf.DUMMYFUNCTION("if(isblank(A156),"""",filter(Moorings!A:A,Moorings!B:B=left(A156,14),Moorings!D:D=D156))"),"ATAPL-68870-002-0141")</f>
        <v>ATAPL-68870-002-0141</v>
      </c>
      <c r="C156" s="17" t="str">
        <f>IFERROR(__xludf.DUMMYFUNCTION("if(isblank(A156),"""",filter(Moorings!C:C,Moorings!B:B=left(A156,14),Moorings!D:D=D156))"),"SN0141")</f>
        <v>SN0141</v>
      </c>
      <c r="D156" s="27">
        <v>1.0</v>
      </c>
      <c r="E156" s="17" t="str">
        <f>IFERROR(__xludf.DUMMYFUNCTION("if(isblank(A156),"""",filter(Moorings!A:A,Moorings!B:B=A156,Moorings!D:D=D156))"),"ATOSU-66662-00007")</f>
        <v>ATOSU-66662-00007</v>
      </c>
      <c r="F156" s="17" t="str">
        <f>IFERROR(__xludf.DUMMYFUNCTION("if(isblank(A156),"""",filter(Moorings!C:C,Moorings!B:B=A156,Moorings!D:D=D156))"),"16-50019")</f>
        <v>16-50019</v>
      </c>
      <c r="G156" s="24" t="s">
        <v>199</v>
      </c>
      <c r="H156" s="24">
        <v>-124.95652666666666</v>
      </c>
      <c r="I156" s="24"/>
      <c r="J156" s="23"/>
      <c r="K156" s="23"/>
      <c r="L156" s="23"/>
      <c r="M156" s="23"/>
      <c r="N156" s="23"/>
      <c r="O156" s="10"/>
      <c r="P156" s="10"/>
      <c r="Q156" s="10"/>
      <c r="R156" s="10"/>
    </row>
    <row r="157" ht="14.25" customHeight="1">
      <c r="A157" s="24"/>
      <c r="B157" s="17" t="str">
        <f>IFERROR(__xludf.DUMMYFUNCTION("if(isblank(A157),"""",filter(Moorings!A:A,Moorings!B:B=left(A157,14),Moorings!D:D=D157))"),"")</f>
        <v/>
      </c>
      <c r="C157" s="17" t="str">
        <f>IFERROR(__xludf.DUMMYFUNCTION("if(isblank(A157),"""",filter(Moorings!C:C,Moorings!B:B=left(A157,14),Moorings!D:D=D157))"),"")</f>
        <v/>
      </c>
      <c r="D157" s="27"/>
      <c r="E157" s="17" t="str">
        <f>IFERROR(__xludf.DUMMYFUNCTION("if(isblank(A157),"""",filter(Moorings!A:A,Moorings!B:B=A157,Moorings!D:D=D157))"),"")</f>
        <v/>
      </c>
      <c r="F157" s="17" t="str">
        <f>IFERROR(__xludf.DUMMYFUNCTION("if(isblank(A157),"""",filter(Moorings!C:C,Moorings!B:B=A157,Moorings!D:D=D157))"),"")</f>
        <v/>
      </c>
      <c r="G157" s="24"/>
      <c r="H157" s="24"/>
      <c r="I157" s="24" t="s">
        <v>75</v>
      </c>
      <c r="J157" s="23"/>
      <c r="K157" s="23"/>
      <c r="L157" s="23"/>
      <c r="M157" s="23"/>
      <c r="N157" s="23"/>
      <c r="O157" s="10"/>
      <c r="P157" s="10"/>
      <c r="Q157" s="10"/>
      <c r="R157" s="10"/>
    </row>
    <row r="158" ht="14.25" customHeight="1">
      <c r="A158" s="24" t="s">
        <v>71</v>
      </c>
      <c r="B158" s="17" t="str">
        <f>IFERROR(__xludf.DUMMYFUNCTION("if(isblank(A158),"""",filter(Moorings!A:A,Moorings!B:B=left(A158,14),Moorings!D:D=D158))"),"ATAPL-68870-002-0144")</f>
        <v>ATAPL-68870-002-0144</v>
      </c>
      <c r="C158" s="17" t="str">
        <f>IFERROR(__xludf.DUMMYFUNCTION("if(isblank(A158),"""",filter(Moorings!C:C,Moorings!B:B=left(A158,14),Moorings!D:D=D158))"),"SN0144")</f>
        <v>SN0144</v>
      </c>
      <c r="D158" s="27">
        <v>2.0</v>
      </c>
      <c r="E158" s="17" t="str">
        <f>IFERROR(__xludf.DUMMYFUNCTION("if(isblank(A158),"""",filter(Moorings!A:A,Moorings!B:B=A158,Moorings!D:D=D158))"),"ATOSU-66662-00013")</f>
        <v>ATOSU-66662-00013</v>
      </c>
      <c r="F158" s="17" t="str">
        <f>IFERROR(__xludf.DUMMYFUNCTION("if(isblank(A158),"""",filter(Moorings!C:C,Moorings!B:B=A158,Moorings!D:D=D158))"),"16-50112")</f>
        <v>16-50112</v>
      </c>
      <c r="G158" s="24" t="s">
        <v>191</v>
      </c>
      <c r="H158" s="24">
        <v>-0.5199</v>
      </c>
      <c r="I158" s="24" t="s">
        <v>200</v>
      </c>
      <c r="J158" s="23"/>
      <c r="K158" s="23"/>
      <c r="L158" s="23"/>
      <c r="M158" s="23"/>
      <c r="N158" s="23"/>
      <c r="O158" s="10"/>
      <c r="P158" s="10"/>
      <c r="Q158" s="10"/>
      <c r="R158" s="10"/>
    </row>
    <row r="159" ht="14.25" customHeight="1">
      <c r="A159" s="24" t="s">
        <v>71</v>
      </c>
      <c r="B159" s="17" t="str">
        <f>IFERROR(__xludf.DUMMYFUNCTION("if(isblank(A159),"""",filter(Moorings!A:A,Moorings!B:B=left(A159,14),Moorings!D:D=D159))"),"ATAPL-68870-002-0144")</f>
        <v>ATAPL-68870-002-0144</v>
      </c>
      <c r="C159" s="17" t="str">
        <f>IFERROR(__xludf.DUMMYFUNCTION("if(isblank(A159),"""",filter(Moorings!C:C,Moorings!B:B=left(A159,14),Moorings!D:D=D159))"),"SN0144")</f>
        <v>SN0144</v>
      </c>
      <c r="D159" s="27">
        <v>2.0</v>
      </c>
      <c r="E159" s="17" t="str">
        <f>IFERROR(__xludf.DUMMYFUNCTION("if(isblank(A159),"""",filter(Moorings!A:A,Moorings!B:B=A159,Moorings!D:D=D159))"),"ATOSU-66662-00013")</f>
        <v>ATOSU-66662-00013</v>
      </c>
      <c r="F159" s="17" t="str">
        <f>IFERROR(__xludf.DUMMYFUNCTION("if(isblank(A159),"""",filter(Moorings!C:C,Moorings!B:B=A159,Moorings!D:D=D159))"),"16-50112")</f>
        <v>16-50112</v>
      </c>
      <c r="G159" s="24" t="s">
        <v>192</v>
      </c>
      <c r="H159" s="24">
        <v>-0.5199</v>
      </c>
      <c r="I159" s="24" t="s">
        <v>201</v>
      </c>
      <c r="J159" s="23"/>
      <c r="K159" s="23"/>
      <c r="L159" s="23"/>
      <c r="M159" s="23"/>
      <c r="N159" s="23"/>
      <c r="O159" s="10"/>
      <c r="P159" s="10"/>
      <c r="Q159" s="10"/>
      <c r="R159" s="10"/>
    </row>
    <row r="160" ht="14.25" customHeight="1">
      <c r="A160" s="24" t="s">
        <v>71</v>
      </c>
      <c r="B160" s="17" t="str">
        <f>IFERROR(__xludf.DUMMYFUNCTION("if(isblank(A160),"""",filter(Moorings!A:A,Moorings!B:B=left(A160,14),Moorings!D:D=D160))"),"ATAPL-68870-002-0144")</f>
        <v>ATAPL-68870-002-0144</v>
      </c>
      <c r="C160" s="17" t="str">
        <f>IFERROR(__xludf.DUMMYFUNCTION("if(isblank(A160),"""",filter(Moorings!C:C,Moorings!B:B=left(A160,14),Moorings!D:D=D160))"),"SN0144")</f>
        <v>SN0144</v>
      </c>
      <c r="D160" s="27">
        <v>2.0</v>
      </c>
      <c r="E160" s="17" t="str">
        <f>IFERROR(__xludf.DUMMYFUNCTION("if(isblank(A160),"""",filter(Moorings!A:A,Moorings!B:B=A160,Moorings!D:D=D160))"),"ATOSU-66662-00013")</f>
        <v>ATOSU-66662-00013</v>
      </c>
      <c r="F160" s="17" t="str">
        <f>IFERROR(__xludf.DUMMYFUNCTION("if(isblank(A160),"""",filter(Moorings!C:C,Moorings!B:B=A160,Moorings!D:D=D160))"),"16-50112")</f>
        <v>16-50112</v>
      </c>
      <c r="G160" s="24" t="s">
        <v>193</v>
      </c>
      <c r="H160" s="24">
        <v>0.5327</v>
      </c>
      <c r="I160" s="24" t="s">
        <v>202</v>
      </c>
      <c r="J160" s="23"/>
      <c r="K160" s="23"/>
      <c r="L160" s="23"/>
      <c r="M160" s="23"/>
      <c r="N160" s="23"/>
      <c r="O160" s="10"/>
      <c r="P160" s="10"/>
      <c r="Q160" s="10"/>
      <c r="R160" s="10"/>
    </row>
    <row r="161" ht="14.25" customHeight="1">
      <c r="A161" s="24" t="s">
        <v>71</v>
      </c>
      <c r="B161" s="17" t="str">
        <f>IFERROR(__xludf.DUMMYFUNCTION("if(isblank(A161),"""",filter(Moorings!A:A,Moorings!B:B=left(A161,14),Moorings!D:D=D161))"),"ATAPL-68870-002-0144")</f>
        <v>ATAPL-68870-002-0144</v>
      </c>
      <c r="C161" s="17" t="str">
        <f>IFERROR(__xludf.DUMMYFUNCTION("if(isblank(A161),"""",filter(Moorings!C:C,Moorings!B:B=left(A161,14),Moorings!D:D=D161))"),"SN0144")</f>
        <v>SN0144</v>
      </c>
      <c r="D161" s="27">
        <v>2.0</v>
      </c>
      <c r="E161" s="17" t="str">
        <f>IFERROR(__xludf.DUMMYFUNCTION("if(isblank(A161),"""",filter(Moorings!A:A,Moorings!B:B=A161,Moorings!D:D=D161))"),"ATOSU-66662-00013")</f>
        <v>ATOSU-66662-00013</v>
      </c>
      <c r="F161" s="17" t="str">
        <f>IFERROR(__xludf.DUMMYFUNCTION("if(isblank(A161),"""",filter(Moorings!C:C,Moorings!B:B=A161,Moorings!D:D=D161))"),"16-50112")</f>
        <v>16-50112</v>
      </c>
      <c r="G161" s="24" t="s">
        <v>194</v>
      </c>
      <c r="H161" s="24">
        <v>-0.0024522</v>
      </c>
      <c r="I161" s="24" t="s">
        <v>203</v>
      </c>
      <c r="J161" s="23"/>
      <c r="K161" s="23"/>
      <c r="L161" s="23"/>
      <c r="M161" s="23"/>
      <c r="N161" s="23"/>
      <c r="O161" s="10"/>
      <c r="P161" s="10"/>
      <c r="Q161" s="10"/>
      <c r="R161" s="10"/>
    </row>
    <row r="162" ht="14.25" customHeight="1">
      <c r="A162" s="24" t="s">
        <v>71</v>
      </c>
      <c r="B162" s="17" t="str">
        <f>IFERROR(__xludf.DUMMYFUNCTION("if(isblank(A162),"""",filter(Moorings!A:A,Moorings!B:B=left(A162,14),Moorings!D:D=D162))"),"ATAPL-68870-002-0144")</f>
        <v>ATAPL-68870-002-0144</v>
      </c>
      <c r="C162" s="17" t="str">
        <f>IFERROR(__xludf.DUMMYFUNCTION("if(isblank(A162),"""",filter(Moorings!C:C,Moorings!B:B=left(A162,14),Moorings!D:D=D162))"),"SN0144")</f>
        <v>SN0144</v>
      </c>
      <c r="D162" s="27">
        <v>2.0</v>
      </c>
      <c r="E162" s="17" t="str">
        <f>IFERROR(__xludf.DUMMYFUNCTION("if(isblank(A162),"""",filter(Moorings!A:A,Moorings!B:B=A162,Moorings!D:D=D162))"),"ATOSU-66662-00013")</f>
        <v>ATOSU-66662-00013</v>
      </c>
      <c r="F162" s="17" t="str">
        <f>IFERROR(__xludf.DUMMYFUNCTION("if(isblank(A162),"""",filter(Moorings!C:C,Moorings!B:B=A162,Moorings!D:D=D162))"),"16-50112")</f>
        <v>16-50112</v>
      </c>
      <c r="G162" s="24" t="s">
        <v>195</v>
      </c>
      <c r="H162" s="24">
        <v>1.2028E-4</v>
      </c>
      <c r="I162" s="24" t="s">
        <v>204</v>
      </c>
      <c r="J162" s="23"/>
      <c r="K162" s="23"/>
      <c r="L162" s="23"/>
      <c r="M162" s="23"/>
      <c r="N162" s="23"/>
      <c r="O162" s="10"/>
      <c r="P162" s="10"/>
      <c r="Q162" s="10"/>
      <c r="R162" s="10"/>
    </row>
    <row r="163" ht="14.25" customHeight="1">
      <c r="A163" s="24" t="s">
        <v>71</v>
      </c>
      <c r="B163" s="17" t="str">
        <f>IFERROR(__xludf.DUMMYFUNCTION("if(isblank(A163),"""",filter(Moorings!A:A,Moorings!B:B=left(A163,14),Moorings!D:D=D163))"),"ATAPL-68870-002-0144")</f>
        <v>ATAPL-68870-002-0144</v>
      </c>
      <c r="C163" s="17" t="str">
        <f>IFERROR(__xludf.DUMMYFUNCTION("if(isblank(A163),"""",filter(Moorings!C:C,Moorings!B:B=left(A163,14),Moorings!D:D=D163))"),"SN0144")</f>
        <v>SN0144</v>
      </c>
      <c r="D163" s="27">
        <v>2.0</v>
      </c>
      <c r="E163" s="17" t="str">
        <f>IFERROR(__xludf.DUMMYFUNCTION("if(isblank(A163),"""",filter(Moorings!A:A,Moorings!B:B=A163,Moorings!D:D=D163))"),"ATOSU-66662-00013")</f>
        <v>ATOSU-66662-00013</v>
      </c>
      <c r="F163" s="17" t="str">
        <f>IFERROR(__xludf.DUMMYFUNCTION("if(isblank(A163),"""",filter(Moorings!C:C,Moorings!B:B=A163,Moorings!D:D=D163))"),"16-50112")</f>
        <v>16-50112</v>
      </c>
      <c r="G163" s="24" t="s">
        <v>196</v>
      </c>
      <c r="H163" s="24">
        <v>-2.4619E-6</v>
      </c>
      <c r="I163" s="24" t="s">
        <v>205</v>
      </c>
      <c r="J163" s="23"/>
      <c r="K163" s="23"/>
      <c r="L163" s="23"/>
      <c r="M163" s="23"/>
      <c r="N163" s="23"/>
      <c r="O163" s="10"/>
      <c r="P163" s="10"/>
      <c r="Q163" s="10"/>
      <c r="R163" s="10"/>
    </row>
    <row r="164" ht="14.25" customHeight="1">
      <c r="A164" s="24" t="s">
        <v>71</v>
      </c>
      <c r="B164" s="17" t="str">
        <f>IFERROR(__xludf.DUMMYFUNCTION("if(isblank(A164),"""",filter(Moorings!A:A,Moorings!B:B=left(A164,14),Moorings!D:D=D164))"),"ATAPL-68870-002-0144")</f>
        <v>ATAPL-68870-002-0144</v>
      </c>
      <c r="C164" s="17" t="str">
        <f>IFERROR(__xludf.DUMMYFUNCTION("if(isblank(A164),"""",filter(Moorings!C:C,Moorings!B:B=left(A164,14),Moorings!D:D=D164))"),"SN0144")</f>
        <v>SN0144</v>
      </c>
      <c r="D164" s="27">
        <v>2.0</v>
      </c>
      <c r="E164" s="17" t="str">
        <f>IFERROR(__xludf.DUMMYFUNCTION("if(isblank(A164),"""",filter(Moorings!A:A,Moorings!B:B=A164,Moorings!D:D=D164))"),"ATOSU-66662-00013")</f>
        <v>ATOSU-66662-00013</v>
      </c>
      <c r="F164" s="17" t="str">
        <f>IFERROR(__xludf.DUMMYFUNCTION("if(isblank(A164),"""",filter(Moorings!C:C,Moorings!B:B=A164,Moorings!D:D=D164))"),"16-50112")</f>
        <v>16-50112</v>
      </c>
      <c r="G164" s="24" t="s">
        <v>197</v>
      </c>
      <c r="H164" s="24">
        <v>0.036</v>
      </c>
      <c r="I164" s="24" t="s">
        <v>206</v>
      </c>
      <c r="J164" s="23"/>
      <c r="K164" s="23"/>
      <c r="L164" s="23"/>
      <c r="M164" s="23"/>
      <c r="N164" s="23"/>
      <c r="O164" s="10"/>
      <c r="P164" s="10"/>
      <c r="Q164" s="10"/>
      <c r="R164" s="10"/>
    </row>
    <row r="165" ht="14.25" customHeight="1">
      <c r="A165" s="24" t="s">
        <v>71</v>
      </c>
      <c r="B165" s="17" t="str">
        <f>IFERROR(__xludf.DUMMYFUNCTION("if(isblank(A165),"""",filter(Moorings!A:A,Moorings!B:B=left(A165,14),Moorings!D:D=D165))"),"ATAPL-68870-002-0144")</f>
        <v>ATAPL-68870-002-0144</v>
      </c>
      <c r="C165" s="17" t="str">
        <f>IFERROR(__xludf.DUMMYFUNCTION("if(isblank(A165),"""",filter(Moorings!C:C,Moorings!B:B=left(A165,14),Moorings!D:D=D165))"),"SN0144")</f>
        <v>SN0144</v>
      </c>
      <c r="D165" s="27">
        <v>2.0</v>
      </c>
      <c r="E165" s="17" t="str">
        <f>IFERROR(__xludf.DUMMYFUNCTION("if(isblank(A165),"""",filter(Moorings!A:A,Moorings!B:B=A165,Moorings!D:D=D165))"),"ATOSU-66662-00013")</f>
        <v>ATOSU-66662-00013</v>
      </c>
      <c r="F165" s="17" t="str">
        <f>IFERROR(__xludf.DUMMYFUNCTION("if(isblank(A165),"""",filter(Moorings!C:C,Moorings!B:B=A165,Moorings!D:D=D165))"),"16-50112")</f>
        <v>16-50112</v>
      </c>
      <c r="G165" s="24" t="s">
        <v>198</v>
      </c>
      <c r="H165" s="24">
        <v>44.37414</v>
      </c>
      <c r="I165" s="24"/>
      <c r="J165" s="23"/>
      <c r="K165" s="23"/>
      <c r="L165" s="23"/>
      <c r="M165" s="23"/>
      <c r="N165" s="23"/>
      <c r="O165" s="10"/>
      <c r="P165" s="10"/>
      <c r="Q165" s="10"/>
      <c r="R165" s="10"/>
    </row>
    <row r="166" ht="14.25" customHeight="1">
      <c r="A166" s="24" t="s">
        <v>71</v>
      </c>
      <c r="B166" s="17" t="str">
        <f>IFERROR(__xludf.DUMMYFUNCTION("if(isblank(A166),"""",filter(Moorings!A:A,Moorings!B:B=left(A166,14),Moorings!D:D=D166))"),"ATAPL-68870-002-0144")</f>
        <v>ATAPL-68870-002-0144</v>
      </c>
      <c r="C166" s="17" t="str">
        <f>IFERROR(__xludf.DUMMYFUNCTION("if(isblank(A166),"""",filter(Moorings!C:C,Moorings!B:B=left(A166,14),Moorings!D:D=D166))"),"SN0144")</f>
        <v>SN0144</v>
      </c>
      <c r="D166" s="27">
        <v>2.0</v>
      </c>
      <c r="E166" s="17" t="str">
        <f>IFERROR(__xludf.DUMMYFUNCTION("if(isblank(A166),"""",filter(Moorings!A:A,Moorings!B:B=A166,Moorings!D:D=D166))"),"ATOSU-66662-00013")</f>
        <v>ATOSU-66662-00013</v>
      </c>
      <c r="F166" s="17" t="str">
        <f>IFERROR(__xludf.DUMMYFUNCTION("if(isblank(A166),"""",filter(Moorings!C:C,Moorings!B:B=A166,Moorings!D:D=D166))"),"16-50112")</f>
        <v>16-50112</v>
      </c>
      <c r="G166" s="24" t="s">
        <v>199</v>
      </c>
      <c r="H166" s="24">
        <v>-124.9565267</v>
      </c>
      <c r="I166" s="24"/>
      <c r="J166" s="23"/>
      <c r="K166" s="23"/>
      <c r="L166" s="23"/>
      <c r="M166" s="23"/>
      <c r="N166" s="23"/>
      <c r="O166" s="10"/>
      <c r="P166" s="10"/>
      <c r="Q166" s="10"/>
      <c r="R166" s="10"/>
    </row>
    <row r="167" ht="14.25" customHeight="1">
      <c r="A167" s="24"/>
      <c r="B167" s="17" t="str">
        <f>IFERROR(__xludf.DUMMYFUNCTION("if(isblank(A167),"""",filter(Moorings!A:A,Moorings!B:B=left(A167,14),Moorings!D:D=D167))"),"")</f>
        <v/>
      </c>
      <c r="C167" s="17" t="str">
        <f>IFERROR(__xludf.DUMMYFUNCTION("if(isblank(A167),"""",filter(Moorings!C:C,Moorings!B:B=left(A167,14),Moorings!D:D=D167))"),"")</f>
        <v/>
      </c>
      <c r="D167" s="27"/>
      <c r="E167" s="17" t="str">
        <f>IFERROR(__xludf.DUMMYFUNCTION("if(isblank(A167),"""",filter(Moorings!A:A,Moorings!B:B=A167,Moorings!D:D=D167))"),"")</f>
        <v/>
      </c>
      <c r="F167" s="17" t="str">
        <f>IFERROR(__xludf.DUMMYFUNCTION("if(isblank(A167),"""",filter(Moorings!C:C,Moorings!B:B=A167,Moorings!D:D=D167))"),"")</f>
        <v/>
      </c>
      <c r="G167" s="24"/>
      <c r="H167" s="24"/>
      <c r="I167" s="24"/>
      <c r="J167" s="23"/>
      <c r="K167" s="23"/>
      <c r="L167" s="23"/>
      <c r="M167" s="23"/>
      <c r="N167" s="23"/>
      <c r="O167" s="10"/>
      <c r="P167" s="10"/>
      <c r="Q167" s="10"/>
      <c r="R167" s="10"/>
    </row>
    <row r="168" ht="14.25" customHeight="1">
      <c r="A168" s="56" t="s">
        <v>71</v>
      </c>
      <c r="B168" s="17" t="str">
        <f>IFERROR(__xludf.DUMMYFUNCTION("if(isblank(A168),"""",filter(Moorings!A:A,Moorings!B:B=left(A168,14),Moorings!D:D=D168))"),"ATAPL-68870-002-0144")</f>
        <v>ATAPL-68870-002-0144</v>
      </c>
      <c r="C168" s="17" t="str">
        <f>IFERROR(__xludf.DUMMYFUNCTION("if(isblank(A168),"""",filter(Moorings!C:C,Moorings!B:B=left(A168,14),Moorings!D:D=D168))"),"SN0140")</f>
        <v>SN0140</v>
      </c>
      <c r="D168" s="35">
        <v>3.0</v>
      </c>
      <c r="E168" s="17" t="str">
        <f>IFERROR(__xludf.DUMMYFUNCTION("if(isblank(A168),"""",filter(Moorings!A:A,Moorings!B:B=A168,Moorings!D:D=D168))"),"ATOSU-66662-00007")</f>
        <v>ATOSU-66662-00007</v>
      </c>
      <c r="F168" s="17" t="str">
        <f>IFERROR(__xludf.DUMMYFUNCTION("if(isblank(A168),"""",filter(Moorings!C:C,Moorings!B:B=A168,Moorings!D:D=D168))"),"16-50019")</f>
        <v>16-50019</v>
      </c>
      <c r="G168" s="52" t="s">
        <v>193</v>
      </c>
      <c r="H168" s="64">
        <v>0.5189075</v>
      </c>
      <c r="I168" s="52" t="s">
        <v>207</v>
      </c>
      <c r="J168" s="23"/>
      <c r="K168" s="23"/>
      <c r="L168" s="23"/>
      <c r="M168" s="23"/>
      <c r="N168" s="23"/>
      <c r="O168" s="10"/>
      <c r="P168" s="10"/>
      <c r="Q168" s="10"/>
      <c r="R168" s="10"/>
    </row>
    <row r="169" ht="14.25" customHeight="1">
      <c r="A169" s="56" t="s">
        <v>71</v>
      </c>
      <c r="B169" s="17" t="str">
        <f>IFERROR(__xludf.DUMMYFUNCTION("if(isblank(A169),"""",filter(Moorings!A:A,Moorings!B:B=left(A169,14),Moorings!D:D=D169))"),"ATAPL-68870-002-0144")</f>
        <v>ATAPL-68870-002-0144</v>
      </c>
      <c r="C169" s="17" t="str">
        <f>IFERROR(__xludf.DUMMYFUNCTION("if(isblank(A169),"""",filter(Moorings!C:C,Moorings!B:B=left(A169,14),Moorings!D:D=D169))"),"SN0140")</f>
        <v>SN0140</v>
      </c>
      <c r="D169" s="35">
        <v>3.0</v>
      </c>
      <c r="E169" s="17" t="str">
        <f>IFERROR(__xludf.DUMMYFUNCTION("if(isblank(A169),"""",filter(Moorings!A:A,Moorings!B:B=A169,Moorings!D:D=D169))"),"ATOSU-66662-00007")</f>
        <v>ATOSU-66662-00007</v>
      </c>
      <c r="F169" s="17" t="str">
        <f>IFERROR(__xludf.DUMMYFUNCTION("if(isblank(A169),"""",filter(Moorings!C:C,Moorings!B:B=A169,Moorings!D:D=D169))"),"16-50019")</f>
        <v>16-50019</v>
      </c>
      <c r="G169" s="52" t="s">
        <v>194</v>
      </c>
      <c r="H169" s="64">
        <v>-0.004171421</v>
      </c>
      <c r="I169" s="30"/>
      <c r="J169" s="23"/>
      <c r="K169" s="23"/>
      <c r="L169" s="23"/>
      <c r="M169" s="23"/>
      <c r="N169" s="23"/>
      <c r="O169" s="10"/>
      <c r="P169" s="10"/>
      <c r="Q169" s="10"/>
      <c r="R169" s="10"/>
    </row>
    <row r="170" ht="14.25" customHeight="1">
      <c r="A170" s="56" t="s">
        <v>71</v>
      </c>
      <c r="B170" s="17" t="str">
        <f>IFERROR(__xludf.DUMMYFUNCTION("if(isblank(A170),"""",filter(Moorings!A:A,Moorings!B:B=left(A170,14),Moorings!D:D=D170))"),"ATAPL-68870-002-0144")</f>
        <v>ATAPL-68870-002-0144</v>
      </c>
      <c r="C170" s="17" t="str">
        <f>IFERROR(__xludf.DUMMYFUNCTION("if(isblank(A170),"""",filter(Moorings!C:C,Moorings!B:B=left(A170,14),Moorings!D:D=D170))"),"SN0140")</f>
        <v>SN0140</v>
      </c>
      <c r="D170" s="35">
        <v>3.0</v>
      </c>
      <c r="E170" s="17" t="str">
        <f>IFERROR(__xludf.DUMMYFUNCTION("if(isblank(A170),"""",filter(Moorings!A:A,Moorings!B:B=A170,Moorings!D:D=D170))"),"ATOSU-66662-00007")</f>
        <v>ATOSU-66662-00007</v>
      </c>
      <c r="F170" s="17" t="str">
        <f>IFERROR(__xludf.DUMMYFUNCTION("if(isblank(A170),"""",filter(Moorings!C:C,Moorings!B:B=A170,Moorings!D:D=D170))"),"16-50019")</f>
        <v>16-50019</v>
      </c>
      <c r="G170" s="52" t="s">
        <v>195</v>
      </c>
      <c r="H170" s="64">
        <v>2.126553E-4</v>
      </c>
      <c r="I170" s="30"/>
      <c r="J170" s="23"/>
      <c r="K170" s="23"/>
      <c r="L170" s="23"/>
      <c r="M170" s="23"/>
      <c r="N170" s="23"/>
      <c r="O170" s="10"/>
      <c r="P170" s="10"/>
      <c r="Q170" s="10"/>
      <c r="R170" s="10"/>
    </row>
    <row r="171" ht="14.25" customHeight="1">
      <c r="A171" s="56" t="s">
        <v>71</v>
      </c>
      <c r="B171" s="17" t="str">
        <f>IFERROR(__xludf.DUMMYFUNCTION("if(isblank(A171),"""",filter(Moorings!A:A,Moorings!B:B=left(A171,14),Moorings!D:D=D171))"),"ATAPL-68870-002-0144")</f>
        <v>ATAPL-68870-002-0144</v>
      </c>
      <c r="C171" s="17" t="str">
        <f>IFERROR(__xludf.DUMMYFUNCTION("if(isblank(A171),"""",filter(Moorings!C:C,Moorings!B:B=left(A171,14),Moorings!D:D=D171))"),"SN0140")</f>
        <v>SN0140</v>
      </c>
      <c r="D171" s="35">
        <v>3.0</v>
      </c>
      <c r="E171" s="17" t="str">
        <f>IFERROR(__xludf.DUMMYFUNCTION("if(isblank(A171),"""",filter(Moorings!A:A,Moorings!B:B=A171,Moorings!D:D=D171))"),"ATOSU-66662-00007")</f>
        <v>ATOSU-66662-00007</v>
      </c>
      <c r="F171" s="17" t="str">
        <f>IFERROR(__xludf.DUMMYFUNCTION("if(isblank(A171),"""",filter(Moorings!C:C,Moorings!B:B=A171,Moorings!D:D=D171))"),"16-50019")</f>
        <v>16-50019</v>
      </c>
      <c r="G171" s="52" t="s">
        <v>196</v>
      </c>
      <c r="H171" s="64">
        <v>-3.525028E-6</v>
      </c>
      <c r="I171" s="30"/>
      <c r="J171" s="23"/>
      <c r="K171" s="23"/>
      <c r="L171" s="23"/>
      <c r="M171" s="23"/>
      <c r="N171" s="23"/>
      <c r="O171" s="10"/>
      <c r="P171" s="10"/>
      <c r="Q171" s="10"/>
      <c r="R171" s="10"/>
    </row>
    <row r="172" ht="14.25" customHeight="1">
      <c r="A172" s="56" t="s">
        <v>71</v>
      </c>
      <c r="B172" s="17" t="str">
        <f>IFERROR(__xludf.DUMMYFUNCTION("if(isblank(A172),"""",filter(Moorings!A:A,Moorings!B:B=left(A172,14),Moorings!D:D=D172))"),"ATAPL-68870-002-0144")</f>
        <v>ATAPL-68870-002-0144</v>
      </c>
      <c r="C172" s="17" t="str">
        <f>IFERROR(__xludf.DUMMYFUNCTION("if(isblank(A172),"""",filter(Moorings!C:C,Moorings!B:B=left(A172,14),Moorings!D:D=D172))"),"SN0140")</f>
        <v>SN0140</v>
      </c>
      <c r="D172" s="35">
        <v>3.0</v>
      </c>
      <c r="E172" s="17" t="str">
        <f>IFERROR(__xludf.DUMMYFUNCTION("if(isblank(A172),"""",filter(Moorings!A:A,Moorings!B:B=A172,Moorings!D:D=D172))"),"ATOSU-66662-00007")</f>
        <v>ATOSU-66662-00007</v>
      </c>
      <c r="F172" s="17" t="str">
        <f>IFERROR(__xludf.DUMMYFUNCTION("if(isblank(A172),"""",filter(Moorings!C:C,Moorings!B:B=A172,Moorings!D:D=D172))"),"16-50019")</f>
        <v>16-50019</v>
      </c>
      <c r="G172" s="52" t="s">
        <v>197</v>
      </c>
      <c r="H172" s="64">
        <v>0.036</v>
      </c>
      <c r="I172" s="30"/>
      <c r="J172" s="23"/>
      <c r="K172" s="23"/>
      <c r="L172" s="23"/>
      <c r="M172" s="23"/>
      <c r="N172" s="23"/>
      <c r="O172" s="10"/>
      <c r="P172" s="10"/>
      <c r="Q172" s="10"/>
      <c r="R172" s="10"/>
    </row>
    <row r="173" ht="14.25" customHeight="1">
      <c r="A173" s="56" t="s">
        <v>71</v>
      </c>
      <c r="B173" s="17" t="str">
        <f>IFERROR(__xludf.DUMMYFUNCTION("if(isblank(A173),"""",filter(Moorings!A:A,Moorings!B:B=left(A173,14),Moorings!D:D=D173))"),"ATAPL-68870-002-0144")</f>
        <v>ATAPL-68870-002-0144</v>
      </c>
      <c r="C173" s="17" t="str">
        <f>IFERROR(__xludf.DUMMYFUNCTION("if(isblank(A173),"""",filter(Moorings!C:C,Moorings!B:B=left(A173,14),Moorings!D:D=D173))"),"SN0140")</f>
        <v>SN0140</v>
      </c>
      <c r="D173" s="35">
        <v>3.0</v>
      </c>
      <c r="E173" s="17" t="str">
        <f>IFERROR(__xludf.DUMMYFUNCTION("if(isblank(A173),"""",filter(Moorings!A:A,Moorings!B:B=A173,Moorings!D:D=D173))"),"ATOSU-66662-00007")</f>
        <v>ATOSU-66662-00007</v>
      </c>
      <c r="F173" s="17" t="str">
        <f>IFERROR(__xludf.DUMMYFUNCTION("if(isblank(A173),"""",filter(Moorings!C:C,Moorings!B:B=A173,Moorings!D:D=D173))"),"16-50019")</f>
        <v>16-50019</v>
      </c>
      <c r="G173" s="52" t="s">
        <v>191</v>
      </c>
      <c r="H173" s="64">
        <v>-0.5250295</v>
      </c>
      <c r="J173" s="23"/>
      <c r="K173" s="23"/>
      <c r="L173" s="23"/>
      <c r="M173" s="23"/>
      <c r="N173" s="23"/>
      <c r="O173" s="10"/>
      <c r="P173" s="10"/>
      <c r="Q173" s="10"/>
      <c r="R173" s="10"/>
    </row>
    <row r="174" ht="14.25" customHeight="1">
      <c r="A174" s="56" t="s">
        <v>71</v>
      </c>
      <c r="B174" s="17" t="str">
        <f>IFERROR(__xludf.DUMMYFUNCTION("if(isblank(A174),"""",filter(Moorings!A:A,Moorings!B:B=left(A174,14),Moorings!D:D=D174))"),"ATAPL-68870-002-0144")</f>
        <v>ATAPL-68870-002-0144</v>
      </c>
      <c r="C174" s="17" t="str">
        <f>IFERROR(__xludf.DUMMYFUNCTION("if(isblank(A174),"""",filter(Moorings!C:C,Moorings!B:B=left(A174,14),Moorings!D:D=D174))"),"SN0140")</f>
        <v>SN0140</v>
      </c>
      <c r="D174" s="35">
        <v>3.0</v>
      </c>
      <c r="E174" s="17" t="str">
        <f>IFERROR(__xludf.DUMMYFUNCTION("if(isblank(A174),"""",filter(Moorings!A:A,Moorings!B:B=A174,Moorings!D:D=D174))"),"ATOSU-66662-00007")</f>
        <v>ATOSU-66662-00007</v>
      </c>
      <c r="F174" s="17" t="str">
        <f>IFERROR(__xludf.DUMMYFUNCTION("if(isblank(A174),"""",filter(Moorings!C:C,Moorings!B:B=A174,Moorings!D:D=D174))"),"16-50019")</f>
        <v>16-50019</v>
      </c>
      <c r="G174" s="24" t="s">
        <v>198</v>
      </c>
      <c r="H174" s="24">
        <v>44.37414</v>
      </c>
      <c r="I174" s="52" t="s">
        <v>178</v>
      </c>
      <c r="J174" s="23"/>
      <c r="K174" s="23"/>
      <c r="L174" s="23"/>
      <c r="M174" s="23"/>
      <c r="N174" s="23"/>
      <c r="O174" s="10"/>
      <c r="P174" s="10"/>
      <c r="Q174" s="10"/>
      <c r="R174" s="10"/>
    </row>
    <row r="175" ht="14.25" customHeight="1">
      <c r="A175" s="56" t="s">
        <v>71</v>
      </c>
      <c r="B175" s="17" t="str">
        <f>IFERROR(__xludf.DUMMYFUNCTION("if(isblank(A175),"""",filter(Moorings!A:A,Moorings!B:B=left(A175,14),Moorings!D:D=D175))"),"ATAPL-68870-002-0144")</f>
        <v>ATAPL-68870-002-0144</v>
      </c>
      <c r="C175" s="17" t="str">
        <f>IFERROR(__xludf.DUMMYFUNCTION("if(isblank(A175),"""",filter(Moorings!C:C,Moorings!B:B=left(A175,14),Moorings!D:D=D175))"),"SN0140")</f>
        <v>SN0140</v>
      </c>
      <c r="D175" s="35">
        <v>3.0</v>
      </c>
      <c r="E175" s="17" t="str">
        <f>IFERROR(__xludf.DUMMYFUNCTION("if(isblank(A175),"""",filter(Moorings!A:A,Moorings!B:B=A175,Moorings!D:D=D175))"),"ATOSU-66662-00007")</f>
        <v>ATOSU-66662-00007</v>
      </c>
      <c r="F175" s="17" t="str">
        <f>IFERROR(__xludf.DUMMYFUNCTION("if(isblank(A175),"""",filter(Moorings!C:C,Moorings!B:B=A175,Moorings!D:D=D175))"),"16-50019")</f>
        <v>16-50019</v>
      </c>
      <c r="G175" s="24" t="s">
        <v>199</v>
      </c>
      <c r="H175" s="24">
        <v>-124.9565267</v>
      </c>
      <c r="I175" s="30"/>
      <c r="J175" s="23"/>
      <c r="K175" s="23"/>
      <c r="L175" s="23"/>
      <c r="M175" s="23"/>
      <c r="N175" s="23"/>
      <c r="O175" s="10"/>
      <c r="P175" s="10"/>
      <c r="Q175" s="10"/>
      <c r="R175" s="10"/>
    </row>
    <row r="176" ht="14.25" customHeight="1">
      <c r="A176" s="24"/>
      <c r="B176" s="17"/>
      <c r="C176" s="17"/>
      <c r="D176" s="27"/>
      <c r="E176" s="17"/>
      <c r="F176" s="17"/>
      <c r="G176" s="24"/>
      <c r="H176" s="24"/>
      <c r="I176" s="24"/>
      <c r="J176" s="23"/>
      <c r="K176" s="23"/>
      <c r="L176" s="23"/>
      <c r="M176" s="23"/>
      <c r="N176" s="23"/>
      <c r="O176" s="10"/>
      <c r="P176" s="10"/>
      <c r="Q176" s="10"/>
      <c r="R176" s="10"/>
    </row>
    <row r="177" ht="14.25" customHeight="1">
      <c r="A177" s="24" t="s">
        <v>71</v>
      </c>
      <c r="B177" s="17" t="str">
        <f>IFERROR(__xludf.DUMMYFUNCTION("if(isblank(A177),"""",filter(Moorings!A:A,Moorings!B:B=left(A177,14),Moorings!D:D=D177))"),"ATAPL-68870-002-0141")</f>
        <v>ATAPL-68870-002-0141</v>
      </c>
      <c r="C177" s="17" t="str">
        <f>IFERROR(__xludf.DUMMYFUNCTION("if(isblank(A177),"""",filter(Moorings!C:C,Moorings!B:B=left(A177,14),Moorings!D:D=D177))"),"SN0141")</f>
        <v>SN0141</v>
      </c>
      <c r="D177" s="27">
        <v>1.0</v>
      </c>
      <c r="E177" s="17" t="str">
        <f>IFERROR(__xludf.DUMMYFUNCTION("if(isblank(A177),"""",filter(Moorings!A:A,Moorings!B:B=A177,Moorings!D:D=D177))"),"ATOSU-66662-00007")</f>
        <v>ATOSU-66662-00007</v>
      </c>
      <c r="F177" s="17" t="str">
        <f>IFERROR(__xludf.DUMMYFUNCTION("if(isblank(A177),"""",filter(Moorings!C:C,Moorings!B:B=A177,Moorings!D:D=D177))"),"16-50019")</f>
        <v>16-50019</v>
      </c>
      <c r="G177" s="24" t="s">
        <v>65</v>
      </c>
      <c r="H177" s="24">
        <v>44.37414</v>
      </c>
      <c r="I177" s="24"/>
      <c r="J177" s="23"/>
      <c r="K177" s="23"/>
      <c r="L177" s="23"/>
      <c r="M177" s="23"/>
      <c r="N177" s="23"/>
      <c r="O177" s="10"/>
      <c r="P177" s="10"/>
      <c r="Q177" s="10"/>
      <c r="R177" s="10"/>
    </row>
    <row r="178" ht="14.25" customHeight="1">
      <c r="A178" s="24" t="s">
        <v>71</v>
      </c>
      <c r="B178" s="17" t="str">
        <f>IFERROR(__xludf.DUMMYFUNCTION("if(isblank(A178),"""",filter(Moorings!A:A,Moorings!B:B=left(A178,14),Moorings!D:D=D178))"),"ATAPL-68870-002-0141")</f>
        <v>ATAPL-68870-002-0141</v>
      </c>
      <c r="C178" s="17" t="str">
        <f>IFERROR(__xludf.DUMMYFUNCTION("if(isblank(A178),"""",filter(Moorings!C:C,Moorings!B:B=left(A178,14),Moorings!D:D=D178))"),"SN0141")</f>
        <v>SN0141</v>
      </c>
      <c r="D178" s="27">
        <v>1.0</v>
      </c>
      <c r="E178" s="17" t="str">
        <f>IFERROR(__xludf.DUMMYFUNCTION("if(isblank(A178),"""",filter(Moorings!A:A,Moorings!B:B=A178,Moorings!D:D=D178))"),"ATOSU-66662-00007")</f>
        <v>ATOSU-66662-00007</v>
      </c>
      <c r="F178" s="17" t="str">
        <f>IFERROR(__xludf.DUMMYFUNCTION("if(isblank(A178),"""",filter(Moorings!C:C,Moorings!B:B=A178,Moorings!D:D=D178))"),"16-50019")</f>
        <v>16-50019</v>
      </c>
      <c r="G178" s="24" t="s">
        <v>73</v>
      </c>
      <c r="H178" s="24">
        <v>-124.95652666666666</v>
      </c>
      <c r="I178" s="24"/>
      <c r="J178" s="23"/>
      <c r="K178" s="23"/>
      <c r="L178" s="23"/>
      <c r="M178" s="23"/>
      <c r="N178" s="23"/>
      <c r="O178" s="10"/>
      <c r="P178" s="10"/>
      <c r="Q178" s="10"/>
      <c r="R178" s="10"/>
    </row>
    <row r="179" ht="14.25" customHeight="1">
      <c r="A179" s="24" t="s">
        <v>71</v>
      </c>
      <c r="B179" s="17" t="str">
        <f>IFERROR(__xludf.DUMMYFUNCTION("if(isblank(A179),"""",filter(Moorings!A:A,Moorings!B:B=left(A179,14),Moorings!D:D=D179))"),"ATAPL-68870-002-0141")</f>
        <v>ATAPL-68870-002-0141</v>
      </c>
      <c r="C179" s="17" t="str">
        <f>IFERROR(__xludf.DUMMYFUNCTION("if(isblank(A179),"""",filter(Moorings!C:C,Moorings!B:B=left(A179,14),Moorings!D:D=D179))"),"SN0141")</f>
        <v>SN0141</v>
      </c>
      <c r="D179" s="27">
        <v>1.0</v>
      </c>
      <c r="E179" s="17" t="str">
        <f>IFERROR(__xludf.DUMMYFUNCTION("if(isblank(A179),"""",filter(Moorings!A:A,Moorings!B:B=A179,Moorings!D:D=D179))"),"ATOSU-66662-00007")</f>
        <v>ATOSU-66662-00007</v>
      </c>
      <c r="F179" s="17" t="str">
        <f>IFERROR(__xludf.DUMMYFUNCTION("if(isblank(A179),"""",filter(Moorings!C:C,Moorings!B:B=A179,Moorings!D:D=D179))"),"16-50019")</f>
        <v>16-50019</v>
      </c>
      <c r="G179" s="24" t="s">
        <v>82</v>
      </c>
      <c r="H179" s="24">
        <v>0.001246087</v>
      </c>
      <c r="I179" s="24"/>
      <c r="J179" s="23"/>
      <c r="K179" s="23"/>
      <c r="L179" s="23"/>
      <c r="M179" s="23"/>
      <c r="N179" s="23"/>
      <c r="O179" s="10"/>
      <c r="P179" s="10"/>
      <c r="Q179" s="10"/>
      <c r="R179" s="10"/>
    </row>
    <row r="180" ht="14.25" customHeight="1">
      <c r="A180" s="24" t="s">
        <v>71</v>
      </c>
      <c r="B180" s="17" t="str">
        <f>IFERROR(__xludf.DUMMYFUNCTION("if(isblank(A180),"""",filter(Moorings!A:A,Moorings!B:B=left(A180,14),Moorings!D:D=D180))"),"ATAPL-68870-002-0141")</f>
        <v>ATAPL-68870-002-0141</v>
      </c>
      <c r="C180" s="17" t="str">
        <f>IFERROR(__xludf.DUMMYFUNCTION("if(isblank(A180),"""",filter(Moorings!C:C,Moorings!B:B=left(A180,14),Moorings!D:D=D180))"),"SN0141")</f>
        <v>SN0141</v>
      </c>
      <c r="D180" s="27">
        <v>1.0</v>
      </c>
      <c r="E180" s="17" t="str">
        <f>IFERROR(__xludf.DUMMYFUNCTION("if(isblank(A180),"""",filter(Moorings!A:A,Moorings!B:B=A180,Moorings!D:D=D180))"),"ATOSU-66662-00007")</f>
        <v>ATOSU-66662-00007</v>
      </c>
      <c r="F180" s="17" t="str">
        <f>IFERROR(__xludf.DUMMYFUNCTION("if(isblank(A180),"""",filter(Moorings!C:C,Moorings!B:B=A180,Moorings!D:D=D180))"),"16-50019")</f>
        <v>16-50019</v>
      </c>
      <c r="G180" s="24" t="s">
        <v>87</v>
      </c>
      <c r="H180" s="24">
        <v>2.744662E-4</v>
      </c>
      <c r="I180" s="24"/>
      <c r="J180" s="23"/>
      <c r="K180" s="23"/>
      <c r="L180" s="23"/>
      <c r="M180" s="23"/>
      <c r="N180" s="23"/>
      <c r="O180" s="10"/>
      <c r="P180" s="10"/>
      <c r="Q180" s="10"/>
      <c r="R180" s="10"/>
    </row>
    <row r="181" ht="14.25" customHeight="1">
      <c r="A181" s="24" t="s">
        <v>71</v>
      </c>
      <c r="B181" s="17" t="str">
        <f>IFERROR(__xludf.DUMMYFUNCTION("if(isblank(A181),"""",filter(Moorings!A:A,Moorings!B:B=left(A181,14),Moorings!D:D=D181))"),"ATAPL-68870-002-0141")</f>
        <v>ATAPL-68870-002-0141</v>
      </c>
      <c r="C181" s="17" t="str">
        <f>IFERROR(__xludf.DUMMYFUNCTION("if(isblank(A181),"""",filter(Moorings!C:C,Moorings!B:B=left(A181,14),Moorings!D:D=D181))"),"SN0141")</f>
        <v>SN0141</v>
      </c>
      <c r="D181" s="27">
        <v>1.0</v>
      </c>
      <c r="E181" s="17" t="str">
        <f>IFERROR(__xludf.DUMMYFUNCTION("if(isblank(A181),"""",filter(Moorings!A:A,Moorings!B:B=A181,Moorings!D:D=D181))"),"ATOSU-66662-00007")</f>
        <v>ATOSU-66662-00007</v>
      </c>
      <c r="F181" s="17" t="str">
        <f>IFERROR(__xludf.DUMMYFUNCTION("if(isblank(A181),"""",filter(Moorings!C:C,Moorings!B:B=A181,Moorings!D:D=D181))"),"16-50019")</f>
        <v>16-50019</v>
      </c>
      <c r="G181" s="24" t="s">
        <v>94</v>
      </c>
      <c r="H181" s="24">
        <v>-1.053524E-6</v>
      </c>
      <c r="I181" s="24"/>
      <c r="J181" s="23"/>
      <c r="K181" s="23"/>
      <c r="L181" s="23"/>
      <c r="M181" s="23"/>
      <c r="N181" s="23"/>
      <c r="O181" s="10"/>
      <c r="P181" s="10"/>
      <c r="Q181" s="10"/>
      <c r="R181" s="10"/>
    </row>
    <row r="182" ht="14.25" customHeight="1">
      <c r="A182" s="24" t="s">
        <v>71</v>
      </c>
      <c r="B182" s="17" t="str">
        <f>IFERROR(__xludf.DUMMYFUNCTION("if(isblank(A182),"""",filter(Moorings!A:A,Moorings!B:B=left(A182,14),Moorings!D:D=D182))"),"ATAPL-68870-002-0141")</f>
        <v>ATAPL-68870-002-0141</v>
      </c>
      <c r="C182" s="17" t="str">
        <f>IFERROR(__xludf.DUMMYFUNCTION("if(isblank(A182),"""",filter(Moorings!C:C,Moorings!B:B=left(A182,14),Moorings!D:D=D182))"),"SN0141")</f>
        <v>SN0141</v>
      </c>
      <c r="D182" s="27">
        <v>1.0</v>
      </c>
      <c r="E182" s="17" t="str">
        <f>IFERROR(__xludf.DUMMYFUNCTION("if(isblank(A182),"""",filter(Moorings!A:A,Moorings!B:B=A182,Moorings!D:D=D182))"),"ATOSU-66662-00007")</f>
        <v>ATOSU-66662-00007</v>
      </c>
      <c r="F182" s="17" t="str">
        <f>IFERROR(__xludf.DUMMYFUNCTION("if(isblank(A182),"""",filter(Moorings!C:C,Moorings!B:B=A182,Moorings!D:D=D182))"),"16-50019")</f>
        <v>16-50019</v>
      </c>
      <c r="G182" s="24" t="s">
        <v>98</v>
      </c>
      <c r="H182" s="24">
        <v>1.78513E-7</v>
      </c>
      <c r="I182" s="24"/>
      <c r="J182" s="23"/>
      <c r="K182" s="23"/>
      <c r="L182" s="23"/>
      <c r="M182" s="23"/>
      <c r="N182" s="23"/>
      <c r="O182" s="10"/>
      <c r="P182" s="10"/>
      <c r="Q182" s="10"/>
      <c r="R182" s="10"/>
    </row>
    <row r="183" ht="14.25" customHeight="1">
      <c r="A183" s="24" t="s">
        <v>71</v>
      </c>
      <c r="B183" s="17" t="str">
        <f>IFERROR(__xludf.DUMMYFUNCTION("if(isblank(A183),"""",filter(Moorings!A:A,Moorings!B:B=left(A183,14),Moorings!D:D=D183))"),"ATAPL-68870-002-0141")</f>
        <v>ATAPL-68870-002-0141</v>
      </c>
      <c r="C183" s="17" t="str">
        <f>IFERROR(__xludf.DUMMYFUNCTION("if(isblank(A183),"""",filter(Moorings!C:C,Moorings!B:B=left(A183,14),Moorings!D:D=D183))"),"SN0141")</f>
        <v>SN0141</v>
      </c>
      <c r="D183" s="27">
        <v>1.0</v>
      </c>
      <c r="E183" s="17" t="str">
        <f>IFERROR(__xludf.DUMMYFUNCTION("if(isblank(A183),"""",filter(Moorings!A:A,Moorings!B:B=A183,Moorings!D:D=D183))"),"ATOSU-66662-00007")</f>
        <v>ATOSU-66662-00007</v>
      </c>
      <c r="F183" s="17" t="str">
        <f>IFERROR(__xludf.DUMMYFUNCTION("if(isblank(A183),"""",filter(Moorings!C:C,Moorings!B:B=A183,Moorings!D:D=D183))"),"16-50019")</f>
        <v>16-50019</v>
      </c>
      <c r="G183" s="24" t="s">
        <v>106</v>
      </c>
      <c r="H183" s="24">
        <v>-9.57E-8</v>
      </c>
      <c r="I183" s="24"/>
      <c r="J183" s="23"/>
      <c r="K183" s="23"/>
      <c r="L183" s="23"/>
      <c r="M183" s="23"/>
      <c r="N183" s="23"/>
      <c r="O183" s="10"/>
      <c r="P183" s="10"/>
      <c r="Q183" s="10"/>
      <c r="R183" s="10"/>
    </row>
    <row r="184" ht="14.25" customHeight="1">
      <c r="A184" s="24" t="s">
        <v>71</v>
      </c>
      <c r="B184" s="17" t="str">
        <f>IFERROR(__xludf.DUMMYFUNCTION("if(isblank(A184),"""",filter(Moorings!A:A,Moorings!B:B=left(A184,14),Moorings!D:D=D184))"),"ATAPL-68870-002-0141")</f>
        <v>ATAPL-68870-002-0141</v>
      </c>
      <c r="C184" s="17" t="str">
        <f>IFERROR(__xludf.DUMMYFUNCTION("if(isblank(A184),"""",filter(Moorings!C:C,Moorings!B:B=left(A184,14),Moorings!D:D=D184))"),"SN0141")</f>
        <v>SN0141</v>
      </c>
      <c r="D184" s="27">
        <v>1.0</v>
      </c>
      <c r="E184" s="17" t="str">
        <f>IFERROR(__xludf.DUMMYFUNCTION("if(isblank(A184),"""",filter(Moorings!A:A,Moorings!B:B=A184,Moorings!D:D=D184))"),"ATOSU-66662-00007")</f>
        <v>ATOSU-66662-00007</v>
      </c>
      <c r="F184" s="17" t="str">
        <f>IFERROR(__xludf.DUMMYFUNCTION("if(isblank(A184),"""",filter(Moorings!C:C,Moorings!B:B=A184,Moorings!D:D=D184))"),"16-50019")</f>
        <v>16-50019</v>
      </c>
      <c r="G184" s="24" t="s">
        <v>115</v>
      </c>
      <c r="H184" s="24">
        <v>3.25E-6</v>
      </c>
      <c r="I184" s="24"/>
      <c r="J184" s="23"/>
      <c r="K184" s="23"/>
      <c r="L184" s="23"/>
      <c r="M184" s="23"/>
      <c r="N184" s="23"/>
      <c r="O184" s="10"/>
      <c r="P184" s="10"/>
      <c r="Q184" s="10"/>
      <c r="R184" s="10"/>
    </row>
    <row r="185" ht="14.25" customHeight="1">
      <c r="A185" s="24" t="s">
        <v>71</v>
      </c>
      <c r="B185" s="17" t="str">
        <f>IFERROR(__xludf.DUMMYFUNCTION("if(isblank(A185),"""",filter(Moorings!A:A,Moorings!B:B=left(A185,14),Moorings!D:D=D185))"),"ATAPL-68870-002-0141")</f>
        <v>ATAPL-68870-002-0141</v>
      </c>
      <c r="C185" s="17" t="str">
        <f>IFERROR(__xludf.DUMMYFUNCTION("if(isblank(A185),"""",filter(Moorings!C:C,Moorings!B:B=left(A185,14),Moorings!D:D=D185))"),"SN0141")</f>
        <v>SN0141</v>
      </c>
      <c r="D185" s="27">
        <v>1.0</v>
      </c>
      <c r="E185" s="17" t="str">
        <f>IFERROR(__xludf.DUMMYFUNCTION("if(isblank(A185),"""",filter(Moorings!A:A,Moorings!B:B=A185,Moorings!D:D=D185))"),"ATOSU-66662-00007")</f>
        <v>ATOSU-66662-00007</v>
      </c>
      <c r="F185" s="17" t="str">
        <f>IFERROR(__xludf.DUMMYFUNCTION("if(isblank(A185),"""",filter(Moorings!C:C,Moorings!B:B=A185,Moorings!D:D=D185))"),"16-50019")</f>
        <v>16-50019</v>
      </c>
      <c r="G185" s="24" t="s">
        <v>122</v>
      </c>
      <c r="H185" s="24">
        <v>-1.002191</v>
      </c>
      <c r="I185" s="24"/>
      <c r="J185" s="23"/>
      <c r="K185" s="23"/>
      <c r="L185" s="23"/>
      <c r="M185" s="23"/>
      <c r="N185" s="23"/>
      <c r="O185" s="10"/>
      <c r="P185" s="10"/>
      <c r="Q185" s="10"/>
      <c r="R185" s="10"/>
    </row>
    <row r="186" ht="14.25" customHeight="1">
      <c r="A186" s="24" t="s">
        <v>71</v>
      </c>
      <c r="B186" s="17" t="str">
        <f>IFERROR(__xludf.DUMMYFUNCTION("if(isblank(A186),"""",filter(Moorings!A:A,Moorings!B:B=left(A186,14),Moorings!D:D=D186))"),"ATAPL-68870-002-0141")</f>
        <v>ATAPL-68870-002-0141</v>
      </c>
      <c r="C186" s="17" t="str">
        <f>IFERROR(__xludf.DUMMYFUNCTION("if(isblank(A186),"""",filter(Moorings!C:C,Moorings!B:B=left(A186,14),Moorings!D:D=D186))"),"SN0141")</f>
        <v>SN0141</v>
      </c>
      <c r="D186" s="27">
        <v>1.0</v>
      </c>
      <c r="E186" s="17" t="str">
        <f>IFERROR(__xludf.DUMMYFUNCTION("if(isblank(A186),"""",filter(Moorings!A:A,Moorings!B:B=A186,Moorings!D:D=D186))"),"ATOSU-66662-00007")</f>
        <v>ATOSU-66662-00007</v>
      </c>
      <c r="F186" s="17" t="str">
        <f>IFERROR(__xludf.DUMMYFUNCTION("if(isblank(A186),"""",filter(Moorings!C:C,Moorings!B:B=A186,Moorings!D:D=D186))"),"16-50019")</f>
        <v>16-50019</v>
      </c>
      <c r="G186" s="24" t="s">
        <v>123</v>
      </c>
      <c r="H186" s="24">
        <v>0.1438346</v>
      </c>
      <c r="I186" s="24"/>
      <c r="J186" s="23"/>
      <c r="K186" s="23"/>
      <c r="L186" s="23"/>
      <c r="M186" s="23"/>
      <c r="N186" s="23"/>
      <c r="O186" s="10"/>
      <c r="P186" s="10"/>
      <c r="Q186" s="10"/>
      <c r="R186" s="10"/>
    </row>
    <row r="187" ht="14.25" customHeight="1">
      <c r="A187" s="24" t="s">
        <v>71</v>
      </c>
      <c r="B187" s="17" t="str">
        <f>IFERROR(__xludf.DUMMYFUNCTION("if(isblank(A187),"""",filter(Moorings!A:A,Moorings!B:B=left(A187,14),Moorings!D:D=D187))"),"ATAPL-68870-002-0141")</f>
        <v>ATAPL-68870-002-0141</v>
      </c>
      <c r="C187" s="17" t="str">
        <f>IFERROR(__xludf.DUMMYFUNCTION("if(isblank(A187),"""",filter(Moorings!C:C,Moorings!B:B=left(A187,14),Moorings!D:D=D187))"),"SN0141")</f>
        <v>SN0141</v>
      </c>
      <c r="D187" s="27">
        <v>1.0</v>
      </c>
      <c r="E187" s="17" t="str">
        <f>IFERROR(__xludf.DUMMYFUNCTION("if(isblank(A187),"""",filter(Moorings!A:A,Moorings!B:B=A187,Moorings!D:D=D187))"),"ATOSU-66662-00007")</f>
        <v>ATOSU-66662-00007</v>
      </c>
      <c r="F187" s="17" t="str">
        <f>IFERROR(__xludf.DUMMYFUNCTION("if(isblank(A187),"""",filter(Moorings!C:C,Moorings!B:B=A187,Moorings!D:D=D187))"),"16-50019")</f>
        <v>16-50019</v>
      </c>
      <c r="G187" s="24" t="s">
        <v>125</v>
      </c>
      <c r="H187" s="24">
        <v>-2.759555E-4</v>
      </c>
      <c r="I187" s="24"/>
      <c r="J187" s="23"/>
      <c r="K187" s="23"/>
      <c r="L187" s="23"/>
      <c r="M187" s="23"/>
      <c r="N187" s="23"/>
      <c r="O187" s="10"/>
      <c r="P187" s="10"/>
      <c r="Q187" s="10"/>
      <c r="R187" s="10"/>
    </row>
    <row r="188" ht="14.25" customHeight="1">
      <c r="A188" s="24" t="s">
        <v>71</v>
      </c>
      <c r="B188" s="17" t="str">
        <f>IFERROR(__xludf.DUMMYFUNCTION("if(isblank(A188),"""",filter(Moorings!A:A,Moorings!B:B=left(A188,14),Moorings!D:D=D188))"),"ATAPL-68870-002-0141")</f>
        <v>ATAPL-68870-002-0141</v>
      </c>
      <c r="C188" s="17" t="str">
        <f>IFERROR(__xludf.DUMMYFUNCTION("if(isblank(A188),"""",filter(Moorings!C:C,Moorings!B:B=left(A188,14),Moorings!D:D=D188))"),"SN0141")</f>
        <v>SN0141</v>
      </c>
      <c r="D188" s="27">
        <v>1.0</v>
      </c>
      <c r="E188" s="17" t="str">
        <f>IFERROR(__xludf.DUMMYFUNCTION("if(isblank(A188),"""",filter(Moorings!A:A,Moorings!B:B=A188,Moorings!D:D=D188))"),"ATOSU-66662-00007")</f>
        <v>ATOSU-66662-00007</v>
      </c>
      <c r="F188" s="17" t="str">
        <f>IFERROR(__xludf.DUMMYFUNCTION("if(isblank(A188),"""",filter(Moorings!C:C,Moorings!B:B=A188,Moorings!D:D=D188))"),"16-50019")</f>
        <v>16-50019</v>
      </c>
      <c r="G188" s="24" t="s">
        <v>128</v>
      </c>
      <c r="H188" s="24">
        <v>4.000654E-5</v>
      </c>
      <c r="I188" s="24"/>
      <c r="J188" s="23"/>
      <c r="K188" s="23"/>
      <c r="L188" s="23"/>
      <c r="M188" s="23"/>
      <c r="N188" s="23"/>
      <c r="O188" s="10"/>
      <c r="P188" s="10"/>
      <c r="Q188" s="10"/>
      <c r="R188" s="10"/>
    </row>
    <row r="189" ht="14.25" customHeight="1">
      <c r="A189" s="24" t="s">
        <v>71</v>
      </c>
      <c r="B189" s="17" t="str">
        <f>IFERROR(__xludf.DUMMYFUNCTION("if(isblank(A189),"""",filter(Moorings!A:A,Moorings!B:B=left(A189,14),Moorings!D:D=D189))"),"ATAPL-68870-002-0141")</f>
        <v>ATAPL-68870-002-0141</v>
      </c>
      <c r="C189" s="17" t="str">
        <f>IFERROR(__xludf.DUMMYFUNCTION("if(isblank(A189),"""",filter(Moorings!C:C,Moorings!B:B=left(A189,14),Moorings!D:D=D189))"),"SN0141")</f>
        <v>SN0141</v>
      </c>
      <c r="D189" s="27">
        <v>1.0</v>
      </c>
      <c r="E189" s="17" t="str">
        <f>IFERROR(__xludf.DUMMYFUNCTION("if(isblank(A189),"""",filter(Moorings!A:A,Moorings!B:B=A189,Moorings!D:D=D189))"),"ATOSU-66662-00007")</f>
        <v>ATOSU-66662-00007</v>
      </c>
      <c r="F189" s="17" t="str">
        <f>IFERROR(__xludf.DUMMYFUNCTION("if(isblank(A189),"""",filter(Moorings!C:C,Moorings!B:B=A189,Moorings!D:D=D189))"),"16-50019")</f>
        <v>16-50019</v>
      </c>
      <c r="G189" s="24" t="s">
        <v>130</v>
      </c>
      <c r="H189" s="24">
        <v>0.1062501</v>
      </c>
      <c r="I189" s="24"/>
      <c r="J189" s="23"/>
      <c r="K189" s="23"/>
      <c r="L189" s="23"/>
      <c r="M189" s="23"/>
      <c r="N189" s="23"/>
      <c r="O189" s="10"/>
      <c r="P189" s="10"/>
      <c r="Q189" s="10"/>
      <c r="R189" s="10"/>
    </row>
    <row r="190" ht="14.25" customHeight="1">
      <c r="A190" s="24" t="s">
        <v>71</v>
      </c>
      <c r="B190" s="17" t="str">
        <f>IFERROR(__xludf.DUMMYFUNCTION("if(isblank(A190),"""",filter(Moorings!A:A,Moorings!B:B=left(A190,14),Moorings!D:D=D190))"),"ATAPL-68870-002-0141")</f>
        <v>ATAPL-68870-002-0141</v>
      </c>
      <c r="C190" s="17" t="str">
        <f>IFERROR(__xludf.DUMMYFUNCTION("if(isblank(A190),"""",filter(Moorings!C:C,Moorings!B:B=left(A190,14),Moorings!D:D=D190))"),"SN0141")</f>
        <v>SN0141</v>
      </c>
      <c r="D190" s="27">
        <v>1.0</v>
      </c>
      <c r="E190" s="17" t="str">
        <f>IFERROR(__xludf.DUMMYFUNCTION("if(isblank(A190),"""",filter(Moorings!A:A,Moorings!B:B=A190,Moorings!D:D=D190))"),"ATOSU-66662-00007")</f>
        <v>ATOSU-66662-00007</v>
      </c>
      <c r="F190" s="17" t="str">
        <f>IFERROR(__xludf.DUMMYFUNCTION("if(isblank(A190),"""",filter(Moorings!C:C,Moorings!B:B=A190,Moorings!D:D=D190))"),"16-50019")</f>
        <v>16-50019</v>
      </c>
      <c r="G190" s="24" t="s">
        <v>131</v>
      </c>
      <c r="H190" s="24">
        <v>0.001546543</v>
      </c>
      <c r="I190" s="24"/>
      <c r="J190" s="23"/>
      <c r="K190" s="23"/>
      <c r="L190" s="23"/>
      <c r="M190" s="23"/>
      <c r="N190" s="23"/>
      <c r="O190" s="10"/>
      <c r="P190" s="10"/>
      <c r="Q190" s="10"/>
      <c r="R190" s="10"/>
    </row>
    <row r="191" ht="14.25" customHeight="1">
      <c r="A191" s="24" t="s">
        <v>71</v>
      </c>
      <c r="B191" s="17" t="str">
        <f>IFERROR(__xludf.DUMMYFUNCTION("if(isblank(A191),"""",filter(Moorings!A:A,Moorings!B:B=left(A191,14),Moorings!D:D=D191))"),"ATAPL-68870-002-0141")</f>
        <v>ATAPL-68870-002-0141</v>
      </c>
      <c r="C191" s="17" t="str">
        <f>IFERROR(__xludf.DUMMYFUNCTION("if(isblank(A191),"""",filter(Moorings!C:C,Moorings!B:B=left(A191,14),Moorings!D:D=D191))"),"SN0141")</f>
        <v>SN0141</v>
      </c>
      <c r="D191" s="27">
        <v>1.0</v>
      </c>
      <c r="E191" s="17" t="str">
        <f>IFERROR(__xludf.DUMMYFUNCTION("if(isblank(A191),"""",filter(Moorings!A:A,Moorings!B:B=A191,Moorings!D:D=D191))"),"ATOSU-66662-00007")</f>
        <v>ATOSU-66662-00007</v>
      </c>
      <c r="F191" s="17" t="str">
        <f>IFERROR(__xludf.DUMMYFUNCTION("if(isblank(A191),"""",filter(Moorings!C:C,Moorings!B:B=A191,Moorings!D:D=D191))"),"16-50019")</f>
        <v>16-50019</v>
      </c>
      <c r="G191" s="24" t="s">
        <v>132</v>
      </c>
      <c r="H191" s="45">
        <v>6.464906E-12</v>
      </c>
      <c r="I191" s="24"/>
      <c r="J191" s="23"/>
      <c r="K191" s="23"/>
      <c r="L191" s="23"/>
      <c r="M191" s="23"/>
      <c r="N191" s="23"/>
      <c r="O191" s="10"/>
      <c r="P191" s="10"/>
      <c r="Q191" s="10"/>
      <c r="R191" s="10"/>
    </row>
    <row r="192" ht="14.25" customHeight="1">
      <c r="A192" s="24" t="s">
        <v>71</v>
      </c>
      <c r="B192" s="17" t="str">
        <f>IFERROR(__xludf.DUMMYFUNCTION("if(isblank(A192),"""",filter(Moorings!A:A,Moorings!B:B=left(A192,14),Moorings!D:D=D192))"),"ATAPL-68870-002-0141")</f>
        <v>ATAPL-68870-002-0141</v>
      </c>
      <c r="C192" s="17" t="str">
        <f>IFERROR(__xludf.DUMMYFUNCTION("if(isblank(A192),"""",filter(Moorings!C:C,Moorings!B:B=left(A192,14),Moorings!D:D=D192))"),"SN0141")</f>
        <v>SN0141</v>
      </c>
      <c r="D192" s="27">
        <v>1.0</v>
      </c>
      <c r="E192" s="17" t="str">
        <f>IFERROR(__xludf.DUMMYFUNCTION("if(isblank(A192),"""",filter(Moorings!A:A,Moorings!B:B=A192,Moorings!D:D=D192))"),"ATOSU-66662-00007")</f>
        <v>ATOSU-66662-00007</v>
      </c>
      <c r="F192" s="17" t="str">
        <f>IFERROR(__xludf.DUMMYFUNCTION("if(isblank(A192),"""",filter(Moorings!C:C,Moorings!B:B=A192,Moorings!D:D=D192))"),"16-50019")</f>
        <v>16-50019</v>
      </c>
      <c r="G192" s="24" t="s">
        <v>133</v>
      </c>
      <c r="H192" s="24">
        <v>-66.05836</v>
      </c>
      <c r="I192" s="24"/>
      <c r="J192" s="23"/>
      <c r="K192" s="23"/>
      <c r="L192" s="23"/>
      <c r="M192" s="23"/>
      <c r="N192" s="23"/>
      <c r="O192" s="10"/>
      <c r="P192" s="10"/>
      <c r="Q192" s="10"/>
      <c r="R192" s="10"/>
    </row>
    <row r="193" ht="14.25" customHeight="1">
      <c r="A193" s="24" t="s">
        <v>71</v>
      </c>
      <c r="B193" s="17" t="str">
        <f>IFERROR(__xludf.DUMMYFUNCTION("if(isblank(A193),"""",filter(Moorings!A:A,Moorings!B:B=left(A193,14),Moorings!D:D=D193))"),"ATAPL-68870-002-0141")</f>
        <v>ATAPL-68870-002-0141</v>
      </c>
      <c r="C193" s="17" t="str">
        <f>IFERROR(__xludf.DUMMYFUNCTION("if(isblank(A193),"""",filter(Moorings!C:C,Moorings!B:B=left(A193,14),Moorings!D:D=D193))"),"SN0141")</f>
        <v>SN0141</v>
      </c>
      <c r="D193" s="27">
        <v>1.0</v>
      </c>
      <c r="E193" s="17" t="str">
        <f>IFERROR(__xludf.DUMMYFUNCTION("if(isblank(A193),"""",filter(Moorings!A:A,Moorings!B:B=A193,Moorings!D:D=D193))"),"ATOSU-66662-00007")</f>
        <v>ATOSU-66662-00007</v>
      </c>
      <c r="F193" s="17" t="str">
        <f>IFERROR(__xludf.DUMMYFUNCTION("if(isblank(A193),"""",filter(Moorings!C:C,Moorings!B:B=A193,Moorings!D:D=D193))"),"16-50019")</f>
        <v>16-50019</v>
      </c>
      <c r="G193" s="24" t="s">
        <v>134</v>
      </c>
      <c r="H193" s="24">
        <v>52.6279</v>
      </c>
      <c r="I193" s="24"/>
      <c r="J193" s="23"/>
      <c r="K193" s="23"/>
      <c r="L193" s="23"/>
      <c r="M193" s="23"/>
      <c r="N193" s="23"/>
      <c r="O193" s="10"/>
      <c r="P193" s="10"/>
      <c r="Q193" s="10"/>
      <c r="R193" s="10"/>
    </row>
    <row r="194" ht="14.25" customHeight="1">
      <c r="A194" s="24" t="s">
        <v>71</v>
      </c>
      <c r="B194" s="17" t="str">
        <f>IFERROR(__xludf.DUMMYFUNCTION("if(isblank(A194),"""",filter(Moorings!A:A,Moorings!B:B=left(A194,14),Moorings!D:D=D194))"),"ATAPL-68870-002-0141")</f>
        <v>ATAPL-68870-002-0141</v>
      </c>
      <c r="C194" s="17" t="str">
        <f>IFERROR(__xludf.DUMMYFUNCTION("if(isblank(A194),"""",filter(Moorings!C:C,Moorings!B:B=left(A194,14),Moorings!D:D=D194))"),"SN0141")</f>
        <v>SN0141</v>
      </c>
      <c r="D194" s="27">
        <v>1.0</v>
      </c>
      <c r="E194" s="17" t="str">
        <f>IFERROR(__xludf.DUMMYFUNCTION("if(isblank(A194),"""",filter(Moorings!A:A,Moorings!B:B=A194,Moorings!D:D=D194))"),"ATOSU-66662-00007")</f>
        <v>ATOSU-66662-00007</v>
      </c>
      <c r="F194" s="17" t="str">
        <f>IFERROR(__xludf.DUMMYFUNCTION("if(isblank(A194),"""",filter(Moorings!C:C,Moorings!B:B=A194,Moorings!D:D=D194))"),"16-50019")</f>
        <v>16-50019</v>
      </c>
      <c r="G194" s="24" t="s">
        <v>135</v>
      </c>
      <c r="H194" s="24">
        <v>-0.4963498</v>
      </c>
      <c r="I194" s="24"/>
      <c r="J194" s="23"/>
      <c r="K194" s="23"/>
      <c r="L194" s="23"/>
      <c r="M194" s="23"/>
      <c r="N194" s="23"/>
      <c r="O194" s="10"/>
      <c r="P194" s="10"/>
      <c r="Q194" s="10"/>
      <c r="R194" s="10"/>
    </row>
    <row r="195" ht="14.25" customHeight="1">
      <c r="A195" s="24" t="s">
        <v>71</v>
      </c>
      <c r="B195" s="17" t="str">
        <f>IFERROR(__xludf.DUMMYFUNCTION("if(isblank(A195),"""",filter(Moorings!A:A,Moorings!B:B=left(A195,14),Moorings!D:D=D195))"),"ATAPL-68870-002-0141")</f>
        <v>ATAPL-68870-002-0141</v>
      </c>
      <c r="C195" s="17" t="str">
        <f>IFERROR(__xludf.DUMMYFUNCTION("if(isblank(A195),"""",filter(Moorings!C:C,Moorings!B:B=left(A195,14),Moorings!D:D=D195))"),"SN0141")</f>
        <v>SN0141</v>
      </c>
      <c r="D195" s="27">
        <v>1.0</v>
      </c>
      <c r="E195" s="17" t="str">
        <f>IFERROR(__xludf.DUMMYFUNCTION("if(isblank(A195),"""",filter(Moorings!A:A,Moorings!B:B=A195,Moorings!D:D=D195))"),"ATOSU-66662-00007")</f>
        <v>ATOSU-66662-00007</v>
      </c>
      <c r="F195" s="17" t="str">
        <f>IFERROR(__xludf.DUMMYFUNCTION("if(isblank(A195),"""",filter(Moorings!C:C,Moorings!B:B=A195,Moorings!D:D=D195))"),"16-50019")</f>
        <v>16-50019</v>
      </c>
      <c r="G195" s="24" t="s">
        <v>136</v>
      </c>
      <c r="H195" s="24">
        <v>525508.6</v>
      </c>
      <c r="I195" s="24"/>
      <c r="J195" s="23"/>
      <c r="K195" s="23"/>
      <c r="L195" s="23"/>
      <c r="M195" s="23"/>
      <c r="N195" s="23"/>
      <c r="O195" s="10"/>
      <c r="P195" s="10"/>
      <c r="Q195" s="10"/>
      <c r="R195" s="10"/>
    </row>
    <row r="196" ht="14.25" customHeight="1">
      <c r="A196" s="24" t="s">
        <v>71</v>
      </c>
      <c r="B196" s="17" t="str">
        <f>IFERROR(__xludf.DUMMYFUNCTION("if(isblank(A196),"""",filter(Moorings!A:A,Moorings!B:B=left(A196,14),Moorings!D:D=D196))"),"ATAPL-68870-002-0141")</f>
        <v>ATAPL-68870-002-0141</v>
      </c>
      <c r="C196" s="17" t="str">
        <f>IFERROR(__xludf.DUMMYFUNCTION("if(isblank(A196),"""",filter(Moorings!C:C,Moorings!B:B=left(A196,14),Moorings!D:D=D196))"),"SN0141")</f>
        <v>SN0141</v>
      </c>
      <c r="D196" s="27">
        <v>1.0</v>
      </c>
      <c r="E196" s="17" t="str">
        <f>IFERROR(__xludf.DUMMYFUNCTION("if(isblank(A196),"""",filter(Moorings!A:A,Moorings!B:B=A196,Moorings!D:D=D196))"),"ATOSU-66662-00007")</f>
        <v>ATOSU-66662-00007</v>
      </c>
      <c r="F196" s="17" t="str">
        <f>IFERROR(__xludf.DUMMYFUNCTION("if(isblank(A196),"""",filter(Moorings!C:C,Moorings!B:B=A196,Moorings!D:D=D196))"),"16-50019")</f>
        <v>16-50019</v>
      </c>
      <c r="G196" s="24" t="s">
        <v>137</v>
      </c>
      <c r="H196" s="24">
        <v>5.603161</v>
      </c>
      <c r="I196" s="24"/>
      <c r="J196" s="23"/>
      <c r="K196" s="23"/>
      <c r="L196" s="23"/>
      <c r="M196" s="23"/>
      <c r="N196" s="23"/>
      <c r="O196" s="10"/>
      <c r="P196" s="10"/>
      <c r="Q196" s="10"/>
      <c r="R196" s="10"/>
    </row>
    <row r="197" ht="14.25" customHeight="1">
      <c r="A197" s="24" t="s">
        <v>71</v>
      </c>
      <c r="B197" s="17" t="str">
        <f>IFERROR(__xludf.DUMMYFUNCTION("if(isblank(A197),"""",filter(Moorings!A:A,Moorings!B:B=left(A197,14),Moorings!D:D=D197))"),"ATAPL-68870-002-0141")</f>
        <v>ATAPL-68870-002-0141</v>
      </c>
      <c r="C197" s="17" t="str">
        <f>IFERROR(__xludf.DUMMYFUNCTION("if(isblank(A197),"""",filter(Moorings!C:C,Moorings!B:B=left(A197,14),Moorings!D:D=D197))"),"SN0141")</f>
        <v>SN0141</v>
      </c>
      <c r="D197" s="27">
        <v>1.0</v>
      </c>
      <c r="E197" s="17" t="str">
        <f>IFERROR(__xludf.DUMMYFUNCTION("if(isblank(A197),"""",filter(Moorings!A:A,Moorings!B:B=A197,Moorings!D:D=D197))"),"ATOSU-66662-00007")</f>
        <v>ATOSU-66662-00007</v>
      </c>
      <c r="F197" s="17" t="str">
        <f>IFERROR(__xludf.DUMMYFUNCTION("if(isblank(A197),"""",filter(Moorings!C:C,Moorings!B:B=A197,Moorings!D:D=D197))"),"16-50019")</f>
        <v>16-50019</v>
      </c>
      <c r="G197" s="24" t="s">
        <v>138</v>
      </c>
      <c r="H197" s="24">
        <v>-0.1110844</v>
      </c>
      <c r="I197" s="24"/>
      <c r="J197" s="23"/>
      <c r="K197" s="23"/>
      <c r="L197" s="23"/>
      <c r="M197" s="23"/>
      <c r="N197" s="23"/>
      <c r="O197" s="10"/>
      <c r="P197" s="10"/>
      <c r="Q197" s="10"/>
      <c r="R197" s="10"/>
    </row>
    <row r="198" ht="14.25" customHeight="1">
      <c r="A198" s="24" t="s">
        <v>71</v>
      </c>
      <c r="B198" s="17" t="str">
        <f>IFERROR(__xludf.DUMMYFUNCTION("if(isblank(A198),"""",filter(Moorings!A:A,Moorings!B:B=left(A198,14),Moorings!D:D=D198))"),"ATAPL-68870-002-0141")</f>
        <v>ATAPL-68870-002-0141</v>
      </c>
      <c r="C198" s="17" t="str">
        <f>IFERROR(__xludf.DUMMYFUNCTION("if(isblank(A198),"""",filter(Moorings!C:C,Moorings!B:B=left(A198,14),Moorings!D:D=D198))"),"SN0141")</f>
        <v>SN0141</v>
      </c>
      <c r="D198" s="27">
        <v>1.0</v>
      </c>
      <c r="E198" s="17" t="str">
        <f>IFERROR(__xludf.DUMMYFUNCTION("if(isblank(A198),"""",filter(Moorings!A:A,Moorings!B:B=A198,Moorings!D:D=D198))"),"ATOSU-66662-00007")</f>
        <v>ATOSU-66662-00007</v>
      </c>
      <c r="F198" s="17" t="str">
        <f>IFERROR(__xludf.DUMMYFUNCTION("if(isblank(A198),"""",filter(Moorings!C:C,Moorings!B:B=A198,Moorings!D:D=D198))"),"16-50019")</f>
        <v>16-50019</v>
      </c>
      <c r="G198" s="24" t="s">
        <v>139</v>
      </c>
      <c r="H198" s="24">
        <v>25.04787</v>
      </c>
      <c r="I198" s="24"/>
      <c r="J198" s="23"/>
      <c r="K198" s="23"/>
      <c r="L198" s="23"/>
      <c r="M198" s="23"/>
      <c r="N198" s="23"/>
      <c r="O198" s="10"/>
      <c r="P198" s="10"/>
      <c r="Q198" s="10"/>
      <c r="R198" s="10"/>
    </row>
    <row r="199" ht="14.25" customHeight="1">
      <c r="A199" s="24" t="s">
        <v>71</v>
      </c>
      <c r="B199" s="17" t="str">
        <f>IFERROR(__xludf.DUMMYFUNCTION("if(isblank(A199),"""",filter(Moorings!A:A,Moorings!B:B=left(A199,14),Moorings!D:D=D199))"),"ATAPL-68870-002-0141")</f>
        <v>ATAPL-68870-002-0141</v>
      </c>
      <c r="C199" s="17" t="str">
        <f>IFERROR(__xludf.DUMMYFUNCTION("if(isblank(A199),"""",filter(Moorings!C:C,Moorings!B:B=left(A199,14),Moorings!D:D=D199))"),"SN0141")</f>
        <v>SN0141</v>
      </c>
      <c r="D199" s="27">
        <v>1.0</v>
      </c>
      <c r="E199" s="17" t="str">
        <f>IFERROR(__xludf.DUMMYFUNCTION("if(isblank(A199),"""",filter(Moorings!A:A,Moorings!B:B=A199,Moorings!D:D=D199))"),"ATOSU-66662-00007")</f>
        <v>ATOSU-66662-00007</v>
      </c>
      <c r="F199" s="17" t="str">
        <f>IFERROR(__xludf.DUMMYFUNCTION("if(isblank(A199),"""",filter(Moorings!C:C,Moorings!B:B=A199,Moorings!D:D=D199))"),"16-50019")</f>
        <v>16-50019</v>
      </c>
      <c r="G199" s="24" t="s">
        <v>140</v>
      </c>
      <c r="H199" s="24">
        <v>-2.5E-5</v>
      </c>
      <c r="I199" s="24"/>
      <c r="J199" s="23"/>
      <c r="K199" s="23"/>
      <c r="L199" s="23"/>
      <c r="M199" s="23"/>
      <c r="N199" s="23"/>
      <c r="O199" s="10"/>
      <c r="P199" s="10"/>
      <c r="Q199" s="10"/>
      <c r="R199" s="10"/>
    </row>
    <row r="200" ht="14.25" customHeight="1">
      <c r="A200" s="24" t="s">
        <v>71</v>
      </c>
      <c r="B200" s="17" t="str">
        <f>IFERROR(__xludf.DUMMYFUNCTION("if(isblank(A200),"""",filter(Moorings!A:A,Moorings!B:B=left(A200,14),Moorings!D:D=D200))"),"ATAPL-68870-002-0141")</f>
        <v>ATAPL-68870-002-0141</v>
      </c>
      <c r="C200" s="17" t="str">
        <f>IFERROR(__xludf.DUMMYFUNCTION("if(isblank(A200),"""",filter(Moorings!C:C,Moorings!B:B=left(A200,14),Moorings!D:D=D200))"),"SN0141")</f>
        <v>SN0141</v>
      </c>
      <c r="D200" s="27">
        <v>1.0</v>
      </c>
      <c r="E200" s="17" t="str">
        <f>IFERROR(__xludf.DUMMYFUNCTION("if(isblank(A200),"""",filter(Moorings!A:A,Moorings!B:B=A200,Moorings!D:D=D200))"),"ATOSU-66662-00007")</f>
        <v>ATOSU-66662-00007</v>
      </c>
      <c r="F200" s="17" t="str">
        <f>IFERROR(__xludf.DUMMYFUNCTION("if(isblank(A200),"""",filter(Moorings!C:C,Moorings!B:B=A200,Moorings!D:D=D200))"),"16-50019")</f>
        <v>16-50019</v>
      </c>
      <c r="G200" s="24" t="s">
        <v>141</v>
      </c>
      <c r="H200" s="24">
        <v>0.0</v>
      </c>
      <c r="I200" s="24"/>
      <c r="J200" s="23"/>
      <c r="K200" s="23"/>
      <c r="L200" s="23"/>
      <c r="M200" s="23"/>
      <c r="N200" s="23"/>
      <c r="O200" s="10"/>
      <c r="P200" s="10"/>
      <c r="Q200" s="10"/>
      <c r="R200" s="10"/>
    </row>
    <row r="201" ht="14.25" customHeight="1">
      <c r="A201" s="24"/>
      <c r="B201" s="17" t="str">
        <f>IFERROR(__xludf.DUMMYFUNCTION("if(isblank(A201),"""",filter(Moorings!A:A,Moorings!B:B=left(A201,14),Moorings!D:D=D201))"),"")</f>
        <v/>
      </c>
      <c r="C201" s="17" t="str">
        <f>IFERROR(__xludf.DUMMYFUNCTION("if(isblank(A201),"""",filter(Moorings!C:C,Moorings!B:B=left(A201,14),Moorings!D:D=D201))"),"")</f>
        <v/>
      </c>
      <c r="D201" s="27"/>
      <c r="E201" s="17" t="str">
        <f>IFERROR(__xludf.DUMMYFUNCTION("if(isblank(A201),"""",filter(Moorings!A:A,Moorings!B:B=A201,Moorings!D:D=D201))"),"")</f>
        <v/>
      </c>
      <c r="F201" s="17" t="str">
        <f>IFERROR(__xludf.DUMMYFUNCTION("if(isblank(A201),"""",filter(Moorings!C:C,Moorings!B:B=A201,Moorings!D:D=D201))"),"")</f>
        <v/>
      </c>
      <c r="G201" s="24"/>
      <c r="H201" s="24"/>
      <c r="I201" s="24"/>
      <c r="J201" s="23"/>
      <c r="K201" s="23"/>
      <c r="L201" s="23"/>
      <c r="M201" s="23"/>
      <c r="N201" s="23"/>
      <c r="O201" s="10"/>
      <c r="P201" s="10"/>
      <c r="Q201" s="10"/>
      <c r="R201" s="10"/>
    </row>
    <row r="202" ht="14.25" customHeight="1">
      <c r="A202" s="24" t="s">
        <v>71</v>
      </c>
      <c r="B202" s="17" t="str">
        <f>IFERROR(__xludf.DUMMYFUNCTION("if(isblank(A202),"""",filter(Moorings!A:A,Moorings!B:B=left(A202,14),Moorings!D:D=D202))"),"ATAPL-68870-002-0144")</f>
        <v>ATAPL-68870-002-0144</v>
      </c>
      <c r="C202" s="17" t="str">
        <f>IFERROR(__xludf.DUMMYFUNCTION("if(isblank(A202),"""",filter(Moorings!C:C,Moorings!B:B=left(A202,14),Moorings!D:D=D202))"),"SN0144")</f>
        <v>SN0144</v>
      </c>
      <c r="D202" s="27">
        <v>2.0</v>
      </c>
      <c r="E202" s="17" t="str">
        <f>IFERROR(__xludf.DUMMYFUNCTION("if(isblank(A202),"""",filter(Moorings!A:A,Moorings!B:B=A202,Moorings!D:D=D202))"),"ATOSU-66662-00013")</f>
        <v>ATOSU-66662-00013</v>
      </c>
      <c r="F202" s="17" t="str">
        <f>IFERROR(__xludf.DUMMYFUNCTION("if(isblank(A202),"""",filter(Moorings!C:C,Moorings!B:B=A202,Moorings!D:D=D202))"),"16-50112")</f>
        <v>16-50112</v>
      </c>
      <c r="G202" s="24" t="s">
        <v>65</v>
      </c>
      <c r="H202" s="24">
        <v>44.37414</v>
      </c>
      <c r="I202" s="24"/>
      <c r="J202" s="23"/>
      <c r="K202" s="23"/>
      <c r="L202" s="23"/>
      <c r="M202" s="23"/>
      <c r="N202" s="23"/>
      <c r="O202" s="10"/>
      <c r="P202" s="10"/>
      <c r="Q202" s="10"/>
      <c r="R202" s="10"/>
    </row>
    <row r="203" ht="14.25" customHeight="1">
      <c r="A203" s="24" t="s">
        <v>71</v>
      </c>
      <c r="B203" s="17" t="str">
        <f>IFERROR(__xludf.DUMMYFUNCTION("if(isblank(A203),"""",filter(Moorings!A:A,Moorings!B:B=left(A203,14),Moorings!D:D=D203))"),"ATAPL-68870-002-0144")</f>
        <v>ATAPL-68870-002-0144</v>
      </c>
      <c r="C203" s="17" t="str">
        <f>IFERROR(__xludf.DUMMYFUNCTION("if(isblank(A203),"""",filter(Moorings!C:C,Moorings!B:B=left(A203,14),Moorings!D:D=D203))"),"SN0144")</f>
        <v>SN0144</v>
      </c>
      <c r="D203" s="27">
        <v>2.0</v>
      </c>
      <c r="E203" s="17" t="str">
        <f>IFERROR(__xludf.DUMMYFUNCTION("if(isblank(A203),"""",filter(Moorings!A:A,Moorings!B:B=A203,Moorings!D:D=D203))"),"ATOSU-66662-00013")</f>
        <v>ATOSU-66662-00013</v>
      </c>
      <c r="F203" s="17" t="str">
        <f>IFERROR(__xludf.DUMMYFUNCTION("if(isblank(A203),"""",filter(Moorings!C:C,Moorings!B:B=A203,Moorings!D:D=D203))"),"16-50112")</f>
        <v>16-50112</v>
      </c>
      <c r="G203" s="24" t="s">
        <v>73</v>
      </c>
      <c r="H203" s="24">
        <v>-124.9565267</v>
      </c>
      <c r="I203" s="24"/>
      <c r="J203" s="23"/>
      <c r="K203" s="23"/>
      <c r="L203" s="23"/>
      <c r="M203" s="23"/>
      <c r="N203" s="23"/>
      <c r="O203" s="10"/>
      <c r="P203" s="10"/>
      <c r="Q203" s="10"/>
      <c r="R203" s="10"/>
    </row>
    <row r="204" ht="14.25" customHeight="1">
      <c r="A204" s="24" t="s">
        <v>71</v>
      </c>
      <c r="B204" s="17" t="str">
        <f>IFERROR(__xludf.DUMMYFUNCTION("if(isblank(A204),"""",filter(Moorings!A:A,Moorings!B:B=left(A204,14),Moorings!D:D=D204))"),"ATAPL-68870-002-0144")</f>
        <v>ATAPL-68870-002-0144</v>
      </c>
      <c r="C204" s="17" t="str">
        <f>IFERROR(__xludf.DUMMYFUNCTION("if(isblank(A204),"""",filter(Moorings!C:C,Moorings!B:B=left(A204,14),Moorings!D:D=D204))"),"SN0144")</f>
        <v>SN0144</v>
      </c>
      <c r="D204" s="27">
        <v>2.0</v>
      </c>
      <c r="E204" s="17" t="str">
        <f>IFERROR(__xludf.DUMMYFUNCTION("if(isblank(A204),"""",filter(Moorings!A:A,Moorings!B:B=A204,Moorings!D:D=D204))"),"ATOSU-66662-00013")</f>
        <v>ATOSU-66662-00013</v>
      </c>
      <c r="F204" s="17" t="str">
        <f>IFERROR(__xludf.DUMMYFUNCTION("if(isblank(A204),"""",filter(Moorings!C:C,Moorings!B:B=A204,Moorings!D:D=D204))"),"16-50112")</f>
        <v>16-50112</v>
      </c>
      <c r="G204" s="24" t="s">
        <v>82</v>
      </c>
      <c r="H204" s="24">
        <v>0.001252507</v>
      </c>
      <c r="I204" s="24"/>
      <c r="J204" s="23"/>
      <c r="K204" s="23"/>
      <c r="L204" s="23"/>
      <c r="M204" s="23"/>
      <c r="N204" s="23"/>
      <c r="O204" s="10"/>
      <c r="P204" s="10"/>
      <c r="Q204" s="10"/>
      <c r="R204" s="10"/>
    </row>
    <row r="205" ht="14.25" customHeight="1">
      <c r="A205" s="24" t="s">
        <v>71</v>
      </c>
      <c r="B205" s="17" t="str">
        <f>IFERROR(__xludf.DUMMYFUNCTION("if(isblank(A205),"""",filter(Moorings!A:A,Moorings!B:B=left(A205,14),Moorings!D:D=D205))"),"ATAPL-68870-002-0144")</f>
        <v>ATAPL-68870-002-0144</v>
      </c>
      <c r="C205" s="17" t="str">
        <f>IFERROR(__xludf.DUMMYFUNCTION("if(isblank(A205),"""",filter(Moorings!C:C,Moorings!B:B=left(A205,14),Moorings!D:D=D205))"),"SN0144")</f>
        <v>SN0144</v>
      </c>
      <c r="D205" s="27">
        <v>2.0</v>
      </c>
      <c r="E205" s="17" t="str">
        <f>IFERROR(__xludf.DUMMYFUNCTION("if(isblank(A205),"""",filter(Moorings!A:A,Moorings!B:B=A205,Moorings!D:D=D205))"),"ATOSU-66662-00013")</f>
        <v>ATOSU-66662-00013</v>
      </c>
      <c r="F205" s="17" t="str">
        <f>IFERROR(__xludf.DUMMYFUNCTION("if(isblank(A205),"""",filter(Moorings!C:C,Moorings!B:B=A205,Moorings!D:D=D205))"),"16-50112")</f>
        <v>16-50112</v>
      </c>
      <c r="G205" s="24" t="s">
        <v>87</v>
      </c>
      <c r="H205" s="24">
        <v>2.77772E-4</v>
      </c>
      <c r="I205" s="24"/>
      <c r="J205" s="23"/>
      <c r="K205" s="23"/>
      <c r="L205" s="23"/>
      <c r="M205" s="23"/>
      <c r="N205" s="23"/>
      <c r="O205" s="10"/>
      <c r="P205" s="10"/>
      <c r="Q205" s="10"/>
      <c r="R205" s="10"/>
    </row>
    <row r="206" ht="14.25" customHeight="1">
      <c r="A206" s="24" t="s">
        <v>71</v>
      </c>
      <c r="B206" s="17" t="str">
        <f>IFERROR(__xludf.DUMMYFUNCTION("if(isblank(A206),"""",filter(Moorings!A:A,Moorings!B:B=left(A206,14),Moorings!D:D=D206))"),"ATAPL-68870-002-0144")</f>
        <v>ATAPL-68870-002-0144</v>
      </c>
      <c r="C206" s="17" t="str">
        <f>IFERROR(__xludf.DUMMYFUNCTION("if(isblank(A206),"""",filter(Moorings!C:C,Moorings!B:B=left(A206,14),Moorings!D:D=D206))"),"SN0144")</f>
        <v>SN0144</v>
      </c>
      <c r="D206" s="27">
        <v>2.0</v>
      </c>
      <c r="E206" s="17" t="str">
        <f>IFERROR(__xludf.DUMMYFUNCTION("if(isblank(A206),"""",filter(Moorings!A:A,Moorings!B:B=A206,Moorings!D:D=D206))"),"ATOSU-66662-00013")</f>
        <v>ATOSU-66662-00013</v>
      </c>
      <c r="F206" s="17" t="str">
        <f>IFERROR(__xludf.DUMMYFUNCTION("if(isblank(A206),"""",filter(Moorings!C:C,Moorings!B:B=A206,Moorings!D:D=D206))"),"16-50112")</f>
        <v>16-50112</v>
      </c>
      <c r="G206" s="24" t="s">
        <v>94</v>
      </c>
      <c r="H206" s="24">
        <v>-1.743991E-6</v>
      </c>
      <c r="I206" s="24"/>
      <c r="J206" s="23"/>
      <c r="K206" s="23"/>
      <c r="L206" s="23"/>
      <c r="M206" s="23"/>
      <c r="N206" s="23"/>
      <c r="O206" s="10"/>
      <c r="P206" s="10"/>
      <c r="Q206" s="10"/>
      <c r="R206" s="10"/>
    </row>
    <row r="207" ht="14.25" customHeight="1">
      <c r="A207" s="24" t="s">
        <v>71</v>
      </c>
      <c r="B207" s="17" t="str">
        <f>IFERROR(__xludf.DUMMYFUNCTION("if(isblank(A207),"""",filter(Moorings!A:A,Moorings!B:B=left(A207,14),Moorings!D:D=D207))"),"ATAPL-68870-002-0144")</f>
        <v>ATAPL-68870-002-0144</v>
      </c>
      <c r="C207" s="17" t="str">
        <f>IFERROR(__xludf.DUMMYFUNCTION("if(isblank(A207),"""",filter(Moorings!C:C,Moorings!B:B=left(A207,14),Moorings!D:D=D207))"),"SN0144")</f>
        <v>SN0144</v>
      </c>
      <c r="D207" s="27">
        <v>2.0</v>
      </c>
      <c r="E207" s="17" t="str">
        <f>IFERROR(__xludf.DUMMYFUNCTION("if(isblank(A207),"""",filter(Moorings!A:A,Moorings!B:B=A207,Moorings!D:D=D207))"),"ATOSU-66662-00013")</f>
        <v>ATOSU-66662-00013</v>
      </c>
      <c r="F207" s="17" t="str">
        <f>IFERROR(__xludf.DUMMYFUNCTION("if(isblank(A207),"""",filter(Moorings!C:C,Moorings!B:B=A207,Moorings!D:D=D207))"),"16-50112")</f>
        <v>16-50112</v>
      </c>
      <c r="G207" s="24" t="s">
        <v>98</v>
      </c>
      <c r="H207" s="24">
        <v>2.04535E-7</v>
      </c>
      <c r="I207" s="24"/>
      <c r="J207" s="23"/>
      <c r="K207" s="23"/>
      <c r="L207" s="23"/>
      <c r="M207" s="23"/>
      <c r="N207" s="23"/>
      <c r="O207" s="10"/>
      <c r="P207" s="10"/>
      <c r="Q207" s="10"/>
      <c r="R207" s="10"/>
    </row>
    <row r="208" ht="14.25" customHeight="1">
      <c r="A208" s="24" t="s">
        <v>71</v>
      </c>
      <c r="B208" s="17" t="str">
        <f>IFERROR(__xludf.DUMMYFUNCTION("if(isblank(A208),"""",filter(Moorings!A:A,Moorings!B:B=left(A208,14),Moorings!D:D=D208))"),"ATAPL-68870-002-0144")</f>
        <v>ATAPL-68870-002-0144</v>
      </c>
      <c r="C208" s="17" t="str">
        <f>IFERROR(__xludf.DUMMYFUNCTION("if(isblank(A208),"""",filter(Moorings!C:C,Moorings!B:B=left(A208,14),Moorings!D:D=D208))"),"SN0144")</f>
        <v>SN0144</v>
      </c>
      <c r="D208" s="27">
        <v>2.0</v>
      </c>
      <c r="E208" s="17" t="str">
        <f>IFERROR(__xludf.DUMMYFUNCTION("if(isblank(A208),"""",filter(Moorings!A:A,Moorings!B:B=A208,Moorings!D:D=D208))"),"ATOSU-66662-00013")</f>
        <v>ATOSU-66662-00013</v>
      </c>
      <c r="F208" s="17" t="str">
        <f>IFERROR(__xludf.DUMMYFUNCTION("if(isblank(A208),"""",filter(Moorings!C:C,Moorings!B:B=A208,Moorings!D:D=D208))"),"16-50112")</f>
        <v>16-50112</v>
      </c>
      <c r="G208" s="24" t="s">
        <v>106</v>
      </c>
      <c r="H208" s="24">
        <v>-9.57E-8</v>
      </c>
      <c r="I208" s="24"/>
      <c r="J208" s="23"/>
      <c r="K208" s="23"/>
      <c r="L208" s="23"/>
      <c r="M208" s="23"/>
      <c r="N208" s="23"/>
      <c r="O208" s="10"/>
      <c r="P208" s="10"/>
      <c r="Q208" s="10"/>
      <c r="R208" s="10"/>
    </row>
    <row r="209" ht="14.25" customHeight="1">
      <c r="A209" s="24" t="s">
        <v>71</v>
      </c>
      <c r="B209" s="17" t="str">
        <f>IFERROR(__xludf.DUMMYFUNCTION("if(isblank(A209),"""",filter(Moorings!A:A,Moorings!B:B=left(A209,14),Moorings!D:D=D209))"),"ATAPL-68870-002-0144")</f>
        <v>ATAPL-68870-002-0144</v>
      </c>
      <c r="C209" s="17" t="str">
        <f>IFERROR(__xludf.DUMMYFUNCTION("if(isblank(A209),"""",filter(Moorings!C:C,Moorings!B:B=left(A209,14),Moorings!D:D=D209))"),"SN0144")</f>
        <v>SN0144</v>
      </c>
      <c r="D209" s="27">
        <v>2.0</v>
      </c>
      <c r="E209" s="17" t="str">
        <f>IFERROR(__xludf.DUMMYFUNCTION("if(isblank(A209),"""",filter(Moorings!A:A,Moorings!B:B=A209,Moorings!D:D=D209))"),"ATOSU-66662-00013")</f>
        <v>ATOSU-66662-00013</v>
      </c>
      <c r="F209" s="17" t="str">
        <f>IFERROR(__xludf.DUMMYFUNCTION("if(isblank(A209),"""",filter(Moorings!C:C,Moorings!B:B=A209,Moorings!D:D=D209))"),"16-50112")</f>
        <v>16-50112</v>
      </c>
      <c r="G209" s="24" t="s">
        <v>115</v>
      </c>
      <c r="H209" s="24">
        <v>3.25E-6</v>
      </c>
      <c r="I209" s="24"/>
      <c r="J209" s="23"/>
      <c r="K209" s="23"/>
      <c r="L209" s="23"/>
      <c r="M209" s="23"/>
      <c r="N209" s="23"/>
      <c r="O209" s="10"/>
      <c r="P209" s="10"/>
      <c r="Q209" s="10"/>
      <c r="R209" s="10"/>
    </row>
    <row r="210" ht="14.25" customHeight="1">
      <c r="A210" s="24" t="s">
        <v>71</v>
      </c>
      <c r="B210" s="17" t="str">
        <f>IFERROR(__xludf.DUMMYFUNCTION("if(isblank(A210),"""",filter(Moorings!A:A,Moorings!B:B=left(A210,14),Moorings!D:D=D210))"),"ATAPL-68870-002-0144")</f>
        <v>ATAPL-68870-002-0144</v>
      </c>
      <c r="C210" s="17" t="str">
        <f>IFERROR(__xludf.DUMMYFUNCTION("if(isblank(A210),"""",filter(Moorings!C:C,Moorings!B:B=left(A210,14),Moorings!D:D=D210))"),"SN0144")</f>
        <v>SN0144</v>
      </c>
      <c r="D210" s="27">
        <v>2.0</v>
      </c>
      <c r="E210" s="17" t="str">
        <f>IFERROR(__xludf.DUMMYFUNCTION("if(isblank(A210),"""",filter(Moorings!A:A,Moorings!B:B=A210,Moorings!D:D=D210))"),"ATOSU-66662-00013")</f>
        <v>ATOSU-66662-00013</v>
      </c>
      <c r="F210" s="17" t="str">
        <f>IFERROR(__xludf.DUMMYFUNCTION("if(isblank(A210),"""",filter(Moorings!C:C,Moorings!B:B=A210,Moorings!D:D=D210))"),"16-50112")</f>
        <v>16-50112</v>
      </c>
      <c r="G210" s="24" t="s">
        <v>122</v>
      </c>
      <c r="H210" s="24">
        <v>-0.9733758</v>
      </c>
      <c r="I210" s="24"/>
      <c r="J210" s="23"/>
      <c r="K210" s="23"/>
      <c r="L210" s="23"/>
      <c r="M210" s="23"/>
      <c r="N210" s="23"/>
      <c r="O210" s="10"/>
      <c r="P210" s="10"/>
      <c r="Q210" s="10"/>
      <c r="R210" s="10"/>
    </row>
    <row r="211" ht="14.25" customHeight="1">
      <c r="A211" s="24" t="s">
        <v>71</v>
      </c>
      <c r="B211" s="17" t="str">
        <f>IFERROR(__xludf.DUMMYFUNCTION("if(isblank(A211),"""",filter(Moorings!A:A,Moorings!B:B=left(A211,14),Moorings!D:D=D211))"),"ATAPL-68870-002-0144")</f>
        <v>ATAPL-68870-002-0144</v>
      </c>
      <c r="C211" s="17" t="str">
        <f>IFERROR(__xludf.DUMMYFUNCTION("if(isblank(A211),"""",filter(Moorings!C:C,Moorings!B:B=left(A211,14),Moorings!D:D=D211))"),"SN0144")</f>
        <v>SN0144</v>
      </c>
      <c r="D211" s="27">
        <v>2.0</v>
      </c>
      <c r="E211" s="17" t="str">
        <f>IFERROR(__xludf.DUMMYFUNCTION("if(isblank(A211),"""",filter(Moorings!A:A,Moorings!B:B=A211,Moorings!D:D=D211))"),"ATOSU-66662-00013")</f>
        <v>ATOSU-66662-00013</v>
      </c>
      <c r="F211" s="17" t="str">
        <f>IFERROR(__xludf.DUMMYFUNCTION("if(isblank(A211),"""",filter(Moorings!C:C,Moorings!B:B=A211,Moorings!D:D=D211))"),"16-50112")</f>
        <v>16-50112</v>
      </c>
      <c r="G211" s="24" t="s">
        <v>123</v>
      </c>
      <c r="H211" s="24">
        <v>0.1472746</v>
      </c>
      <c r="I211" s="24"/>
      <c r="J211" s="23"/>
      <c r="K211" s="23"/>
      <c r="L211" s="23"/>
      <c r="M211" s="23"/>
      <c r="N211" s="23"/>
      <c r="O211" s="10"/>
      <c r="P211" s="10"/>
      <c r="Q211" s="10"/>
      <c r="R211" s="10"/>
    </row>
    <row r="212" ht="14.25" customHeight="1">
      <c r="A212" s="24" t="s">
        <v>71</v>
      </c>
      <c r="B212" s="17" t="str">
        <f>IFERROR(__xludf.DUMMYFUNCTION("if(isblank(A212),"""",filter(Moorings!A:A,Moorings!B:B=left(A212,14),Moorings!D:D=D212))"),"ATAPL-68870-002-0144")</f>
        <v>ATAPL-68870-002-0144</v>
      </c>
      <c r="C212" s="17" t="str">
        <f>IFERROR(__xludf.DUMMYFUNCTION("if(isblank(A212),"""",filter(Moorings!C:C,Moorings!B:B=left(A212,14),Moorings!D:D=D212))"),"SN0144")</f>
        <v>SN0144</v>
      </c>
      <c r="D212" s="27">
        <v>2.0</v>
      </c>
      <c r="E212" s="17" t="str">
        <f>IFERROR(__xludf.DUMMYFUNCTION("if(isblank(A212),"""",filter(Moorings!A:A,Moorings!B:B=A212,Moorings!D:D=D212))"),"ATOSU-66662-00013")</f>
        <v>ATOSU-66662-00013</v>
      </c>
      <c r="F212" s="17" t="str">
        <f>IFERROR(__xludf.DUMMYFUNCTION("if(isblank(A212),"""",filter(Moorings!C:C,Moorings!B:B=A212,Moorings!D:D=D212))"),"16-50112")</f>
        <v>16-50112</v>
      </c>
      <c r="G212" s="24" t="s">
        <v>125</v>
      </c>
      <c r="H212" s="24">
        <v>-1.213067E-4</v>
      </c>
      <c r="I212" s="24"/>
      <c r="J212" s="23"/>
      <c r="K212" s="23"/>
      <c r="L212" s="23"/>
      <c r="M212" s="23"/>
      <c r="N212" s="23"/>
      <c r="O212" s="10"/>
      <c r="P212" s="10"/>
      <c r="Q212" s="10"/>
      <c r="R212" s="10"/>
    </row>
    <row r="213" ht="14.25" customHeight="1">
      <c r="A213" s="24" t="s">
        <v>71</v>
      </c>
      <c r="B213" s="17" t="str">
        <f>IFERROR(__xludf.DUMMYFUNCTION("if(isblank(A213),"""",filter(Moorings!A:A,Moorings!B:B=left(A213,14),Moorings!D:D=D213))"),"ATAPL-68870-002-0144")</f>
        <v>ATAPL-68870-002-0144</v>
      </c>
      <c r="C213" s="17" t="str">
        <f>IFERROR(__xludf.DUMMYFUNCTION("if(isblank(A213),"""",filter(Moorings!C:C,Moorings!B:B=left(A213,14),Moorings!D:D=D213))"),"SN0144")</f>
        <v>SN0144</v>
      </c>
      <c r="D213" s="27">
        <v>2.0</v>
      </c>
      <c r="E213" s="17" t="str">
        <f>IFERROR(__xludf.DUMMYFUNCTION("if(isblank(A213),"""",filter(Moorings!A:A,Moorings!B:B=A213,Moorings!D:D=D213))"),"ATOSU-66662-00013")</f>
        <v>ATOSU-66662-00013</v>
      </c>
      <c r="F213" s="17" t="str">
        <f>IFERROR(__xludf.DUMMYFUNCTION("if(isblank(A213),"""",filter(Moorings!C:C,Moorings!B:B=A213,Moorings!D:D=D213))"),"16-50112")</f>
        <v>16-50112</v>
      </c>
      <c r="G213" s="24" t="s">
        <v>128</v>
      </c>
      <c r="H213" s="24">
        <v>3.036137E-5</v>
      </c>
      <c r="I213" s="24"/>
      <c r="J213" s="23"/>
      <c r="K213" s="23"/>
      <c r="L213" s="23"/>
      <c r="M213" s="23"/>
      <c r="N213" s="23"/>
      <c r="O213" s="10"/>
      <c r="P213" s="10"/>
      <c r="Q213" s="10"/>
      <c r="R213" s="10"/>
    </row>
    <row r="214" ht="14.25" customHeight="1">
      <c r="A214" s="24" t="s">
        <v>71</v>
      </c>
      <c r="B214" s="17" t="str">
        <f>IFERROR(__xludf.DUMMYFUNCTION("if(isblank(A214),"""",filter(Moorings!A:A,Moorings!B:B=left(A214,14),Moorings!D:D=D214))"),"ATAPL-68870-002-0144")</f>
        <v>ATAPL-68870-002-0144</v>
      </c>
      <c r="C214" s="17" t="str">
        <f>IFERROR(__xludf.DUMMYFUNCTION("if(isblank(A214),"""",filter(Moorings!C:C,Moorings!B:B=left(A214,14),Moorings!D:D=D214))"),"SN0144")</f>
        <v>SN0144</v>
      </c>
      <c r="D214" s="27">
        <v>2.0</v>
      </c>
      <c r="E214" s="17" t="str">
        <f>IFERROR(__xludf.DUMMYFUNCTION("if(isblank(A214),"""",filter(Moorings!A:A,Moorings!B:B=A214,Moorings!D:D=D214))"),"ATOSU-66662-00013")</f>
        <v>ATOSU-66662-00013</v>
      </c>
      <c r="F214" s="17" t="str">
        <f>IFERROR(__xludf.DUMMYFUNCTION("if(isblank(A214),"""",filter(Moorings!C:C,Moorings!B:B=A214,Moorings!D:D=D214))"),"16-50112")</f>
        <v>16-50112</v>
      </c>
      <c r="G214" s="24" t="s">
        <v>130</v>
      </c>
      <c r="H214" s="24">
        <v>-0.05980422</v>
      </c>
      <c r="I214" s="24"/>
      <c r="J214" s="23"/>
      <c r="K214" s="23"/>
      <c r="L214" s="23"/>
      <c r="M214" s="23"/>
      <c r="N214" s="23"/>
      <c r="O214" s="10"/>
      <c r="P214" s="10"/>
      <c r="Q214" s="10"/>
      <c r="R214" s="10"/>
    </row>
    <row r="215" ht="14.25" customHeight="1">
      <c r="A215" s="24" t="s">
        <v>71</v>
      </c>
      <c r="B215" s="17" t="str">
        <f>IFERROR(__xludf.DUMMYFUNCTION("if(isblank(A215),"""",filter(Moorings!A:A,Moorings!B:B=left(A215,14),Moorings!D:D=D215))"),"ATAPL-68870-002-0144")</f>
        <v>ATAPL-68870-002-0144</v>
      </c>
      <c r="C215" s="17" t="str">
        <f>IFERROR(__xludf.DUMMYFUNCTION("if(isblank(A215),"""",filter(Moorings!C:C,Moorings!B:B=left(A215,14),Moorings!D:D=D215))"),"SN0144")</f>
        <v>SN0144</v>
      </c>
      <c r="D215" s="27">
        <v>2.0</v>
      </c>
      <c r="E215" s="17" t="str">
        <f>IFERROR(__xludf.DUMMYFUNCTION("if(isblank(A215),"""",filter(Moorings!A:A,Moorings!B:B=A215,Moorings!D:D=D215))"),"ATOSU-66662-00013")</f>
        <v>ATOSU-66662-00013</v>
      </c>
      <c r="F215" s="17" t="str">
        <f>IFERROR(__xludf.DUMMYFUNCTION("if(isblank(A215),"""",filter(Moorings!C:C,Moorings!B:B=A215,Moorings!D:D=D215))"),"16-50112")</f>
        <v>16-50112</v>
      </c>
      <c r="G215" s="24" t="s">
        <v>131</v>
      </c>
      <c r="H215" s="24">
        <v>0.001717275</v>
      </c>
      <c r="I215" s="24"/>
      <c r="J215" s="23"/>
      <c r="K215" s="23"/>
      <c r="L215" s="23"/>
      <c r="M215" s="23"/>
      <c r="N215" s="23"/>
      <c r="O215" s="10"/>
      <c r="P215" s="10"/>
      <c r="Q215" s="10"/>
      <c r="R215" s="10"/>
    </row>
    <row r="216" ht="14.25" customHeight="1">
      <c r="A216" s="24" t="s">
        <v>71</v>
      </c>
      <c r="B216" s="17" t="str">
        <f>IFERROR(__xludf.DUMMYFUNCTION("if(isblank(A216),"""",filter(Moorings!A:A,Moorings!B:B=left(A216,14),Moorings!D:D=D216))"),"ATAPL-68870-002-0144")</f>
        <v>ATAPL-68870-002-0144</v>
      </c>
      <c r="C216" s="17" t="str">
        <f>IFERROR(__xludf.DUMMYFUNCTION("if(isblank(A216),"""",filter(Moorings!C:C,Moorings!B:B=left(A216,14),Moorings!D:D=D216))"),"SN0144")</f>
        <v>SN0144</v>
      </c>
      <c r="D216" s="27">
        <v>2.0</v>
      </c>
      <c r="E216" s="17" t="str">
        <f>IFERROR(__xludf.DUMMYFUNCTION("if(isblank(A216),"""",filter(Moorings!A:A,Moorings!B:B=A216,Moorings!D:D=D216))"),"ATOSU-66662-00013")</f>
        <v>ATOSU-66662-00013</v>
      </c>
      <c r="F216" s="17" t="str">
        <f>IFERROR(__xludf.DUMMYFUNCTION("if(isblank(A216),"""",filter(Moorings!C:C,Moorings!B:B=A216,Moorings!D:D=D216))"),"16-50112")</f>
        <v>16-50112</v>
      </c>
      <c r="G216" s="24" t="s">
        <v>132</v>
      </c>
      <c r="H216" s="46">
        <v>8.369519E-11</v>
      </c>
      <c r="I216" s="24"/>
      <c r="J216" s="23"/>
      <c r="K216" s="23"/>
      <c r="L216" s="23"/>
      <c r="M216" s="23"/>
      <c r="N216" s="23"/>
      <c r="O216" s="10"/>
      <c r="P216" s="10"/>
      <c r="Q216" s="10"/>
      <c r="R216" s="10"/>
    </row>
    <row r="217" ht="14.25" customHeight="1">
      <c r="A217" s="24" t="s">
        <v>71</v>
      </c>
      <c r="B217" s="17" t="str">
        <f>IFERROR(__xludf.DUMMYFUNCTION("if(isblank(A217),"""",filter(Moorings!A:A,Moorings!B:B=left(A217,14),Moorings!D:D=D217))"),"ATAPL-68870-002-0144")</f>
        <v>ATAPL-68870-002-0144</v>
      </c>
      <c r="C217" s="17" t="str">
        <f>IFERROR(__xludf.DUMMYFUNCTION("if(isblank(A217),"""",filter(Moorings!C:C,Moorings!B:B=left(A217,14),Moorings!D:D=D217))"),"SN0144")</f>
        <v>SN0144</v>
      </c>
      <c r="D217" s="27">
        <v>2.0</v>
      </c>
      <c r="E217" s="17" t="str">
        <f>IFERROR(__xludf.DUMMYFUNCTION("if(isblank(A217),"""",filter(Moorings!A:A,Moorings!B:B=A217,Moorings!D:D=D217))"),"ATOSU-66662-00013")</f>
        <v>ATOSU-66662-00013</v>
      </c>
      <c r="F217" s="17" t="str">
        <f>IFERROR(__xludf.DUMMYFUNCTION("if(isblank(A217),"""",filter(Moorings!C:C,Moorings!B:B=A217,Moorings!D:D=D217))"),"16-50112")</f>
        <v>16-50112</v>
      </c>
      <c r="G217" s="24" t="s">
        <v>133</v>
      </c>
      <c r="H217" s="24">
        <v>169.6927</v>
      </c>
      <c r="I217" s="24"/>
      <c r="J217" s="23"/>
      <c r="K217" s="23"/>
      <c r="L217" s="23"/>
      <c r="M217" s="23"/>
      <c r="N217" s="23"/>
      <c r="O217" s="10"/>
      <c r="P217" s="10"/>
      <c r="Q217" s="10"/>
      <c r="R217" s="10"/>
    </row>
    <row r="218" ht="14.25" customHeight="1">
      <c r="A218" s="24" t="s">
        <v>71</v>
      </c>
      <c r="B218" s="17" t="str">
        <f>IFERROR(__xludf.DUMMYFUNCTION("if(isblank(A218),"""",filter(Moorings!A:A,Moorings!B:B=left(A218,14),Moorings!D:D=D218))"),"ATAPL-68870-002-0144")</f>
        <v>ATAPL-68870-002-0144</v>
      </c>
      <c r="C218" s="17" t="str">
        <f>IFERROR(__xludf.DUMMYFUNCTION("if(isblank(A218),"""",filter(Moorings!C:C,Moorings!B:B=left(A218,14),Moorings!D:D=D218))"),"SN0144")</f>
        <v>SN0144</v>
      </c>
      <c r="D218" s="27">
        <v>2.0</v>
      </c>
      <c r="E218" s="17" t="str">
        <f>IFERROR(__xludf.DUMMYFUNCTION("if(isblank(A218),"""",filter(Moorings!A:A,Moorings!B:B=A218,Moorings!D:D=D218))"),"ATOSU-66662-00013")</f>
        <v>ATOSU-66662-00013</v>
      </c>
      <c r="F218" s="17" t="str">
        <f>IFERROR(__xludf.DUMMYFUNCTION("if(isblank(A218),"""",filter(Moorings!C:C,Moorings!B:B=A218,Moorings!D:D=D218))"),"16-50112")</f>
        <v>16-50112</v>
      </c>
      <c r="G218" s="24" t="s">
        <v>134</v>
      </c>
      <c r="H218" s="24">
        <v>-70.72418</v>
      </c>
      <c r="I218" s="24"/>
      <c r="J218" s="23"/>
      <c r="K218" s="23"/>
      <c r="L218" s="23"/>
      <c r="M218" s="23"/>
      <c r="N218" s="23"/>
      <c r="O218" s="10"/>
      <c r="P218" s="10"/>
      <c r="Q218" s="10"/>
      <c r="R218" s="10"/>
    </row>
    <row r="219" ht="14.25" customHeight="1">
      <c r="A219" s="24" t="s">
        <v>71</v>
      </c>
      <c r="B219" s="17" t="str">
        <f>IFERROR(__xludf.DUMMYFUNCTION("if(isblank(A219),"""",filter(Moorings!A:A,Moorings!B:B=left(A219,14),Moorings!D:D=D219))"),"ATAPL-68870-002-0144")</f>
        <v>ATAPL-68870-002-0144</v>
      </c>
      <c r="C219" s="17" t="str">
        <f>IFERROR(__xludf.DUMMYFUNCTION("if(isblank(A219),"""",filter(Moorings!C:C,Moorings!B:B=left(A219,14),Moorings!D:D=D219))"),"SN0144")</f>
        <v>SN0144</v>
      </c>
      <c r="D219" s="27">
        <v>2.0</v>
      </c>
      <c r="E219" s="17" t="str">
        <f>IFERROR(__xludf.DUMMYFUNCTION("if(isblank(A219),"""",filter(Moorings!A:A,Moorings!B:B=A219,Moorings!D:D=D219))"),"ATOSU-66662-00013")</f>
        <v>ATOSU-66662-00013</v>
      </c>
      <c r="F219" s="17" t="str">
        <f>IFERROR(__xludf.DUMMYFUNCTION("if(isblank(A219),"""",filter(Moorings!C:C,Moorings!B:B=A219,Moorings!D:D=D219))"),"16-50112")</f>
        <v>16-50112</v>
      </c>
      <c r="G219" s="24" t="s">
        <v>135</v>
      </c>
      <c r="H219" s="24">
        <v>-1.08706</v>
      </c>
      <c r="I219" s="24"/>
      <c r="J219" s="23"/>
      <c r="K219" s="23"/>
      <c r="L219" s="23"/>
      <c r="M219" s="23"/>
      <c r="N219" s="23"/>
      <c r="O219" s="10"/>
      <c r="P219" s="10"/>
      <c r="Q219" s="10"/>
      <c r="R219" s="10"/>
    </row>
    <row r="220" ht="14.25" customHeight="1">
      <c r="A220" s="24" t="s">
        <v>71</v>
      </c>
      <c r="B220" s="17" t="str">
        <f>IFERROR(__xludf.DUMMYFUNCTION("if(isblank(A220),"""",filter(Moorings!A:A,Moorings!B:B=left(A220,14),Moorings!D:D=D220))"),"ATAPL-68870-002-0144")</f>
        <v>ATAPL-68870-002-0144</v>
      </c>
      <c r="C220" s="17" t="str">
        <f>IFERROR(__xludf.DUMMYFUNCTION("if(isblank(A220),"""",filter(Moorings!C:C,Moorings!B:B=left(A220,14),Moorings!D:D=D220))"),"SN0144")</f>
        <v>SN0144</v>
      </c>
      <c r="D220" s="27">
        <v>2.0</v>
      </c>
      <c r="E220" s="17" t="str">
        <f>IFERROR(__xludf.DUMMYFUNCTION("if(isblank(A220),"""",filter(Moorings!A:A,Moorings!B:B=A220,Moorings!D:D=D220))"),"ATOSU-66662-00013")</f>
        <v>ATOSU-66662-00013</v>
      </c>
      <c r="F220" s="17" t="str">
        <f>IFERROR(__xludf.DUMMYFUNCTION("if(isblank(A220),"""",filter(Moorings!C:C,Moorings!B:B=A220,Moorings!D:D=D220))"),"16-50112")</f>
        <v>16-50112</v>
      </c>
      <c r="G220" s="24" t="s">
        <v>136</v>
      </c>
      <c r="H220" s="24">
        <v>524732.5</v>
      </c>
      <c r="I220" s="24"/>
      <c r="J220" s="23"/>
      <c r="K220" s="23"/>
      <c r="L220" s="23"/>
      <c r="M220" s="23"/>
      <c r="N220" s="23"/>
      <c r="O220" s="10"/>
      <c r="P220" s="10"/>
      <c r="Q220" s="10"/>
      <c r="R220" s="10"/>
    </row>
    <row r="221" ht="14.25" customHeight="1">
      <c r="A221" s="24" t="s">
        <v>71</v>
      </c>
      <c r="B221" s="17" t="str">
        <f>IFERROR(__xludf.DUMMYFUNCTION("if(isblank(A221),"""",filter(Moorings!A:A,Moorings!B:B=left(A221,14),Moorings!D:D=D221))"),"ATAPL-68870-002-0144")</f>
        <v>ATAPL-68870-002-0144</v>
      </c>
      <c r="C221" s="17" t="str">
        <f>IFERROR(__xludf.DUMMYFUNCTION("if(isblank(A221),"""",filter(Moorings!C:C,Moorings!B:B=left(A221,14),Moorings!D:D=D221))"),"SN0144")</f>
        <v>SN0144</v>
      </c>
      <c r="D221" s="27">
        <v>2.0</v>
      </c>
      <c r="E221" s="17" t="str">
        <f>IFERROR(__xludf.DUMMYFUNCTION("if(isblank(A221),"""",filter(Moorings!A:A,Moorings!B:B=A221,Moorings!D:D=D221))"),"ATOSU-66662-00013")</f>
        <v>ATOSU-66662-00013</v>
      </c>
      <c r="F221" s="17" t="str">
        <f>IFERROR(__xludf.DUMMYFUNCTION("if(isblank(A221),"""",filter(Moorings!C:C,Moorings!B:B=A221,Moorings!D:D=D221))"),"16-50112")</f>
        <v>16-50112</v>
      </c>
      <c r="G221" s="24" t="s">
        <v>137</v>
      </c>
      <c r="H221" s="24">
        <v>-6.679858</v>
      </c>
      <c r="I221" s="24"/>
      <c r="J221" s="23"/>
      <c r="K221" s="23"/>
      <c r="L221" s="23"/>
      <c r="M221" s="23"/>
      <c r="N221" s="23"/>
      <c r="O221" s="10"/>
      <c r="P221" s="10"/>
      <c r="Q221" s="10"/>
      <c r="R221" s="10"/>
    </row>
    <row r="222" ht="14.25" customHeight="1">
      <c r="A222" s="24" t="s">
        <v>71</v>
      </c>
      <c r="B222" s="17" t="str">
        <f>IFERROR(__xludf.DUMMYFUNCTION("if(isblank(A222),"""",filter(Moorings!A:A,Moorings!B:B=left(A222,14),Moorings!D:D=D222))"),"ATAPL-68870-002-0144")</f>
        <v>ATAPL-68870-002-0144</v>
      </c>
      <c r="C222" s="17" t="str">
        <f>IFERROR(__xludf.DUMMYFUNCTION("if(isblank(A222),"""",filter(Moorings!C:C,Moorings!B:B=left(A222,14),Moorings!D:D=D222))"),"SN0144")</f>
        <v>SN0144</v>
      </c>
      <c r="D222" s="27">
        <v>2.0</v>
      </c>
      <c r="E222" s="17" t="str">
        <f>IFERROR(__xludf.DUMMYFUNCTION("if(isblank(A222),"""",filter(Moorings!A:A,Moorings!B:B=A222,Moorings!D:D=D222))"),"ATOSU-66662-00013")</f>
        <v>ATOSU-66662-00013</v>
      </c>
      <c r="F222" s="17" t="str">
        <f>IFERROR(__xludf.DUMMYFUNCTION("if(isblank(A222),"""",filter(Moorings!C:C,Moorings!B:B=A222,Moorings!D:D=D222))"),"16-50112")</f>
        <v>16-50112</v>
      </c>
      <c r="G222" s="24" t="s">
        <v>138</v>
      </c>
      <c r="H222" s="24">
        <v>0.2275047</v>
      </c>
      <c r="I222" s="24"/>
      <c r="J222" s="23"/>
      <c r="K222" s="23"/>
      <c r="L222" s="23"/>
      <c r="M222" s="23"/>
      <c r="N222" s="23"/>
      <c r="O222" s="10"/>
      <c r="P222" s="10"/>
      <c r="Q222" s="10"/>
      <c r="R222" s="10"/>
    </row>
    <row r="223" ht="14.25" customHeight="1">
      <c r="A223" s="24" t="s">
        <v>71</v>
      </c>
      <c r="B223" s="17" t="str">
        <f>IFERROR(__xludf.DUMMYFUNCTION("if(isblank(A223),"""",filter(Moorings!A:A,Moorings!B:B=left(A223,14),Moorings!D:D=D223))"),"ATAPL-68870-002-0144")</f>
        <v>ATAPL-68870-002-0144</v>
      </c>
      <c r="C223" s="17" t="str">
        <f>IFERROR(__xludf.DUMMYFUNCTION("if(isblank(A223),"""",filter(Moorings!C:C,Moorings!B:B=left(A223,14),Moorings!D:D=D223))"),"SN0144")</f>
        <v>SN0144</v>
      </c>
      <c r="D223" s="27">
        <v>2.0</v>
      </c>
      <c r="E223" s="17" t="str">
        <f>IFERROR(__xludf.DUMMYFUNCTION("if(isblank(A223),"""",filter(Moorings!A:A,Moorings!B:B=A223,Moorings!D:D=D223))"),"ATOSU-66662-00013")</f>
        <v>ATOSU-66662-00013</v>
      </c>
      <c r="F223" s="17" t="str">
        <f>IFERROR(__xludf.DUMMYFUNCTION("if(isblank(A223),"""",filter(Moorings!C:C,Moorings!B:B=A223,Moorings!D:D=D223))"),"16-50112")</f>
        <v>16-50112</v>
      </c>
      <c r="G223" s="24" t="s">
        <v>139</v>
      </c>
      <c r="H223" s="24">
        <v>24.8405</v>
      </c>
      <c r="I223" s="24"/>
      <c r="J223" s="23"/>
      <c r="K223" s="23"/>
      <c r="L223" s="23"/>
      <c r="M223" s="23"/>
      <c r="N223" s="23"/>
      <c r="O223" s="10"/>
      <c r="P223" s="10"/>
      <c r="Q223" s="10"/>
      <c r="R223" s="10"/>
    </row>
    <row r="224" ht="14.25" customHeight="1">
      <c r="A224" s="24" t="s">
        <v>71</v>
      </c>
      <c r="B224" s="17" t="str">
        <f>IFERROR(__xludf.DUMMYFUNCTION("if(isblank(A224),"""",filter(Moorings!A:A,Moorings!B:B=left(A224,14),Moorings!D:D=D224))"),"ATAPL-68870-002-0144")</f>
        <v>ATAPL-68870-002-0144</v>
      </c>
      <c r="C224" s="17" t="str">
        <f>IFERROR(__xludf.DUMMYFUNCTION("if(isblank(A224),"""",filter(Moorings!C:C,Moorings!B:B=left(A224,14),Moorings!D:D=D224))"),"SN0144")</f>
        <v>SN0144</v>
      </c>
      <c r="D224" s="27">
        <v>2.0</v>
      </c>
      <c r="E224" s="17" t="str">
        <f>IFERROR(__xludf.DUMMYFUNCTION("if(isblank(A224),"""",filter(Moorings!A:A,Moorings!B:B=A224,Moorings!D:D=D224))"),"ATOSU-66662-00013")</f>
        <v>ATOSU-66662-00013</v>
      </c>
      <c r="F224" s="17" t="str">
        <f>IFERROR(__xludf.DUMMYFUNCTION("if(isblank(A224),"""",filter(Moorings!C:C,Moorings!B:B=A224,Moorings!D:D=D224))"),"16-50112")</f>
        <v>16-50112</v>
      </c>
      <c r="G224" s="24" t="s">
        <v>140</v>
      </c>
      <c r="H224" s="24">
        <v>1.0E-4</v>
      </c>
      <c r="I224" s="24"/>
      <c r="J224" s="23"/>
      <c r="K224" s="23"/>
      <c r="L224" s="23"/>
      <c r="M224" s="23"/>
      <c r="N224" s="23"/>
      <c r="O224" s="10"/>
      <c r="P224" s="10"/>
      <c r="Q224" s="10"/>
      <c r="R224" s="10"/>
    </row>
    <row r="225" ht="14.25" customHeight="1">
      <c r="A225" s="24" t="s">
        <v>71</v>
      </c>
      <c r="B225" s="17" t="str">
        <f>IFERROR(__xludf.DUMMYFUNCTION("if(isblank(A225),"""",filter(Moorings!A:A,Moorings!B:B=left(A225,14),Moorings!D:D=D225))"),"ATAPL-68870-002-0144")</f>
        <v>ATAPL-68870-002-0144</v>
      </c>
      <c r="C225" s="17" t="str">
        <f>IFERROR(__xludf.DUMMYFUNCTION("if(isblank(A225),"""",filter(Moorings!C:C,Moorings!B:B=left(A225,14),Moorings!D:D=D225))"),"SN0144")</f>
        <v>SN0144</v>
      </c>
      <c r="D225" s="27">
        <v>2.0</v>
      </c>
      <c r="E225" s="17" t="str">
        <f>IFERROR(__xludf.DUMMYFUNCTION("if(isblank(A225),"""",filter(Moorings!A:A,Moorings!B:B=A225,Moorings!D:D=D225))"),"ATOSU-66662-00013")</f>
        <v>ATOSU-66662-00013</v>
      </c>
      <c r="F225" s="17" t="str">
        <f>IFERROR(__xludf.DUMMYFUNCTION("if(isblank(A225),"""",filter(Moorings!C:C,Moorings!B:B=A225,Moorings!D:D=D225))"),"16-50112")</f>
        <v>16-50112</v>
      </c>
      <c r="G225" s="24" t="s">
        <v>141</v>
      </c>
      <c r="H225" s="24">
        <v>0.0</v>
      </c>
      <c r="I225" s="24"/>
      <c r="J225" s="23"/>
      <c r="K225" s="23"/>
      <c r="L225" s="23"/>
      <c r="M225" s="23"/>
      <c r="N225" s="23"/>
      <c r="O225" s="10"/>
      <c r="P225" s="10"/>
      <c r="Q225" s="10"/>
      <c r="R225" s="10"/>
    </row>
    <row r="226" ht="14.25" customHeight="1">
      <c r="A226" s="24"/>
      <c r="B226" s="17" t="str">
        <f>IFERROR(__xludf.DUMMYFUNCTION("if(isblank(A226),"""",filter(Moorings!A:A,Moorings!B:B=left(A226,14),Moorings!D:D=D226))"),"")</f>
        <v/>
      </c>
      <c r="C226" s="17" t="str">
        <f>IFERROR(__xludf.DUMMYFUNCTION("if(isblank(A226),"""",filter(Moorings!C:C,Moorings!B:B=left(A226,14),Moorings!D:D=D226))"),"")</f>
        <v/>
      </c>
      <c r="D226" s="27"/>
      <c r="E226" s="17" t="str">
        <f>IFERROR(__xludf.DUMMYFUNCTION("if(isblank(A226),"""",filter(Moorings!A:A,Moorings!B:B=A226,Moorings!D:D=D226))"),"")</f>
        <v/>
      </c>
      <c r="F226" s="17" t="str">
        <f>IFERROR(__xludf.DUMMYFUNCTION("if(isblank(A226),"""",filter(Moorings!C:C,Moorings!B:B=A226,Moorings!D:D=D226))"),"")</f>
        <v/>
      </c>
      <c r="G226" s="24"/>
      <c r="H226" s="24"/>
      <c r="I226" s="24"/>
      <c r="J226" s="23"/>
      <c r="K226" s="23"/>
      <c r="L226" s="23"/>
      <c r="M226" s="23"/>
      <c r="N226" s="23"/>
      <c r="O226" s="10"/>
      <c r="P226" s="10"/>
      <c r="Q226" s="10"/>
      <c r="R226" s="10"/>
    </row>
    <row r="227" ht="14.25" customHeight="1">
      <c r="A227" s="30" t="s">
        <v>71</v>
      </c>
      <c r="B227" s="17" t="str">
        <f>IFERROR(__xludf.DUMMYFUNCTION("if(isblank(A227),"""",filter(Moorings!A:A,Moorings!B:B=left(A227,14),Moorings!D:D=D227))"),"ATAPL-68870-002-0144")</f>
        <v>ATAPL-68870-002-0144</v>
      </c>
      <c r="C227" s="17" t="str">
        <f>IFERROR(__xludf.DUMMYFUNCTION("if(isblank(A227),"""",filter(Moorings!C:C,Moorings!B:B=left(A227,14),Moorings!D:D=D227))"),"SN0140")</f>
        <v>SN0140</v>
      </c>
      <c r="D227" s="35">
        <v>3.0</v>
      </c>
      <c r="E227" s="17" t="str">
        <f>IFERROR(__xludf.DUMMYFUNCTION("if(isblank(A227),"""",filter(Moorings!A:A,Moorings!B:B=A227,Moorings!D:D=D227))"),"ATOSU-66662-00007")</f>
        <v>ATOSU-66662-00007</v>
      </c>
      <c r="F227" s="17" t="str">
        <f>IFERROR(__xludf.DUMMYFUNCTION("if(isblank(A227),"""",filter(Moorings!C:C,Moorings!B:B=A227,Moorings!D:D=D227))"),"16-50019")</f>
        <v>16-50019</v>
      </c>
      <c r="G227" s="24" t="s">
        <v>65</v>
      </c>
      <c r="H227" s="24">
        <v>44.37414</v>
      </c>
      <c r="I227" s="52" t="s">
        <v>178</v>
      </c>
      <c r="J227" s="23"/>
      <c r="K227" s="23"/>
      <c r="L227" s="23"/>
      <c r="M227" s="23"/>
      <c r="N227" s="23"/>
      <c r="O227" s="10"/>
      <c r="P227" s="10"/>
      <c r="Q227" s="10"/>
      <c r="R227" s="10"/>
    </row>
    <row r="228" ht="14.25" customHeight="1">
      <c r="A228" s="30" t="s">
        <v>71</v>
      </c>
      <c r="B228" s="17" t="str">
        <f>IFERROR(__xludf.DUMMYFUNCTION("if(isblank(A228),"""",filter(Moorings!A:A,Moorings!B:B=left(A228,14),Moorings!D:D=D228))"),"ATAPL-68870-002-0144")</f>
        <v>ATAPL-68870-002-0144</v>
      </c>
      <c r="C228" s="17" t="str">
        <f>IFERROR(__xludf.DUMMYFUNCTION("if(isblank(A228),"""",filter(Moorings!C:C,Moorings!B:B=left(A228,14),Moorings!D:D=D228))"),"SN0140")</f>
        <v>SN0140</v>
      </c>
      <c r="D228" s="35">
        <v>3.0</v>
      </c>
      <c r="E228" s="17" t="str">
        <f>IFERROR(__xludf.DUMMYFUNCTION("if(isblank(A228),"""",filter(Moorings!A:A,Moorings!B:B=A228,Moorings!D:D=D228))"),"ATOSU-66662-00007")</f>
        <v>ATOSU-66662-00007</v>
      </c>
      <c r="F228" s="17" t="str">
        <f>IFERROR(__xludf.DUMMYFUNCTION("if(isblank(A228),"""",filter(Moorings!C:C,Moorings!B:B=A228,Moorings!D:D=D228))"),"16-50019")</f>
        <v>16-50019</v>
      </c>
      <c r="G228" s="24" t="s">
        <v>73</v>
      </c>
      <c r="H228" s="24">
        <v>-124.9565267</v>
      </c>
      <c r="I228" s="30"/>
      <c r="J228" s="23"/>
      <c r="K228" s="23"/>
      <c r="L228" s="23"/>
      <c r="M228" s="23"/>
      <c r="N228" s="23"/>
      <c r="O228" s="10"/>
      <c r="P228" s="10"/>
      <c r="Q228" s="10"/>
      <c r="R228" s="10"/>
    </row>
    <row r="229" ht="14.25" customHeight="1">
      <c r="A229" s="30" t="s">
        <v>71</v>
      </c>
      <c r="B229" s="17" t="str">
        <f>IFERROR(__xludf.DUMMYFUNCTION("if(isblank(A229),"""",filter(Moorings!A:A,Moorings!B:B=left(A229,14),Moorings!D:D=D229))"),"ATAPL-68870-002-0144")</f>
        <v>ATAPL-68870-002-0144</v>
      </c>
      <c r="C229" s="17" t="str">
        <f>IFERROR(__xludf.DUMMYFUNCTION("if(isblank(A229),"""",filter(Moorings!C:C,Moorings!B:B=left(A229,14),Moorings!D:D=D229))"),"SN0140")</f>
        <v>SN0140</v>
      </c>
      <c r="D229" s="35">
        <v>3.0</v>
      </c>
      <c r="E229" s="17" t="str">
        <f>IFERROR(__xludf.DUMMYFUNCTION("if(isblank(A229),"""",filter(Moorings!A:A,Moorings!B:B=A229,Moorings!D:D=D229))"),"ATOSU-66662-00007")</f>
        <v>ATOSU-66662-00007</v>
      </c>
      <c r="F229" s="17" t="str">
        <f>IFERROR(__xludf.DUMMYFUNCTION("if(isblank(A229),"""",filter(Moorings!C:C,Moorings!B:B=A229,Moorings!D:D=D229))"),"16-50019")</f>
        <v>16-50019</v>
      </c>
      <c r="G229" s="52" t="s">
        <v>82</v>
      </c>
      <c r="H229" s="51">
        <v>0.001237194</v>
      </c>
      <c r="I229" s="52" t="s">
        <v>208</v>
      </c>
      <c r="J229" s="23"/>
      <c r="K229" s="23"/>
      <c r="L229" s="23"/>
      <c r="M229" s="23"/>
      <c r="N229" s="23"/>
      <c r="O229" s="10"/>
      <c r="P229" s="10"/>
      <c r="Q229" s="10"/>
      <c r="R229" s="10"/>
    </row>
    <row r="230" ht="14.25" customHeight="1">
      <c r="A230" s="30" t="s">
        <v>71</v>
      </c>
      <c r="B230" s="17" t="str">
        <f>IFERROR(__xludf.DUMMYFUNCTION("if(isblank(A230),"""",filter(Moorings!A:A,Moorings!B:B=left(A230,14),Moorings!D:D=D230))"),"ATAPL-68870-002-0144")</f>
        <v>ATAPL-68870-002-0144</v>
      </c>
      <c r="C230" s="17" t="str">
        <f>IFERROR(__xludf.DUMMYFUNCTION("if(isblank(A230),"""",filter(Moorings!C:C,Moorings!B:B=left(A230,14),Moorings!D:D=D230))"),"SN0140")</f>
        <v>SN0140</v>
      </c>
      <c r="D230" s="35">
        <v>3.0</v>
      </c>
      <c r="E230" s="17" t="str">
        <f>IFERROR(__xludf.DUMMYFUNCTION("if(isblank(A230),"""",filter(Moorings!A:A,Moorings!B:B=A230,Moorings!D:D=D230))"),"ATOSU-66662-00007")</f>
        <v>ATOSU-66662-00007</v>
      </c>
      <c r="F230" s="17" t="str">
        <f>IFERROR(__xludf.DUMMYFUNCTION("if(isblank(A230),"""",filter(Moorings!C:C,Moorings!B:B=A230,Moorings!D:D=D230))"),"16-50019")</f>
        <v>16-50019</v>
      </c>
      <c r="G230" s="52" t="s">
        <v>87</v>
      </c>
      <c r="H230" s="51">
        <v>2.77723E-4</v>
      </c>
      <c r="I230" s="30"/>
      <c r="J230" s="23"/>
      <c r="K230" s="23"/>
      <c r="L230" s="23"/>
      <c r="M230" s="23"/>
      <c r="N230" s="23"/>
      <c r="O230" s="10"/>
      <c r="P230" s="10"/>
      <c r="Q230" s="10"/>
      <c r="R230" s="10"/>
    </row>
    <row r="231" ht="14.25" customHeight="1">
      <c r="A231" s="30" t="s">
        <v>71</v>
      </c>
      <c r="B231" s="17" t="str">
        <f>IFERROR(__xludf.DUMMYFUNCTION("if(isblank(A231),"""",filter(Moorings!A:A,Moorings!B:B=left(A231,14),Moorings!D:D=D231))"),"ATAPL-68870-002-0144")</f>
        <v>ATAPL-68870-002-0144</v>
      </c>
      <c r="C231" s="17" t="str">
        <f>IFERROR(__xludf.DUMMYFUNCTION("if(isblank(A231),"""",filter(Moorings!C:C,Moorings!B:B=left(A231,14),Moorings!D:D=D231))"),"SN0140")</f>
        <v>SN0140</v>
      </c>
      <c r="D231" s="35">
        <v>3.0</v>
      </c>
      <c r="E231" s="17" t="str">
        <f>IFERROR(__xludf.DUMMYFUNCTION("if(isblank(A231),"""",filter(Moorings!A:A,Moorings!B:B=A231,Moorings!D:D=D231))"),"ATOSU-66662-00007")</f>
        <v>ATOSU-66662-00007</v>
      </c>
      <c r="F231" s="17" t="str">
        <f>IFERROR(__xludf.DUMMYFUNCTION("if(isblank(A231),"""",filter(Moorings!C:C,Moorings!B:B=A231,Moorings!D:D=D231))"),"16-50019")</f>
        <v>16-50019</v>
      </c>
      <c r="G231" s="52" t="s">
        <v>94</v>
      </c>
      <c r="H231" s="51">
        <v>-1.45131E-6</v>
      </c>
      <c r="I231" s="30"/>
      <c r="J231" s="23"/>
      <c r="K231" s="23"/>
      <c r="L231" s="23"/>
      <c r="M231" s="23"/>
      <c r="N231" s="23"/>
      <c r="O231" s="10"/>
      <c r="P231" s="10"/>
      <c r="Q231" s="10"/>
      <c r="R231" s="10"/>
    </row>
    <row r="232" ht="14.25" customHeight="1">
      <c r="A232" s="30" t="s">
        <v>71</v>
      </c>
      <c r="B232" s="17" t="str">
        <f>IFERROR(__xludf.DUMMYFUNCTION("if(isblank(A232),"""",filter(Moorings!A:A,Moorings!B:B=left(A232,14),Moorings!D:D=D232))"),"ATAPL-68870-002-0144")</f>
        <v>ATAPL-68870-002-0144</v>
      </c>
      <c r="C232" s="17" t="str">
        <f>IFERROR(__xludf.DUMMYFUNCTION("if(isblank(A232),"""",filter(Moorings!C:C,Moorings!B:B=left(A232,14),Moorings!D:D=D232))"),"SN0140")</f>
        <v>SN0140</v>
      </c>
      <c r="D232" s="35">
        <v>3.0</v>
      </c>
      <c r="E232" s="17" t="str">
        <f>IFERROR(__xludf.DUMMYFUNCTION("if(isblank(A232),"""",filter(Moorings!A:A,Moorings!B:B=A232,Moorings!D:D=D232))"),"ATOSU-66662-00007")</f>
        <v>ATOSU-66662-00007</v>
      </c>
      <c r="F232" s="17" t="str">
        <f>IFERROR(__xludf.DUMMYFUNCTION("if(isblank(A232),"""",filter(Moorings!C:C,Moorings!B:B=A232,Moorings!D:D=D232))"),"16-50019")</f>
        <v>16-50019</v>
      </c>
      <c r="G232" s="52" t="s">
        <v>98</v>
      </c>
      <c r="H232" s="51">
        <v>1.947277E-7</v>
      </c>
      <c r="I232" s="30"/>
      <c r="J232" s="23"/>
      <c r="K232" s="23"/>
      <c r="L232" s="23"/>
      <c r="M232" s="23"/>
      <c r="N232" s="23"/>
      <c r="O232" s="10"/>
      <c r="P232" s="10"/>
      <c r="Q232" s="10"/>
      <c r="R232" s="10"/>
    </row>
    <row r="233" ht="14.25" customHeight="1">
      <c r="A233" s="30" t="s">
        <v>71</v>
      </c>
      <c r="B233" s="17" t="str">
        <f>IFERROR(__xludf.DUMMYFUNCTION("if(isblank(A233),"""",filter(Moorings!A:A,Moorings!B:B=left(A233,14),Moorings!D:D=D233))"),"ATAPL-68870-002-0144")</f>
        <v>ATAPL-68870-002-0144</v>
      </c>
      <c r="C233" s="17" t="str">
        <f>IFERROR(__xludf.DUMMYFUNCTION("if(isblank(A233),"""",filter(Moorings!C:C,Moorings!B:B=left(A233,14),Moorings!D:D=D233))"),"SN0140")</f>
        <v>SN0140</v>
      </c>
      <c r="D233" s="35">
        <v>3.0</v>
      </c>
      <c r="E233" s="17" t="str">
        <f>IFERROR(__xludf.DUMMYFUNCTION("if(isblank(A233),"""",filter(Moorings!A:A,Moorings!B:B=A233,Moorings!D:D=D233))"),"ATOSU-66662-00007")</f>
        <v>ATOSU-66662-00007</v>
      </c>
      <c r="F233" s="17" t="str">
        <f>IFERROR(__xludf.DUMMYFUNCTION("if(isblank(A233),"""",filter(Moorings!C:C,Moorings!B:B=A233,Moorings!D:D=D233))"),"16-50019")</f>
        <v>16-50019</v>
      </c>
      <c r="G233" s="52" t="s">
        <v>106</v>
      </c>
      <c r="H233" s="51">
        <v>-9.57E-8</v>
      </c>
      <c r="I233" s="30"/>
      <c r="J233" s="23"/>
      <c r="K233" s="23"/>
      <c r="L233" s="23"/>
      <c r="M233" s="23"/>
      <c r="N233" s="23"/>
      <c r="O233" s="10"/>
      <c r="P233" s="10"/>
      <c r="Q233" s="10"/>
      <c r="R233" s="10"/>
    </row>
    <row r="234" ht="14.25" customHeight="1">
      <c r="A234" s="30" t="s">
        <v>71</v>
      </c>
      <c r="B234" s="17" t="str">
        <f>IFERROR(__xludf.DUMMYFUNCTION("if(isblank(A234),"""",filter(Moorings!A:A,Moorings!B:B=left(A234,14),Moorings!D:D=D234))"),"ATAPL-68870-002-0144")</f>
        <v>ATAPL-68870-002-0144</v>
      </c>
      <c r="C234" s="17" t="str">
        <f>IFERROR(__xludf.DUMMYFUNCTION("if(isblank(A234),"""",filter(Moorings!C:C,Moorings!B:B=left(A234,14),Moorings!D:D=D234))"),"SN0140")</f>
        <v>SN0140</v>
      </c>
      <c r="D234" s="35">
        <v>3.0</v>
      </c>
      <c r="E234" s="17" t="str">
        <f>IFERROR(__xludf.DUMMYFUNCTION("if(isblank(A234),"""",filter(Moorings!A:A,Moorings!B:B=A234,Moorings!D:D=D234))"),"ATOSU-66662-00007")</f>
        <v>ATOSU-66662-00007</v>
      </c>
      <c r="F234" s="17" t="str">
        <f>IFERROR(__xludf.DUMMYFUNCTION("if(isblank(A234),"""",filter(Moorings!C:C,Moorings!B:B=A234,Moorings!D:D=D234))"),"16-50019")</f>
        <v>16-50019</v>
      </c>
      <c r="G234" s="52" t="s">
        <v>115</v>
      </c>
      <c r="H234" s="51">
        <v>3.25E-6</v>
      </c>
      <c r="I234" s="30"/>
      <c r="J234" s="23"/>
      <c r="K234" s="23"/>
      <c r="L234" s="23"/>
      <c r="M234" s="23"/>
      <c r="N234" s="23"/>
      <c r="O234" s="10"/>
      <c r="P234" s="10"/>
      <c r="Q234" s="10"/>
      <c r="R234" s="10"/>
    </row>
    <row r="235" ht="14.25" customHeight="1">
      <c r="A235" s="30" t="s">
        <v>71</v>
      </c>
      <c r="B235" s="17" t="str">
        <f>IFERROR(__xludf.DUMMYFUNCTION("if(isblank(A235),"""",filter(Moorings!A:A,Moorings!B:B=left(A235,14),Moorings!D:D=D235))"),"ATAPL-68870-002-0144")</f>
        <v>ATAPL-68870-002-0144</v>
      </c>
      <c r="C235" s="17" t="str">
        <f>IFERROR(__xludf.DUMMYFUNCTION("if(isblank(A235),"""",filter(Moorings!C:C,Moorings!B:B=left(A235,14),Moorings!D:D=D235))"),"SN0140")</f>
        <v>SN0140</v>
      </c>
      <c r="D235" s="35">
        <v>3.0</v>
      </c>
      <c r="E235" s="17" t="str">
        <f>IFERROR(__xludf.DUMMYFUNCTION("if(isblank(A235),"""",filter(Moorings!A:A,Moorings!B:B=A235,Moorings!D:D=D235))"),"ATOSU-66662-00007")</f>
        <v>ATOSU-66662-00007</v>
      </c>
      <c r="F235" s="17" t="str">
        <f>IFERROR(__xludf.DUMMYFUNCTION("if(isblank(A235),"""",filter(Moorings!C:C,Moorings!B:B=A235,Moorings!D:D=D235))"),"16-50019")</f>
        <v>16-50019</v>
      </c>
      <c r="G235" s="52" t="s">
        <v>122</v>
      </c>
      <c r="H235" s="51">
        <v>-1.001645</v>
      </c>
      <c r="I235" s="30"/>
      <c r="J235" s="23"/>
      <c r="K235" s="23"/>
      <c r="L235" s="23"/>
      <c r="M235" s="23"/>
      <c r="N235" s="23"/>
      <c r="O235" s="10"/>
      <c r="P235" s="10"/>
      <c r="Q235" s="10"/>
      <c r="R235" s="10"/>
    </row>
    <row r="236" ht="14.25" customHeight="1">
      <c r="A236" s="30" t="s">
        <v>71</v>
      </c>
      <c r="B236" s="17" t="str">
        <f>IFERROR(__xludf.DUMMYFUNCTION("if(isblank(A236),"""",filter(Moorings!A:A,Moorings!B:B=left(A236,14),Moorings!D:D=D236))"),"ATAPL-68870-002-0144")</f>
        <v>ATAPL-68870-002-0144</v>
      </c>
      <c r="C236" s="17" t="str">
        <f>IFERROR(__xludf.DUMMYFUNCTION("if(isblank(A236),"""",filter(Moorings!C:C,Moorings!B:B=left(A236,14),Moorings!D:D=D236))"),"SN0140")</f>
        <v>SN0140</v>
      </c>
      <c r="D236" s="35">
        <v>3.0</v>
      </c>
      <c r="E236" s="17" t="str">
        <f>IFERROR(__xludf.DUMMYFUNCTION("if(isblank(A236),"""",filter(Moorings!A:A,Moorings!B:B=A236,Moorings!D:D=D236))"),"ATOSU-66662-00007")</f>
        <v>ATOSU-66662-00007</v>
      </c>
      <c r="F236" s="17" t="str">
        <f>IFERROR(__xludf.DUMMYFUNCTION("if(isblank(A236),"""",filter(Moorings!C:C,Moorings!B:B=A236,Moorings!D:D=D236))"),"16-50019")</f>
        <v>16-50019</v>
      </c>
      <c r="G236" s="52" t="s">
        <v>123</v>
      </c>
      <c r="H236" s="51">
        <v>0.1436571</v>
      </c>
      <c r="I236" s="30"/>
      <c r="J236" s="23"/>
      <c r="K236" s="23"/>
      <c r="L236" s="23"/>
      <c r="M236" s="23"/>
      <c r="N236" s="23"/>
      <c r="O236" s="10"/>
      <c r="P236" s="10"/>
      <c r="Q236" s="10"/>
      <c r="R236" s="10"/>
    </row>
    <row r="237" ht="14.25" customHeight="1">
      <c r="A237" s="30" t="s">
        <v>71</v>
      </c>
      <c r="B237" s="17" t="str">
        <f>IFERROR(__xludf.DUMMYFUNCTION("if(isblank(A237),"""",filter(Moorings!A:A,Moorings!B:B=left(A237,14),Moorings!D:D=D237))"),"ATAPL-68870-002-0144")</f>
        <v>ATAPL-68870-002-0144</v>
      </c>
      <c r="C237" s="17" t="str">
        <f>IFERROR(__xludf.DUMMYFUNCTION("if(isblank(A237),"""",filter(Moorings!C:C,Moorings!B:B=left(A237,14),Moorings!D:D=D237))"),"SN0140")</f>
        <v>SN0140</v>
      </c>
      <c r="D237" s="35">
        <v>3.0</v>
      </c>
      <c r="E237" s="17" t="str">
        <f>IFERROR(__xludf.DUMMYFUNCTION("if(isblank(A237),"""",filter(Moorings!A:A,Moorings!B:B=A237,Moorings!D:D=D237))"),"ATOSU-66662-00007")</f>
        <v>ATOSU-66662-00007</v>
      </c>
      <c r="F237" s="17" t="str">
        <f>IFERROR(__xludf.DUMMYFUNCTION("if(isblank(A237),"""",filter(Moorings!C:C,Moorings!B:B=A237,Moorings!D:D=D237))"),"16-50019")</f>
        <v>16-50019</v>
      </c>
      <c r="G237" s="52" t="s">
        <v>125</v>
      </c>
      <c r="H237" s="51">
        <v>-2.317249E-4</v>
      </c>
      <c r="I237" s="30"/>
      <c r="J237" s="23"/>
      <c r="K237" s="23"/>
      <c r="L237" s="23"/>
      <c r="M237" s="23"/>
      <c r="N237" s="23"/>
      <c r="O237" s="10"/>
      <c r="P237" s="10"/>
      <c r="Q237" s="10"/>
      <c r="R237" s="10"/>
    </row>
    <row r="238" ht="14.25" customHeight="1">
      <c r="A238" s="30" t="s">
        <v>71</v>
      </c>
      <c r="B238" s="17" t="str">
        <f>IFERROR(__xludf.DUMMYFUNCTION("if(isblank(A238),"""",filter(Moorings!A:A,Moorings!B:B=left(A238,14),Moorings!D:D=D238))"),"ATAPL-68870-002-0144")</f>
        <v>ATAPL-68870-002-0144</v>
      </c>
      <c r="C238" s="17" t="str">
        <f>IFERROR(__xludf.DUMMYFUNCTION("if(isblank(A238),"""",filter(Moorings!C:C,Moorings!B:B=left(A238,14),Moorings!D:D=D238))"),"SN0140")</f>
        <v>SN0140</v>
      </c>
      <c r="D238" s="35">
        <v>3.0</v>
      </c>
      <c r="E238" s="17" t="str">
        <f>IFERROR(__xludf.DUMMYFUNCTION("if(isblank(A238),"""",filter(Moorings!A:A,Moorings!B:B=A238,Moorings!D:D=D238))"),"ATOSU-66662-00007")</f>
        <v>ATOSU-66662-00007</v>
      </c>
      <c r="F238" s="17" t="str">
        <f>IFERROR(__xludf.DUMMYFUNCTION("if(isblank(A238),"""",filter(Moorings!C:C,Moorings!B:B=A238,Moorings!D:D=D238))"),"16-50019")</f>
        <v>16-50019</v>
      </c>
      <c r="G238" s="52" t="s">
        <v>128</v>
      </c>
      <c r="H238" s="51">
        <v>3.748092E-5</v>
      </c>
      <c r="I238" s="30"/>
      <c r="J238" s="23"/>
      <c r="K238" s="23"/>
      <c r="L238" s="23"/>
      <c r="M238" s="23"/>
      <c r="N238" s="23"/>
      <c r="O238" s="10"/>
      <c r="P238" s="10"/>
      <c r="Q238" s="10"/>
      <c r="R238" s="10"/>
    </row>
    <row r="239" ht="14.25" customHeight="1">
      <c r="A239" s="30" t="s">
        <v>71</v>
      </c>
      <c r="B239" s="17" t="str">
        <f>IFERROR(__xludf.DUMMYFUNCTION("if(isblank(A239),"""",filter(Moorings!A:A,Moorings!B:B=left(A239,14),Moorings!D:D=D239))"),"ATAPL-68870-002-0144")</f>
        <v>ATAPL-68870-002-0144</v>
      </c>
      <c r="C239" s="17" t="str">
        <f>IFERROR(__xludf.DUMMYFUNCTION("if(isblank(A239),"""",filter(Moorings!C:C,Moorings!B:B=left(A239,14),Moorings!D:D=D239))"),"SN0140")</f>
        <v>SN0140</v>
      </c>
      <c r="D239" s="35">
        <v>3.0</v>
      </c>
      <c r="E239" s="17" t="str">
        <f>IFERROR(__xludf.DUMMYFUNCTION("if(isblank(A239),"""",filter(Moorings!A:A,Moorings!B:B=A239,Moorings!D:D=D239))"),"ATOSU-66662-00007")</f>
        <v>ATOSU-66662-00007</v>
      </c>
      <c r="F239" s="17" t="str">
        <f>IFERROR(__xludf.DUMMYFUNCTION("if(isblank(A239),"""",filter(Moorings!C:C,Moorings!B:B=A239,Moorings!D:D=D239))"),"16-50019")</f>
        <v>16-50019</v>
      </c>
      <c r="G239" s="52" t="s">
        <v>130</v>
      </c>
      <c r="H239" s="51">
        <v>0.09655519</v>
      </c>
      <c r="I239" s="30"/>
      <c r="J239" s="23"/>
      <c r="K239" s="23"/>
      <c r="L239" s="23"/>
      <c r="M239" s="23"/>
      <c r="N239" s="23"/>
      <c r="O239" s="10"/>
      <c r="P239" s="10"/>
      <c r="Q239" s="10"/>
      <c r="R239" s="10"/>
    </row>
    <row r="240" ht="14.25" customHeight="1">
      <c r="A240" s="30" t="s">
        <v>71</v>
      </c>
      <c r="B240" s="17" t="str">
        <f>IFERROR(__xludf.DUMMYFUNCTION("if(isblank(A240),"""",filter(Moorings!A:A,Moorings!B:B=left(A240,14),Moorings!D:D=D240))"),"ATAPL-68870-002-0144")</f>
        <v>ATAPL-68870-002-0144</v>
      </c>
      <c r="C240" s="17" t="str">
        <f>IFERROR(__xludf.DUMMYFUNCTION("if(isblank(A240),"""",filter(Moorings!C:C,Moorings!B:B=left(A240,14),Moorings!D:D=D240))"),"SN0140")</f>
        <v>SN0140</v>
      </c>
      <c r="D240" s="35">
        <v>3.0</v>
      </c>
      <c r="E240" s="17" t="str">
        <f>IFERROR(__xludf.DUMMYFUNCTION("if(isblank(A240),"""",filter(Moorings!A:A,Moorings!B:B=A240,Moorings!D:D=D240))"),"ATOSU-66662-00007")</f>
        <v>ATOSU-66662-00007</v>
      </c>
      <c r="F240" s="17" t="str">
        <f>IFERROR(__xludf.DUMMYFUNCTION("if(isblank(A240),"""",filter(Moorings!C:C,Moorings!B:B=A240,Moorings!D:D=D240))"),"16-50019")</f>
        <v>16-50019</v>
      </c>
      <c r="G240" s="52" t="s">
        <v>131</v>
      </c>
      <c r="H240" s="51">
        <v>0.001546922</v>
      </c>
      <c r="I240" s="30"/>
      <c r="J240" s="23"/>
      <c r="K240" s="23"/>
      <c r="L240" s="23"/>
      <c r="M240" s="23"/>
      <c r="N240" s="23"/>
      <c r="O240" s="10"/>
      <c r="P240" s="10"/>
      <c r="Q240" s="10"/>
      <c r="R240" s="10"/>
    </row>
    <row r="241" ht="14.25" customHeight="1">
      <c r="A241" s="30" t="s">
        <v>71</v>
      </c>
      <c r="B241" s="17" t="str">
        <f>IFERROR(__xludf.DUMMYFUNCTION("if(isblank(A241),"""",filter(Moorings!A:A,Moorings!B:B=left(A241,14),Moorings!D:D=D241))"),"ATAPL-68870-002-0144")</f>
        <v>ATAPL-68870-002-0144</v>
      </c>
      <c r="C241" s="17" t="str">
        <f>IFERROR(__xludf.DUMMYFUNCTION("if(isblank(A241),"""",filter(Moorings!C:C,Moorings!B:B=left(A241,14),Moorings!D:D=D241))"),"SN0140")</f>
        <v>SN0140</v>
      </c>
      <c r="D241" s="35">
        <v>3.0</v>
      </c>
      <c r="E241" s="17" t="str">
        <f>IFERROR(__xludf.DUMMYFUNCTION("if(isblank(A241),"""",filter(Moorings!A:A,Moorings!B:B=A241,Moorings!D:D=D241))"),"ATOSU-66662-00007")</f>
        <v>ATOSU-66662-00007</v>
      </c>
      <c r="F241" s="17" t="str">
        <f>IFERROR(__xludf.DUMMYFUNCTION("if(isblank(A241),"""",filter(Moorings!C:C,Moorings!B:B=A241,Moorings!D:D=D241))"),"16-50019")</f>
        <v>16-50019</v>
      </c>
      <c r="G241" s="52" t="s">
        <v>132</v>
      </c>
      <c r="H241" s="51">
        <v>5.780733E-12</v>
      </c>
      <c r="I241" s="30"/>
      <c r="J241" s="23"/>
      <c r="K241" s="23"/>
      <c r="L241" s="23"/>
      <c r="M241" s="23"/>
      <c r="N241" s="23"/>
      <c r="O241" s="10"/>
      <c r="P241" s="10"/>
      <c r="Q241" s="10"/>
      <c r="R241" s="10"/>
    </row>
    <row r="242" ht="14.25" customHeight="1">
      <c r="A242" s="30" t="s">
        <v>71</v>
      </c>
      <c r="B242" s="17" t="str">
        <f>IFERROR(__xludf.DUMMYFUNCTION("if(isblank(A242),"""",filter(Moorings!A:A,Moorings!B:B=left(A242,14),Moorings!D:D=D242))"),"ATAPL-68870-002-0144")</f>
        <v>ATAPL-68870-002-0144</v>
      </c>
      <c r="C242" s="17" t="str">
        <f>IFERROR(__xludf.DUMMYFUNCTION("if(isblank(A242),"""",filter(Moorings!C:C,Moorings!B:B=left(A242,14),Moorings!D:D=D242))"),"SN0140")</f>
        <v>SN0140</v>
      </c>
      <c r="D242" s="35">
        <v>3.0</v>
      </c>
      <c r="E242" s="17" t="str">
        <f>IFERROR(__xludf.DUMMYFUNCTION("if(isblank(A242),"""",filter(Moorings!A:A,Moorings!B:B=A242,Moorings!D:D=D242))"),"ATOSU-66662-00007")</f>
        <v>ATOSU-66662-00007</v>
      </c>
      <c r="F242" s="17" t="str">
        <f>IFERROR(__xludf.DUMMYFUNCTION("if(isblank(A242),"""",filter(Moorings!C:C,Moorings!B:B=A242,Moorings!D:D=D242))"),"16-50019")</f>
        <v>16-50019</v>
      </c>
      <c r="G242" s="52" t="s">
        <v>136</v>
      </c>
      <c r="H242" s="51">
        <v>525516.5</v>
      </c>
      <c r="I242" s="30"/>
      <c r="J242" s="23"/>
      <c r="K242" s="23"/>
      <c r="L242" s="23"/>
      <c r="M242" s="23"/>
      <c r="N242" s="23"/>
      <c r="O242" s="10"/>
      <c r="P242" s="10"/>
      <c r="Q242" s="10"/>
      <c r="R242" s="10"/>
    </row>
    <row r="243" ht="14.25" customHeight="1">
      <c r="A243" s="30" t="s">
        <v>71</v>
      </c>
      <c r="B243" s="17" t="str">
        <f>IFERROR(__xludf.DUMMYFUNCTION("if(isblank(A243),"""",filter(Moorings!A:A,Moorings!B:B=left(A243,14),Moorings!D:D=D243))"),"ATAPL-68870-002-0144")</f>
        <v>ATAPL-68870-002-0144</v>
      </c>
      <c r="C243" s="17" t="str">
        <f>IFERROR(__xludf.DUMMYFUNCTION("if(isblank(A243),"""",filter(Moorings!C:C,Moorings!B:B=left(A243,14),Moorings!D:D=D243))"),"SN0140")</f>
        <v>SN0140</v>
      </c>
      <c r="D243" s="35">
        <v>3.0</v>
      </c>
      <c r="E243" s="17" t="str">
        <f>IFERROR(__xludf.DUMMYFUNCTION("if(isblank(A243),"""",filter(Moorings!A:A,Moorings!B:B=A243,Moorings!D:D=D243))"),"ATOSU-66662-00007")</f>
        <v>ATOSU-66662-00007</v>
      </c>
      <c r="F243" s="17" t="str">
        <f>IFERROR(__xludf.DUMMYFUNCTION("if(isblank(A243),"""",filter(Moorings!C:C,Moorings!B:B=A243,Moorings!D:D=D243))"),"16-50019")</f>
        <v>16-50019</v>
      </c>
      <c r="G243" s="52" t="s">
        <v>137</v>
      </c>
      <c r="H243" s="51">
        <v>5.497421</v>
      </c>
      <c r="I243" s="30"/>
      <c r="J243" s="23"/>
      <c r="K243" s="23"/>
      <c r="L243" s="23"/>
      <c r="M243" s="23"/>
      <c r="N243" s="23"/>
      <c r="O243" s="10"/>
      <c r="P243" s="10"/>
      <c r="Q243" s="10"/>
      <c r="R243" s="10"/>
    </row>
    <row r="244" ht="14.25" customHeight="1">
      <c r="A244" s="30" t="s">
        <v>71</v>
      </c>
      <c r="B244" s="17" t="str">
        <f>IFERROR(__xludf.DUMMYFUNCTION("if(isblank(A244),"""",filter(Moorings!A:A,Moorings!B:B=left(A244,14),Moorings!D:D=D244))"),"ATAPL-68870-002-0144")</f>
        <v>ATAPL-68870-002-0144</v>
      </c>
      <c r="C244" s="17" t="str">
        <f>IFERROR(__xludf.DUMMYFUNCTION("if(isblank(A244),"""",filter(Moorings!C:C,Moorings!B:B=left(A244,14),Moorings!D:D=D244))"),"SN0140")</f>
        <v>SN0140</v>
      </c>
      <c r="D244" s="35">
        <v>3.0</v>
      </c>
      <c r="E244" s="17" t="str">
        <f>IFERROR(__xludf.DUMMYFUNCTION("if(isblank(A244),"""",filter(Moorings!A:A,Moorings!B:B=A244,Moorings!D:D=D244))"),"ATOSU-66662-00007")</f>
        <v>ATOSU-66662-00007</v>
      </c>
      <c r="F244" s="17" t="str">
        <f>IFERROR(__xludf.DUMMYFUNCTION("if(isblank(A244),"""",filter(Moorings!C:C,Moorings!B:B=A244,Moorings!D:D=D244))"),"16-50019")</f>
        <v>16-50019</v>
      </c>
      <c r="G244" s="52" t="s">
        <v>138</v>
      </c>
      <c r="H244" s="51">
        <v>-0.1211365</v>
      </c>
      <c r="I244" s="30"/>
      <c r="J244" s="23"/>
      <c r="K244" s="23"/>
      <c r="L244" s="23"/>
      <c r="M244" s="23"/>
      <c r="N244" s="23"/>
      <c r="O244" s="10"/>
      <c r="P244" s="10"/>
      <c r="Q244" s="10"/>
      <c r="R244" s="10"/>
    </row>
    <row r="245" ht="14.25" customHeight="1">
      <c r="A245" s="30" t="s">
        <v>71</v>
      </c>
      <c r="B245" s="17" t="str">
        <f>IFERROR(__xludf.DUMMYFUNCTION("if(isblank(A245),"""",filter(Moorings!A:A,Moorings!B:B=left(A245,14),Moorings!D:D=D245))"),"ATAPL-68870-002-0144")</f>
        <v>ATAPL-68870-002-0144</v>
      </c>
      <c r="C245" s="17" t="str">
        <f>IFERROR(__xludf.DUMMYFUNCTION("if(isblank(A245),"""",filter(Moorings!C:C,Moorings!B:B=left(A245,14),Moorings!D:D=D245))"),"SN0140")</f>
        <v>SN0140</v>
      </c>
      <c r="D245" s="35">
        <v>3.0</v>
      </c>
      <c r="E245" s="17" t="str">
        <f>IFERROR(__xludf.DUMMYFUNCTION("if(isblank(A245),"""",filter(Moorings!A:A,Moorings!B:B=A245,Moorings!D:D=D245))"),"ATOSU-66662-00007")</f>
        <v>ATOSU-66662-00007</v>
      </c>
      <c r="F245" s="17" t="str">
        <f>IFERROR(__xludf.DUMMYFUNCTION("if(isblank(A245),"""",filter(Moorings!C:C,Moorings!B:B=A245,Moorings!D:D=D245))"),"16-50019")</f>
        <v>16-50019</v>
      </c>
      <c r="G245" s="52" t="s">
        <v>139</v>
      </c>
      <c r="H245" s="51">
        <v>25.04787</v>
      </c>
      <c r="I245" s="30"/>
      <c r="J245" s="23"/>
      <c r="K245" s="23"/>
      <c r="L245" s="23"/>
      <c r="M245" s="23"/>
      <c r="N245" s="23"/>
      <c r="O245" s="10"/>
      <c r="P245" s="10"/>
      <c r="Q245" s="10"/>
      <c r="R245" s="10"/>
    </row>
    <row r="246" ht="14.25" customHeight="1">
      <c r="A246" s="30" t="s">
        <v>71</v>
      </c>
      <c r="B246" s="17" t="str">
        <f>IFERROR(__xludf.DUMMYFUNCTION("if(isblank(A246),"""",filter(Moorings!A:A,Moorings!B:B=left(A246,14),Moorings!D:D=D246))"),"ATAPL-68870-002-0144")</f>
        <v>ATAPL-68870-002-0144</v>
      </c>
      <c r="C246" s="17" t="str">
        <f>IFERROR(__xludf.DUMMYFUNCTION("if(isblank(A246),"""",filter(Moorings!C:C,Moorings!B:B=left(A246,14),Moorings!D:D=D246))"),"SN0140")</f>
        <v>SN0140</v>
      </c>
      <c r="D246" s="35">
        <v>3.0</v>
      </c>
      <c r="E246" s="17" t="str">
        <f>IFERROR(__xludf.DUMMYFUNCTION("if(isblank(A246),"""",filter(Moorings!A:A,Moorings!B:B=A246,Moorings!D:D=D246))"),"ATOSU-66662-00007")</f>
        <v>ATOSU-66662-00007</v>
      </c>
      <c r="F246" s="17" t="str">
        <f>IFERROR(__xludf.DUMMYFUNCTION("if(isblank(A246),"""",filter(Moorings!C:C,Moorings!B:B=A246,Moorings!D:D=D246))"),"16-50019")</f>
        <v>16-50019</v>
      </c>
      <c r="G246" s="52" t="s">
        <v>140</v>
      </c>
      <c r="H246" s="51">
        <v>-2.5E-5</v>
      </c>
      <c r="I246" s="30"/>
      <c r="J246" s="23"/>
      <c r="K246" s="23"/>
      <c r="L246" s="23"/>
      <c r="M246" s="23"/>
      <c r="N246" s="23"/>
      <c r="O246" s="10"/>
      <c r="P246" s="10"/>
      <c r="Q246" s="10"/>
      <c r="R246" s="10"/>
    </row>
    <row r="247" ht="14.25" customHeight="1">
      <c r="A247" s="30" t="s">
        <v>71</v>
      </c>
      <c r="B247" s="17" t="str">
        <f>IFERROR(__xludf.DUMMYFUNCTION("if(isblank(A247),"""",filter(Moorings!A:A,Moorings!B:B=left(A247,14),Moorings!D:D=D247))"),"ATAPL-68870-002-0144")</f>
        <v>ATAPL-68870-002-0144</v>
      </c>
      <c r="C247" s="17" t="str">
        <f>IFERROR(__xludf.DUMMYFUNCTION("if(isblank(A247),"""",filter(Moorings!C:C,Moorings!B:B=left(A247,14),Moorings!D:D=D247))"),"SN0140")</f>
        <v>SN0140</v>
      </c>
      <c r="D247" s="35">
        <v>3.0</v>
      </c>
      <c r="E247" s="17" t="str">
        <f>IFERROR(__xludf.DUMMYFUNCTION("if(isblank(A247),"""",filter(Moorings!A:A,Moorings!B:B=A247,Moorings!D:D=D247))"),"ATOSU-66662-00007")</f>
        <v>ATOSU-66662-00007</v>
      </c>
      <c r="F247" s="17" t="str">
        <f>IFERROR(__xludf.DUMMYFUNCTION("if(isblank(A247),"""",filter(Moorings!C:C,Moorings!B:B=A247,Moorings!D:D=D247))"),"16-50019")</f>
        <v>16-50019</v>
      </c>
      <c r="G247" s="52" t="s">
        <v>141</v>
      </c>
      <c r="H247" s="51">
        <v>0.0</v>
      </c>
      <c r="I247" s="30"/>
      <c r="J247" s="23"/>
      <c r="K247" s="23"/>
      <c r="L247" s="23"/>
      <c r="M247" s="23"/>
      <c r="N247" s="23"/>
      <c r="O247" s="10"/>
      <c r="P247" s="10"/>
      <c r="Q247" s="10"/>
      <c r="R247" s="10"/>
    </row>
    <row r="248" ht="14.25" customHeight="1">
      <c r="A248" s="30" t="s">
        <v>71</v>
      </c>
      <c r="B248" s="17" t="str">
        <f>IFERROR(__xludf.DUMMYFUNCTION("if(isblank(A248),"""",filter(Moorings!A:A,Moorings!B:B=left(A248,14),Moorings!D:D=D248))"),"ATAPL-68870-002-0144")</f>
        <v>ATAPL-68870-002-0144</v>
      </c>
      <c r="C248" s="17" t="str">
        <f>IFERROR(__xludf.DUMMYFUNCTION("if(isblank(A248),"""",filter(Moorings!C:C,Moorings!B:B=left(A248,14),Moorings!D:D=D248))"),"SN0140")</f>
        <v>SN0140</v>
      </c>
      <c r="D248" s="35">
        <v>3.0</v>
      </c>
      <c r="E248" s="17" t="str">
        <f>IFERROR(__xludf.DUMMYFUNCTION("if(isblank(A248),"""",filter(Moorings!A:A,Moorings!B:B=A248,Moorings!D:D=D248))"),"ATOSU-66662-00007")</f>
        <v>ATOSU-66662-00007</v>
      </c>
      <c r="F248" s="17" t="str">
        <f>IFERROR(__xludf.DUMMYFUNCTION("if(isblank(A248),"""",filter(Moorings!C:C,Moorings!B:B=A248,Moorings!D:D=D248))"),"16-50019")</f>
        <v>16-50019</v>
      </c>
      <c r="G248" s="52" t="s">
        <v>133</v>
      </c>
      <c r="H248" s="51">
        <v>-66.0917</v>
      </c>
      <c r="I248" s="30"/>
      <c r="J248" s="23"/>
      <c r="K248" s="23"/>
      <c r="L248" s="23"/>
      <c r="M248" s="23"/>
      <c r="N248" s="23"/>
      <c r="O248" s="10"/>
      <c r="P248" s="10"/>
      <c r="Q248" s="10"/>
      <c r="R248" s="10"/>
    </row>
    <row r="249" ht="14.25" customHeight="1">
      <c r="A249" s="30" t="s">
        <v>71</v>
      </c>
      <c r="B249" s="17" t="str">
        <f>IFERROR(__xludf.DUMMYFUNCTION("if(isblank(A249),"""",filter(Moorings!A:A,Moorings!B:B=left(A249,14),Moorings!D:D=D249))"),"ATAPL-68870-002-0144")</f>
        <v>ATAPL-68870-002-0144</v>
      </c>
      <c r="C249" s="17" t="str">
        <f>IFERROR(__xludf.DUMMYFUNCTION("if(isblank(A249),"""",filter(Moorings!C:C,Moorings!B:B=left(A249,14),Moorings!D:D=D249))"),"SN0140")</f>
        <v>SN0140</v>
      </c>
      <c r="D249" s="35">
        <v>3.0</v>
      </c>
      <c r="E249" s="17" t="str">
        <f>IFERROR(__xludf.DUMMYFUNCTION("if(isblank(A249),"""",filter(Moorings!A:A,Moorings!B:B=A249,Moorings!D:D=D249))"),"ATOSU-66662-00007")</f>
        <v>ATOSU-66662-00007</v>
      </c>
      <c r="F249" s="17" t="str">
        <f>IFERROR(__xludf.DUMMYFUNCTION("if(isblank(A249),"""",filter(Moorings!C:C,Moorings!B:B=A249,Moorings!D:D=D249))"),"16-50019")</f>
        <v>16-50019</v>
      </c>
      <c r="G249" s="52" t="s">
        <v>134</v>
      </c>
      <c r="H249" s="51">
        <v>52.65359</v>
      </c>
      <c r="I249" s="30"/>
      <c r="J249" s="23"/>
      <c r="K249" s="23"/>
      <c r="L249" s="23"/>
      <c r="M249" s="23"/>
      <c r="N249" s="23"/>
      <c r="O249" s="10"/>
      <c r="P249" s="10"/>
      <c r="Q249" s="10"/>
      <c r="R249" s="10"/>
    </row>
    <row r="250" ht="14.25" customHeight="1">
      <c r="A250" s="30" t="s">
        <v>71</v>
      </c>
      <c r="B250" s="17" t="str">
        <f>IFERROR(__xludf.DUMMYFUNCTION("if(isblank(A250),"""",filter(Moorings!A:A,Moorings!B:B=left(A250,14),Moorings!D:D=D250))"),"ATAPL-68870-002-0144")</f>
        <v>ATAPL-68870-002-0144</v>
      </c>
      <c r="C250" s="17" t="str">
        <f>IFERROR(__xludf.DUMMYFUNCTION("if(isblank(A250),"""",filter(Moorings!C:C,Moorings!B:B=left(A250,14),Moorings!D:D=D250))"),"SN0140")</f>
        <v>SN0140</v>
      </c>
      <c r="D250" s="35">
        <v>3.0</v>
      </c>
      <c r="E250" s="17" t="str">
        <f>IFERROR(__xludf.DUMMYFUNCTION("if(isblank(A250),"""",filter(Moorings!A:A,Moorings!B:B=A250,Moorings!D:D=D250))"),"ATOSU-66662-00007")</f>
        <v>ATOSU-66662-00007</v>
      </c>
      <c r="F250" s="17" t="str">
        <f>IFERROR(__xludf.DUMMYFUNCTION("if(isblank(A250),"""",filter(Moorings!C:C,Moorings!B:B=A250,Moorings!D:D=D250))"),"16-50019")</f>
        <v>16-50019</v>
      </c>
      <c r="G250" s="52" t="s">
        <v>135</v>
      </c>
      <c r="H250" s="51">
        <v>-0.485765</v>
      </c>
      <c r="I250" s="30"/>
      <c r="J250" s="23"/>
      <c r="K250" s="23"/>
      <c r="L250" s="23"/>
      <c r="M250" s="23"/>
      <c r="N250" s="23"/>
      <c r="O250" s="10"/>
      <c r="P250" s="10"/>
      <c r="Q250" s="10"/>
      <c r="R250" s="10"/>
    </row>
    <row r="251" ht="14.25" customHeight="1">
      <c r="A251" s="24"/>
      <c r="B251" s="17"/>
      <c r="C251" s="17"/>
      <c r="D251" s="27"/>
      <c r="E251" s="17"/>
      <c r="F251" s="17"/>
      <c r="G251" s="24"/>
      <c r="H251" s="24"/>
      <c r="I251" s="24"/>
      <c r="J251" s="23"/>
      <c r="K251" s="23"/>
      <c r="L251" s="23"/>
      <c r="M251" s="23"/>
      <c r="N251" s="23"/>
      <c r="O251" s="10"/>
      <c r="P251" s="10"/>
      <c r="Q251" s="10"/>
      <c r="R251" s="10"/>
    </row>
    <row r="252" ht="14.25" customHeight="1">
      <c r="A252" s="24" t="s">
        <v>78</v>
      </c>
      <c r="B252" s="17" t="str">
        <f>IFERROR(__xludf.DUMMYFUNCTION("if(isblank(A252),"""",filter(Moorings!A:A,Moorings!B:B=left(A252,14),Moorings!D:D=D252))"),"ATAPL-68870-002-0141")</f>
        <v>ATAPL-68870-002-0141</v>
      </c>
      <c r="C252" s="17" t="str">
        <f>IFERROR(__xludf.DUMMYFUNCTION("if(isblank(A252),"""",filter(Moorings!C:C,Moorings!B:B=left(A252,14),Moorings!D:D=D252))"),"SN0141")</f>
        <v>SN0141</v>
      </c>
      <c r="D252" s="27">
        <v>1.0</v>
      </c>
      <c r="E252" s="17" t="str">
        <f>IFERROR(__xludf.DUMMYFUNCTION("if(isblank(A252),"""",filter(Moorings!A:A,Moorings!B:B=A252,Moorings!D:D=D252))"),"ATOSU-58337-00008")</f>
        <v>ATOSU-58337-00008</v>
      </c>
      <c r="F252" s="17" t="str">
        <f>IFERROR(__xludf.DUMMYFUNCTION("if(isblank(A252),"""",filter(Moorings!C:C,Moorings!B:B=A252,Moorings!D:D=D252))"),"P0131")</f>
        <v>P0131</v>
      </c>
      <c r="G252" s="24" t="s">
        <v>166</v>
      </c>
      <c r="H252" s="24">
        <v>17533.0</v>
      </c>
      <c r="I252" s="24"/>
      <c r="J252" s="23"/>
      <c r="K252" s="23"/>
      <c r="L252" s="23"/>
      <c r="M252" s="23"/>
      <c r="N252" s="23"/>
      <c r="O252" s="10"/>
      <c r="P252" s="10"/>
      <c r="Q252" s="10"/>
      <c r="R252" s="10"/>
    </row>
    <row r="253" ht="14.25" customHeight="1">
      <c r="A253" s="24" t="s">
        <v>78</v>
      </c>
      <c r="B253" s="17" t="str">
        <f>IFERROR(__xludf.DUMMYFUNCTION("if(isblank(A253),"""",filter(Moorings!A:A,Moorings!B:B=left(A253,14),Moorings!D:D=D253))"),"ATAPL-68870-002-0141")</f>
        <v>ATAPL-68870-002-0141</v>
      </c>
      <c r="C253" s="17" t="str">
        <f>IFERROR(__xludf.DUMMYFUNCTION("if(isblank(A253),"""",filter(Moorings!C:C,Moorings!B:B=left(A253,14),Moorings!D:D=D253))"),"SN0141")</f>
        <v>SN0141</v>
      </c>
      <c r="D253" s="27">
        <v>1.0</v>
      </c>
      <c r="E253" s="17" t="str">
        <f>IFERROR(__xludf.DUMMYFUNCTION("if(isblank(A253),"""",filter(Moorings!A:A,Moorings!B:B=A253,Moorings!D:D=D253))"),"ATOSU-58337-00008")</f>
        <v>ATOSU-58337-00008</v>
      </c>
      <c r="F253" s="17" t="str">
        <f>IFERROR(__xludf.DUMMYFUNCTION("if(isblank(A253),"""",filter(Moorings!C:C,Moorings!B:B=A253,Moorings!D:D=D253))"),"P0131")</f>
        <v>P0131</v>
      </c>
      <c r="G253" s="24" t="s">
        <v>167</v>
      </c>
      <c r="H253" s="24">
        <v>2229.0</v>
      </c>
      <c r="I253" s="24"/>
      <c r="J253" s="23"/>
      <c r="K253" s="23"/>
      <c r="L253" s="23"/>
      <c r="M253" s="23"/>
      <c r="N253" s="23"/>
      <c r="O253" s="10"/>
      <c r="P253" s="10"/>
      <c r="Q253" s="10"/>
      <c r="R253" s="10"/>
    </row>
    <row r="254" ht="14.25" customHeight="1">
      <c r="A254" s="24" t="s">
        <v>78</v>
      </c>
      <c r="B254" s="17" t="str">
        <f>IFERROR(__xludf.DUMMYFUNCTION("if(isblank(A254),"""",filter(Moorings!A:A,Moorings!B:B=left(A254,14),Moorings!D:D=D254))"),"ATAPL-68870-002-0141")</f>
        <v>ATAPL-68870-002-0141</v>
      </c>
      <c r="C254" s="17" t="str">
        <f>IFERROR(__xludf.DUMMYFUNCTION("if(isblank(A254),"""",filter(Moorings!C:C,Moorings!B:B=left(A254,14),Moorings!D:D=D254))"),"SN0141")</f>
        <v>SN0141</v>
      </c>
      <c r="D254" s="27">
        <v>1.0</v>
      </c>
      <c r="E254" s="17" t="str">
        <f>IFERROR(__xludf.DUMMYFUNCTION("if(isblank(A254),"""",filter(Moorings!A:A,Moorings!B:B=A254,Moorings!D:D=D254))"),"ATOSU-58337-00008")</f>
        <v>ATOSU-58337-00008</v>
      </c>
      <c r="F254" s="17" t="str">
        <f>IFERROR(__xludf.DUMMYFUNCTION("if(isblank(A254),"""",filter(Moorings!C:C,Moorings!B:B=A254,Moorings!D:D=D254))"),"P0131")</f>
        <v>P0131</v>
      </c>
      <c r="G254" s="24" t="s">
        <v>168</v>
      </c>
      <c r="H254" s="24">
        <v>101.0</v>
      </c>
      <c r="I254" s="24"/>
      <c r="J254" s="23"/>
      <c r="K254" s="23"/>
      <c r="L254" s="23"/>
      <c r="M254" s="23"/>
      <c r="N254" s="23"/>
      <c r="O254" s="10"/>
      <c r="P254" s="10"/>
      <c r="Q254" s="10"/>
      <c r="R254" s="10"/>
    </row>
    <row r="255" ht="14.25" customHeight="1">
      <c r="A255" s="24" t="s">
        <v>78</v>
      </c>
      <c r="B255" s="17" t="str">
        <f>IFERROR(__xludf.DUMMYFUNCTION("if(isblank(A255),"""",filter(Moorings!A:A,Moorings!B:B=left(A255,14),Moorings!D:D=D255))"),"ATAPL-68870-002-0141")</f>
        <v>ATAPL-68870-002-0141</v>
      </c>
      <c r="C255" s="17" t="str">
        <f>IFERROR(__xludf.DUMMYFUNCTION("if(isblank(A255),"""",filter(Moorings!C:C,Moorings!B:B=left(A255,14),Moorings!D:D=D255))"),"SN0141")</f>
        <v>SN0141</v>
      </c>
      <c r="D255" s="27">
        <v>1.0</v>
      </c>
      <c r="E255" s="17" t="str">
        <f>IFERROR(__xludf.DUMMYFUNCTION("if(isblank(A255),"""",filter(Moorings!A:A,Moorings!B:B=A255,Moorings!D:D=D255))"),"ATOSU-58337-00008")</f>
        <v>ATOSU-58337-00008</v>
      </c>
      <c r="F255" s="17" t="str">
        <f>IFERROR(__xludf.DUMMYFUNCTION("if(isblank(A255),"""",filter(Moorings!C:C,Moorings!B:B=A255,Moorings!D:D=D255))"),"P0131")</f>
        <v>P0131</v>
      </c>
      <c r="G255" s="24" t="s">
        <v>169</v>
      </c>
      <c r="H255" s="24">
        <v>38502.0</v>
      </c>
      <c r="I255" s="24"/>
      <c r="J255" s="23"/>
      <c r="K255" s="23"/>
      <c r="L255" s="23"/>
      <c r="M255" s="23"/>
      <c r="N255" s="23"/>
      <c r="O255" s="10"/>
      <c r="P255" s="10"/>
      <c r="Q255" s="10"/>
      <c r="R255" s="10"/>
    </row>
    <row r="256" ht="14.25" customHeight="1">
      <c r="A256" s="24" t="s">
        <v>78</v>
      </c>
      <c r="B256" s="17" t="str">
        <f>IFERROR(__xludf.DUMMYFUNCTION("if(isblank(A256),"""",filter(Moorings!A:A,Moorings!B:B=left(A256,14),Moorings!D:D=D256))"),"ATAPL-68870-002-0141")</f>
        <v>ATAPL-68870-002-0141</v>
      </c>
      <c r="C256" s="17" t="str">
        <f>IFERROR(__xludf.DUMMYFUNCTION("if(isblank(A256),"""",filter(Moorings!C:C,Moorings!B:B=left(A256,14),Moorings!D:D=D256))"),"SN0141")</f>
        <v>SN0141</v>
      </c>
      <c r="D256" s="27">
        <v>1.0</v>
      </c>
      <c r="E256" s="17" t="str">
        <f>IFERROR(__xludf.DUMMYFUNCTION("if(isblank(A256),"""",filter(Moorings!A:A,Moorings!B:B=A256,Moorings!D:D=D256))"),"ATOSU-58337-00008")</f>
        <v>ATOSU-58337-00008</v>
      </c>
      <c r="F256" s="17" t="str">
        <f>IFERROR(__xludf.DUMMYFUNCTION("if(isblank(A256),"""",filter(Moorings!C:C,Moorings!B:B=A256,Moorings!D:D=D256))"),"P0131")</f>
        <v>P0131</v>
      </c>
      <c r="G256" s="24" t="s">
        <v>170</v>
      </c>
      <c r="H256" s="24">
        <v>1.0</v>
      </c>
      <c r="I256" s="24"/>
      <c r="J256" s="23"/>
      <c r="K256" s="23"/>
      <c r="L256" s="23"/>
      <c r="M256" s="23"/>
      <c r="N256" s="23"/>
      <c r="O256" s="10"/>
      <c r="P256" s="10"/>
      <c r="Q256" s="10"/>
      <c r="R256" s="10"/>
    </row>
    <row r="257" ht="14.25" customHeight="1">
      <c r="A257" s="24" t="s">
        <v>78</v>
      </c>
      <c r="B257" s="17" t="str">
        <f>IFERROR(__xludf.DUMMYFUNCTION("if(isblank(A257),"""",filter(Moorings!A:A,Moorings!B:B=left(A257,14),Moorings!D:D=D257))"),"ATAPL-68870-002-0141")</f>
        <v>ATAPL-68870-002-0141</v>
      </c>
      <c r="C257" s="17" t="str">
        <f>IFERROR(__xludf.DUMMYFUNCTION("if(isblank(A257),"""",filter(Moorings!C:C,Moorings!B:B=left(A257,14),Moorings!D:D=D257))"),"SN0141")</f>
        <v>SN0141</v>
      </c>
      <c r="D257" s="27">
        <v>1.0</v>
      </c>
      <c r="E257" s="17" t="str">
        <f>IFERROR(__xludf.DUMMYFUNCTION("if(isblank(A257),"""",filter(Moorings!A:A,Moorings!B:B=A257,Moorings!D:D=D257))"),"ATOSU-58337-00008")</f>
        <v>ATOSU-58337-00008</v>
      </c>
      <c r="F257" s="17" t="str">
        <f>IFERROR(__xludf.DUMMYFUNCTION("if(isblank(A257),"""",filter(Moorings!C:C,Moorings!B:B=A257,Moorings!D:D=D257))"),"P0131")</f>
        <v>P0131</v>
      </c>
      <c r="G257" s="24" t="s">
        <v>171</v>
      </c>
      <c r="H257" s="24">
        <v>0.0</v>
      </c>
      <c r="I257" s="24"/>
      <c r="J257" s="23"/>
      <c r="K257" s="23"/>
      <c r="L257" s="23"/>
      <c r="M257" s="23"/>
      <c r="N257" s="23"/>
      <c r="O257" s="10"/>
      <c r="P257" s="10"/>
      <c r="Q257" s="10"/>
      <c r="R257" s="10"/>
    </row>
    <row r="258" ht="14.25" customHeight="1">
      <c r="A258" s="24" t="s">
        <v>78</v>
      </c>
      <c r="B258" s="17" t="str">
        <f>IFERROR(__xludf.DUMMYFUNCTION("if(isblank(A258),"""",filter(Moorings!A:A,Moorings!B:B=left(A258,14),Moorings!D:D=D258))"),"ATAPL-68870-002-0141")</f>
        <v>ATAPL-68870-002-0141</v>
      </c>
      <c r="C258" s="17" t="str">
        <f>IFERROR(__xludf.DUMMYFUNCTION("if(isblank(A258),"""",filter(Moorings!C:C,Moorings!B:B=left(A258,14),Moorings!D:D=D258))"),"SN0141")</f>
        <v>SN0141</v>
      </c>
      <c r="D258" s="27">
        <v>1.0</v>
      </c>
      <c r="E258" s="17" t="str">
        <f>IFERROR(__xludf.DUMMYFUNCTION("if(isblank(A258),"""",filter(Moorings!A:A,Moorings!B:B=A258,Moorings!D:D=D258))"),"ATOSU-58337-00008")</f>
        <v>ATOSU-58337-00008</v>
      </c>
      <c r="F258" s="17" t="str">
        <f>IFERROR(__xludf.DUMMYFUNCTION("if(isblank(A258),"""",filter(Moorings!C:C,Moorings!B:B=A258,Moorings!D:D=D258))"),"P0131")</f>
        <v>P0131</v>
      </c>
      <c r="G258" s="24" t="s">
        <v>172</v>
      </c>
      <c r="H258" s="24">
        <v>35.0</v>
      </c>
      <c r="I258" s="24"/>
      <c r="J258" s="23"/>
      <c r="K258" s="23"/>
      <c r="L258" s="23"/>
      <c r="M258" s="23"/>
      <c r="N258" s="23"/>
      <c r="O258" s="10"/>
      <c r="P258" s="10"/>
      <c r="Q258" s="10"/>
      <c r="R258" s="10"/>
    </row>
    <row r="259" ht="14.25" customHeight="1">
      <c r="A259" s="24"/>
      <c r="B259" s="17" t="str">
        <f>IFERROR(__xludf.DUMMYFUNCTION("if(isblank(A259),"""",filter(Moorings!A:A,Moorings!B:B=left(A259,14),Moorings!D:D=D259))"),"")</f>
        <v/>
      </c>
      <c r="C259" s="17" t="str">
        <f>IFERROR(__xludf.DUMMYFUNCTION("if(isblank(A259),"""",filter(Moorings!C:C,Moorings!B:B=left(A259,14),Moorings!D:D=D259))"),"")</f>
        <v/>
      </c>
      <c r="D259" s="27"/>
      <c r="E259" s="17" t="str">
        <f>IFERROR(__xludf.DUMMYFUNCTION("if(isblank(A259),"""",filter(Moorings!A:A,Moorings!B:B=A259,Moorings!D:D=D259))"),"")</f>
        <v/>
      </c>
      <c r="F259" s="17" t="str">
        <f>IFERROR(__xludf.DUMMYFUNCTION("if(isblank(A259),"""",filter(Moorings!C:C,Moorings!B:B=A259,Moorings!D:D=D259))"),"")</f>
        <v/>
      </c>
      <c r="G259" s="24"/>
      <c r="H259" s="24"/>
      <c r="I259" s="24"/>
      <c r="J259" s="23"/>
      <c r="K259" s="23"/>
      <c r="L259" s="23"/>
      <c r="M259" s="23"/>
      <c r="N259" s="23"/>
      <c r="O259" s="10"/>
      <c r="P259" s="10"/>
      <c r="Q259" s="10"/>
      <c r="R259" s="10"/>
    </row>
    <row r="260" ht="14.25" customHeight="1">
      <c r="A260" s="24" t="s">
        <v>78</v>
      </c>
      <c r="B260" s="17" t="str">
        <f>IFERROR(__xludf.DUMMYFUNCTION("if(isblank(A260),"""",filter(Moorings!A:A,Moorings!B:B=left(A260,14),Moorings!D:D=D260))"),"ATAPL-68870-002-0144")</f>
        <v>ATAPL-68870-002-0144</v>
      </c>
      <c r="C260" s="17" t="str">
        <f>IFERROR(__xludf.DUMMYFUNCTION("if(isblank(A260),"""",filter(Moorings!C:C,Moorings!B:B=left(A260,14),Moorings!D:D=D260))"),"SN0144")</f>
        <v>SN0144</v>
      </c>
      <c r="D260" s="27">
        <v>2.0</v>
      </c>
      <c r="E260" s="17" t="str">
        <f>IFERROR(__xludf.DUMMYFUNCTION("if(isblank(A260),"""",filter(Moorings!A:A,Moorings!B:B=A260,Moorings!D:D=D260))"),"ATOSU-58337-00011")</f>
        <v>ATOSU-58337-00011</v>
      </c>
      <c r="F260" s="17" t="str">
        <f>IFERROR(__xludf.DUMMYFUNCTION("if(isblank(A260),"""",filter(Moorings!C:C,Moorings!B:B=A260,Moorings!D:D=D260))"),"P0153")</f>
        <v>P0153</v>
      </c>
      <c r="G260" s="24" t="s">
        <v>166</v>
      </c>
      <c r="H260" s="24">
        <v>17533.0</v>
      </c>
      <c r="I260" s="24" t="s">
        <v>173</v>
      </c>
      <c r="J260" s="23"/>
      <c r="K260" s="23"/>
      <c r="L260" s="23"/>
      <c r="M260" s="23"/>
      <c r="N260" s="23"/>
      <c r="O260" s="10"/>
      <c r="P260" s="10"/>
      <c r="Q260" s="10"/>
      <c r="R260" s="10"/>
    </row>
    <row r="261" ht="14.25" customHeight="1">
      <c r="A261" s="24" t="s">
        <v>78</v>
      </c>
      <c r="B261" s="17" t="str">
        <f>IFERROR(__xludf.DUMMYFUNCTION("if(isblank(A261),"""",filter(Moorings!A:A,Moorings!B:B=left(A261,14),Moorings!D:D=D261))"),"ATAPL-68870-002-0144")</f>
        <v>ATAPL-68870-002-0144</v>
      </c>
      <c r="C261" s="17" t="str">
        <f>IFERROR(__xludf.DUMMYFUNCTION("if(isblank(A261),"""",filter(Moorings!C:C,Moorings!B:B=left(A261,14),Moorings!D:D=D261))"),"SN0144")</f>
        <v>SN0144</v>
      </c>
      <c r="D261" s="27">
        <v>2.0</v>
      </c>
      <c r="E261" s="17" t="str">
        <f>IFERROR(__xludf.DUMMYFUNCTION("if(isblank(A261),"""",filter(Moorings!A:A,Moorings!B:B=A261,Moorings!D:D=D261))"),"ATOSU-58337-00011")</f>
        <v>ATOSU-58337-00011</v>
      </c>
      <c r="F261" s="17" t="str">
        <f>IFERROR(__xludf.DUMMYFUNCTION("if(isblank(A261),"""",filter(Moorings!C:C,Moorings!B:B=A261,Moorings!D:D=D261))"),"P0153")</f>
        <v>P0153</v>
      </c>
      <c r="G261" s="24" t="s">
        <v>167</v>
      </c>
      <c r="H261" s="24">
        <v>2229.0</v>
      </c>
      <c r="I261" s="24" t="s">
        <v>174</v>
      </c>
      <c r="J261" s="23"/>
      <c r="K261" s="23"/>
      <c r="L261" s="23"/>
      <c r="M261" s="23"/>
      <c r="N261" s="23"/>
      <c r="O261" s="10"/>
      <c r="P261" s="10"/>
      <c r="Q261" s="10"/>
      <c r="R261" s="10"/>
    </row>
    <row r="262" ht="14.25" customHeight="1">
      <c r="A262" s="24" t="s">
        <v>78</v>
      </c>
      <c r="B262" s="17" t="str">
        <f>IFERROR(__xludf.DUMMYFUNCTION("if(isblank(A262),"""",filter(Moorings!A:A,Moorings!B:B=left(A262,14),Moorings!D:D=D262))"),"ATAPL-68870-002-0144")</f>
        <v>ATAPL-68870-002-0144</v>
      </c>
      <c r="C262" s="17" t="str">
        <f>IFERROR(__xludf.DUMMYFUNCTION("if(isblank(A262),"""",filter(Moorings!C:C,Moorings!B:B=left(A262,14),Moorings!D:D=D262))"),"SN0144")</f>
        <v>SN0144</v>
      </c>
      <c r="D262" s="27">
        <v>2.0</v>
      </c>
      <c r="E262" s="17" t="str">
        <f>IFERROR(__xludf.DUMMYFUNCTION("if(isblank(A262),"""",filter(Moorings!A:A,Moorings!B:B=A262,Moorings!D:D=D262))"),"ATOSU-58337-00011")</f>
        <v>ATOSU-58337-00011</v>
      </c>
      <c r="F262" s="17" t="str">
        <f>IFERROR(__xludf.DUMMYFUNCTION("if(isblank(A262),"""",filter(Moorings!C:C,Moorings!B:B=A262,Moorings!D:D=D262))"),"P0153")</f>
        <v>P0153</v>
      </c>
      <c r="G262" s="24" t="s">
        <v>168</v>
      </c>
      <c r="H262" s="24">
        <v>101.0</v>
      </c>
      <c r="I262" s="24" t="s">
        <v>175</v>
      </c>
      <c r="J262" s="23"/>
      <c r="K262" s="23"/>
      <c r="L262" s="23"/>
      <c r="M262" s="23"/>
      <c r="N262" s="23"/>
      <c r="O262" s="10"/>
      <c r="P262" s="10"/>
      <c r="Q262" s="10"/>
      <c r="R262" s="10"/>
    </row>
    <row r="263" ht="14.25" customHeight="1">
      <c r="A263" s="24" t="s">
        <v>78</v>
      </c>
      <c r="B263" s="17" t="str">
        <f>IFERROR(__xludf.DUMMYFUNCTION("if(isblank(A263),"""",filter(Moorings!A:A,Moorings!B:B=left(A263,14),Moorings!D:D=D263))"),"ATAPL-68870-002-0144")</f>
        <v>ATAPL-68870-002-0144</v>
      </c>
      <c r="C263" s="17" t="str">
        <f>IFERROR(__xludf.DUMMYFUNCTION("if(isblank(A263),"""",filter(Moorings!C:C,Moorings!B:B=left(A263,14),Moorings!D:D=D263))"),"SN0144")</f>
        <v>SN0144</v>
      </c>
      <c r="D263" s="27">
        <v>2.0</v>
      </c>
      <c r="E263" s="17" t="str">
        <f>IFERROR(__xludf.DUMMYFUNCTION("if(isblank(A263),"""",filter(Moorings!A:A,Moorings!B:B=A263,Moorings!D:D=D263))"),"ATOSU-58337-00011")</f>
        <v>ATOSU-58337-00011</v>
      </c>
      <c r="F263" s="17" t="str">
        <f>IFERROR(__xludf.DUMMYFUNCTION("if(isblank(A263),"""",filter(Moorings!C:C,Moorings!B:B=A263,Moorings!D:D=D263))"),"P0153")</f>
        <v>P0153</v>
      </c>
      <c r="G263" s="24" t="s">
        <v>169</v>
      </c>
      <c r="H263" s="24">
        <v>38502.0</v>
      </c>
      <c r="I263" s="24" t="s">
        <v>176</v>
      </c>
      <c r="J263" s="23"/>
      <c r="K263" s="23"/>
      <c r="L263" s="23"/>
      <c r="M263" s="23"/>
      <c r="N263" s="23"/>
      <c r="O263" s="10"/>
      <c r="P263" s="10"/>
      <c r="Q263" s="10"/>
      <c r="R263" s="10"/>
    </row>
    <row r="264" ht="14.25" customHeight="1">
      <c r="A264" s="24" t="s">
        <v>78</v>
      </c>
      <c r="B264" s="17" t="str">
        <f>IFERROR(__xludf.DUMMYFUNCTION("if(isblank(A264),"""",filter(Moorings!A:A,Moorings!B:B=left(A264,14),Moorings!D:D=D264))"),"ATAPL-68870-002-0144")</f>
        <v>ATAPL-68870-002-0144</v>
      </c>
      <c r="C264" s="17" t="str">
        <f>IFERROR(__xludf.DUMMYFUNCTION("if(isblank(A264),"""",filter(Moorings!C:C,Moorings!B:B=left(A264,14),Moorings!D:D=D264))"),"SN0144")</f>
        <v>SN0144</v>
      </c>
      <c r="D264" s="27">
        <v>2.0</v>
      </c>
      <c r="E264" s="17" t="str">
        <f>IFERROR(__xludf.DUMMYFUNCTION("if(isblank(A264),"""",filter(Moorings!A:A,Moorings!B:B=A264,Moorings!D:D=D264))"),"ATOSU-58337-00011")</f>
        <v>ATOSU-58337-00011</v>
      </c>
      <c r="F264" s="17" t="str">
        <f>IFERROR(__xludf.DUMMYFUNCTION("if(isblank(A264),"""",filter(Moorings!C:C,Moorings!B:B=A264,Moorings!D:D=D264))"),"P0153")</f>
        <v>P0153</v>
      </c>
      <c r="G264" s="24" t="s">
        <v>170</v>
      </c>
      <c r="H264" s="24">
        <v>1.0</v>
      </c>
      <c r="I264" s="24"/>
      <c r="J264" s="23"/>
      <c r="K264" s="23"/>
      <c r="L264" s="23"/>
      <c r="M264" s="23"/>
      <c r="N264" s="23"/>
      <c r="O264" s="10"/>
      <c r="P264" s="10"/>
      <c r="Q264" s="10"/>
      <c r="R264" s="10"/>
    </row>
    <row r="265" ht="14.25" customHeight="1">
      <c r="A265" s="24" t="s">
        <v>78</v>
      </c>
      <c r="B265" s="17" t="str">
        <f>IFERROR(__xludf.DUMMYFUNCTION("if(isblank(A265),"""",filter(Moorings!A:A,Moorings!B:B=left(A265,14),Moorings!D:D=D265))"),"ATAPL-68870-002-0144")</f>
        <v>ATAPL-68870-002-0144</v>
      </c>
      <c r="C265" s="17" t="str">
        <f>IFERROR(__xludf.DUMMYFUNCTION("if(isblank(A265),"""",filter(Moorings!C:C,Moorings!B:B=left(A265,14),Moorings!D:D=D265))"),"SN0144")</f>
        <v>SN0144</v>
      </c>
      <c r="D265" s="27">
        <v>2.0</v>
      </c>
      <c r="E265" s="17" t="str">
        <f>IFERROR(__xludf.DUMMYFUNCTION("if(isblank(A265),"""",filter(Moorings!A:A,Moorings!B:B=A265,Moorings!D:D=D265))"),"ATOSU-58337-00011")</f>
        <v>ATOSU-58337-00011</v>
      </c>
      <c r="F265" s="17" t="str">
        <f>IFERROR(__xludf.DUMMYFUNCTION("if(isblank(A265),"""",filter(Moorings!C:C,Moorings!B:B=A265,Moorings!D:D=D265))"),"P0153")</f>
        <v>P0153</v>
      </c>
      <c r="G265" s="24" t="s">
        <v>171</v>
      </c>
      <c r="H265" s="24">
        <v>0.0</v>
      </c>
      <c r="I265" s="24"/>
      <c r="J265" s="23"/>
      <c r="K265" s="23"/>
      <c r="L265" s="23"/>
      <c r="M265" s="23"/>
      <c r="N265" s="23"/>
      <c r="O265" s="10"/>
      <c r="P265" s="10"/>
      <c r="Q265" s="10"/>
      <c r="R265" s="10"/>
    </row>
    <row r="266" ht="14.25" customHeight="1">
      <c r="A266" s="24" t="s">
        <v>78</v>
      </c>
      <c r="B266" s="17" t="str">
        <f>IFERROR(__xludf.DUMMYFUNCTION("if(isblank(A266),"""",filter(Moorings!A:A,Moorings!B:B=left(A266,14),Moorings!D:D=D266))"),"ATAPL-68870-002-0144")</f>
        <v>ATAPL-68870-002-0144</v>
      </c>
      <c r="C266" s="17" t="str">
        <f>IFERROR(__xludf.DUMMYFUNCTION("if(isblank(A266),"""",filter(Moorings!C:C,Moorings!B:B=left(A266,14),Moorings!D:D=D266))"),"SN0144")</f>
        <v>SN0144</v>
      </c>
      <c r="D266" s="27">
        <v>2.0</v>
      </c>
      <c r="E266" s="17" t="str">
        <f>IFERROR(__xludf.DUMMYFUNCTION("if(isblank(A266),"""",filter(Moorings!A:A,Moorings!B:B=A266,Moorings!D:D=D266))"),"ATOSU-58337-00011")</f>
        <v>ATOSU-58337-00011</v>
      </c>
      <c r="F266" s="17" t="str">
        <f>IFERROR(__xludf.DUMMYFUNCTION("if(isblank(A266),"""",filter(Moorings!C:C,Moorings!B:B=A266,Moorings!D:D=D266))"),"P0153")</f>
        <v>P0153</v>
      </c>
      <c r="G266" s="24" t="s">
        <v>172</v>
      </c>
      <c r="H266" s="24">
        <v>35.0</v>
      </c>
      <c r="I266" s="24"/>
      <c r="J266" s="23"/>
      <c r="K266" s="23"/>
      <c r="L266" s="23"/>
      <c r="M266" s="23"/>
      <c r="N266" s="23"/>
      <c r="O266" s="10"/>
      <c r="P266" s="10"/>
      <c r="Q266" s="10"/>
      <c r="R266" s="10"/>
    </row>
    <row r="267" ht="14.25" customHeight="1">
      <c r="A267" s="24"/>
      <c r="B267" s="17" t="str">
        <f>IFERROR(__xludf.DUMMYFUNCTION("if(isblank(A267),"""",filter(Moorings!A:A,Moorings!B:B=left(A267,14),Moorings!D:D=D267))"),"")</f>
        <v/>
      </c>
      <c r="C267" s="17" t="str">
        <f>IFERROR(__xludf.DUMMYFUNCTION("if(isblank(A267),"""",filter(Moorings!C:C,Moorings!B:B=left(A267,14),Moorings!D:D=D267))"),"")</f>
        <v/>
      </c>
      <c r="D267" s="27"/>
      <c r="E267" s="17" t="str">
        <f>IFERROR(__xludf.DUMMYFUNCTION("if(isblank(A267),"""",filter(Moorings!A:A,Moorings!B:B=A267,Moorings!D:D=D267))"),"")</f>
        <v/>
      </c>
      <c r="F267" s="17" t="str">
        <f>IFERROR(__xludf.DUMMYFUNCTION("if(isblank(A267),"""",filter(Moorings!C:C,Moorings!B:B=A267,Moorings!D:D=D267))"),"")</f>
        <v/>
      </c>
      <c r="G267" s="24"/>
      <c r="H267" s="24"/>
      <c r="I267" s="24"/>
      <c r="J267" s="23"/>
      <c r="K267" s="23"/>
      <c r="L267" s="23"/>
      <c r="M267" s="23"/>
      <c r="N267" s="23"/>
      <c r="O267" s="10"/>
      <c r="P267" s="10"/>
      <c r="Q267" s="10"/>
      <c r="R267" s="10"/>
    </row>
    <row r="268" ht="14.25" customHeight="1">
      <c r="A268" s="30" t="s">
        <v>78</v>
      </c>
      <c r="B268" s="17" t="str">
        <f>IFERROR(__xludf.DUMMYFUNCTION("if(isblank(A268),"""",filter(Moorings!A:A,Moorings!B:B=left(A268,14),Moorings!D:D=D268))"),"ATAPL-68870-002-0144")</f>
        <v>ATAPL-68870-002-0144</v>
      </c>
      <c r="C268" s="17" t="str">
        <f>IFERROR(__xludf.DUMMYFUNCTION("if(isblank(A268),"""",filter(Moorings!C:C,Moorings!B:B=left(A268,14),Moorings!D:D=D268))"),"SN0140")</f>
        <v>SN0140</v>
      </c>
      <c r="D268" s="35">
        <v>3.0</v>
      </c>
      <c r="E268" s="17" t="str">
        <f>IFERROR(__xludf.DUMMYFUNCTION("if(isblank(A268),"""",filter(Moorings!A:A,Moorings!B:B=A268,Moorings!D:D=D268))"),"ATOSU-58337-00008")</f>
        <v>ATOSU-58337-00008</v>
      </c>
      <c r="F268" s="17" t="str">
        <f>IFERROR(__xludf.DUMMYFUNCTION("if(isblank(A268),"""",filter(Moorings!C:C,Moorings!B:B=A268,Moorings!D:D=D268))"),"P0131")</f>
        <v>P0131</v>
      </c>
      <c r="G268" s="52" t="s">
        <v>166</v>
      </c>
      <c r="H268" s="66">
        <v>17372.0</v>
      </c>
      <c r="I268" s="52" t="s">
        <v>209</v>
      </c>
      <c r="J268" s="30"/>
      <c r="K268" s="17"/>
      <c r="L268" s="17"/>
      <c r="M268" s="35"/>
      <c r="N268" s="17"/>
      <c r="O268" s="17"/>
      <c r="P268" s="52"/>
      <c r="Q268" s="52"/>
      <c r="R268" s="30"/>
    </row>
    <row r="269" ht="14.25" customHeight="1">
      <c r="A269" s="30" t="s">
        <v>78</v>
      </c>
      <c r="B269" s="17" t="str">
        <f>IFERROR(__xludf.DUMMYFUNCTION("if(isblank(A269),"""",filter(Moorings!A:A,Moorings!B:B=left(A269,14),Moorings!D:D=D269))"),"ATAPL-68870-002-0144")</f>
        <v>ATAPL-68870-002-0144</v>
      </c>
      <c r="C269" s="17" t="str">
        <f>IFERROR(__xludf.DUMMYFUNCTION("if(isblank(A269),"""",filter(Moorings!C:C,Moorings!B:B=left(A269,14),Moorings!D:D=D269))"),"SN0140")</f>
        <v>SN0140</v>
      </c>
      <c r="D269" s="35">
        <v>3.0</v>
      </c>
      <c r="E269" s="17" t="str">
        <f>IFERROR(__xludf.DUMMYFUNCTION("if(isblank(A269),"""",filter(Moorings!A:A,Moorings!B:B=A269,Moorings!D:D=D269))"),"ATOSU-58337-00008")</f>
        <v>ATOSU-58337-00008</v>
      </c>
      <c r="F269" s="17" t="str">
        <f>IFERROR(__xludf.DUMMYFUNCTION("if(isblank(A269),"""",filter(Moorings!C:C,Moorings!B:B=A269,Moorings!D:D=D269))"),"P0131")</f>
        <v>P0131</v>
      </c>
      <c r="G269" s="52" t="s">
        <v>167</v>
      </c>
      <c r="H269" s="52">
        <v>2284.1</v>
      </c>
      <c r="I269" s="30"/>
      <c r="J269" s="30"/>
      <c r="K269" s="17"/>
      <c r="L269" s="17"/>
      <c r="M269" s="35"/>
      <c r="N269" s="17"/>
      <c r="O269" s="17"/>
      <c r="P269" s="52"/>
      <c r="Q269" s="52"/>
      <c r="R269" s="30"/>
    </row>
    <row r="270" ht="14.25" customHeight="1">
      <c r="A270" s="30" t="s">
        <v>78</v>
      </c>
      <c r="B270" s="17" t="str">
        <f>IFERROR(__xludf.DUMMYFUNCTION("if(isblank(A270),"""",filter(Moorings!A:A,Moorings!B:B=left(A270,14),Moorings!D:D=D270))"),"ATAPL-68870-002-0144")</f>
        <v>ATAPL-68870-002-0144</v>
      </c>
      <c r="C270" s="17" t="str">
        <f>IFERROR(__xludf.DUMMYFUNCTION("if(isblank(A270),"""",filter(Moorings!C:C,Moorings!B:B=left(A270,14),Moorings!D:D=D270))"),"SN0140")</f>
        <v>SN0140</v>
      </c>
      <c r="D270" s="35">
        <v>3.0</v>
      </c>
      <c r="E270" s="17" t="str">
        <f>IFERROR(__xludf.DUMMYFUNCTION("if(isblank(A270),"""",filter(Moorings!A:A,Moorings!B:B=A270,Moorings!D:D=D270))"),"ATOSU-58337-00008")</f>
        <v>ATOSU-58337-00008</v>
      </c>
      <c r="F270" s="17" t="str">
        <f>IFERROR(__xludf.DUMMYFUNCTION("if(isblank(A270),"""",filter(Moorings!C:C,Moorings!B:B=A270,Moorings!D:D=D270))"),"P0131")</f>
        <v>P0131</v>
      </c>
      <c r="G270" s="52" t="s">
        <v>168</v>
      </c>
      <c r="H270" s="52">
        <v>94.1</v>
      </c>
      <c r="I270" s="30"/>
      <c r="J270" s="30"/>
      <c r="K270" s="17"/>
      <c r="L270" s="17"/>
      <c r="M270" s="35"/>
      <c r="N270" s="17"/>
      <c r="O270" s="17"/>
      <c r="P270" s="52"/>
      <c r="Q270" s="52"/>
      <c r="R270" s="30"/>
    </row>
    <row r="271" ht="14.25" customHeight="1">
      <c r="A271" s="30" t="s">
        <v>78</v>
      </c>
      <c r="B271" s="17" t="str">
        <f>IFERROR(__xludf.DUMMYFUNCTION("if(isblank(A271),"""",filter(Moorings!A:A,Moorings!B:B=left(A271,14),Moorings!D:D=D271))"),"ATAPL-68870-002-0144")</f>
        <v>ATAPL-68870-002-0144</v>
      </c>
      <c r="C271" s="17" t="str">
        <f>IFERROR(__xludf.DUMMYFUNCTION("if(isblank(A271),"""",filter(Moorings!C:C,Moorings!B:B=left(A271,14),Moorings!D:D=D271))"),"SN0140")</f>
        <v>SN0140</v>
      </c>
      <c r="D271" s="35">
        <v>3.0</v>
      </c>
      <c r="E271" s="17" t="str">
        <f>IFERROR(__xludf.DUMMYFUNCTION("if(isblank(A271),"""",filter(Moorings!A:A,Moorings!B:B=A271,Moorings!D:D=D271))"),"ATOSU-58337-00008")</f>
        <v>ATOSU-58337-00008</v>
      </c>
      <c r="F271" s="17" t="str">
        <f>IFERROR(__xludf.DUMMYFUNCTION("if(isblank(A271),"""",filter(Moorings!C:C,Moorings!B:B=A271,Moorings!D:D=D271))"),"P0131")</f>
        <v>P0131</v>
      </c>
      <c r="G271" s="52" t="s">
        <v>169</v>
      </c>
      <c r="H271" s="52">
        <v>38676.5</v>
      </c>
      <c r="I271" s="30"/>
      <c r="J271" s="30"/>
      <c r="K271" s="17"/>
      <c r="L271" s="17"/>
      <c r="M271" s="35"/>
      <c r="N271" s="17"/>
      <c r="O271" s="17"/>
      <c r="P271" s="52"/>
      <c r="Q271" s="52"/>
      <c r="R271" s="30"/>
    </row>
    <row r="272" ht="14.25" customHeight="1">
      <c r="A272" s="30" t="s">
        <v>78</v>
      </c>
      <c r="B272" s="17" t="str">
        <f>IFERROR(__xludf.DUMMYFUNCTION("if(isblank(A272),"""",filter(Moorings!A:A,Moorings!B:B=left(A272,14),Moorings!D:D=D272))"),"ATAPL-68870-002-0144")</f>
        <v>ATAPL-68870-002-0144</v>
      </c>
      <c r="C272" s="17" t="str">
        <f>IFERROR(__xludf.DUMMYFUNCTION("if(isblank(A272),"""",filter(Moorings!C:C,Moorings!B:B=left(A272,14),Moorings!D:D=D272))"),"SN0140")</f>
        <v>SN0140</v>
      </c>
      <c r="D272" s="35">
        <v>3.0</v>
      </c>
      <c r="E272" s="17" t="str">
        <f>IFERROR(__xludf.DUMMYFUNCTION("if(isblank(A272),"""",filter(Moorings!A:A,Moorings!B:B=A272,Moorings!D:D=D272))"),"ATOSU-58337-00008")</f>
        <v>ATOSU-58337-00008</v>
      </c>
      <c r="F272" s="17" t="str">
        <f>IFERROR(__xludf.DUMMYFUNCTION("if(isblank(A272),"""",filter(Moorings!C:C,Moorings!B:B=A272,Moorings!D:D=D272))"),"P0131")</f>
        <v>P0131</v>
      </c>
      <c r="G272" s="24" t="s">
        <v>170</v>
      </c>
      <c r="H272" s="24">
        <v>1.0</v>
      </c>
      <c r="I272" s="30"/>
      <c r="J272" s="30"/>
      <c r="K272" s="17"/>
      <c r="L272" s="17"/>
      <c r="M272" s="35"/>
      <c r="N272" s="17"/>
      <c r="O272" s="17"/>
      <c r="P272" s="52"/>
      <c r="Q272" s="52"/>
      <c r="R272" s="30"/>
    </row>
    <row r="273" ht="14.25" customHeight="1">
      <c r="A273" s="30" t="s">
        <v>78</v>
      </c>
      <c r="B273" s="17" t="str">
        <f>IFERROR(__xludf.DUMMYFUNCTION("if(isblank(A273),"""",filter(Moorings!A:A,Moorings!B:B=left(A273,14),Moorings!D:D=D273))"),"ATAPL-68870-002-0144")</f>
        <v>ATAPL-68870-002-0144</v>
      </c>
      <c r="C273" s="17" t="str">
        <f>IFERROR(__xludf.DUMMYFUNCTION("if(isblank(A273),"""",filter(Moorings!C:C,Moorings!B:B=left(A273,14),Moorings!D:D=D273))"),"SN0140")</f>
        <v>SN0140</v>
      </c>
      <c r="D273" s="35">
        <v>3.0</v>
      </c>
      <c r="E273" s="17" t="str">
        <f>IFERROR(__xludf.DUMMYFUNCTION("if(isblank(A273),"""",filter(Moorings!A:A,Moorings!B:B=A273,Moorings!D:D=D273))"),"ATOSU-58337-00008")</f>
        <v>ATOSU-58337-00008</v>
      </c>
      <c r="F273" s="17" t="str">
        <f>IFERROR(__xludf.DUMMYFUNCTION("if(isblank(A273),"""",filter(Moorings!C:C,Moorings!B:B=A273,Moorings!D:D=D273))"),"P0131")</f>
        <v>P0131</v>
      </c>
      <c r="G273" s="24" t="s">
        <v>171</v>
      </c>
      <c r="H273" s="24">
        <v>0.0</v>
      </c>
      <c r="I273" s="30"/>
      <c r="J273" s="30"/>
      <c r="K273" s="17"/>
      <c r="L273" s="17"/>
      <c r="M273" s="35"/>
      <c r="N273" s="17"/>
      <c r="O273" s="17"/>
      <c r="P273" s="52"/>
      <c r="Q273" s="52"/>
      <c r="R273" s="30"/>
    </row>
    <row r="274" ht="14.25" customHeight="1">
      <c r="A274" s="30" t="s">
        <v>78</v>
      </c>
      <c r="B274" s="17" t="str">
        <f>IFERROR(__xludf.DUMMYFUNCTION("if(isblank(A274),"""",filter(Moorings!A:A,Moorings!B:B=left(A274,14),Moorings!D:D=D274))"),"ATAPL-68870-002-0144")</f>
        <v>ATAPL-68870-002-0144</v>
      </c>
      <c r="C274" s="17" t="str">
        <f>IFERROR(__xludf.DUMMYFUNCTION("if(isblank(A274),"""",filter(Moorings!C:C,Moorings!B:B=left(A274,14),Moorings!D:D=D274))"),"SN0140")</f>
        <v>SN0140</v>
      </c>
      <c r="D274" s="35">
        <v>3.0</v>
      </c>
      <c r="E274" s="17" t="str">
        <f>IFERROR(__xludf.DUMMYFUNCTION("if(isblank(A274),"""",filter(Moorings!A:A,Moorings!B:B=A274,Moorings!D:D=D274))"),"ATOSU-58337-00008")</f>
        <v>ATOSU-58337-00008</v>
      </c>
      <c r="F274" s="17" t="str">
        <f>IFERROR(__xludf.DUMMYFUNCTION("if(isblank(A274),"""",filter(Moorings!C:C,Moorings!B:B=A274,Moorings!D:D=D274))"),"P0131")</f>
        <v>P0131</v>
      </c>
      <c r="G274" s="24" t="s">
        <v>172</v>
      </c>
      <c r="H274" s="24">
        <v>35.0</v>
      </c>
      <c r="I274" s="30"/>
      <c r="J274" s="30"/>
      <c r="K274" s="17"/>
      <c r="L274" s="17"/>
      <c r="M274" s="35"/>
      <c r="N274" s="17"/>
      <c r="O274" s="17"/>
      <c r="P274" s="52"/>
      <c r="Q274" s="52"/>
      <c r="R274" s="30"/>
    </row>
    <row r="275" ht="14.25" customHeight="1">
      <c r="A275" s="24"/>
      <c r="B275" s="17"/>
      <c r="C275" s="17"/>
      <c r="D275" s="27"/>
      <c r="E275" s="17"/>
      <c r="F275" s="17"/>
      <c r="G275" s="24"/>
      <c r="H275" s="24"/>
      <c r="I275" s="24"/>
      <c r="J275" s="23"/>
      <c r="K275" s="23"/>
      <c r="L275" s="23"/>
      <c r="M275" s="23"/>
      <c r="N275" s="23"/>
      <c r="O275" s="10"/>
      <c r="P275" s="10"/>
      <c r="Q275" s="10"/>
      <c r="R275" s="10"/>
    </row>
    <row r="276" ht="14.25" customHeight="1">
      <c r="A276" s="24" t="s">
        <v>81</v>
      </c>
      <c r="B276" s="17" t="str">
        <f>IFERROR(__xludf.DUMMYFUNCTION("if(isblank(A276),"""",filter(Moorings!A:A,Moorings!B:B=left(A276,14),Moorings!D:D=D276))"),"ATAPL-68870-002-0141")</f>
        <v>ATAPL-68870-002-0141</v>
      </c>
      <c r="C276" s="17" t="str">
        <f>IFERROR(__xludf.DUMMYFUNCTION("if(isblank(A276),"""",filter(Moorings!C:C,Moorings!B:B=left(A276,14),Moorings!D:D=D276))"),"SN0141")</f>
        <v>SN0141</v>
      </c>
      <c r="D276" s="27">
        <v>1.0</v>
      </c>
      <c r="E276" s="17" t="str">
        <f>IFERROR(__xludf.DUMMYFUNCTION("if(isblank(A276),"""",filter(Moorings!A:A,Moorings!B:B=A276,Moorings!D:D=D276))"),"ATOSU-58322-00008")</f>
        <v>ATOSU-58322-00008</v>
      </c>
      <c r="F276" s="17" t="str">
        <f>IFERROR(__xludf.DUMMYFUNCTION("if(isblank(A276),"""",filter(Moorings!C:C,Moorings!B:B=A276,Moorings!D:D=D276))"),"1150")</f>
        <v>1150</v>
      </c>
      <c r="G276" s="23" t="s">
        <v>210</v>
      </c>
      <c r="H276" s="67">
        <v>0.039</v>
      </c>
      <c r="I276" s="24" t="s">
        <v>211</v>
      </c>
      <c r="J276" s="23"/>
      <c r="K276" s="23"/>
      <c r="L276" s="23"/>
      <c r="M276" s="23"/>
      <c r="N276" s="23"/>
      <c r="O276" s="10"/>
      <c r="P276" s="10"/>
      <c r="Q276" s="10"/>
      <c r="R276" s="10"/>
    </row>
    <row r="277" ht="14.25" customHeight="1">
      <c r="A277" s="24" t="s">
        <v>81</v>
      </c>
      <c r="B277" s="17" t="str">
        <f>IFERROR(__xludf.DUMMYFUNCTION("if(isblank(A277),"""",filter(Moorings!A:A,Moorings!B:B=left(A277,14),Moorings!D:D=D277))"),"ATAPL-68870-002-0141")</f>
        <v>ATAPL-68870-002-0141</v>
      </c>
      <c r="C277" s="17" t="str">
        <f>IFERROR(__xludf.DUMMYFUNCTION("if(isblank(A277),"""",filter(Moorings!C:C,Moorings!B:B=left(A277,14),Moorings!D:D=D277))"),"SN0141")</f>
        <v>SN0141</v>
      </c>
      <c r="D277" s="27">
        <v>1.0</v>
      </c>
      <c r="E277" s="17" t="str">
        <f>IFERROR(__xludf.DUMMYFUNCTION("if(isblank(A277),"""",filter(Moorings!A:A,Moorings!B:B=A277,Moorings!D:D=D277))"),"ATOSU-58322-00008")</f>
        <v>ATOSU-58322-00008</v>
      </c>
      <c r="F277" s="17" t="str">
        <f>IFERROR(__xludf.DUMMYFUNCTION("if(isblank(A277),"""",filter(Moorings!C:C,Moorings!B:B=A277,Moorings!D:D=D277))"),"1150")</f>
        <v>1150</v>
      </c>
      <c r="G277" s="23" t="s">
        <v>212</v>
      </c>
      <c r="H277" s="67">
        <v>124.0</v>
      </c>
      <c r="I277" s="24" t="s">
        <v>213</v>
      </c>
      <c r="J277" s="23"/>
      <c r="K277" s="23"/>
      <c r="L277" s="23"/>
      <c r="M277" s="23"/>
      <c r="N277" s="23"/>
      <c r="O277" s="10"/>
      <c r="P277" s="10"/>
      <c r="Q277" s="10"/>
      <c r="R277" s="10"/>
    </row>
    <row r="278" ht="14.25" customHeight="1">
      <c r="A278" s="24" t="s">
        <v>81</v>
      </c>
      <c r="B278" s="17" t="str">
        <f>IFERROR(__xludf.DUMMYFUNCTION("if(isblank(A278),"""",filter(Moorings!A:A,Moorings!B:B=left(A278,14),Moorings!D:D=D278))"),"ATAPL-68870-002-0141")</f>
        <v>ATAPL-68870-002-0141</v>
      </c>
      <c r="C278" s="17" t="str">
        <f>IFERROR(__xludf.DUMMYFUNCTION("if(isblank(A278),"""",filter(Moorings!C:C,Moorings!B:B=left(A278,14),Moorings!D:D=D278))"),"SN0141")</f>
        <v>SN0141</v>
      </c>
      <c r="D278" s="27">
        <v>1.0</v>
      </c>
      <c r="E278" s="17" t="str">
        <f>IFERROR(__xludf.DUMMYFUNCTION("if(isblank(A278),"""",filter(Moorings!A:A,Moorings!B:B=A278,Moorings!D:D=D278))"),"ATOSU-58322-00008")</f>
        <v>ATOSU-58322-00008</v>
      </c>
      <c r="F278" s="17" t="str">
        <f>IFERROR(__xludf.DUMMYFUNCTION("if(isblank(A278),"""",filter(Moorings!C:C,Moorings!B:B=A278,Moorings!D:D=D278))"),"1150")</f>
        <v>1150</v>
      </c>
      <c r="G278" s="23" t="s">
        <v>214</v>
      </c>
      <c r="H278" s="67">
        <v>700.0</v>
      </c>
      <c r="I278" s="24" t="s">
        <v>211</v>
      </c>
      <c r="J278" s="23"/>
      <c r="K278" s="23"/>
      <c r="L278" s="23"/>
      <c r="M278" s="23"/>
      <c r="N278" s="23"/>
      <c r="O278" s="10"/>
      <c r="P278" s="10"/>
      <c r="Q278" s="10"/>
      <c r="R278" s="10"/>
    </row>
    <row r="279" ht="14.25" customHeight="1">
      <c r="A279" s="24" t="s">
        <v>81</v>
      </c>
      <c r="B279" s="17" t="str">
        <f>IFERROR(__xludf.DUMMYFUNCTION("if(isblank(A279),"""",filter(Moorings!A:A,Moorings!B:B=left(A279,14),Moorings!D:D=D279))"),"ATAPL-68870-002-0141")</f>
        <v>ATAPL-68870-002-0141</v>
      </c>
      <c r="C279" s="17" t="str">
        <f>IFERROR(__xludf.DUMMYFUNCTION("if(isblank(A279),"""",filter(Moorings!C:C,Moorings!B:B=left(A279,14),Moorings!D:D=D279))"),"SN0141")</f>
        <v>SN0141</v>
      </c>
      <c r="D279" s="27">
        <v>1.0</v>
      </c>
      <c r="E279" s="17" t="str">
        <f>IFERROR(__xludf.DUMMYFUNCTION("if(isblank(A279),"""",filter(Moorings!A:A,Moorings!B:B=A279,Moorings!D:D=D279))"),"ATOSU-58322-00008")</f>
        <v>ATOSU-58322-00008</v>
      </c>
      <c r="F279" s="17" t="str">
        <f>IFERROR(__xludf.DUMMYFUNCTION("if(isblank(A279),"""",filter(Moorings!C:C,Moorings!B:B=A279,Moorings!D:D=D279))"),"1150")</f>
        <v>1150</v>
      </c>
      <c r="G279" s="23" t="s">
        <v>215</v>
      </c>
      <c r="H279" s="68">
        <v>1.076</v>
      </c>
      <c r="I279" s="30" t="s">
        <v>216</v>
      </c>
      <c r="J279" s="23"/>
      <c r="K279" s="23"/>
      <c r="L279" s="23"/>
      <c r="M279" s="23"/>
      <c r="N279" s="23"/>
      <c r="O279" s="10"/>
      <c r="P279" s="10"/>
      <c r="Q279" s="10"/>
      <c r="R279" s="10"/>
    </row>
    <row r="280" ht="14.25" customHeight="1">
      <c r="A280" s="24" t="s">
        <v>81</v>
      </c>
      <c r="B280" s="69" t="str">
        <f>IFERROR(__xludf.DUMMYFUNCTION("if(isblank(A280),"""",filter(Moorings!A:A,Moorings!B:B=left(A280,14),Moorings!D:D=D280))"),"ATAPL-68870-002-0141")</f>
        <v>ATAPL-68870-002-0141</v>
      </c>
      <c r="C280" s="69" t="str">
        <f>IFERROR(__xludf.DUMMYFUNCTION("if(isblank(A280),"""",filter(Moorings!C:C,Moorings!B:B=left(A280,14),Moorings!D:D=D280))"),"SN0141")</f>
        <v>SN0141</v>
      </c>
      <c r="D280" s="27">
        <v>1.0</v>
      </c>
      <c r="E280" s="69" t="str">
        <f>IFERROR(__xludf.DUMMYFUNCTION("if(isblank(A280),"""",filter(Moorings!A:A,Moorings!B:B=A280,Moorings!D:D=D280))"),"ATOSU-58322-00008")</f>
        <v>ATOSU-58322-00008</v>
      </c>
      <c r="F280" s="69" t="str">
        <f>IFERROR(__xludf.DUMMYFUNCTION("if(isblank(A280),"""",filter(Moorings!C:C,Moorings!B:B=A280,Moorings!D:D=D280))"),"1150")</f>
        <v>1150</v>
      </c>
      <c r="G280" s="23" t="s">
        <v>217</v>
      </c>
      <c r="H280" s="67">
        <v>52.0</v>
      </c>
      <c r="I280" s="23" t="s">
        <v>218</v>
      </c>
      <c r="J280" s="23"/>
      <c r="K280" s="23"/>
      <c r="L280" s="23"/>
      <c r="M280" s="23"/>
      <c r="N280" s="23"/>
      <c r="O280" s="43"/>
      <c r="P280" s="43"/>
      <c r="Q280" s="43"/>
      <c r="R280" s="43"/>
    </row>
    <row r="281" ht="14.25" customHeight="1">
      <c r="A281" s="24" t="s">
        <v>81</v>
      </c>
      <c r="B281" s="69" t="str">
        <f>IFERROR(__xludf.DUMMYFUNCTION("if(isblank(A281),"""",filter(Moorings!A:A,Moorings!B:B=left(A281,14),Moorings!D:D=D281))"),"ATAPL-68870-002-0141")</f>
        <v>ATAPL-68870-002-0141</v>
      </c>
      <c r="C281" s="69" t="str">
        <f>IFERROR(__xludf.DUMMYFUNCTION("if(isblank(A281),"""",filter(Moorings!C:C,Moorings!B:B=left(A281,14),Moorings!D:D=D281))"),"SN0141")</f>
        <v>SN0141</v>
      </c>
      <c r="D281" s="27">
        <v>1.0</v>
      </c>
      <c r="E281" s="69" t="str">
        <f>IFERROR(__xludf.DUMMYFUNCTION("if(isblank(A281),"""",filter(Moorings!A:A,Moorings!B:B=A281,Moorings!D:D=D281))"),"ATOSU-58322-00008")</f>
        <v>ATOSU-58322-00008</v>
      </c>
      <c r="F281" s="69" t="str">
        <f>IFERROR(__xludf.DUMMYFUNCTION("if(isblank(A281),"""",filter(Moorings!C:C,Moorings!B:B=A281,Moorings!D:D=D281))"),"1150")</f>
        <v>1150</v>
      </c>
      <c r="G281" s="23" t="s">
        <v>219</v>
      </c>
      <c r="H281" s="70">
        <v>1.896E-6</v>
      </c>
      <c r="I281" s="23" t="s">
        <v>220</v>
      </c>
      <c r="J281" s="23"/>
      <c r="K281" s="23"/>
      <c r="L281" s="23"/>
      <c r="M281" s="23"/>
      <c r="N281" s="23"/>
      <c r="O281" s="43"/>
      <c r="P281" s="43"/>
      <c r="Q281" s="43"/>
      <c r="R281" s="43"/>
    </row>
    <row r="282" ht="14.25" customHeight="1">
      <c r="A282" s="24" t="s">
        <v>81</v>
      </c>
      <c r="B282" s="69" t="str">
        <f>IFERROR(__xludf.DUMMYFUNCTION("if(isblank(A282),"""",filter(Moorings!A:A,Moorings!B:B=left(A282,14),Moorings!D:D=D282))"),"ATAPL-68870-002-0141")</f>
        <v>ATAPL-68870-002-0141</v>
      </c>
      <c r="C282" s="69" t="str">
        <f>IFERROR(__xludf.DUMMYFUNCTION("if(isblank(A282),"""",filter(Moorings!C:C,Moorings!B:B=left(A282,14),Moorings!D:D=D282))"),"SN0141")</f>
        <v>SN0141</v>
      </c>
      <c r="D282" s="27">
        <v>1.0</v>
      </c>
      <c r="E282" s="69" t="str">
        <f>IFERROR(__xludf.DUMMYFUNCTION("if(isblank(A282),"""",filter(Moorings!A:A,Moorings!B:B=A282,Moorings!D:D=D282))"),"ATOSU-58322-00008")</f>
        <v>ATOSU-58322-00008</v>
      </c>
      <c r="F282" s="69" t="str">
        <f>IFERROR(__xludf.DUMMYFUNCTION("if(isblank(A282),"""",filter(Moorings!C:C,Moorings!B:B=A282,Moorings!D:D=D282))"),"1150")</f>
        <v>1150</v>
      </c>
      <c r="G282" s="23" t="s">
        <v>221</v>
      </c>
      <c r="H282" s="67">
        <v>53.0</v>
      </c>
      <c r="I282" s="23" t="s">
        <v>218</v>
      </c>
      <c r="J282" s="23"/>
      <c r="K282" s="23"/>
      <c r="L282" s="23"/>
      <c r="M282" s="23"/>
      <c r="N282" s="23"/>
      <c r="O282" s="43"/>
      <c r="P282" s="43"/>
      <c r="Q282" s="43"/>
      <c r="R282" s="43"/>
    </row>
    <row r="283" ht="14.25" customHeight="1">
      <c r="A283" s="24" t="s">
        <v>81</v>
      </c>
      <c r="B283" s="69" t="str">
        <f>IFERROR(__xludf.DUMMYFUNCTION("if(isblank(A283),"""",filter(Moorings!A:A,Moorings!B:B=left(A283,14),Moorings!D:D=D283))"),"ATAPL-68870-002-0141")</f>
        <v>ATAPL-68870-002-0141</v>
      </c>
      <c r="C283" s="69" t="str">
        <f>IFERROR(__xludf.DUMMYFUNCTION("if(isblank(A283),"""",filter(Moorings!C:C,Moorings!B:B=left(A283,14),Moorings!D:D=D283))"),"SN0141")</f>
        <v>SN0141</v>
      </c>
      <c r="D283" s="27">
        <v>1.0</v>
      </c>
      <c r="E283" s="69" t="str">
        <f>IFERROR(__xludf.DUMMYFUNCTION("if(isblank(A283),"""",filter(Moorings!A:A,Moorings!B:B=A283,Moorings!D:D=D283))"),"ATOSU-58322-00008")</f>
        <v>ATOSU-58322-00008</v>
      </c>
      <c r="F283" s="69" t="str">
        <f>IFERROR(__xludf.DUMMYFUNCTION("if(isblank(A283),"""",filter(Moorings!C:C,Moorings!B:B=A283,Moorings!D:D=D283))"),"1150")</f>
        <v>1150</v>
      </c>
      <c r="G283" s="23" t="s">
        <v>222</v>
      </c>
      <c r="H283" s="67">
        <v>0.0073</v>
      </c>
      <c r="I283" s="23" t="s">
        <v>223</v>
      </c>
      <c r="J283" s="23"/>
      <c r="K283" s="23"/>
      <c r="L283" s="23"/>
      <c r="M283" s="23"/>
      <c r="N283" s="23"/>
      <c r="O283" s="43"/>
      <c r="P283" s="43"/>
      <c r="Q283" s="43"/>
      <c r="R283" s="43"/>
    </row>
    <row r="284" ht="14.25" customHeight="1">
      <c r="A284" s="24" t="s">
        <v>81</v>
      </c>
      <c r="B284" s="69" t="str">
        <f>IFERROR(__xludf.DUMMYFUNCTION("if(isblank(A284),"""",filter(Moorings!A:A,Moorings!B:B=left(A284,14),Moorings!D:D=D284))"),"ATAPL-68870-002-0141")</f>
        <v>ATAPL-68870-002-0141</v>
      </c>
      <c r="C284" s="69" t="str">
        <f>IFERROR(__xludf.DUMMYFUNCTION("if(isblank(A284),"""",filter(Moorings!C:C,Moorings!B:B=left(A284,14),Moorings!D:D=D284))"),"SN0141")</f>
        <v>SN0141</v>
      </c>
      <c r="D284" s="27">
        <v>1.0</v>
      </c>
      <c r="E284" s="69" t="str">
        <f>IFERROR(__xludf.DUMMYFUNCTION("if(isblank(A284),"""",filter(Moorings!A:A,Moorings!B:B=A284,Moorings!D:D=D284))"),"ATOSU-58322-00008")</f>
        <v>ATOSU-58322-00008</v>
      </c>
      <c r="F284" s="69" t="str">
        <f>IFERROR(__xludf.DUMMYFUNCTION("if(isblank(A284),"""",filter(Moorings!C:C,Moorings!B:B=A284,Moorings!D:D=D284))"),"1150")</f>
        <v>1150</v>
      </c>
      <c r="G284" s="23" t="s">
        <v>224</v>
      </c>
      <c r="H284" s="67">
        <v>43.0</v>
      </c>
      <c r="I284" s="23" t="s">
        <v>218</v>
      </c>
      <c r="J284" s="23"/>
      <c r="K284" s="23"/>
      <c r="L284" s="23"/>
      <c r="M284" s="23"/>
      <c r="N284" s="23"/>
      <c r="O284" s="43"/>
      <c r="P284" s="43"/>
      <c r="Q284" s="43"/>
      <c r="R284" s="43"/>
    </row>
    <row r="285" ht="14.25" customHeight="1">
      <c r="A285" s="24" t="s">
        <v>81</v>
      </c>
      <c r="B285" s="69" t="str">
        <f>IFERROR(__xludf.DUMMYFUNCTION("if(isblank(A285),"""",filter(Moorings!A:A,Moorings!B:B=left(A285,14),Moorings!D:D=D285))"),"ATAPL-68870-002-0141")</f>
        <v>ATAPL-68870-002-0141</v>
      </c>
      <c r="C285" s="69" t="str">
        <f>IFERROR(__xludf.DUMMYFUNCTION("if(isblank(A285),"""",filter(Moorings!C:C,Moorings!B:B=left(A285,14),Moorings!D:D=D285))"),"SN0141")</f>
        <v>SN0141</v>
      </c>
      <c r="D285" s="27">
        <v>1.0</v>
      </c>
      <c r="E285" s="69" t="str">
        <f>IFERROR(__xludf.DUMMYFUNCTION("if(isblank(A285),"""",filter(Moorings!A:A,Moorings!B:B=A285,Moorings!D:D=D285))"),"ATOSU-58322-00008")</f>
        <v>ATOSU-58322-00008</v>
      </c>
      <c r="F285" s="69" t="str">
        <f>IFERROR(__xludf.DUMMYFUNCTION("if(isblank(A285),"""",filter(Moorings!C:C,Moorings!B:B=A285,Moorings!D:D=D285))"),"1150")</f>
        <v>1150</v>
      </c>
      <c r="G285" s="23" t="s">
        <v>225</v>
      </c>
      <c r="H285" s="67">
        <v>0.0902</v>
      </c>
      <c r="I285" s="23" t="s">
        <v>226</v>
      </c>
      <c r="J285" s="23"/>
      <c r="K285" s="23"/>
      <c r="L285" s="23"/>
      <c r="M285" s="23"/>
      <c r="N285" s="23"/>
      <c r="O285" s="43"/>
      <c r="P285" s="43"/>
      <c r="Q285" s="43"/>
      <c r="R285" s="43"/>
    </row>
    <row r="286" ht="14.25" customHeight="1">
      <c r="A286" s="24"/>
      <c r="B286" s="17" t="str">
        <f>IFERROR(__xludf.DUMMYFUNCTION("if(isblank(A286),"""",filter(Moorings!A:A,Moorings!B:B=left(A286,14),Moorings!D:D=D286))"),"")</f>
        <v/>
      </c>
      <c r="C286" s="17" t="str">
        <f>IFERROR(__xludf.DUMMYFUNCTION("if(isblank(A286),"""",filter(Moorings!C:C,Moorings!B:B=left(A286,14),Moorings!D:D=D286))"),"")</f>
        <v/>
      </c>
      <c r="D286" s="27"/>
      <c r="E286" s="17" t="str">
        <f>IFERROR(__xludf.DUMMYFUNCTION("if(isblank(A286),"""",filter(Moorings!A:A,Moorings!B:B=A286,Moorings!D:D=D286))"),"")</f>
        <v/>
      </c>
      <c r="F286" s="17" t="str">
        <f>IFERROR(__xludf.DUMMYFUNCTION("if(isblank(A286),"""",filter(Moorings!C:C,Moorings!B:B=A286,Moorings!D:D=D286))"),"")</f>
        <v/>
      </c>
      <c r="G286" s="24"/>
      <c r="H286" s="24"/>
      <c r="I286" s="24"/>
      <c r="J286" s="23"/>
      <c r="K286" s="23"/>
      <c r="L286" s="23"/>
      <c r="M286" s="23"/>
      <c r="N286" s="23"/>
      <c r="O286" s="10"/>
      <c r="P286" s="10"/>
      <c r="Q286" s="10"/>
      <c r="R286" s="10"/>
    </row>
    <row r="287" ht="14.25" customHeight="1">
      <c r="A287" s="24" t="s">
        <v>81</v>
      </c>
      <c r="B287" s="17" t="str">
        <f>IFERROR(__xludf.DUMMYFUNCTION("if(isblank(A287),"""",filter(Moorings!A:A,Moorings!B:B=left(A287,14),Moorings!D:D=D287))"),"ATAPL-68870-002-0144")</f>
        <v>ATAPL-68870-002-0144</v>
      </c>
      <c r="C287" s="17" t="str">
        <f>IFERROR(__xludf.DUMMYFUNCTION("if(isblank(A287),"""",filter(Moorings!C:C,Moorings!B:B=left(A287,14),Moorings!D:D=D287))"),"SN0144")</f>
        <v>SN0144</v>
      </c>
      <c r="D287" s="27">
        <v>2.0</v>
      </c>
      <c r="E287" s="17" t="str">
        <f>IFERROR(__xludf.DUMMYFUNCTION("if(isblank(A287),"""",filter(Moorings!A:A,Moorings!B:B=A287,Moorings!D:D=D287))"),"ATOSU-58322-00013")</f>
        <v>ATOSU-58322-00013</v>
      </c>
      <c r="F287" s="17" t="str">
        <f>IFERROR(__xludf.DUMMYFUNCTION("if(isblank(A287),"""",filter(Moorings!C:C,Moorings!B:B=A287,Moorings!D:D=D287))"),"1289")</f>
        <v>1289</v>
      </c>
      <c r="G287" s="24" t="s">
        <v>210</v>
      </c>
      <c r="H287" s="24">
        <v>0.039</v>
      </c>
      <c r="I287" s="24" t="s">
        <v>227</v>
      </c>
      <c r="J287" s="23"/>
      <c r="K287" s="23"/>
      <c r="L287" s="23"/>
      <c r="M287" s="23"/>
      <c r="N287" s="23"/>
      <c r="O287" s="10"/>
      <c r="P287" s="10"/>
      <c r="Q287" s="10"/>
      <c r="R287" s="10"/>
    </row>
    <row r="288" ht="14.25" customHeight="1">
      <c r="A288" s="24" t="s">
        <v>81</v>
      </c>
      <c r="B288" s="17" t="str">
        <f>IFERROR(__xludf.DUMMYFUNCTION("if(isblank(A288),"""",filter(Moorings!A:A,Moorings!B:B=left(A288,14),Moorings!D:D=D288))"),"ATAPL-68870-002-0144")</f>
        <v>ATAPL-68870-002-0144</v>
      </c>
      <c r="C288" s="17" t="str">
        <f>IFERROR(__xludf.DUMMYFUNCTION("if(isblank(A288),"""",filter(Moorings!C:C,Moorings!B:B=left(A288,14),Moorings!D:D=D288))"),"SN0144")</f>
        <v>SN0144</v>
      </c>
      <c r="D288" s="27">
        <v>2.0</v>
      </c>
      <c r="E288" s="17" t="str">
        <f>IFERROR(__xludf.DUMMYFUNCTION("if(isblank(A288),"""",filter(Moorings!A:A,Moorings!B:B=A288,Moorings!D:D=D288))"),"ATOSU-58322-00013")</f>
        <v>ATOSU-58322-00013</v>
      </c>
      <c r="F288" s="17" t="str">
        <f>IFERROR(__xludf.DUMMYFUNCTION("if(isblank(A288),"""",filter(Moorings!C:C,Moorings!B:B=A288,Moorings!D:D=D288))"),"1289")</f>
        <v>1289</v>
      </c>
      <c r="G288" s="24" t="s">
        <v>212</v>
      </c>
      <c r="H288" s="24">
        <v>124.0</v>
      </c>
      <c r="I288" s="24" t="s">
        <v>228</v>
      </c>
      <c r="J288" s="23"/>
      <c r="K288" s="23"/>
      <c r="L288" s="23"/>
      <c r="M288" s="23"/>
      <c r="N288" s="23"/>
      <c r="O288" s="10"/>
      <c r="P288" s="10"/>
      <c r="Q288" s="10"/>
      <c r="R288" s="10"/>
    </row>
    <row r="289" ht="14.25" customHeight="1">
      <c r="A289" s="24" t="s">
        <v>81</v>
      </c>
      <c r="B289" s="17" t="str">
        <f>IFERROR(__xludf.DUMMYFUNCTION("if(isblank(A289),"""",filter(Moorings!A:A,Moorings!B:B=left(A289,14),Moorings!D:D=D289))"),"ATAPL-68870-002-0144")</f>
        <v>ATAPL-68870-002-0144</v>
      </c>
      <c r="C289" s="17" t="str">
        <f>IFERROR(__xludf.DUMMYFUNCTION("if(isblank(A289),"""",filter(Moorings!C:C,Moorings!B:B=left(A289,14),Moorings!D:D=D289))"),"SN0144")</f>
        <v>SN0144</v>
      </c>
      <c r="D289" s="27">
        <v>2.0</v>
      </c>
      <c r="E289" s="17" t="str">
        <f>IFERROR(__xludf.DUMMYFUNCTION("if(isblank(A289),"""",filter(Moorings!A:A,Moorings!B:B=A289,Moorings!D:D=D289))"),"ATOSU-58322-00013")</f>
        <v>ATOSU-58322-00013</v>
      </c>
      <c r="F289" s="17" t="str">
        <f>IFERROR(__xludf.DUMMYFUNCTION("if(isblank(A289),"""",filter(Moorings!C:C,Moorings!B:B=A289,Moorings!D:D=D289))"),"1289")</f>
        <v>1289</v>
      </c>
      <c r="G289" s="24" t="s">
        <v>214</v>
      </c>
      <c r="H289" s="24">
        <v>700.0</v>
      </c>
      <c r="I289" s="24" t="s">
        <v>227</v>
      </c>
      <c r="J289" s="23"/>
      <c r="K289" s="23"/>
      <c r="L289" s="23"/>
      <c r="M289" s="23"/>
      <c r="N289" s="23"/>
      <c r="O289" s="10"/>
      <c r="P289" s="10"/>
      <c r="Q289" s="10"/>
      <c r="R289" s="10"/>
    </row>
    <row r="290" ht="14.25" customHeight="1">
      <c r="A290" s="24" t="s">
        <v>81</v>
      </c>
      <c r="B290" s="17" t="str">
        <f>IFERROR(__xludf.DUMMYFUNCTION("if(isblank(A290),"""",filter(Moorings!A:A,Moorings!B:B=left(A290,14),Moorings!D:D=D290))"),"ATAPL-68870-002-0144")</f>
        <v>ATAPL-68870-002-0144</v>
      </c>
      <c r="C290" s="17" t="str">
        <f>IFERROR(__xludf.DUMMYFUNCTION("if(isblank(A290),"""",filter(Moorings!C:C,Moorings!B:B=left(A290,14),Moorings!D:D=D290))"),"SN0144")</f>
        <v>SN0144</v>
      </c>
      <c r="D290" s="27">
        <v>2.0</v>
      </c>
      <c r="E290" s="17" t="str">
        <f>IFERROR(__xludf.DUMMYFUNCTION("if(isblank(A290),"""",filter(Moorings!A:A,Moorings!B:B=A290,Moorings!D:D=D290))"),"ATOSU-58322-00013")</f>
        <v>ATOSU-58322-00013</v>
      </c>
      <c r="F290" s="17" t="str">
        <f>IFERROR(__xludf.DUMMYFUNCTION("if(isblank(A290),"""",filter(Moorings!C:C,Moorings!B:B=A290,Moorings!D:D=D290))"),"1289")</f>
        <v>1289</v>
      </c>
      <c r="G290" s="24" t="s">
        <v>215</v>
      </c>
      <c r="H290" s="24">
        <v>1.076</v>
      </c>
      <c r="I290" s="24" t="s">
        <v>227</v>
      </c>
      <c r="J290" s="23"/>
      <c r="K290" s="23"/>
      <c r="L290" s="23"/>
      <c r="M290" s="23"/>
      <c r="N290" s="23"/>
      <c r="O290" s="10"/>
      <c r="P290" s="10"/>
      <c r="Q290" s="10"/>
      <c r="R290" s="10"/>
    </row>
    <row r="291" ht="14.25" customHeight="1">
      <c r="A291" s="24" t="s">
        <v>81</v>
      </c>
      <c r="B291" s="17" t="str">
        <f>IFERROR(__xludf.DUMMYFUNCTION("if(isblank(A291),"""",filter(Moorings!A:A,Moorings!B:B=left(A291,14),Moorings!D:D=D291))"),"ATAPL-68870-002-0144")</f>
        <v>ATAPL-68870-002-0144</v>
      </c>
      <c r="C291" s="17" t="str">
        <f>IFERROR(__xludf.DUMMYFUNCTION("if(isblank(A291),"""",filter(Moorings!C:C,Moorings!B:B=left(A291,14),Moorings!D:D=D291))"),"SN0144")</f>
        <v>SN0144</v>
      </c>
      <c r="D291" s="27">
        <v>2.0</v>
      </c>
      <c r="E291" s="17" t="str">
        <f>IFERROR(__xludf.DUMMYFUNCTION("if(isblank(A291),"""",filter(Moorings!A:A,Moorings!B:B=A291,Moorings!D:D=D291))"),"ATOSU-58322-00013")</f>
        <v>ATOSU-58322-00013</v>
      </c>
      <c r="F291" s="17" t="str">
        <f>IFERROR(__xludf.DUMMYFUNCTION("if(isblank(A291),"""",filter(Moorings!C:C,Moorings!B:B=A291,Moorings!D:D=D291))"),"1289")</f>
        <v>1289</v>
      </c>
      <c r="G291" s="24" t="s">
        <v>217</v>
      </c>
      <c r="H291" s="24">
        <v>48.0</v>
      </c>
      <c r="I291" s="24" t="s">
        <v>218</v>
      </c>
      <c r="J291" s="23"/>
      <c r="K291" s="23"/>
      <c r="L291" s="23"/>
      <c r="M291" s="23"/>
      <c r="N291" s="23"/>
      <c r="O291" s="10"/>
      <c r="P291" s="10"/>
      <c r="Q291" s="10"/>
      <c r="R291" s="10"/>
    </row>
    <row r="292" ht="14.25" customHeight="1">
      <c r="A292" s="24" t="s">
        <v>81</v>
      </c>
      <c r="B292" s="17" t="str">
        <f>IFERROR(__xludf.DUMMYFUNCTION("if(isblank(A292),"""",filter(Moorings!A:A,Moorings!B:B=left(A292,14),Moorings!D:D=D292))"),"ATAPL-68870-002-0144")</f>
        <v>ATAPL-68870-002-0144</v>
      </c>
      <c r="C292" s="17" t="str">
        <f>IFERROR(__xludf.DUMMYFUNCTION("if(isblank(A292),"""",filter(Moorings!C:C,Moorings!B:B=left(A292,14),Moorings!D:D=D292))"),"SN0144")</f>
        <v>SN0144</v>
      </c>
      <c r="D292" s="27">
        <v>2.0</v>
      </c>
      <c r="E292" s="17" t="str">
        <f>IFERROR(__xludf.DUMMYFUNCTION("if(isblank(A292),"""",filter(Moorings!A:A,Moorings!B:B=A292,Moorings!D:D=D292))"),"ATOSU-58322-00013")</f>
        <v>ATOSU-58322-00013</v>
      </c>
      <c r="F292" s="17" t="str">
        <f>IFERROR(__xludf.DUMMYFUNCTION("if(isblank(A292),"""",filter(Moorings!C:C,Moorings!B:B=A292,Moorings!D:D=D292))"),"1289")</f>
        <v>1289</v>
      </c>
      <c r="G292" s="24" t="s">
        <v>219</v>
      </c>
      <c r="H292" s="46">
        <v>1.842E-6</v>
      </c>
      <c r="I292" s="24" t="s">
        <v>220</v>
      </c>
      <c r="J292" s="23"/>
      <c r="K292" s="23"/>
      <c r="L292" s="23"/>
      <c r="M292" s="23"/>
      <c r="N292" s="23"/>
      <c r="O292" s="10"/>
      <c r="P292" s="10"/>
      <c r="Q292" s="10"/>
      <c r="R292" s="10"/>
    </row>
    <row r="293" ht="14.25" customHeight="1">
      <c r="A293" s="24" t="s">
        <v>81</v>
      </c>
      <c r="B293" s="17" t="str">
        <f>IFERROR(__xludf.DUMMYFUNCTION("if(isblank(A293),"""",filter(Moorings!A:A,Moorings!B:B=left(A293,14),Moorings!D:D=D293))"),"ATAPL-68870-002-0144")</f>
        <v>ATAPL-68870-002-0144</v>
      </c>
      <c r="C293" s="17" t="str">
        <f>IFERROR(__xludf.DUMMYFUNCTION("if(isblank(A293),"""",filter(Moorings!C:C,Moorings!B:B=left(A293,14),Moorings!D:D=D293))"),"SN0144")</f>
        <v>SN0144</v>
      </c>
      <c r="D293" s="27">
        <v>2.0</v>
      </c>
      <c r="E293" s="17" t="str">
        <f>IFERROR(__xludf.DUMMYFUNCTION("if(isblank(A293),"""",filter(Moorings!A:A,Moorings!B:B=A293,Moorings!D:D=D293))"),"ATOSU-58322-00013")</f>
        <v>ATOSU-58322-00013</v>
      </c>
      <c r="F293" s="17" t="str">
        <f>IFERROR(__xludf.DUMMYFUNCTION("if(isblank(A293),"""",filter(Moorings!C:C,Moorings!B:B=A293,Moorings!D:D=D293))"),"1289")</f>
        <v>1289</v>
      </c>
      <c r="G293" s="24" t="s">
        <v>221</v>
      </c>
      <c r="H293" s="24">
        <v>49.0</v>
      </c>
      <c r="I293" s="24" t="s">
        <v>218</v>
      </c>
      <c r="J293" s="23"/>
      <c r="K293" s="23"/>
      <c r="L293" s="23"/>
      <c r="M293" s="23"/>
      <c r="N293" s="23"/>
      <c r="O293" s="10"/>
      <c r="P293" s="10"/>
      <c r="Q293" s="10"/>
      <c r="R293" s="10"/>
    </row>
    <row r="294" ht="14.25" customHeight="1">
      <c r="A294" s="24" t="s">
        <v>81</v>
      </c>
      <c r="B294" s="17" t="str">
        <f>IFERROR(__xludf.DUMMYFUNCTION("if(isblank(A294),"""",filter(Moorings!A:A,Moorings!B:B=left(A294,14),Moorings!D:D=D294))"),"ATAPL-68870-002-0144")</f>
        <v>ATAPL-68870-002-0144</v>
      </c>
      <c r="C294" s="17" t="str">
        <f>IFERROR(__xludf.DUMMYFUNCTION("if(isblank(A294),"""",filter(Moorings!C:C,Moorings!B:B=left(A294,14),Moorings!D:D=D294))"),"SN0144")</f>
        <v>SN0144</v>
      </c>
      <c r="D294" s="27">
        <v>2.0</v>
      </c>
      <c r="E294" s="17" t="str">
        <f>IFERROR(__xludf.DUMMYFUNCTION("if(isblank(A294),"""",filter(Moorings!A:A,Moorings!B:B=A294,Moorings!D:D=D294))"),"ATOSU-58322-00013")</f>
        <v>ATOSU-58322-00013</v>
      </c>
      <c r="F294" s="17" t="str">
        <f>IFERROR(__xludf.DUMMYFUNCTION("if(isblank(A294),"""",filter(Moorings!C:C,Moorings!B:B=A294,Moorings!D:D=D294))"),"1289")</f>
        <v>1289</v>
      </c>
      <c r="G294" s="24" t="s">
        <v>222</v>
      </c>
      <c r="H294" s="24">
        <v>0.0121</v>
      </c>
      <c r="I294" s="24" t="s">
        <v>223</v>
      </c>
      <c r="J294" s="23"/>
      <c r="K294" s="23"/>
      <c r="L294" s="23"/>
      <c r="M294" s="23"/>
      <c r="N294" s="23"/>
      <c r="O294" s="10"/>
      <c r="P294" s="10"/>
      <c r="Q294" s="10"/>
      <c r="R294" s="10"/>
    </row>
    <row r="295" ht="14.25" customHeight="1">
      <c r="A295" s="24" t="s">
        <v>81</v>
      </c>
      <c r="B295" s="17" t="str">
        <f>IFERROR(__xludf.DUMMYFUNCTION("if(isblank(A295),"""",filter(Moorings!A:A,Moorings!B:B=left(A295,14),Moorings!D:D=D295))"),"ATAPL-68870-002-0144")</f>
        <v>ATAPL-68870-002-0144</v>
      </c>
      <c r="C295" s="17" t="str">
        <f>IFERROR(__xludf.DUMMYFUNCTION("if(isblank(A295),"""",filter(Moorings!C:C,Moorings!B:B=left(A295,14),Moorings!D:D=D295))"),"SN0144")</f>
        <v>SN0144</v>
      </c>
      <c r="D295" s="27">
        <v>2.0</v>
      </c>
      <c r="E295" s="17" t="str">
        <f>IFERROR(__xludf.DUMMYFUNCTION("if(isblank(A295),"""",filter(Moorings!A:A,Moorings!B:B=A295,Moorings!D:D=D295))"),"ATOSU-58322-00013")</f>
        <v>ATOSU-58322-00013</v>
      </c>
      <c r="F295" s="17" t="str">
        <f>IFERROR(__xludf.DUMMYFUNCTION("if(isblank(A295),"""",filter(Moorings!C:C,Moorings!B:B=A295,Moorings!D:D=D295))"),"1289")</f>
        <v>1289</v>
      </c>
      <c r="G295" s="24" t="s">
        <v>224</v>
      </c>
      <c r="H295" s="24">
        <v>51.0</v>
      </c>
      <c r="I295" s="24" t="s">
        <v>218</v>
      </c>
      <c r="J295" s="23"/>
      <c r="K295" s="23"/>
      <c r="L295" s="23"/>
      <c r="M295" s="23"/>
      <c r="N295" s="23"/>
      <c r="O295" s="10"/>
      <c r="P295" s="10"/>
      <c r="Q295" s="10"/>
      <c r="R295" s="10"/>
    </row>
    <row r="296" ht="14.25" customHeight="1">
      <c r="A296" s="24" t="s">
        <v>81</v>
      </c>
      <c r="B296" s="17" t="str">
        <f>IFERROR(__xludf.DUMMYFUNCTION("if(isblank(A296),"""",filter(Moorings!A:A,Moorings!B:B=left(A296,14),Moorings!D:D=D296))"),"ATAPL-68870-002-0144")</f>
        <v>ATAPL-68870-002-0144</v>
      </c>
      <c r="C296" s="17" t="str">
        <f>IFERROR(__xludf.DUMMYFUNCTION("if(isblank(A296),"""",filter(Moorings!C:C,Moorings!B:B=left(A296,14),Moorings!D:D=D296))"),"SN0144")</f>
        <v>SN0144</v>
      </c>
      <c r="D296" s="27">
        <v>2.0</v>
      </c>
      <c r="E296" s="17" t="str">
        <f>IFERROR(__xludf.DUMMYFUNCTION("if(isblank(A296),"""",filter(Moorings!A:A,Moorings!B:B=A296,Moorings!D:D=D296))"),"ATOSU-58322-00013")</f>
        <v>ATOSU-58322-00013</v>
      </c>
      <c r="F296" s="17" t="str">
        <f>IFERROR(__xludf.DUMMYFUNCTION("if(isblank(A296),"""",filter(Moorings!C:C,Moorings!B:B=A296,Moorings!D:D=D296))"),"1289")</f>
        <v>1289</v>
      </c>
      <c r="G296" s="24" t="s">
        <v>225</v>
      </c>
      <c r="H296" s="24">
        <v>0.0905</v>
      </c>
      <c r="I296" s="24" t="s">
        <v>226</v>
      </c>
      <c r="J296" s="23"/>
      <c r="K296" s="23"/>
      <c r="L296" s="23"/>
      <c r="M296" s="23"/>
      <c r="N296" s="23"/>
      <c r="O296" s="10"/>
      <c r="P296" s="10"/>
      <c r="Q296" s="10"/>
      <c r="R296" s="10"/>
    </row>
    <row r="297" ht="14.25" customHeight="1">
      <c r="A297" s="24"/>
      <c r="B297" s="17" t="str">
        <f>IFERROR(__xludf.DUMMYFUNCTION("if(isblank(A297),"""",filter(Moorings!A:A,Moorings!B:B=left(A297,14),Moorings!D:D=D297))"),"")</f>
        <v/>
      </c>
      <c r="C297" s="17" t="str">
        <f>IFERROR(__xludf.DUMMYFUNCTION("if(isblank(A297),"""",filter(Moorings!C:C,Moorings!B:B=left(A297,14),Moorings!D:D=D297))"),"")</f>
        <v/>
      </c>
      <c r="D297" s="27"/>
      <c r="E297" s="17" t="str">
        <f>IFERROR(__xludf.DUMMYFUNCTION("if(isblank(A297),"""",filter(Moorings!A:A,Moorings!B:B=A297,Moorings!D:D=D297))"),"")</f>
        <v/>
      </c>
      <c r="F297" s="17" t="str">
        <f>IFERROR(__xludf.DUMMYFUNCTION("if(isblank(A297),"""",filter(Moorings!C:C,Moorings!B:B=A297,Moorings!D:D=D297))"),"")</f>
        <v/>
      </c>
      <c r="G297" s="24"/>
      <c r="H297" s="24"/>
      <c r="I297" s="24"/>
      <c r="J297" s="23"/>
      <c r="K297" s="23"/>
      <c r="L297" s="23"/>
      <c r="M297" s="23"/>
      <c r="N297" s="23"/>
      <c r="O297" s="10"/>
      <c r="P297" s="10"/>
      <c r="Q297" s="10"/>
      <c r="R297" s="10"/>
    </row>
    <row r="298" ht="14.25" customHeight="1">
      <c r="A298" s="30" t="s">
        <v>81</v>
      </c>
      <c r="B298" s="17" t="str">
        <f>IFERROR(__xludf.DUMMYFUNCTION("if(isblank(A298),"""",filter(Moorings!A:A,Moorings!B:B=left(A298,14),Moorings!D:D=D298))"),"ATAPL-68870-002-0144")</f>
        <v>ATAPL-68870-002-0144</v>
      </c>
      <c r="C298" s="17" t="str">
        <f>IFERROR(__xludf.DUMMYFUNCTION("if(isblank(A298),"""",filter(Moorings!C:C,Moorings!B:B=left(A298,14),Moorings!D:D=D298))"),"SN0140")</f>
        <v>SN0140</v>
      </c>
      <c r="D298" s="35">
        <v>3.0</v>
      </c>
      <c r="E298" s="17" t="str">
        <f>IFERROR(__xludf.DUMMYFUNCTION("if(isblank(A298),"""",filter(Moorings!A:A,Moorings!B:B=A298,Moorings!D:D=D298))"),"ATOSU-58322-00008")</f>
        <v>ATOSU-58322-00008</v>
      </c>
      <c r="F298" s="17" t="str">
        <f>IFERROR(__xludf.DUMMYFUNCTION("if(isblank(A298),"""",filter(Moorings!C:C,Moorings!B:B=A298,Moorings!D:D=D298))"),"1150")</f>
        <v>1150</v>
      </c>
      <c r="G298" s="24" t="s">
        <v>210</v>
      </c>
      <c r="H298" s="24">
        <v>0.039</v>
      </c>
      <c r="I298" s="52" t="s">
        <v>178</v>
      </c>
      <c r="J298" s="23"/>
      <c r="K298" s="23"/>
      <c r="L298" s="23"/>
      <c r="M298" s="23"/>
      <c r="N298" s="23"/>
      <c r="O298" s="10"/>
      <c r="P298" s="10"/>
      <c r="Q298" s="10"/>
      <c r="R298" s="10"/>
    </row>
    <row r="299" ht="14.25" customHeight="1">
      <c r="A299" s="30" t="s">
        <v>81</v>
      </c>
      <c r="B299" s="17" t="str">
        <f>IFERROR(__xludf.DUMMYFUNCTION("if(isblank(A299),"""",filter(Moorings!A:A,Moorings!B:B=left(A299,14),Moorings!D:D=D299))"),"ATAPL-68870-002-0144")</f>
        <v>ATAPL-68870-002-0144</v>
      </c>
      <c r="C299" s="17" t="str">
        <f>IFERROR(__xludf.DUMMYFUNCTION("if(isblank(A299),"""",filter(Moorings!C:C,Moorings!B:B=left(A299,14),Moorings!D:D=D299))"),"SN0140")</f>
        <v>SN0140</v>
      </c>
      <c r="D299" s="35">
        <v>3.0</v>
      </c>
      <c r="E299" s="17" t="str">
        <f>IFERROR(__xludf.DUMMYFUNCTION("if(isblank(A299),"""",filter(Moorings!A:A,Moorings!B:B=A299,Moorings!D:D=D299))"),"ATOSU-58322-00008")</f>
        <v>ATOSU-58322-00008</v>
      </c>
      <c r="F299" s="17" t="str">
        <f>IFERROR(__xludf.DUMMYFUNCTION("if(isblank(A299),"""",filter(Moorings!C:C,Moorings!B:B=A299,Moorings!D:D=D299))"),"1150")</f>
        <v>1150</v>
      </c>
      <c r="G299" s="24" t="s">
        <v>212</v>
      </c>
      <c r="H299" s="24">
        <v>124.0</v>
      </c>
      <c r="I299" s="30"/>
      <c r="J299" s="23"/>
      <c r="K299" s="23"/>
      <c r="L299" s="23"/>
      <c r="M299" s="23"/>
      <c r="N299" s="23"/>
      <c r="O299" s="10"/>
      <c r="P299" s="10"/>
      <c r="Q299" s="10"/>
      <c r="R299" s="10"/>
    </row>
    <row r="300" ht="14.25" customHeight="1">
      <c r="A300" s="30" t="s">
        <v>81</v>
      </c>
      <c r="B300" s="17" t="str">
        <f>IFERROR(__xludf.DUMMYFUNCTION("if(isblank(A300),"""",filter(Moorings!A:A,Moorings!B:B=left(A300,14),Moorings!D:D=D300))"),"ATAPL-68870-002-0144")</f>
        <v>ATAPL-68870-002-0144</v>
      </c>
      <c r="C300" s="17" t="str">
        <f>IFERROR(__xludf.DUMMYFUNCTION("if(isblank(A300),"""",filter(Moorings!C:C,Moorings!B:B=left(A300,14),Moorings!D:D=D300))"),"SN0140")</f>
        <v>SN0140</v>
      </c>
      <c r="D300" s="35">
        <v>3.0</v>
      </c>
      <c r="E300" s="17" t="str">
        <f>IFERROR(__xludf.DUMMYFUNCTION("if(isblank(A300),"""",filter(Moorings!A:A,Moorings!B:B=A300,Moorings!D:D=D300))"),"ATOSU-58322-00008")</f>
        <v>ATOSU-58322-00008</v>
      </c>
      <c r="F300" s="17" t="str">
        <f>IFERROR(__xludf.DUMMYFUNCTION("if(isblank(A300),"""",filter(Moorings!C:C,Moorings!B:B=A300,Moorings!D:D=D300))"),"1150")</f>
        <v>1150</v>
      </c>
      <c r="G300" s="24" t="s">
        <v>214</v>
      </c>
      <c r="H300" s="24">
        <v>700.0</v>
      </c>
      <c r="I300" s="30"/>
      <c r="J300" s="23"/>
      <c r="K300" s="23"/>
      <c r="L300" s="23"/>
      <c r="M300" s="23"/>
      <c r="N300" s="23"/>
      <c r="O300" s="10"/>
      <c r="P300" s="10"/>
      <c r="Q300" s="10"/>
      <c r="R300" s="10"/>
    </row>
    <row r="301" ht="14.25" customHeight="1">
      <c r="A301" s="30" t="s">
        <v>81</v>
      </c>
      <c r="B301" s="17" t="str">
        <f>IFERROR(__xludf.DUMMYFUNCTION("if(isblank(A301),"""",filter(Moorings!A:A,Moorings!B:B=left(A301,14),Moorings!D:D=D301))"),"ATAPL-68870-002-0144")</f>
        <v>ATAPL-68870-002-0144</v>
      </c>
      <c r="C301" s="17" t="str">
        <f>IFERROR(__xludf.DUMMYFUNCTION("if(isblank(A301),"""",filter(Moorings!C:C,Moorings!B:B=left(A301,14),Moorings!D:D=D301))"),"SN0140")</f>
        <v>SN0140</v>
      </c>
      <c r="D301" s="35">
        <v>3.0</v>
      </c>
      <c r="E301" s="17" t="str">
        <f>IFERROR(__xludf.DUMMYFUNCTION("if(isblank(A301),"""",filter(Moorings!A:A,Moorings!B:B=A301,Moorings!D:D=D301))"),"ATOSU-58322-00008")</f>
        <v>ATOSU-58322-00008</v>
      </c>
      <c r="F301" s="17" t="str">
        <f>IFERROR(__xludf.DUMMYFUNCTION("if(isblank(A301),"""",filter(Moorings!C:C,Moorings!B:B=A301,Moorings!D:D=D301))"),"1150")</f>
        <v>1150</v>
      </c>
      <c r="G301" s="24" t="s">
        <v>215</v>
      </c>
      <c r="H301" s="24">
        <v>1.076</v>
      </c>
      <c r="I301" s="30"/>
      <c r="J301" s="23"/>
      <c r="K301" s="23"/>
      <c r="L301" s="23"/>
      <c r="M301" s="23"/>
      <c r="N301" s="23"/>
      <c r="O301" s="10"/>
      <c r="P301" s="10"/>
      <c r="Q301" s="10"/>
      <c r="R301" s="10"/>
    </row>
    <row r="302" ht="14.25" customHeight="1">
      <c r="A302" s="30" t="s">
        <v>81</v>
      </c>
      <c r="B302" s="17" t="str">
        <f>IFERROR(__xludf.DUMMYFUNCTION("if(isblank(A302),"""",filter(Moorings!A:A,Moorings!B:B=left(A302,14),Moorings!D:D=D302))"),"ATAPL-68870-002-0144")</f>
        <v>ATAPL-68870-002-0144</v>
      </c>
      <c r="C302" s="17" t="str">
        <f>IFERROR(__xludf.DUMMYFUNCTION("if(isblank(A302),"""",filter(Moorings!C:C,Moorings!B:B=left(A302,14),Moorings!D:D=D302))"),"SN0140")</f>
        <v>SN0140</v>
      </c>
      <c r="D302" s="35">
        <v>3.0</v>
      </c>
      <c r="E302" s="17" t="str">
        <f>IFERROR(__xludf.DUMMYFUNCTION("if(isblank(A302),"""",filter(Moorings!A:A,Moorings!B:B=A302,Moorings!D:D=D302))"),"ATOSU-58322-00008")</f>
        <v>ATOSU-58322-00008</v>
      </c>
      <c r="F302" s="17" t="str">
        <f>IFERROR(__xludf.DUMMYFUNCTION("if(isblank(A302),"""",filter(Moorings!C:C,Moorings!B:B=A302,Moorings!D:D=D302))"),"1150")</f>
        <v>1150</v>
      </c>
      <c r="G302" s="52" t="s">
        <v>217</v>
      </c>
      <c r="H302" s="52">
        <v>50.0</v>
      </c>
      <c r="I302" s="52" t="s">
        <v>229</v>
      </c>
      <c r="J302" s="23"/>
      <c r="K302" s="23"/>
      <c r="L302" s="23"/>
      <c r="M302" s="23"/>
      <c r="N302" s="23"/>
      <c r="O302" s="10"/>
      <c r="P302" s="10"/>
      <c r="Q302" s="10"/>
      <c r="R302" s="10"/>
    </row>
    <row r="303" ht="14.25" customHeight="1">
      <c r="A303" s="30" t="s">
        <v>81</v>
      </c>
      <c r="B303" s="17" t="str">
        <f>IFERROR(__xludf.DUMMYFUNCTION("if(isblank(A303),"""",filter(Moorings!A:A,Moorings!B:B=left(A303,14),Moorings!D:D=D303))"),"ATAPL-68870-002-0144")</f>
        <v>ATAPL-68870-002-0144</v>
      </c>
      <c r="C303" s="17" t="str">
        <f>IFERROR(__xludf.DUMMYFUNCTION("if(isblank(A303),"""",filter(Moorings!C:C,Moorings!B:B=left(A303,14),Moorings!D:D=D303))"),"SN0140")</f>
        <v>SN0140</v>
      </c>
      <c r="D303" s="35">
        <v>3.0</v>
      </c>
      <c r="E303" s="17" t="str">
        <f>IFERROR(__xludf.DUMMYFUNCTION("if(isblank(A303),"""",filter(Moorings!A:A,Moorings!B:B=A303,Moorings!D:D=D303))"),"ATOSU-58322-00008")</f>
        <v>ATOSU-58322-00008</v>
      </c>
      <c r="F303" s="17" t="str">
        <f>IFERROR(__xludf.DUMMYFUNCTION("if(isblank(A303),"""",filter(Moorings!C:C,Moorings!B:B=A303,Moorings!D:D=D303))"),"1150")</f>
        <v>1150</v>
      </c>
      <c r="G303" s="52" t="s">
        <v>219</v>
      </c>
      <c r="H303" s="71">
        <v>1.922E-6</v>
      </c>
      <c r="I303" s="30"/>
      <c r="J303" s="23"/>
      <c r="K303" s="23"/>
      <c r="L303" s="23"/>
      <c r="M303" s="23"/>
      <c r="N303" s="23"/>
      <c r="O303" s="10"/>
      <c r="P303" s="10"/>
      <c r="Q303" s="10"/>
      <c r="R303" s="10"/>
    </row>
    <row r="304" ht="14.25" customHeight="1">
      <c r="A304" s="30" t="s">
        <v>81</v>
      </c>
      <c r="B304" s="17" t="str">
        <f>IFERROR(__xludf.DUMMYFUNCTION("if(isblank(A304),"""",filter(Moorings!A:A,Moorings!B:B=left(A304,14),Moorings!D:D=D304))"),"ATAPL-68870-002-0144")</f>
        <v>ATAPL-68870-002-0144</v>
      </c>
      <c r="C304" s="17" t="str">
        <f>IFERROR(__xludf.DUMMYFUNCTION("if(isblank(A304),"""",filter(Moorings!C:C,Moorings!B:B=left(A304,14),Moorings!D:D=D304))"),"SN0140")</f>
        <v>SN0140</v>
      </c>
      <c r="D304" s="35">
        <v>3.0</v>
      </c>
      <c r="E304" s="17" t="str">
        <f>IFERROR(__xludf.DUMMYFUNCTION("if(isblank(A304),"""",filter(Moorings!A:A,Moorings!B:B=A304,Moorings!D:D=D304))"),"ATOSU-58322-00008")</f>
        <v>ATOSU-58322-00008</v>
      </c>
      <c r="F304" s="17" t="str">
        <f>IFERROR(__xludf.DUMMYFUNCTION("if(isblank(A304),"""",filter(Moorings!C:C,Moorings!B:B=A304,Moorings!D:D=D304))"),"1150")</f>
        <v>1150</v>
      </c>
      <c r="G304" s="52" t="s">
        <v>221</v>
      </c>
      <c r="H304" s="52">
        <v>51.0</v>
      </c>
      <c r="I304" s="30"/>
      <c r="J304" s="23"/>
      <c r="K304" s="23"/>
      <c r="L304" s="23"/>
      <c r="M304" s="23"/>
      <c r="N304" s="23"/>
      <c r="O304" s="10"/>
      <c r="P304" s="10"/>
      <c r="Q304" s="10"/>
      <c r="R304" s="10"/>
    </row>
    <row r="305" ht="14.25" customHeight="1">
      <c r="A305" s="30" t="s">
        <v>81</v>
      </c>
      <c r="B305" s="17" t="str">
        <f>IFERROR(__xludf.DUMMYFUNCTION("if(isblank(A305),"""",filter(Moorings!A:A,Moorings!B:B=left(A305,14),Moorings!D:D=D305))"),"ATAPL-68870-002-0144")</f>
        <v>ATAPL-68870-002-0144</v>
      </c>
      <c r="C305" s="17" t="str">
        <f>IFERROR(__xludf.DUMMYFUNCTION("if(isblank(A305),"""",filter(Moorings!C:C,Moorings!B:B=left(A305,14),Moorings!D:D=D305))"),"SN0140")</f>
        <v>SN0140</v>
      </c>
      <c r="D305" s="35">
        <v>3.0</v>
      </c>
      <c r="E305" s="17" t="str">
        <f>IFERROR(__xludf.DUMMYFUNCTION("if(isblank(A305),"""",filter(Moorings!A:A,Moorings!B:B=A305,Moorings!D:D=D305))"),"ATOSU-58322-00008")</f>
        <v>ATOSU-58322-00008</v>
      </c>
      <c r="F305" s="17" t="str">
        <f>IFERROR(__xludf.DUMMYFUNCTION("if(isblank(A305),"""",filter(Moorings!C:C,Moorings!B:B=A305,Moorings!D:D=D305))"),"1150")</f>
        <v>1150</v>
      </c>
      <c r="G305" s="52" t="s">
        <v>222</v>
      </c>
      <c r="H305" s="52">
        <v>0.0069</v>
      </c>
      <c r="I305" s="30"/>
      <c r="J305" s="23"/>
      <c r="K305" s="23"/>
      <c r="L305" s="23"/>
      <c r="M305" s="23"/>
      <c r="N305" s="23"/>
      <c r="O305" s="10"/>
      <c r="P305" s="10"/>
      <c r="Q305" s="10"/>
      <c r="R305" s="10"/>
    </row>
    <row r="306" ht="14.25" customHeight="1">
      <c r="A306" s="30" t="s">
        <v>81</v>
      </c>
      <c r="B306" s="17" t="str">
        <f>IFERROR(__xludf.DUMMYFUNCTION("if(isblank(A306),"""",filter(Moorings!A:A,Moorings!B:B=left(A306,14),Moorings!D:D=D306))"),"ATAPL-68870-002-0144")</f>
        <v>ATAPL-68870-002-0144</v>
      </c>
      <c r="C306" s="17" t="str">
        <f>IFERROR(__xludf.DUMMYFUNCTION("if(isblank(A306),"""",filter(Moorings!C:C,Moorings!B:B=left(A306,14),Moorings!D:D=D306))"),"SN0140")</f>
        <v>SN0140</v>
      </c>
      <c r="D306" s="35">
        <v>3.0</v>
      </c>
      <c r="E306" s="17" t="str">
        <f>IFERROR(__xludf.DUMMYFUNCTION("if(isblank(A306),"""",filter(Moorings!A:A,Moorings!B:B=A306,Moorings!D:D=D306))"),"ATOSU-58322-00008")</f>
        <v>ATOSU-58322-00008</v>
      </c>
      <c r="F306" s="17" t="str">
        <f>IFERROR(__xludf.DUMMYFUNCTION("if(isblank(A306),"""",filter(Moorings!C:C,Moorings!B:B=A306,Moorings!D:D=D306))"),"1150")</f>
        <v>1150</v>
      </c>
      <c r="G306" s="52" t="s">
        <v>224</v>
      </c>
      <c r="H306" s="52">
        <v>42.0</v>
      </c>
      <c r="I306" s="30"/>
      <c r="J306" s="23"/>
      <c r="K306" s="23"/>
      <c r="L306" s="23"/>
      <c r="M306" s="23"/>
      <c r="N306" s="23"/>
      <c r="O306" s="10"/>
      <c r="P306" s="10"/>
      <c r="Q306" s="10"/>
      <c r="R306" s="10"/>
    </row>
    <row r="307" ht="14.25" customHeight="1">
      <c r="A307" s="30" t="s">
        <v>81</v>
      </c>
      <c r="B307" s="17" t="str">
        <f>IFERROR(__xludf.DUMMYFUNCTION("if(isblank(A307),"""",filter(Moorings!A:A,Moorings!B:B=left(A307,14),Moorings!D:D=D307))"),"ATAPL-68870-002-0144")</f>
        <v>ATAPL-68870-002-0144</v>
      </c>
      <c r="C307" s="17" t="str">
        <f>IFERROR(__xludf.DUMMYFUNCTION("if(isblank(A307),"""",filter(Moorings!C:C,Moorings!B:B=left(A307,14),Moorings!D:D=D307))"),"SN0140")</f>
        <v>SN0140</v>
      </c>
      <c r="D307" s="35">
        <v>3.0</v>
      </c>
      <c r="E307" s="17" t="str">
        <f>IFERROR(__xludf.DUMMYFUNCTION("if(isblank(A307),"""",filter(Moorings!A:A,Moorings!B:B=A307,Moorings!D:D=D307))"),"ATOSU-58322-00008")</f>
        <v>ATOSU-58322-00008</v>
      </c>
      <c r="F307" s="17" t="str">
        <f>IFERROR(__xludf.DUMMYFUNCTION("if(isblank(A307),"""",filter(Moorings!C:C,Moorings!B:B=A307,Moorings!D:D=D307))"),"1150")</f>
        <v>1150</v>
      </c>
      <c r="G307" s="52" t="s">
        <v>225</v>
      </c>
      <c r="H307" s="52">
        <v>0.0791</v>
      </c>
      <c r="I307" s="30"/>
      <c r="J307" s="23"/>
      <c r="K307" s="23"/>
      <c r="L307" s="23"/>
      <c r="M307" s="23"/>
      <c r="N307" s="23"/>
      <c r="O307" s="10"/>
      <c r="P307" s="10"/>
      <c r="Q307" s="10"/>
      <c r="R307" s="10"/>
    </row>
    <row r="308" ht="14.25" customHeight="1">
      <c r="A308" s="24"/>
      <c r="B308" s="17"/>
      <c r="C308" s="17"/>
      <c r="D308" s="27"/>
      <c r="E308" s="17"/>
      <c r="F308" s="17"/>
      <c r="G308" s="24"/>
      <c r="H308" s="24"/>
      <c r="I308" s="24"/>
      <c r="J308" s="23"/>
      <c r="K308" s="23"/>
      <c r="L308" s="23"/>
      <c r="M308" s="23"/>
      <c r="N308" s="23"/>
      <c r="O308" s="10"/>
      <c r="P308" s="10"/>
      <c r="Q308" s="10"/>
      <c r="R308" s="10"/>
    </row>
    <row r="309" ht="14.25" customHeight="1">
      <c r="A309" s="24" t="s">
        <v>84</v>
      </c>
      <c r="B309" s="17" t="str">
        <f>IFERROR(__xludf.DUMMYFUNCTION("if(isblank(A309),"""",filter(Moorings!A:A,Moorings!B:B=left(A309,14),Moorings!D:D=D309))"),"ATAPL-68870-002-0141")</f>
        <v>ATAPL-68870-002-0141</v>
      </c>
      <c r="C309" s="17" t="str">
        <f>IFERROR(__xludf.DUMMYFUNCTION("if(isblank(A309),"""",filter(Moorings!C:C,Moorings!B:B=left(A309,14),Moorings!D:D=D309))"),"SN0141")</f>
        <v>SN0141</v>
      </c>
      <c r="D309" s="27">
        <v>1.0</v>
      </c>
      <c r="E309" s="17" t="str">
        <f>IFERROR(__xludf.DUMMYFUNCTION("if(isblank(A309),"""",filter(Moorings!A:A,Moorings!B:B=A309,Moorings!D:D=D309))"),"A00131")</f>
        <v>A00131</v>
      </c>
      <c r="F309" s="17" t="str">
        <f>IFERROR(__xludf.DUMMYFUNCTION("if(isblank(A309),"""",filter(Moorings!C:C,Moorings!B:B=A309,Moorings!D:D=D309))"),"128")</f>
        <v>128</v>
      </c>
      <c r="G309" s="24" t="s">
        <v>230</v>
      </c>
      <c r="H309" s="24" t="s">
        <v>231</v>
      </c>
      <c r="I309" s="24"/>
      <c r="J309" s="23"/>
      <c r="K309" s="23"/>
      <c r="L309" s="23"/>
      <c r="M309" s="23"/>
      <c r="N309" s="23"/>
      <c r="O309" s="10"/>
      <c r="P309" s="10"/>
      <c r="Q309" s="10"/>
      <c r="R309" s="10"/>
    </row>
    <row r="310" ht="14.25" customHeight="1">
      <c r="A310" s="24" t="s">
        <v>84</v>
      </c>
      <c r="B310" s="17" t="str">
        <f>IFERROR(__xludf.DUMMYFUNCTION("if(isblank(A310),"""",filter(Moorings!A:A,Moorings!B:B=left(A310,14),Moorings!D:D=D310))"),"ATAPL-68870-002-0141")</f>
        <v>ATAPL-68870-002-0141</v>
      </c>
      <c r="C310" s="17" t="str">
        <f>IFERROR(__xludf.DUMMYFUNCTION("if(isblank(A310),"""",filter(Moorings!C:C,Moorings!B:B=left(A310,14),Moorings!D:D=D310))"),"SN0141")</f>
        <v>SN0141</v>
      </c>
      <c r="D310" s="27">
        <v>1.0</v>
      </c>
      <c r="E310" s="17" t="str">
        <f>IFERROR(__xludf.DUMMYFUNCTION("if(isblank(A310),"""",filter(Moorings!A:A,Moorings!B:B=A310,Moorings!D:D=D310))"),"A00131")</f>
        <v>A00131</v>
      </c>
      <c r="F310" s="17" t="str">
        <f>IFERROR(__xludf.DUMMYFUNCTION("if(isblank(A310),"""",filter(Moorings!C:C,Moorings!B:B=A310,Moorings!D:D=D310))"),"128")</f>
        <v>128</v>
      </c>
      <c r="G310" s="24" t="s">
        <v>232</v>
      </c>
      <c r="H310" s="24" t="s">
        <v>233</v>
      </c>
      <c r="I310" s="24"/>
      <c r="J310" s="23"/>
      <c r="K310" s="23"/>
      <c r="L310" s="23"/>
      <c r="M310" s="23"/>
      <c r="N310" s="23"/>
      <c r="O310" s="10"/>
      <c r="P310" s="10"/>
      <c r="Q310" s="10"/>
      <c r="R310" s="10"/>
    </row>
    <row r="311" ht="14.25" customHeight="1">
      <c r="A311" s="24" t="s">
        <v>84</v>
      </c>
      <c r="B311" s="17" t="str">
        <f>IFERROR(__xludf.DUMMYFUNCTION("if(isblank(A311),"""",filter(Moorings!A:A,Moorings!B:B=left(A311,14),Moorings!D:D=D311))"),"ATAPL-68870-002-0141")</f>
        <v>ATAPL-68870-002-0141</v>
      </c>
      <c r="C311" s="17" t="str">
        <f>IFERROR(__xludf.DUMMYFUNCTION("if(isblank(A311),"""",filter(Moorings!C:C,Moorings!B:B=left(A311,14),Moorings!D:D=D311))"),"SN0141")</f>
        <v>SN0141</v>
      </c>
      <c r="D311" s="27">
        <v>1.0</v>
      </c>
      <c r="E311" s="17" t="str">
        <f>IFERROR(__xludf.DUMMYFUNCTION("if(isblank(A311),"""",filter(Moorings!A:A,Moorings!B:B=A311,Moorings!D:D=D311))"),"A00131")</f>
        <v>A00131</v>
      </c>
      <c r="F311" s="17" t="str">
        <f>IFERROR(__xludf.DUMMYFUNCTION("if(isblank(A311),"""",filter(Moorings!C:C,Moorings!B:B=A311,Moorings!D:D=D311))"),"128")</f>
        <v>128</v>
      </c>
      <c r="G311" s="24" t="s">
        <v>234</v>
      </c>
      <c r="H311" s="24">
        <v>22.7</v>
      </c>
      <c r="I311" s="24"/>
      <c r="J311" s="23"/>
      <c r="K311" s="23"/>
      <c r="L311" s="23"/>
      <c r="M311" s="23"/>
      <c r="N311" s="23"/>
      <c r="O311" s="10"/>
      <c r="P311" s="10"/>
      <c r="Q311" s="10"/>
      <c r="R311" s="10"/>
    </row>
    <row r="312" ht="14.25" customHeight="1">
      <c r="A312" s="24" t="s">
        <v>84</v>
      </c>
      <c r="B312" s="17" t="str">
        <f>IFERROR(__xludf.DUMMYFUNCTION("if(isblank(A312),"""",filter(Moorings!A:A,Moorings!B:B=left(A312,14),Moorings!D:D=D312))"),"ATAPL-68870-002-0141")</f>
        <v>ATAPL-68870-002-0141</v>
      </c>
      <c r="C312" s="17" t="str">
        <f>IFERROR(__xludf.DUMMYFUNCTION("if(isblank(A312),"""",filter(Moorings!C:C,Moorings!B:B=left(A312,14),Moorings!D:D=D312))"),"SN0141")</f>
        <v>SN0141</v>
      </c>
      <c r="D312" s="27">
        <v>1.0</v>
      </c>
      <c r="E312" s="17" t="str">
        <f>IFERROR(__xludf.DUMMYFUNCTION("if(isblank(A312),"""",filter(Moorings!A:A,Moorings!B:B=A312,Moorings!D:D=D312))"),"A00131")</f>
        <v>A00131</v>
      </c>
      <c r="F312" s="17" t="str">
        <f>IFERROR(__xludf.DUMMYFUNCTION("if(isblank(A312),"""",filter(Moorings!C:C,Moorings!B:B=A312,Moorings!D:D=D312))"),"128")</f>
        <v>128</v>
      </c>
      <c r="G312" s="24" t="s">
        <v>235</v>
      </c>
      <c r="H312" s="24" t="s">
        <v>236</v>
      </c>
      <c r="I312" s="24"/>
      <c r="J312" s="23"/>
      <c r="K312" s="23"/>
      <c r="L312" s="23"/>
      <c r="M312" s="23"/>
      <c r="N312" s="23"/>
      <c r="O312" s="10"/>
      <c r="P312" s="10"/>
      <c r="Q312" s="10"/>
      <c r="R312" s="10"/>
    </row>
    <row r="313" ht="14.25" customHeight="1">
      <c r="A313" s="24" t="s">
        <v>84</v>
      </c>
      <c r="B313" s="17" t="str">
        <f>IFERROR(__xludf.DUMMYFUNCTION("if(isblank(A313),"""",filter(Moorings!A:A,Moorings!B:B=left(A313,14),Moorings!D:D=D313))"),"ATAPL-68870-002-0141")</f>
        <v>ATAPL-68870-002-0141</v>
      </c>
      <c r="C313" s="17" t="str">
        <f>IFERROR(__xludf.DUMMYFUNCTION("if(isblank(A313),"""",filter(Moorings!C:C,Moorings!B:B=left(A313,14),Moorings!D:D=D313))"),"SN0141")</f>
        <v>SN0141</v>
      </c>
      <c r="D313" s="27">
        <v>1.0</v>
      </c>
      <c r="E313" s="17" t="str">
        <f>IFERROR(__xludf.DUMMYFUNCTION("if(isblank(A313),"""",filter(Moorings!A:A,Moorings!B:B=A313,Moorings!D:D=D313))"),"A00131")</f>
        <v>A00131</v>
      </c>
      <c r="F313" s="17" t="str">
        <f>IFERROR(__xludf.DUMMYFUNCTION("if(isblank(A313),"""",filter(Moorings!C:C,Moorings!B:B=A313,Moorings!D:D=D313))"),"128")</f>
        <v>128</v>
      </c>
      <c r="G313" s="24" t="s">
        <v>237</v>
      </c>
      <c r="H313" s="24" t="s">
        <v>238</v>
      </c>
      <c r="I313" s="24"/>
      <c r="J313" s="23"/>
      <c r="K313" s="23"/>
      <c r="L313" s="23"/>
      <c r="M313" s="23"/>
      <c r="N313" s="23"/>
      <c r="O313" s="10"/>
      <c r="P313" s="10"/>
      <c r="Q313" s="10"/>
      <c r="R313" s="10"/>
    </row>
    <row r="314" ht="14.25" customHeight="1">
      <c r="A314" s="24" t="s">
        <v>84</v>
      </c>
      <c r="B314" s="17" t="str">
        <f>IFERROR(__xludf.DUMMYFUNCTION("if(isblank(A314),"""",filter(Moorings!A:A,Moorings!B:B=left(A314,14),Moorings!D:D=D314))"),"ATAPL-68870-002-0141")</f>
        <v>ATAPL-68870-002-0141</v>
      </c>
      <c r="C314" s="17" t="str">
        <f>IFERROR(__xludf.DUMMYFUNCTION("if(isblank(A314),"""",filter(Moorings!C:C,Moorings!B:B=left(A314,14),Moorings!D:D=D314))"),"SN0141")</f>
        <v>SN0141</v>
      </c>
      <c r="D314" s="27">
        <v>1.0</v>
      </c>
      <c r="E314" s="17" t="str">
        <f>IFERROR(__xludf.DUMMYFUNCTION("if(isblank(A314),"""",filter(Moorings!A:A,Moorings!B:B=A314,Moorings!D:D=D314))"),"A00131")</f>
        <v>A00131</v>
      </c>
      <c r="F314" s="17" t="str">
        <f>IFERROR(__xludf.DUMMYFUNCTION("if(isblank(A314),"""",filter(Moorings!C:C,Moorings!B:B=A314,Moorings!D:D=D314))"),"128")</f>
        <v>128</v>
      </c>
      <c r="G314" s="24" t="s">
        <v>239</v>
      </c>
      <c r="H314" s="24" t="s">
        <v>240</v>
      </c>
      <c r="I314" s="24"/>
      <c r="J314" s="23"/>
      <c r="K314" s="23"/>
      <c r="L314" s="23"/>
      <c r="M314" s="23"/>
      <c r="N314" s="23"/>
      <c r="O314" s="10"/>
      <c r="P314" s="10"/>
      <c r="Q314" s="10"/>
      <c r="R314" s="10"/>
    </row>
    <row r="315" ht="14.25" customHeight="1">
      <c r="A315" s="24" t="s">
        <v>84</v>
      </c>
      <c r="B315" s="17" t="str">
        <f>IFERROR(__xludf.DUMMYFUNCTION("if(isblank(A315),"""",filter(Moorings!A:A,Moorings!B:B=left(A315,14),Moorings!D:D=D315))"),"ATAPL-68870-002-0141")</f>
        <v>ATAPL-68870-002-0141</v>
      </c>
      <c r="C315" s="17" t="str">
        <f>IFERROR(__xludf.DUMMYFUNCTION("if(isblank(A315),"""",filter(Moorings!C:C,Moorings!B:B=left(A315,14),Moorings!D:D=D315))"),"SN0141")</f>
        <v>SN0141</v>
      </c>
      <c r="D315" s="27">
        <v>1.0</v>
      </c>
      <c r="E315" s="17" t="str">
        <f>IFERROR(__xludf.DUMMYFUNCTION("if(isblank(A315),"""",filter(Moorings!A:A,Moorings!B:B=A315,Moorings!D:D=D315))"),"A00131")</f>
        <v>A00131</v>
      </c>
      <c r="F315" s="17" t="str">
        <f>IFERROR(__xludf.DUMMYFUNCTION("if(isblank(A315),"""",filter(Moorings!C:C,Moorings!B:B=A315,Moorings!D:D=D315))"),"128")</f>
        <v>128</v>
      </c>
      <c r="G315" s="24" t="s">
        <v>241</v>
      </c>
      <c r="H315" s="24" t="s">
        <v>242</v>
      </c>
      <c r="I315" s="24"/>
      <c r="J315" s="23"/>
      <c r="K315" s="23"/>
      <c r="L315" s="23"/>
      <c r="M315" s="23"/>
      <c r="N315" s="23"/>
      <c r="O315" s="10"/>
      <c r="P315" s="10"/>
      <c r="Q315" s="10"/>
      <c r="R315" s="10"/>
    </row>
    <row r="316" ht="14.25" customHeight="1">
      <c r="A316" s="24" t="s">
        <v>84</v>
      </c>
      <c r="B316" s="17" t="str">
        <f>IFERROR(__xludf.DUMMYFUNCTION("if(isblank(A316),"""",filter(Moorings!A:A,Moorings!B:B=left(A316,14),Moorings!D:D=D316))"),"ATAPL-68870-002-0141")</f>
        <v>ATAPL-68870-002-0141</v>
      </c>
      <c r="C316" s="17" t="str">
        <f>IFERROR(__xludf.DUMMYFUNCTION("if(isblank(A316),"""",filter(Moorings!C:C,Moorings!B:B=left(A316,14),Moorings!D:D=D316))"),"SN0141")</f>
        <v>SN0141</v>
      </c>
      <c r="D316" s="27">
        <v>1.0</v>
      </c>
      <c r="E316" s="17" t="str">
        <f>IFERROR(__xludf.DUMMYFUNCTION("if(isblank(A316),"""",filter(Moorings!A:A,Moorings!B:B=A316,Moorings!D:D=D316))"),"A00131")</f>
        <v>A00131</v>
      </c>
      <c r="F316" s="17" t="str">
        <f>IFERROR(__xludf.DUMMYFUNCTION("if(isblank(A316),"""",filter(Moorings!C:C,Moorings!B:B=A316,Moorings!D:D=D316))"),"128")</f>
        <v>128</v>
      </c>
      <c r="G316" s="24" t="s">
        <v>243</v>
      </c>
      <c r="H316" s="24" t="s">
        <v>244</v>
      </c>
      <c r="I316" s="24"/>
      <c r="J316" s="23"/>
      <c r="K316" s="23"/>
      <c r="L316" s="23"/>
      <c r="M316" s="23"/>
      <c r="N316" s="23"/>
      <c r="O316" s="10"/>
      <c r="P316" s="10"/>
      <c r="Q316" s="10"/>
      <c r="R316" s="10"/>
    </row>
    <row r="317" ht="14.25" customHeight="1">
      <c r="A317" s="24"/>
      <c r="B317" s="17" t="str">
        <f>IFERROR(__xludf.DUMMYFUNCTION("if(isblank(A317),"""",filter(Moorings!A:A,Moorings!B:B=left(A317,14),Moorings!D:D=D317))"),"")</f>
        <v/>
      </c>
      <c r="C317" s="17" t="str">
        <f>IFERROR(__xludf.DUMMYFUNCTION("if(isblank(A317),"""",filter(Moorings!C:C,Moorings!B:B=left(A317,14),Moorings!D:D=D317))"),"")</f>
        <v/>
      </c>
      <c r="D317" s="27"/>
      <c r="E317" s="17" t="str">
        <f>IFERROR(__xludf.DUMMYFUNCTION("if(isblank(A317),"""",filter(Moorings!A:A,Moorings!B:B=A317,Moorings!D:D=D317))"),"")</f>
        <v/>
      </c>
      <c r="F317" s="17" t="str">
        <f>IFERROR(__xludf.DUMMYFUNCTION("if(isblank(A317),"""",filter(Moorings!C:C,Moorings!B:B=A317,Moorings!D:D=D317))"),"")</f>
        <v/>
      </c>
      <c r="G317" s="24"/>
      <c r="H317" s="24"/>
      <c r="I317" s="24"/>
      <c r="J317" s="23"/>
      <c r="K317" s="23"/>
      <c r="L317" s="23"/>
      <c r="M317" s="23"/>
      <c r="N317" s="23"/>
      <c r="O317" s="10"/>
      <c r="P317" s="10"/>
      <c r="Q317" s="10"/>
      <c r="R317" s="10"/>
    </row>
    <row r="318" ht="14.25" customHeight="1">
      <c r="A318" s="24" t="s">
        <v>84</v>
      </c>
      <c r="B318" s="17" t="str">
        <f>IFERROR(__xludf.DUMMYFUNCTION("if(isblank(A318),"""",filter(Moorings!A:A,Moorings!B:B=left(A318,14),Moorings!D:D=D318))"),"ATAPL-68870-002-0144")</f>
        <v>ATAPL-68870-002-0144</v>
      </c>
      <c r="C318" s="17" t="str">
        <f>IFERROR(__xludf.DUMMYFUNCTION("if(isblank(A318),"""",filter(Moorings!C:C,Moorings!B:B=left(A318,14),Moorings!D:D=D318))"),"SN0144")</f>
        <v>SN0144</v>
      </c>
      <c r="D318" s="27">
        <v>2.0</v>
      </c>
      <c r="E318" s="17" t="str">
        <f>IFERROR(__xludf.DUMMYFUNCTION("if(isblank(A318),"""",filter(Moorings!A:A,Moorings!B:B=A318,Moorings!D:D=D318))"),"ATOSU-58332-00007")</f>
        <v>ATOSU-58332-00007</v>
      </c>
      <c r="F318" s="17" t="str">
        <f>IFERROR(__xludf.DUMMYFUNCTION("if(isblank(A318),"""",filter(Moorings!C:C,Moorings!B:B=A318,Moorings!D:D=D318))"),"223")</f>
        <v>223</v>
      </c>
      <c r="G318" s="24" t="s">
        <v>230</v>
      </c>
      <c r="H318" s="24" t="s">
        <v>245</v>
      </c>
      <c r="I318" s="24" t="s">
        <v>246</v>
      </c>
      <c r="J318" s="23"/>
      <c r="K318" s="23"/>
      <c r="L318" s="23"/>
      <c r="M318" s="23"/>
      <c r="N318" s="23"/>
      <c r="O318" s="10"/>
      <c r="P318" s="10"/>
      <c r="Q318" s="10"/>
      <c r="R318" s="10"/>
    </row>
    <row r="319" ht="14.25" customHeight="1">
      <c r="A319" s="24" t="s">
        <v>84</v>
      </c>
      <c r="B319" s="17" t="str">
        <f>IFERROR(__xludf.DUMMYFUNCTION("if(isblank(A319),"""",filter(Moorings!A:A,Moorings!B:B=left(A319,14),Moorings!D:D=D319))"),"ATAPL-68870-002-0144")</f>
        <v>ATAPL-68870-002-0144</v>
      </c>
      <c r="C319" s="17" t="str">
        <f>IFERROR(__xludf.DUMMYFUNCTION("if(isblank(A319),"""",filter(Moorings!C:C,Moorings!B:B=left(A319,14),Moorings!D:D=D319))"),"SN0144")</f>
        <v>SN0144</v>
      </c>
      <c r="D319" s="27">
        <v>2.0</v>
      </c>
      <c r="E319" s="17" t="str">
        <f>IFERROR(__xludf.DUMMYFUNCTION("if(isblank(A319),"""",filter(Moorings!A:A,Moorings!B:B=A319,Moorings!D:D=D319))"),"ATOSU-58332-00007")</f>
        <v>ATOSU-58332-00007</v>
      </c>
      <c r="F319" s="17" t="str">
        <f>IFERROR(__xludf.DUMMYFUNCTION("if(isblank(A319),"""",filter(Moorings!C:C,Moorings!B:B=A319,Moorings!D:D=D319))"),"223")</f>
        <v>223</v>
      </c>
      <c r="G319" s="24" t="s">
        <v>232</v>
      </c>
      <c r="H319" s="24" t="s">
        <v>247</v>
      </c>
      <c r="I319" s="24" t="s">
        <v>246</v>
      </c>
      <c r="J319" s="23"/>
      <c r="K319" s="23"/>
      <c r="L319" s="23"/>
      <c r="M319" s="23"/>
      <c r="N319" s="23"/>
      <c r="O319" s="10"/>
      <c r="P319" s="10"/>
      <c r="Q319" s="10"/>
      <c r="R319" s="10"/>
    </row>
    <row r="320" ht="14.25" customHeight="1">
      <c r="A320" s="24" t="s">
        <v>84</v>
      </c>
      <c r="B320" s="17" t="str">
        <f>IFERROR(__xludf.DUMMYFUNCTION("if(isblank(A320),"""",filter(Moorings!A:A,Moorings!B:B=left(A320,14),Moorings!D:D=D320))"),"ATAPL-68870-002-0144")</f>
        <v>ATAPL-68870-002-0144</v>
      </c>
      <c r="C320" s="17" t="str">
        <f>IFERROR(__xludf.DUMMYFUNCTION("if(isblank(A320),"""",filter(Moorings!C:C,Moorings!B:B=left(A320,14),Moorings!D:D=D320))"),"SN0144")</f>
        <v>SN0144</v>
      </c>
      <c r="D320" s="27">
        <v>2.0</v>
      </c>
      <c r="E320" s="17" t="str">
        <f>IFERROR(__xludf.DUMMYFUNCTION("if(isblank(A320),"""",filter(Moorings!A:A,Moorings!B:B=A320,Moorings!D:D=D320))"),"ATOSU-58332-00007")</f>
        <v>ATOSU-58332-00007</v>
      </c>
      <c r="F320" s="17" t="str">
        <f>IFERROR(__xludf.DUMMYFUNCTION("if(isblank(A320),"""",filter(Moorings!C:C,Moorings!B:B=A320,Moorings!D:D=D320))"),"223")</f>
        <v>223</v>
      </c>
      <c r="G320" s="24" t="s">
        <v>234</v>
      </c>
      <c r="H320" s="24">
        <v>18.6</v>
      </c>
      <c r="I320" s="24" t="s">
        <v>246</v>
      </c>
      <c r="J320" s="23"/>
      <c r="K320" s="23"/>
      <c r="L320" s="23"/>
      <c r="M320" s="23"/>
      <c r="N320" s="23"/>
      <c r="O320" s="10"/>
      <c r="P320" s="10"/>
      <c r="Q320" s="10"/>
      <c r="R320" s="10"/>
    </row>
    <row r="321" ht="14.25" customHeight="1">
      <c r="A321" s="24" t="s">
        <v>84</v>
      </c>
      <c r="B321" s="17" t="str">
        <f>IFERROR(__xludf.DUMMYFUNCTION("if(isblank(A321),"""",filter(Moorings!A:A,Moorings!B:B=left(A321,14),Moorings!D:D=D321))"),"ATAPL-68870-002-0144")</f>
        <v>ATAPL-68870-002-0144</v>
      </c>
      <c r="C321" s="17" t="str">
        <f>IFERROR(__xludf.DUMMYFUNCTION("if(isblank(A321),"""",filter(Moorings!C:C,Moorings!B:B=left(A321,14),Moorings!D:D=D321))"),"SN0144")</f>
        <v>SN0144</v>
      </c>
      <c r="D321" s="27">
        <v>2.0</v>
      </c>
      <c r="E321" s="17" t="str">
        <f>IFERROR(__xludf.DUMMYFUNCTION("if(isblank(A321),"""",filter(Moorings!A:A,Moorings!B:B=A321,Moorings!D:D=D321))"),"ATOSU-58332-00007")</f>
        <v>ATOSU-58332-00007</v>
      </c>
      <c r="F321" s="17" t="str">
        <f>IFERROR(__xludf.DUMMYFUNCTION("if(isblank(A321),"""",filter(Moorings!C:C,Moorings!B:B=A321,Moorings!D:D=D321))"),"223")</f>
        <v>223</v>
      </c>
      <c r="G321" s="24" t="s">
        <v>235</v>
      </c>
      <c r="H321" s="24" t="s">
        <v>248</v>
      </c>
      <c r="I321" s="24" t="s">
        <v>246</v>
      </c>
      <c r="J321" s="23"/>
      <c r="K321" s="23"/>
      <c r="L321" s="23"/>
      <c r="M321" s="23"/>
      <c r="N321" s="23"/>
      <c r="O321" s="10"/>
      <c r="P321" s="10"/>
      <c r="Q321" s="10"/>
      <c r="R321" s="10"/>
    </row>
    <row r="322" ht="14.25" customHeight="1">
      <c r="A322" s="24" t="s">
        <v>84</v>
      </c>
      <c r="B322" s="17" t="str">
        <f>IFERROR(__xludf.DUMMYFUNCTION("if(isblank(A322),"""",filter(Moorings!A:A,Moorings!B:B=left(A322,14),Moorings!D:D=D322))"),"ATAPL-68870-002-0144")</f>
        <v>ATAPL-68870-002-0144</v>
      </c>
      <c r="C322" s="17" t="str">
        <f>IFERROR(__xludf.DUMMYFUNCTION("if(isblank(A322),"""",filter(Moorings!C:C,Moorings!B:B=left(A322,14),Moorings!D:D=D322))"),"SN0144")</f>
        <v>SN0144</v>
      </c>
      <c r="D322" s="27">
        <v>2.0</v>
      </c>
      <c r="E322" s="17" t="str">
        <f>IFERROR(__xludf.DUMMYFUNCTION("if(isblank(A322),"""",filter(Moorings!A:A,Moorings!B:B=A322,Moorings!D:D=D322))"),"ATOSU-58332-00007")</f>
        <v>ATOSU-58332-00007</v>
      </c>
      <c r="F322" s="17" t="str">
        <f>IFERROR(__xludf.DUMMYFUNCTION("if(isblank(A322),"""",filter(Moorings!C:C,Moorings!B:B=A322,Moorings!D:D=D322))"),"223")</f>
        <v>223</v>
      </c>
      <c r="G322" s="24" t="s">
        <v>237</v>
      </c>
      <c r="H322" s="24" t="s">
        <v>249</v>
      </c>
      <c r="I322" s="24" t="s">
        <v>246</v>
      </c>
      <c r="J322" s="23"/>
      <c r="K322" s="23"/>
      <c r="L322" s="23"/>
      <c r="M322" s="23"/>
      <c r="N322" s="23"/>
      <c r="O322" s="10"/>
      <c r="P322" s="10"/>
      <c r="Q322" s="10"/>
      <c r="R322" s="10"/>
    </row>
    <row r="323" ht="14.25" customHeight="1">
      <c r="A323" s="24" t="s">
        <v>84</v>
      </c>
      <c r="B323" s="17" t="str">
        <f>IFERROR(__xludf.DUMMYFUNCTION("if(isblank(A323),"""",filter(Moorings!A:A,Moorings!B:B=left(A323,14),Moorings!D:D=D323))"),"ATAPL-68870-002-0144")</f>
        <v>ATAPL-68870-002-0144</v>
      </c>
      <c r="C323" s="17" t="str">
        <f>IFERROR(__xludf.DUMMYFUNCTION("if(isblank(A323),"""",filter(Moorings!C:C,Moorings!B:B=left(A323,14),Moorings!D:D=D323))"),"SN0144")</f>
        <v>SN0144</v>
      </c>
      <c r="D323" s="27">
        <v>2.0</v>
      </c>
      <c r="E323" s="17" t="str">
        <f>IFERROR(__xludf.DUMMYFUNCTION("if(isblank(A323),"""",filter(Moorings!A:A,Moorings!B:B=A323,Moorings!D:D=D323))"),"ATOSU-58332-00007")</f>
        <v>ATOSU-58332-00007</v>
      </c>
      <c r="F323" s="17" t="str">
        <f>IFERROR(__xludf.DUMMYFUNCTION("if(isblank(A323),"""",filter(Moorings!C:C,Moorings!B:B=A323,Moorings!D:D=D323))"),"223")</f>
        <v>223</v>
      </c>
      <c r="G323" s="24" t="s">
        <v>239</v>
      </c>
      <c r="H323" s="24" t="s">
        <v>250</v>
      </c>
      <c r="I323" s="24" t="s">
        <v>246</v>
      </c>
      <c r="J323" s="23"/>
      <c r="K323" s="23"/>
      <c r="L323" s="23"/>
      <c r="M323" s="23"/>
      <c r="N323" s="23"/>
      <c r="O323" s="10"/>
      <c r="P323" s="10"/>
      <c r="Q323" s="10"/>
      <c r="R323" s="10"/>
    </row>
    <row r="324" ht="14.25" customHeight="1">
      <c r="A324" s="24" t="s">
        <v>84</v>
      </c>
      <c r="B324" s="17" t="str">
        <f>IFERROR(__xludf.DUMMYFUNCTION("if(isblank(A324),"""",filter(Moorings!A:A,Moorings!B:B=left(A324,14),Moorings!D:D=D324))"),"ATAPL-68870-002-0144")</f>
        <v>ATAPL-68870-002-0144</v>
      </c>
      <c r="C324" s="17" t="str">
        <f>IFERROR(__xludf.DUMMYFUNCTION("if(isblank(A324),"""",filter(Moorings!C:C,Moorings!B:B=left(A324,14),Moorings!D:D=D324))"),"SN0144")</f>
        <v>SN0144</v>
      </c>
      <c r="D324" s="27">
        <v>2.0</v>
      </c>
      <c r="E324" s="17" t="str">
        <f>IFERROR(__xludf.DUMMYFUNCTION("if(isblank(A324),"""",filter(Moorings!A:A,Moorings!B:B=A324,Moorings!D:D=D324))"),"ATOSU-58332-00007")</f>
        <v>ATOSU-58332-00007</v>
      </c>
      <c r="F324" s="17" t="str">
        <f>IFERROR(__xludf.DUMMYFUNCTION("if(isblank(A324),"""",filter(Moorings!C:C,Moorings!B:B=A324,Moorings!D:D=D324))"),"223")</f>
        <v>223</v>
      </c>
      <c r="G324" s="24" t="s">
        <v>241</v>
      </c>
      <c r="H324" s="24" t="s">
        <v>251</v>
      </c>
      <c r="I324" s="24" t="s">
        <v>246</v>
      </c>
      <c r="J324" s="23"/>
      <c r="K324" s="23"/>
      <c r="L324" s="23"/>
      <c r="M324" s="23"/>
      <c r="N324" s="23"/>
      <c r="O324" s="10"/>
      <c r="P324" s="10"/>
      <c r="Q324" s="10"/>
      <c r="R324" s="10"/>
    </row>
    <row r="325" ht="14.25" customHeight="1">
      <c r="A325" s="24" t="s">
        <v>84</v>
      </c>
      <c r="B325" s="17" t="str">
        <f>IFERROR(__xludf.DUMMYFUNCTION("if(isblank(A325),"""",filter(Moorings!A:A,Moorings!B:B=left(A325,14),Moorings!D:D=D325))"),"ATAPL-68870-002-0144")</f>
        <v>ATAPL-68870-002-0144</v>
      </c>
      <c r="C325" s="17" t="str">
        <f>IFERROR(__xludf.DUMMYFUNCTION("if(isblank(A325),"""",filter(Moorings!C:C,Moorings!B:B=left(A325,14),Moorings!D:D=D325))"),"SN0144")</f>
        <v>SN0144</v>
      </c>
      <c r="D325" s="27">
        <v>2.0</v>
      </c>
      <c r="E325" s="17" t="str">
        <f>IFERROR(__xludf.DUMMYFUNCTION("if(isblank(A325),"""",filter(Moorings!A:A,Moorings!B:B=A325,Moorings!D:D=D325))"),"ATOSU-58332-00007")</f>
        <v>ATOSU-58332-00007</v>
      </c>
      <c r="F325" s="17" t="str">
        <f>IFERROR(__xludf.DUMMYFUNCTION("if(isblank(A325),"""",filter(Moorings!C:C,Moorings!B:B=A325,Moorings!D:D=D325))"),"223")</f>
        <v>223</v>
      </c>
      <c r="G325" s="24" t="s">
        <v>243</v>
      </c>
      <c r="H325" s="24" t="s">
        <v>252</v>
      </c>
      <c r="I325" s="24" t="s">
        <v>246</v>
      </c>
      <c r="J325" s="23"/>
      <c r="K325" s="23"/>
      <c r="L325" s="23"/>
      <c r="M325" s="23"/>
      <c r="N325" s="23"/>
      <c r="O325" s="10"/>
      <c r="P325" s="10"/>
      <c r="Q325" s="10"/>
      <c r="R325" s="10"/>
    </row>
    <row r="326" ht="14.25" customHeight="1">
      <c r="A326" s="24"/>
      <c r="B326" s="17" t="str">
        <f>IFERROR(__xludf.DUMMYFUNCTION("if(isblank(A326),"""",filter(Moorings!A:A,Moorings!B:B=left(A326,14),Moorings!D:D=D326))"),"")</f>
        <v/>
      </c>
      <c r="C326" s="17" t="str">
        <f>IFERROR(__xludf.DUMMYFUNCTION("if(isblank(A326),"""",filter(Moorings!C:C,Moorings!B:B=left(A326,14),Moorings!D:D=D326))"),"")</f>
        <v/>
      </c>
      <c r="D326" s="27"/>
      <c r="E326" s="17" t="str">
        <f>IFERROR(__xludf.DUMMYFUNCTION("if(isblank(A326),"""",filter(Moorings!A:A,Moorings!B:B=A326,Moorings!D:D=D326))"),"")</f>
        <v/>
      </c>
      <c r="F326" s="17" t="str">
        <f>IFERROR(__xludf.DUMMYFUNCTION("if(isblank(A326),"""",filter(Moorings!C:C,Moorings!B:B=A326,Moorings!D:D=D326))"),"")</f>
        <v/>
      </c>
      <c r="G326" s="24"/>
      <c r="H326" s="24"/>
      <c r="I326" s="24"/>
      <c r="J326" s="23"/>
      <c r="K326" s="23"/>
      <c r="L326" s="23"/>
      <c r="M326" s="23"/>
      <c r="N326" s="23"/>
      <c r="O326" s="10"/>
      <c r="P326" s="10"/>
      <c r="Q326" s="10"/>
      <c r="R326" s="10"/>
    </row>
    <row r="327" ht="14.25" customHeight="1">
      <c r="A327" s="30" t="s">
        <v>84</v>
      </c>
      <c r="B327" s="17" t="str">
        <f>IFERROR(__xludf.DUMMYFUNCTION("if(isblank(A327),"""",filter(Moorings!A:A,Moorings!B:B=left(A327,14),Moorings!D:D=D327))"),"ATAPL-68870-002-0144")</f>
        <v>ATAPL-68870-002-0144</v>
      </c>
      <c r="C327" s="17" t="str">
        <f>IFERROR(__xludf.DUMMYFUNCTION("if(isblank(A327),"""",filter(Moorings!C:C,Moorings!B:B=left(A327,14),Moorings!D:D=D327))"),"SN0140")</f>
        <v>SN0140</v>
      </c>
      <c r="D327" s="35">
        <v>3.0</v>
      </c>
      <c r="E327" s="17" t="str">
        <f>IFERROR(__xludf.DUMMYFUNCTION("if(isblank(A327),"""",filter(Moorings!A:A,Moorings!B:B=A327,Moorings!D:D=D327))"),"ATAPL-69943-00009")</f>
        <v>ATAPL-69943-00009</v>
      </c>
      <c r="F327" s="17" t="str">
        <f>IFERROR(__xludf.DUMMYFUNCTION("if(isblank(A327),"""",filter(Moorings!C:C,Moorings!B:B=A327,Moorings!D:D=D327))"),"250")</f>
        <v>250</v>
      </c>
      <c r="G327" s="52" t="s">
        <v>230</v>
      </c>
      <c r="H327" s="52" t="s">
        <v>253</v>
      </c>
      <c r="I327" s="52" t="s">
        <v>254</v>
      </c>
      <c r="J327" s="30"/>
      <c r="K327" s="17"/>
      <c r="L327" s="17"/>
      <c r="M327" s="35"/>
      <c r="N327" s="17"/>
      <c r="O327" s="17"/>
      <c r="P327" s="52"/>
      <c r="Q327" s="52"/>
      <c r="R327" s="30"/>
    </row>
    <row r="328" ht="14.25" customHeight="1">
      <c r="A328" s="30" t="s">
        <v>84</v>
      </c>
      <c r="B328" s="17" t="str">
        <f>IFERROR(__xludf.DUMMYFUNCTION("if(isblank(A328),"""",filter(Moorings!A:A,Moorings!B:B=left(A328,14),Moorings!D:D=D328))"),"ATAPL-68870-002-0144")</f>
        <v>ATAPL-68870-002-0144</v>
      </c>
      <c r="C328" s="17" t="str">
        <f>IFERROR(__xludf.DUMMYFUNCTION("if(isblank(A328),"""",filter(Moorings!C:C,Moorings!B:B=left(A328,14),Moorings!D:D=D328))"),"SN0140")</f>
        <v>SN0140</v>
      </c>
      <c r="D328" s="35">
        <v>3.0</v>
      </c>
      <c r="E328" s="17" t="str">
        <f>IFERROR(__xludf.DUMMYFUNCTION("if(isblank(A328),"""",filter(Moorings!A:A,Moorings!B:B=A328,Moorings!D:D=D328))"),"ATAPL-69943-00009")</f>
        <v>ATAPL-69943-00009</v>
      </c>
      <c r="F328" s="17" t="str">
        <f>IFERROR(__xludf.DUMMYFUNCTION("if(isblank(A328),"""",filter(Moorings!C:C,Moorings!B:B=A328,Moorings!D:D=D328))"),"250")</f>
        <v>250</v>
      </c>
      <c r="G328" s="52" t="s">
        <v>232</v>
      </c>
      <c r="H328" s="52" t="s">
        <v>255</v>
      </c>
      <c r="I328" s="52"/>
      <c r="J328" s="30"/>
      <c r="K328" s="17"/>
      <c r="L328" s="17"/>
      <c r="M328" s="35"/>
      <c r="N328" s="17"/>
      <c r="O328" s="17"/>
      <c r="P328" s="52"/>
      <c r="Q328" s="52"/>
      <c r="R328" s="30"/>
    </row>
    <row r="329" ht="14.25" customHeight="1">
      <c r="A329" s="30" t="s">
        <v>84</v>
      </c>
      <c r="B329" s="17" t="str">
        <f>IFERROR(__xludf.DUMMYFUNCTION("if(isblank(A329),"""",filter(Moorings!A:A,Moorings!B:B=left(A329,14),Moorings!D:D=D329))"),"ATAPL-68870-002-0144")</f>
        <v>ATAPL-68870-002-0144</v>
      </c>
      <c r="C329" s="17" t="str">
        <f>IFERROR(__xludf.DUMMYFUNCTION("if(isblank(A329),"""",filter(Moorings!C:C,Moorings!B:B=left(A329,14),Moorings!D:D=D329))"),"SN0140")</f>
        <v>SN0140</v>
      </c>
      <c r="D329" s="35">
        <v>3.0</v>
      </c>
      <c r="E329" s="17" t="str">
        <f>IFERROR(__xludf.DUMMYFUNCTION("if(isblank(A329),"""",filter(Moorings!A:A,Moorings!B:B=A329,Moorings!D:D=D329))"),"ATAPL-69943-00009")</f>
        <v>ATAPL-69943-00009</v>
      </c>
      <c r="F329" s="17" t="str">
        <f>IFERROR(__xludf.DUMMYFUNCTION("if(isblank(A329),"""",filter(Moorings!C:C,Moorings!B:B=A329,Moorings!D:D=D329))"),"250")</f>
        <v>250</v>
      </c>
      <c r="G329" s="52" t="s">
        <v>234</v>
      </c>
      <c r="H329" s="52">
        <v>21.2</v>
      </c>
      <c r="I329" s="52"/>
      <c r="J329" s="30"/>
      <c r="K329" s="17"/>
      <c r="L329" s="17"/>
      <c r="M329" s="35"/>
      <c r="N329" s="17"/>
      <c r="O329" s="17"/>
      <c r="P329" s="52"/>
      <c r="Q329" s="52"/>
      <c r="R329" s="30"/>
    </row>
    <row r="330" ht="14.25" customHeight="1">
      <c r="A330" s="30" t="s">
        <v>84</v>
      </c>
      <c r="B330" s="17" t="str">
        <f>IFERROR(__xludf.DUMMYFUNCTION("if(isblank(A330),"""",filter(Moorings!A:A,Moorings!B:B=left(A330,14),Moorings!D:D=D330))"),"ATAPL-68870-002-0144")</f>
        <v>ATAPL-68870-002-0144</v>
      </c>
      <c r="C330" s="17" t="str">
        <f>IFERROR(__xludf.DUMMYFUNCTION("if(isblank(A330),"""",filter(Moorings!C:C,Moorings!B:B=left(A330,14),Moorings!D:D=D330))"),"SN0140")</f>
        <v>SN0140</v>
      </c>
      <c r="D330" s="35">
        <v>3.0</v>
      </c>
      <c r="E330" s="17" t="str">
        <f>IFERROR(__xludf.DUMMYFUNCTION("if(isblank(A330),"""",filter(Moorings!A:A,Moorings!B:B=A330,Moorings!D:D=D330))"),"ATAPL-69943-00009")</f>
        <v>ATAPL-69943-00009</v>
      </c>
      <c r="F330" s="17" t="str">
        <f>IFERROR(__xludf.DUMMYFUNCTION("if(isblank(A330),"""",filter(Moorings!C:C,Moorings!B:B=A330,Moorings!D:D=D330))"),"250")</f>
        <v>250</v>
      </c>
      <c r="G330" s="52" t="s">
        <v>235</v>
      </c>
      <c r="H330" s="52" t="s">
        <v>256</v>
      </c>
      <c r="I330" s="52"/>
      <c r="J330" s="30"/>
      <c r="K330" s="17"/>
      <c r="L330" s="17"/>
      <c r="M330" s="35"/>
      <c r="N330" s="17"/>
      <c r="O330" s="17"/>
      <c r="P330" s="52"/>
      <c r="Q330" s="52"/>
      <c r="R330" s="30"/>
    </row>
    <row r="331" ht="14.25" customHeight="1">
      <c r="A331" s="30" t="s">
        <v>84</v>
      </c>
      <c r="B331" s="17" t="str">
        <f>IFERROR(__xludf.DUMMYFUNCTION("if(isblank(A331),"""",filter(Moorings!A:A,Moorings!B:B=left(A331,14),Moorings!D:D=D331))"),"ATAPL-68870-002-0144")</f>
        <v>ATAPL-68870-002-0144</v>
      </c>
      <c r="C331" s="17" t="str">
        <f>IFERROR(__xludf.DUMMYFUNCTION("if(isblank(A331),"""",filter(Moorings!C:C,Moorings!B:B=left(A331,14),Moorings!D:D=D331))"),"SN0140")</f>
        <v>SN0140</v>
      </c>
      <c r="D331" s="35">
        <v>3.0</v>
      </c>
      <c r="E331" s="17" t="str">
        <f>IFERROR(__xludf.DUMMYFUNCTION("if(isblank(A331),"""",filter(Moorings!A:A,Moorings!B:B=A331,Moorings!D:D=D331))"),"ATAPL-69943-00009")</f>
        <v>ATAPL-69943-00009</v>
      </c>
      <c r="F331" s="17" t="str">
        <f>IFERROR(__xludf.DUMMYFUNCTION("if(isblank(A331),"""",filter(Moorings!C:C,Moorings!B:B=A331,Moorings!D:D=D331))"),"250")</f>
        <v>250</v>
      </c>
      <c r="G331" s="52" t="s">
        <v>237</v>
      </c>
      <c r="H331" s="52" t="s">
        <v>257</v>
      </c>
      <c r="I331" s="52"/>
      <c r="J331" s="30"/>
      <c r="K331" s="17"/>
      <c r="L331" s="17"/>
      <c r="M331" s="35"/>
      <c r="N331" s="17"/>
      <c r="O331" s="17"/>
      <c r="P331" s="52"/>
      <c r="Q331" s="52"/>
      <c r="R331" s="30"/>
    </row>
    <row r="332" ht="14.25" customHeight="1">
      <c r="A332" s="30" t="s">
        <v>84</v>
      </c>
      <c r="B332" s="17" t="str">
        <f>IFERROR(__xludf.DUMMYFUNCTION("if(isblank(A332),"""",filter(Moorings!A:A,Moorings!B:B=left(A332,14),Moorings!D:D=D332))"),"ATAPL-68870-002-0144")</f>
        <v>ATAPL-68870-002-0144</v>
      </c>
      <c r="C332" s="17" t="str">
        <f>IFERROR(__xludf.DUMMYFUNCTION("if(isblank(A332),"""",filter(Moorings!C:C,Moorings!B:B=left(A332,14),Moorings!D:D=D332))"),"SN0140")</f>
        <v>SN0140</v>
      </c>
      <c r="D332" s="35">
        <v>3.0</v>
      </c>
      <c r="E332" s="17" t="str">
        <f>IFERROR(__xludf.DUMMYFUNCTION("if(isblank(A332),"""",filter(Moorings!A:A,Moorings!B:B=A332,Moorings!D:D=D332))"),"ATAPL-69943-00009")</f>
        <v>ATAPL-69943-00009</v>
      </c>
      <c r="F332" s="17" t="str">
        <f>IFERROR(__xludf.DUMMYFUNCTION("if(isblank(A332),"""",filter(Moorings!C:C,Moorings!B:B=A332,Moorings!D:D=D332))"),"250")</f>
        <v>250</v>
      </c>
      <c r="G332" s="52" t="s">
        <v>239</v>
      </c>
      <c r="H332" s="52" t="s">
        <v>258</v>
      </c>
      <c r="I332" s="52"/>
      <c r="J332" s="30"/>
      <c r="K332" s="17"/>
      <c r="L332" s="17"/>
      <c r="M332" s="35"/>
      <c r="N332" s="17"/>
      <c r="O332" s="17"/>
      <c r="P332" s="52"/>
      <c r="Q332" s="52"/>
      <c r="R332" s="30"/>
    </row>
    <row r="333" ht="14.25" customHeight="1">
      <c r="A333" s="30" t="s">
        <v>84</v>
      </c>
      <c r="B333" s="17" t="str">
        <f>IFERROR(__xludf.DUMMYFUNCTION("if(isblank(A333),"""",filter(Moorings!A:A,Moorings!B:B=left(A333,14),Moorings!D:D=D333))"),"ATAPL-68870-002-0144")</f>
        <v>ATAPL-68870-002-0144</v>
      </c>
      <c r="C333" s="17" t="str">
        <f>IFERROR(__xludf.DUMMYFUNCTION("if(isblank(A333),"""",filter(Moorings!C:C,Moorings!B:B=left(A333,14),Moorings!D:D=D333))"),"SN0140")</f>
        <v>SN0140</v>
      </c>
      <c r="D333" s="35">
        <v>3.0</v>
      </c>
      <c r="E333" s="17" t="str">
        <f>IFERROR(__xludf.DUMMYFUNCTION("if(isblank(A333),"""",filter(Moorings!A:A,Moorings!B:B=A333,Moorings!D:D=D333))"),"ATAPL-69943-00009")</f>
        <v>ATAPL-69943-00009</v>
      </c>
      <c r="F333" s="17" t="str">
        <f>IFERROR(__xludf.DUMMYFUNCTION("if(isblank(A333),"""",filter(Moorings!C:C,Moorings!B:B=A333,Moorings!D:D=D333))"),"250")</f>
        <v>250</v>
      </c>
      <c r="G333" s="52" t="s">
        <v>241</v>
      </c>
      <c r="H333" s="52" t="s">
        <v>259</v>
      </c>
      <c r="I333" s="52"/>
      <c r="J333" s="30"/>
      <c r="K333" s="17"/>
      <c r="L333" s="17"/>
      <c r="M333" s="35"/>
      <c r="N333" s="17"/>
      <c r="O333" s="17"/>
      <c r="P333" s="52"/>
      <c r="Q333" s="52"/>
      <c r="R333" s="30"/>
    </row>
    <row r="334" ht="14.25" customHeight="1">
      <c r="A334" s="30" t="s">
        <v>84</v>
      </c>
      <c r="B334" s="17" t="str">
        <f>IFERROR(__xludf.DUMMYFUNCTION("if(isblank(A334),"""",filter(Moorings!A:A,Moorings!B:B=left(A334,14),Moorings!D:D=D334))"),"ATAPL-68870-002-0144")</f>
        <v>ATAPL-68870-002-0144</v>
      </c>
      <c r="C334" s="17" t="str">
        <f>IFERROR(__xludf.DUMMYFUNCTION("if(isblank(A334),"""",filter(Moorings!C:C,Moorings!B:B=left(A334,14),Moorings!D:D=D334))"),"SN0140")</f>
        <v>SN0140</v>
      </c>
      <c r="D334" s="35">
        <v>3.0</v>
      </c>
      <c r="E334" s="17" t="str">
        <f>IFERROR(__xludf.DUMMYFUNCTION("if(isblank(A334),"""",filter(Moorings!A:A,Moorings!B:B=A334,Moorings!D:D=D334))"),"ATAPL-69943-00009")</f>
        <v>ATAPL-69943-00009</v>
      </c>
      <c r="F334" s="17" t="str">
        <f>IFERROR(__xludf.DUMMYFUNCTION("if(isblank(A334),"""",filter(Moorings!C:C,Moorings!B:B=A334,Moorings!D:D=D334))"),"250")</f>
        <v>250</v>
      </c>
      <c r="G334" s="52" t="s">
        <v>243</v>
      </c>
      <c r="H334" s="52" t="s">
        <v>260</v>
      </c>
      <c r="I334" s="52"/>
      <c r="J334" s="30"/>
      <c r="K334" s="17"/>
      <c r="L334" s="17"/>
      <c r="M334" s="35"/>
      <c r="N334" s="17"/>
      <c r="O334" s="17"/>
      <c r="P334" s="52"/>
      <c r="Q334" s="52"/>
      <c r="R334" s="3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</row>
    <row r="336" ht="14.25" customHeight="1">
      <c r="A336" s="24" t="s">
        <v>89</v>
      </c>
      <c r="B336" s="17" t="str">
        <f>IFERROR(__xludf.DUMMYFUNCTION("if(isblank(A336),"""",filter(Moorings!A:A,Moorings!B:B=left(A336,14),Moorings!D:D=D336))"),"ATAPL-68870-002-0141")</f>
        <v>ATAPL-68870-002-0141</v>
      </c>
      <c r="C336" s="17" t="str">
        <f>IFERROR(__xludf.DUMMYFUNCTION("if(isblank(A336),"""",filter(Moorings!C:C,Moorings!B:B=left(A336,14),Moorings!D:D=D336))"),"SN0141")</f>
        <v>SN0141</v>
      </c>
      <c r="D336" s="27">
        <v>1.0</v>
      </c>
      <c r="E336" s="17" t="str">
        <f>IFERROR(__xludf.DUMMYFUNCTION("if(isblank(A336),"""",filter(Moorings!A:A,Moorings!B:B=A336,Moorings!D:D=D336))"),"A00434")</f>
        <v>A00434</v>
      </c>
      <c r="F336" s="17" t="str">
        <f>IFERROR(__xludf.DUMMYFUNCTION("if(isblank(A336),"""",filter(Moorings!C:C,Moorings!B:B=A336,Moorings!D:D=D336))"),"241")</f>
        <v>241</v>
      </c>
      <c r="G336" s="24" t="s">
        <v>261</v>
      </c>
      <c r="H336" s="24" t="s">
        <v>262</v>
      </c>
      <c r="I336" s="24"/>
      <c r="J336" s="23"/>
      <c r="K336" s="23"/>
      <c r="L336" s="23"/>
      <c r="M336" s="23"/>
      <c r="N336" s="23"/>
      <c r="O336" s="10"/>
      <c r="P336" s="10"/>
      <c r="Q336" s="10"/>
      <c r="R336" s="10"/>
    </row>
    <row r="337" ht="14.25" customHeight="1">
      <c r="A337" s="24" t="s">
        <v>89</v>
      </c>
      <c r="B337" s="17" t="str">
        <f>IFERROR(__xludf.DUMMYFUNCTION("if(isblank(A337),"""",filter(Moorings!A:A,Moorings!B:B=left(A337,14),Moorings!D:D=D337))"),"ATAPL-68870-002-0141")</f>
        <v>ATAPL-68870-002-0141</v>
      </c>
      <c r="C337" s="17" t="str">
        <f>IFERROR(__xludf.DUMMYFUNCTION("if(isblank(A337),"""",filter(Moorings!C:C,Moorings!B:B=left(A337,14),Moorings!D:D=D337))"),"SN0141")</f>
        <v>SN0141</v>
      </c>
      <c r="D337" s="27">
        <v>1.0</v>
      </c>
      <c r="E337" s="17" t="str">
        <f>IFERROR(__xludf.DUMMYFUNCTION("if(isblank(A337),"""",filter(Moorings!A:A,Moorings!B:B=A337,Moorings!D:D=D337))"),"A00434")</f>
        <v>A00434</v>
      </c>
      <c r="F337" s="17" t="str">
        <f>IFERROR(__xludf.DUMMYFUNCTION("if(isblank(A337),"""",filter(Moorings!C:C,Moorings!B:B=A337,Moorings!D:D=D337))"),"241")</f>
        <v>241</v>
      </c>
      <c r="G337" s="24" t="s">
        <v>263</v>
      </c>
      <c r="H337" s="24" t="s">
        <v>264</v>
      </c>
      <c r="I337" s="24"/>
      <c r="J337" s="23"/>
      <c r="K337" s="23"/>
      <c r="L337" s="23"/>
      <c r="M337" s="23"/>
      <c r="N337" s="23"/>
      <c r="O337" s="10"/>
      <c r="P337" s="10"/>
      <c r="Q337" s="10"/>
      <c r="R337" s="10"/>
    </row>
    <row r="338" ht="14.25" customHeight="1">
      <c r="A338" s="24" t="s">
        <v>89</v>
      </c>
      <c r="B338" s="17" t="str">
        <f>IFERROR(__xludf.DUMMYFUNCTION("if(isblank(A338),"""",filter(Moorings!A:A,Moorings!B:B=left(A338,14),Moorings!D:D=D338))"),"ATAPL-68870-002-0141")</f>
        <v>ATAPL-68870-002-0141</v>
      </c>
      <c r="C338" s="17" t="str">
        <f>IFERROR(__xludf.DUMMYFUNCTION("if(isblank(A338),"""",filter(Moorings!C:C,Moorings!B:B=left(A338,14),Moorings!D:D=D338))"),"SN0141")</f>
        <v>SN0141</v>
      </c>
      <c r="D338" s="27">
        <v>1.0</v>
      </c>
      <c r="E338" s="17" t="str">
        <f>IFERROR(__xludf.DUMMYFUNCTION("if(isblank(A338),"""",filter(Moorings!A:A,Moorings!B:B=A338,Moorings!D:D=D338))"),"A00434")</f>
        <v>A00434</v>
      </c>
      <c r="F338" s="17" t="str">
        <f>IFERROR(__xludf.DUMMYFUNCTION("if(isblank(A338),"""",filter(Moorings!C:C,Moorings!B:B=A338,Moorings!D:D=D338))"),"241")</f>
        <v>241</v>
      </c>
      <c r="G338" s="24" t="s">
        <v>265</v>
      </c>
      <c r="H338" s="24" t="s">
        <v>266</v>
      </c>
      <c r="I338" s="24"/>
      <c r="J338" s="23"/>
      <c r="K338" s="23"/>
      <c r="L338" s="23"/>
      <c r="M338" s="23"/>
      <c r="N338" s="23"/>
      <c r="O338" s="10"/>
      <c r="P338" s="10"/>
      <c r="Q338" s="10"/>
      <c r="R338" s="10"/>
    </row>
    <row r="339" ht="14.25" customHeight="1">
      <c r="A339" s="24"/>
      <c r="B339" s="17" t="str">
        <f>IFERROR(__xludf.DUMMYFUNCTION("if(isblank(A339),"""",filter(Moorings!A:A,Moorings!B:B=left(A339,14),Moorings!D:D=D339))"),"")</f>
        <v/>
      </c>
      <c r="C339" s="17" t="str">
        <f>IFERROR(__xludf.DUMMYFUNCTION("if(isblank(A339),"""",filter(Moorings!C:C,Moorings!B:B=left(A339,14),Moorings!D:D=D339))"),"")</f>
        <v/>
      </c>
      <c r="D339" s="27"/>
      <c r="E339" s="17" t="str">
        <f>IFERROR(__xludf.DUMMYFUNCTION("if(isblank(A339),"""",filter(Moorings!A:A,Moorings!B:B=A339,Moorings!D:D=D339))"),"")</f>
        <v/>
      </c>
      <c r="F339" s="17" t="str">
        <f>IFERROR(__xludf.DUMMYFUNCTION("if(isblank(A339),"""",filter(Moorings!C:C,Moorings!B:B=A339,Moorings!D:D=D339))"),"")</f>
        <v/>
      </c>
      <c r="G339" s="24"/>
      <c r="H339" s="24"/>
      <c r="I339" s="24"/>
      <c r="J339" s="23"/>
      <c r="K339" s="23"/>
      <c r="L339" s="23"/>
      <c r="M339" s="23"/>
      <c r="N339" s="23"/>
      <c r="O339" s="10"/>
      <c r="P339" s="10"/>
      <c r="Q339" s="10"/>
      <c r="R339" s="10"/>
    </row>
    <row r="340" ht="14.25" customHeight="1">
      <c r="A340" s="24" t="s">
        <v>89</v>
      </c>
      <c r="B340" s="17" t="str">
        <f>IFERROR(__xludf.DUMMYFUNCTION("if(isblank(A340),"""",filter(Moorings!A:A,Moorings!B:B=left(A340,14),Moorings!D:D=D340))"),"ATAPL-68870-002-0144")</f>
        <v>ATAPL-68870-002-0144</v>
      </c>
      <c r="C340" s="17" t="str">
        <f>IFERROR(__xludf.DUMMYFUNCTION("if(isblank(A340),"""",filter(Moorings!C:C,Moorings!B:B=left(A340,14),Moorings!D:D=D340))"),"SN0144")</f>
        <v>SN0144</v>
      </c>
      <c r="D340" s="27">
        <v>2.0</v>
      </c>
      <c r="E340" s="17" t="str">
        <f>IFERROR(__xludf.DUMMYFUNCTION("if(isblank(A340),"""",filter(Moorings!A:A,Moorings!B:B=A340,Moorings!D:D=D340))"),"ATOSU-58341-00008")</f>
        <v>ATOSU-58341-00008</v>
      </c>
      <c r="F340" s="17" t="str">
        <f>IFERROR(__xludf.DUMMYFUNCTION("if(isblank(A340),"""",filter(Moorings!C:C,Moorings!B:B=A340,Moorings!D:D=D340))"),"251")</f>
        <v>251</v>
      </c>
      <c r="G340" s="24" t="s">
        <v>261</v>
      </c>
      <c r="H340" s="24" t="s">
        <v>267</v>
      </c>
      <c r="I340" s="24" t="s">
        <v>268</v>
      </c>
      <c r="J340" s="23"/>
      <c r="K340" s="23"/>
      <c r="L340" s="23"/>
      <c r="M340" s="23"/>
      <c r="N340" s="23"/>
      <c r="O340" s="10"/>
      <c r="P340" s="10"/>
      <c r="Q340" s="10"/>
      <c r="R340" s="10"/>
    </row>
    <row r="341" ht="14.25" customHeight="1">
      <c r="A341" s="24" t="s">
        <v>89</v>
      </c>
      <c r="B341" s="17" t="str">
        <f>IFERROR(__xludf.DUMMYFUNCTION("if(isblank(A341),"""",filter(Moorings!A:A,Moorings!B:B=left(A341,14),Moorings!D:D=D341))"),"ATAPL-68870-002-0144")</f>
        <v>ATAPL-68870-002-0144</v>
      </c>
      <c r="C341" s="17" t="str">
        <f>IFERROR(__xludf.DUMMYFUNCTION("if(isblank(A341),"""",filter(Moorings!C:C,Moorings!B:B=left(A341,14),Moorings!D:D=D341))"),"SN0144")</f>
        <v>SN0144</v>
      </c>
      <c r="D341" s="27">
        <v>2.0</v>
      </c>
      <c r="E341" s="17" t="str">
        <f>IFERROR(__xludf.DUMMYFUNCTION("if(isblank(A341),"""",filter(Moorings!A:A,Moorings!B:B=A341,Moorings!D:D=D341))"),"ATOSU-58341-00008")</f>
        <v>ATOSU-58341-00008</v>
      </c>
      <c r="F341" s="17" t="str">
        <f>IFERROR(__xludf.DUMMYFUNCTION("if(isblank(A341),"""",filter(Moorings!C:C,Moorings!B:B=A341,Moorings!D:D=D341))"),"251")</f>
        <v>251</v>
      </c>
      <c r="G341" s="24" t="s">
        <v>263</v>
      </c>
      <c r="H341" s="24" t="s">
        <v>269</v>
      </c>
      <c r="I341" s="24" t="s">
        <v>268</v>
      </c>
      <c r="J341" s="23"/>
      <c r="K341" s="23"/>
      <c r="L341" s="23"/>
      <c r="M341" s="23"/>
      <c r="N341" s="23"/>
      <c r="O341" s="10"/>
      <c r="P341" s="10"/>
      <c r="Q341" s="10"/>
      <c r="R341" s="10"/>
    </row>
    <row r="342" ht="14.25" customHeight="1">
      <c r="A342" s="24" t="s">
        <v>89</v>
      </c>
      <c r="B342" s="17" t="str">
        <f>IFERROR(__xludf.DUMMYFUNCTION("if(isblank(A342),"""",filter(Moorings!A:A,Moorings!B:B=left(A342,14),Moorings!D:D=D342))"),"ATAPL-68870-002-0144")</f>
        <v>ATAPL-68870-002-0144</v>
      </c>
      <c r="C342" s="17" t="str">
        <f>IFERROR(__xludf.DUMMYFUNCTION("if(isblank(A342),"""",filter(Moorings!C:C,Moorings!B:B=left(A342,14),Moorings!D:D=D342))"),"SN0144")</f>
        <v>SN0144</v>
      </c>
      <c r="D342" s="27">
        <v>2.0</v>
      </c>
      <c r="E342" s="17" t="str">
        <f>IFERROR(__xludf.DUMMYFUNCTION("if(isblank(A342),"""",filter(Moorings!A:A,Moorings!B:B=A342,Moorings!D:D=D342))"),"ATOSU-58341-00008")</f>
        <v>ATOSU-58341-00008</v>
      </c>
      <c r="F342" s="17" t="str">
        <f>IFERROR(__xludf.DUMMYFUNCTION("if(isblank(A342),"""",filter(Moorings!C:C,Moorings!B:B=A342,Moorings!D:D=D342))"),"251")</f>
        <v>251</v>
      </c>
      <c r="G342" s="24" t="s">
        <v>265</v>
      </c>
      <c r="H342" s="24" t="s">
        <v>266</v>
      </c>
      <c r="I342" s="24" t="s">
        <v>270</v>
      </c>
      <c r="J342" s="23"/>
      <c r="K342" s="23"/>
      <c r="L342" s="23"/>
      <c r="M342" s="23"/>
      <c r="N342" s="23"/>
      <c r="O342" s="10"/>
      <c r="P342" s="10"/>
      <c r="Q342" s="10"/>
      <c r="R342" s="10"/>
    </row>
    <row r="343" ht="14.25" customHeight="1">
      <c r="A343" s="24"/>
      <c r="B343" s="17" t="str">
        <f>IFERROR(__xludf.DUMMYFUNCTION("if(isblank(A343),"""",filter(Moorings!A:A,Moorings!B:B=left(A343,14),Moorings!D:D=D343))"),"")</f>
        <v/>
      </c>
      <c r="C343" s="17" t="str">
        <f>IFERROR(__xludf.DUMMYFUNCTION("if(isblank(A343),"""",filter(Moorings!C:C,Moorings!B:B=left(A343,14),Moorings!D:D=D343))"),"")</f>
        <v/>
      </c>
      <c r="D343" s="27"/>
      <c r="E343" s="17" t="str">
        <f>IFERROR(__xludf.DUMMYFUNCTION("if(isblank(A343),"""",filter(Moorings!A:A,Moorings!B:B=A343,Moorings!D:D=D343))"),"")</f>
        <v/>
      </c>
      <c r="F343" s="17" t="str">
        <f>IFERROR(__xludf.DUMMYFUNCTION("if(isblank(A343),"""",filter(Moorings!C:C,Moorings!B:B=A343,Moorings!D:D=D343))"),"")</f>
        <v/>
      </c>
      <c r="G343" s="24"/>
      <c r="H343" s="24"/>
      <c r="I343" s="24"/>
      <c r="J343" s="23"/>
      <c r="K343" s="23"/>
      <c r="L343" s="23"/>
      <c r="M343" s="23"/>
      <c r="N343" s="23"/>
      <c r="O343" s="10"/>
      <c r="P343" s="10"/>
      <c r="Q343" s="10"/>
      <c r="R343" s="10"/>
    </row>
    <row r="344" ht="14.25" customHeight="1">
      <c r="A344" s="30" t="s">
        <v>89</v>
      </c>
      <c r="B344" s="17" t="str">
        <f>IFERROR(__xludf.DUMMYFUNCTION("if(isblank(A344),"""",filter(Moorings!A:A,Moorings!B:B=left(A344,14),Moorings!D:D=D344))"),"ATAPL-68870-002-0144")</f>
        <v>ATAPL-68870-002-0144</v>
      </c>
      <c r="C344" s="17" t="str">
        <f>IFERROR(__xludf.DUMMYFUNCTION("if(isblank(A344),"""",filter(Moorings!C:C,Moorings!B:B=left(A344,14),Moorings!D:D=D344))"),"SN0140")</f>
        <v>SN0140</v>
      </c>
      <c r="D344" s="35">
        <v>3.0</v>
      </c>
      <c r="E344" s="17" t="str">
        <f>IFERROR(__xludf.DUMMYFUNCTION("if(isblank(A344),"""",filter(Moorings!A:A,Moorings!B:B=A344,Moorings!D:D=D344))"),"ATOSU-58341-00005")</f>
        <v>ATOSU-58341-00005</v>
      </c>
      <c r="F344" s="17" t="str">
        <f>IFERROR(__xludf.DUMMYFUNCTION("if(isblank(A344),"""",filter(Moorings!C:C,Moorings!B:B=A344,Moorings!D:D=D344))"),"341")</f>
        <v>341</v>
      </c>
      <c r="G344" s="52" t="s">
        <v>261</v>
      </c>
      <c r="H344" s="52" t="s">
        <v>271</v>
      </c>
      <c r="I344" s="52" t="s">
        <v>272</v>
      </c>
      <c r="J344" s="23"/>
      <c r="K344" s="23"/>
      <c r="L344" s="23"/>
      <c r="M344" s="23"/>
      <c r="N344" s="23"/>
      <c r="O344" s="10"/>
      <c r="P344" s="10"/>
      <c r="Q344" s="10"/>
      <c r="R344" s="10"/>
    </row>
    <row r="345" ht="14.25" customHeight="1">
      <c r="A345" s="30" t="s">
        <v>89</v>
      </c>
      <c r="B345" s="17" t="str">
        <f>IFERROR(__xludf.DUMMYFUNCTION("if(isblank(A345),"""",filter(Moorings!A:A,Moorings!B:B=left(A345,14),Moorings!D:D=D345))"),"ATAPL-68870-002-0144")</f>
        <v>ATAPL-68870-002-0144</v>
      </c>
      <c r="C345" s="17" t="str">
        <f>IFERROR(__xludf.DUMMYFUNCTION("if(isblank(A345),"""",filter(Moorings!C:C,Moorings!B:B=left(A345,14),Moorings!D:D=D345))"),"SN0140")</f>
        <v>SN0140</v>
      </c>
      <c r="D345" s="35">
        <v>3.0</v>
      </c>
      <c r="E345" s="17" t="str">
        <f>IFERROR(__xludf.DUMMYFUNCTION("if(isblank(A345),"""",filter(Moorings!A:A,Moorings!B:B=A345,Moorings!D:D=D345))"),"ATOSU-58341-00005")</f>
        <v>ATOSU-58341-00005</v>
      </c>
      <c r="F345" s="17" t="str">
        <f>IFERROR(__xludf.DUMMYFUNCTION("if(isblank(A345),"""",filter(Moorings!C:C,Moorings!B:B=A345,Moorings!D:D=D345))"),"341")</f>
        <v>341</v>
      </c>
      <c r="G345" s="52" t="s">
        <v>263</v>
      </c>
      <c r="H345" s="52" t="s">
        <v>273</v>
      </c>
      <c r="I345" s="30"/>
      <c r="J345" s="23"/>
      <c r="K345" s="23"/>
      <c r="L345" s="23"/>
      <c r="M345" s="23"/>
      <c r="N345" s="23"/>
      <c r="O345" s="10"/>
      <c r="P345" s="10"/>
      <c r="Q345" s="10"/>
      <c r="R345" s="10"/>
    </row>
    <row r="346" ht="14.25" customHeight="1">
      <c r="A346" s="30" t="s">
        <v>89</v>
      </c>
      <c r="B346" s="17" t="str">
        <f>IFERROR(__xludf.DUMMYFUNCTION("if(isblank(A346),"""",filter(Moorings!A:A,Moorings!B:B=left(A346,14),Moorings!D:D=D346))"),"ATAPL-68870-002-0144")</f>
        <v>ATAPL-68870-002-0144</v>
      </c>
      <c r="C346" s="17" t="str">
        <f>IFERROR(__xludf.DUMMYFUNCTION("if(isblank(A346),"""",filter(Moorings!C:C,Moorings!B:B=left(A346,14),Moorings!D:D=D346))"),"SN0140")</f>
        <v>SN0140</v>
      </c>
      <c r="D346" s="35">
        <v>3.0</v>
      </c>
      <c r="E346" s="17" t="str">
        <f>IFERROR(__xludf.DUMMYFUNCTION("if(isblank(A346),"""",filter(Moorings!A:A,Moorings!B:B=A346,Moorings!D:D=D346))"),"ATOSU-58341-00005")</f>
        <v>ATOSU-58341-00005</v>
      </c>
      <c r="F346" s="17" t="str">
        <f>IFERROR(__xludf.DUMMYFUNCTION("if(isblank(A346),"""",filter(Moorings!C:C,Moorings!B:B=A346,Moorings!D:D=D346))"),"341")</f>
        <v>341</v>
      </c>
      <c r="G346" s="52" t="s">
        <v>265</v>
      </c>
      <c r="H346" s="52" t="s">
        <v>274</v>
      </c>
      <c r="I346" s="30"/>
      <c r="J346" s="23"/>
      <c r="K346" s="23"/>
      <c r="L346" s="23"/>
      <c r="M346" s="23"/>
      <c r="N346" s="23"/>
      <c r="O346" s="10"/>
      <c r="P346" s="10"/>
      <c r="Q346" s="10"/>
      <c r="R346" s="10"/>
    </row>
    <row r="347" ht="14.25" customHeight="1">
      <c r="A347" s="24"/>
      <c r="B347" s="17"/>
      <c r="C347" s="17"/>
      <c r="D347" s="27"/>
      <c r="E347" s="17"/>
      <c r="F347" s="17"/>
      <c r="G347" s="24"/>
      <c r="H347" s="24"/>
      <c r="I347" s="24"/>
      <c r="J347" s="23"/>
      <c r="K347" s="23"/>
      <c r="L347" s="23"/>
      <c r="M347" s="23"/>
      <c r="N347" s="23"/>
      <c r="O347" s="10"/>
      <c r="P347" s="10"/>
      <c r="Q347" s="10"/>
      <c r="R347" s="10"/>
    </row>
    <row r="348" ht="14.25" customHeight="1">
      <c r="A348" s="24" t="s">
        <v>91</v>
      </c>
      <c r="B348" s="17" t="str">
        <f>IFERROR(__xludf.DUMMYFUNCTION("if(isblank(A348),"""",filter(Moorings!A:A,Moorings!B:B=left(A348,14),Moorings!D:D=D348))"),"ATAPL-68870-002-0141")</f>
        <v>ATAPL-68870-002-0141</v>
      </c>
      <c r="C348" s="17" t="str">
        <f>IFERROR(__xludf.DUMMYFUNCTION("if(isblank(A348),"""",filter(Moorings!C:C,Moorings!B:B=left(A348,14),Moorings!D:D=D348))"),"SN0141")</f>
        <v>SN0141</v>
      </c>
      <c r="D348" s="27">
        <v>1.0</v>
      </c>
      <c r="E348" s="17" t="str">
        <f>IFERROR(__xludf.DUMMYFUNCTION("if(isblank(A348),"""",filter(Moorings!A:A,Moorings!B:B=A348,Moorings!D:D=D348))"),"ATAPL-68020-00005")</f>
        <v>ATAPL-68020-00005</v>
      </c>
      <c r="F348" s="17" t="str">
        <f>IFERROR(__xludf.DUMMYFUNCTION("if(isblank(A348),"""",filter(Moorings!C:C,Moorings!B:B=A348,Moorings!D:D=D348))"),"344")</f>
        <v>344</v>
      </c>
      <c r="G348" s="24" t="s">
        <v>275</v>
      </c>
      <c r="H348" s="24">
        <v>19.94</v>
      </c>
      <c r="I348" s="24"/>
      <c r="J348" s="23"/>
      <c r="K348" s="23"/>
      <c r="L348" s="23"/>
      <c r="M348" s="23"/>
      <c r="N348" s="23"/>
      <c r="O348" s="10"/>
      <c r="P348" s="10"/>
      <c r="Q348" s="10"/>
      <c r="R348" s="10"/>
    </row>
    <row r="349" ht="14.25" customHeight="1">
      <c r="A349" s="24" t="s">
        <v>91</v>
      </c>
      <c r="B349" s="17" t="str">
        <f>IFERROR(__xludf.DUMMYFUNCTION("if(isblank(A349),"""",filter(Moorings!A:A,Moorings!B:B=left(A349,14),Moorings!D:D=D349))"),"ATAPL-68870-002-0141")</f>
        <v>ATAPL-68870-002-0141</v>
      </c>
      <c r="C349" s="17" t="str">
        <f>IFERROR(__xludf.DUMMYFUNCTION("if(isblank(A349),"""",filter(Moorings!C:C,Moorings!B:B=left(A349,14),Moorings!D:D=D349))"),"SN0141")</f>
        <v>SN0141</v>
      </c>
      <c r="D349" s="27">
        <v>1.0</v>
      </c>
      <c r="E349" s="17" t="str">
        <f>IFERROR(__xludf.DUMMYFUNCTION("if(isblank(A349),"""",filter(Moorings!A:A,Moorings!B:B=A349,Moorings!D:D=D349))"),"ATAPL-68020-00005")</f>
        <v>ATAPL-68020-00005</v>
      </c>
      <c r="F349" s="17" t="str">
        <f>IFERROR(__xludf.DUMMYFUNCTION("if(isblank(A349),"""",filter(Moorings!C:C,Moorings!B:B=A349,Moorings!D:D=D349))"),"344")</f>
        <v>344</v>
      </c>
      <c r="G349" s="24" t="s">
        <v>276</v>
      </c>
      <c r="H349" s="24" t="s">
        <v>277</v>
      </c>
      <c r="I349" s="24"/>
      <c r="J349" s="23"/>
      <c r="K349" s="23"/>
      <c r="L349" s="23"/>
      <c r="M349" s="23"/>
      <c r="N349" s="23"/>
      <c r="O349" s="10"/>
      <c r="P349" s="10"/>
      <c r="Q349" s="10"/>
      <c r="R349" s="10"/>
    </row>
    <row r="350" ht="14.25" customHeight="1">
      <c r="A350" s="24" t="s">
        <v>91</v>
      </c>
      <c r="B350" s="17" t="str">
        <f>IFERROR(__xludf.DUMMYFUNCTION("if(isblank(A350),"""",filter(Moorings!A:A,Moorings!B:B=left(A350,14),Moorings!D:D=D350))"),"ATAPL-68870-002-0141")</f>
        <v>ATAPL-68870-002-0141</v>
      </c>
      <c r="C350" s="17" t="str">
        <f>IFERROR(__xludf.DUMMYFUNCTION("if(isblank(A350),"""",filter(Moorings!C:C,Moorings!B:B=left(A350,14),Moorings!D:D=D350))"),"SN0141")</f>
        <v>SN0141</v>
      </c>
      <c r="D350" s="27">
        <v>1.0</v>
      </c>
      <c r="E350" s="17" t="str">
        <f>IFERROR(__xludf.DUMMYFUNCTION("if(isblank(A350),"""",filter(Moorings!A:A,Moorings!B:B=A350,Moorings!D:D=D350))"),"ATAPL-68020-00005")</f>
        <v>ATAPL-68020-00005</v>
      </c>
      <c r="F350" s="17" t="str">
        <f>IFERROR(__xludf.DUMMYFUNCTION("if(isblank(A350),"""",filter(Moorings!C:C,Moorings!B:B=A350,Moorings!D:D=D350))"),"344")</f>
        <v>344</v>
      </c>
      <c r="G350" s="24" t="s">
        <v>278</v>
      </c>
      <c r="H350" s="24" t="s">
        <v>279</v>
      </c>
      <c r="I350" s="24"/>
      <c r="J350" s="23"/>
      <c r="K350" s="23"/>
      <c r="L350" s="23"/>
      <c r="M350" s="23"/>
      <c r="N350" s="23"/>
      <c r="O350" s="10"/>
      <c r="P350" s="10"/>
      <c r="Q350" s="10"/>
      <c r="R350" s="10"/>
    </row>
    <row r="351" ht="14.25" customHeight="1">
      <c r="A351" s="24" t="s">
        <v>91</v>
      </c>
      <c r="B351" s="17" t="str">
        <f>IFERROR(__xludf.DUMMYFUNCTION("if(isblank(A351),"""",filter(Moorings!A:A,Moorings!B:B=left(A351,14),Moorings!D:D=D351))"),"ATAPL-68870-002-0141")</f>
        <v>ATAPL-68870-002-0141</v>
      </c>
      <c r="C351" s="17" t="str">
        <f>IFERROR(__xludf.DUMMYFUNCTION("if(isblank(A351),"""",filter(Moorings!C:C,Moorings!B:B=left(A351,14),Moorings!D:D=D351))"),"SN0141")</f>
        <v>SN0141</v>
      </c>
      <c r="D351" s="27">
        <v>1.0</v>
      </c>
      <c r="E351" s="17" t="str">
        <f>IFERROR(__xludf.DUMMYFUNCTION("if(isblank(A351),"""",filter(Moorings!A:A,Moorings!B:B=A351,Moorings!D:D=D351))"),"ATAPL-68020-00005")</f>
        <v>ATAPL-68020-00005</v>
      </c>
      <c r="F351" s="17" t="str">
        <f>IFERROR(__xludf.DUMMYFUNCTION("if(isblank(A351),"""",filter(Moorings!C:C,Moorings!B:B=A351,Moorings!D:D=D351))"),"344")</f>
        <v>344</v>
      </c>
      <c r="G351" s="24" t="s">
        <v>280</v>
      </c>
      <c r="H351" s="24" t="s">
        <v>281</v>
      </c>
      <c r="I351" s="24"/>
      <c r="J351" s="23"/>
      <c r="K351" s="23"/>
      <c r="L351" s="23"/>
      <c r="M351" s="23"/>
      <c r="N351" s="23"/>
      <c r="O351" s="10"/>
      <c r="P351" s="10"/>
      <c r="Q351" s="10"/>
      <c r="R351" s="10"/>
    </row>
    <row r="352" ht="14.25" customHeight="1">
      <c r="A352" s="24" t="s">
        <v>91</v>
      </c>
      <c r="B352" s="17" t="str">
        <f>IFERROR(__xludf.DUMMYFUNCTION("if(isblank(A352),"""",filter(Moorings!A:A,Moorings!B:B=left(A352,14),Moorings!D:D=D352))"),"ATAPL-68870-002-0141")</f>
        <v>ATAPL-68870-002-0141</v>
      </c>
      <c r="C352" s="17" t="str">
        <f>IFERROR(__xludf.DUMMYFUNCTION("if(isblank(A352),"""",filter(Moorings!C:C,Moorings!B:B=left(A352,14),Moorings!D:D=D352))"),"SN0141")</f>
        <v>SN0141</v>
      </c>
      <c r="D352" s="27">
        <v>1.0</v>
      </c>
      <c r="E352" s="17" t="str">
        <f>IFERROR(__xludf.DUMMYFUNCTION("if(isblank(A352),"""",filter(Moorings!A:A,Moorings!B:B=A352,Moorings!D:D=D352))"),"ATAPL-68020-00005")</f>
        <v>ATAPL-68020-00005</v>
      </c>
      <c r="F352" s="17" t="str">
        <f>IFERROR(__xludf.DUMMYFUNCTION("if(isblank(A352),"""",filter(Moorings!C:C,Moorings!B:B=A352,Moorings!D:D=D352))"),"344")</f>
        <v>344</v>
      </c>
      <c r="G352" s="24" t="s">
        <v>282</v>
      </c>
      <c r="H352" s="24" t="s">
        <v>283</v>
      </c>
      <c r="I352" s="24"/>
      <c r="J352" s="23"/>
      <c r="K352" s="23"/>
      <c r="L352" s="23"/>
      <c r="M352" s="23"/>
      <c r="N352" s="23"/>
      <c r="O352" s="10"/>
      <c r="P352" s="10"/>
      <c r="Q352" s="10"/>
      <c r="R352" s="10"/>
    </row>
    <row r="353" ht="14.25" customHeight="1">
      <c r="A353" s="24" t="s">
        <v>91</v>
      </c>
      <c r="B353" s="69" t="str">
        <f>IFERROR(__xludf.DUMMYFUNCTION("if(isblank(A353),"""",filter(Moorings!A:A,Moorings!B:B=left(A353,14),Moorings!D:D=D353))"),"ATAPL-68870-002-0141")</f>
        <v>ATAPL-68870-002-0141</v>
      </c>
      <c r="C353" s="69" t="str">
        <f>IFERROR(__xludf.DUMMYFUNCTION("if(isblank(A353),"""",filter(Moorings!C:C,Moorings!B:B=left(A353,14),Moorings!D:D=D353))"),"SN0141")</f>
        <v>SN0141</v>
      </c>
      <c r="D353" s="27">
        <v>1.0</v>
      </c>
      <c r="E353" s="69" t="str">
        <f>IFERROR(__xludf.DUMMYFUNCTION("if(isblank(A353),"""",filter(Moorings!A:A,Moorings!B:B=A353,Moorings!D:D=D353))"),"ATAPL-68020-00005")</f>
        <v>ATAPL-68020-00005</v>
      </c>
      <c r="F353" s="69" t="str">
        <f>IFERROR(__xludf.DUMMYFUNCTION("if(isblank(A353),"""",filter(Moorings!C:C,Moorings!B:B=A353,Moorings!D:D=D353))"),"344")</f>
        <v>344</v>
      </c>
      <c r="G353" s="23" t="s">
        <v>284</v>
      </c>
      <c r="H353" s="67">
        <v>217.0</v>
      </c>
      <c r="I353" s="23" t="s">
        <v>285</v>
      </c>
      <c r="J353" s="23"/>
      <c r="K353" s="23"/>
      <c r="L353" s="23"/>
      <c r="M353" s="23"/>
      <c r="N353" s="23"/>
      <c r="O353" s="43"/>
      <c r="P353" s="43"/>
      <c r="Q353" s="43"/>
      <c r="R353" s="43"/>
    </row>
    <row r="354" ht="14.25" customHeight="1">
      <c r="A354" s="24" t="s">
        <v>91</v>
      </c>
      <c r="B354" s="69" t="str">
        <f>IFERROR(__xludf.DUMMYFUNCTION("if(isblank(A354),"""",filter(Moorings!A:A,Moorings!B:B=left(A354,14),Moorings!D:D=D354))"),"ATAPL-68870-002-0141")</f>
        <v>ATAPL-68870-002-0141</v>
      </c>
      <c r="C354" s="69" t="str">
        <f>IFERROR(__xludf.DUMMYFUNCTION("if(isblank(A354),"""",filter(Moorings!C:C,Moorings!B:B=left(A354,14),Moorings!D:D=D354))"),"SN0141")</f>
        <v>SN0141</v>
      </c>
      <c r="D354" s="27">
        <v>1.0</v>
      </c>
      <c r="E354" s="69" t="str">
        <f>IFERROR(__xludf.DUMMYFUNCTION("if(isblank(A354),"""",filter(Moorings!A:A,Moorings!B:B=A354,Moorings!D:D=D354))"),"ATAPL-68020-00005")</f>
        <v>ATAPL-68020-00005</v>
      </c>
      <c r="F354" s="69" t="str">
        <f>IFERROR(__xludf.DUMMYFUNCTION("if(isblank(A354),"""",filter(Moorings!C:C,Moorings!B:B=A354,Moorings!D:D=D354))"),"344")</f>
        <v>344</v>
      </c>
      <c r="G354" s="23" t="s">
        <v>286</v>
      </c>
      <c r="H354" s="67">
        <v>240.0</v>
      </c>
      <c r="I354" s="23" t="s">
        <v>285</v>
      </c>
      <c r="J354" s="23"/>
      <c r="K354" s="23"/>
      <c r="L354" s="23"/>
      <c r="M354" s="23"/>
      <c r="N354" s="23"/>
      <c r="O354" s="43"/>
      <c r="P354" s="43"/>
      <c r="Q354" s="43"/>
      <c r="R354" s="43"/>
    </row>
    <row r="355" ht="14.25" customHeight="1">
      <c r="A355" s="24"/>
      <c r="B355" s="17" t="str">
        <f>IFERROR(__xludf.DUMMYFUNCTION("if(isblank(A355),"""",filter(Moorings!A:A,Moorings!B:B=left(A355,14),Moorings!D:D=D355))"),"")</f>
        <v/>
      </c>
      <c r="C355" s="17" t="str">
        <f>IFERROR(__xludf.DUMMYFUNCTION("if(isblank(A355),"""",filter(Moorings!C:C,Moorings!B:B=left(A355,14),Moorings!D:D=D355))"),"")</f>
        <v/>
      </c>
      <c r="D355" s="27"/>
      <c r="E355" s="17" t="str">
        <f>IFERROR(__xludf.DUMMYFUNCTION("if(isblank(A355),"""",filter(Moorings!A:A,Moorings!B:B=A355,Moorings!D:D=D355))"),"")</f>
        <v/>
      </c>
      <c r="F355" s="17" t="str">
        <f>IFERROR(__xludf.DUMMYFUNCTION("if(isblank(A355),"""",filter(Moorings!C:C,Moorings!B:B=A355,Moorings!D:D=D355))"),"")</f>
        <v/>
      </c>
      <c r="G355" s="24"/>
      <c r="H355" s="24"/>
      <c r="I355" s="24"/>
      <c r="J355" s="23"/>
      <c r="K355" s="23"/>
      <c r="L355" s="23"/>
      <c r="M355" s="23"/>
      <c r="N355" s="23"/>
      <c r="O355" s="10"/>
      <c r="P355" s="10"/>
      <c r="Q355" s="10"/>
      <c r="R355" s="10"/>
    </row>
    <row r="356" ht="14.25" customHeight="1">
      <c r="A356" s="24" t="s">
        <v>91</v>
      </c>
      <c r="B356" s="17" t="str">
        <f>IFERROR(__xludf.DUMMYFUNCTION("if(isblank(A356),"""",filter(Moorings!A:A,Moorings!B:B=left(A356,14),Moorings!D:D=D356))"),"ATAPL-68870-002-0144")</f>
        <v>ATAPL-68870-002-0144</v>
      </c>
      <c r="C356" s="17" t="str">
        <f>IFERROR(__xludf.DUMMYFUNCTION("if(isblank(A356),"""",filter(Moorings!C:C,Moorings!B:B=left(A356,14),Moorings!D:D=D356))"),"SN0144")</f>
        <v>SN0144</v>
      </c>
      <c r="D356" s="27">
        <v>2.0</v>
      </c>
      <c r="E356" s="17" t="str">
        <f>IFERROR(__xludf.DUMMYFUNCTION("if(isblank(A356),"""",filter(Moorings!A:A,Moorings!B:B=A356,Moorings!D:D=D356))"),"ATOSU-68020-00008")</f>
        <v>ATOSU-68020-00008</v>
      </c>
      <c r="F356" s="17" t="str">
        <f>IFERROR(__xludf.DUMMYFUNCTION("if(isblank(A356),"""",filter(Moorings!C:C,Moorings!B:B=A356,Moorings!D:D=D356))"),"625")</f>
        <v>625</v>
      </c>
      <c r="G356" s="24" t="s">
        <v>275</v>
      </c>
      <c r="H356" s="24">
        <v>19.92</v>
      </c>
      <c r="I356" s="24" t="s">
        <v>287</v>
      </c>
      <c r="J356" s="23"/>
      <c r="K356" s="23"/>
      <c r="L356" s="23"/>
      <c r="M356" s="23"/>
      <c r="N356" s="23"/>
      <c r="O356" s="10"/>
      <c r="P356" s="10"/>
      <c r="Q356" s="10"/>
      <c r="R356" s="10"/>
    </row>
    <row r="357" ht="14.25" customHeight="1">
      <c r="A357" s="24" t="s">
        <v>91</v>
      </c>
      <c r="B357" s="17" t="str">
        <f>IFERROR(__xludf.DUMMYFUNCTION("if(isblank(A357),"""",filter(Moorings!A:A,Moorings!B:B=left(A357,14),Moorings!D:D=D357))"),"ATAPL-68870-002-0144")</f>
        <v>ATAPL-68870-002-0144</v>
      </c>
      <c r="C357" s="17" t="str">
        <f>IFERROR(__xludf.DUMMYFUNCTION("if(isblank(A357),"""",filter(Moorings!C:C,Moorings!B:B=left(A357,14),Moorings!D:D=D357))"),"SN0144")</f>
        <v>SN0144</v>
      </c>
      <c r="D357" s="27">
        <v>2.0</v>
      </c>
      <c r="E357" s="17" t="str">
        <f>IFERROR(__xludf.DUMMYFUNCTION("if(isblank(A357),"""",filter(Moorings!A:A,Moorings!B:B=A357,Moorings!D:D=D357))"),"ATOSU-68020-00008")</f>
        <v>ATOSU-68020-00008</v>
      </c>
      <c r="F357" s="17" t="str">
        <f>IFERROR(__xludf.DUMMYFUNCTION("if(isblank(A357),"""",filter(Moorings!C:C,Moorings!B:B=A357,Moorings!D:D=D357))"),"625")</f>
        <v>625</v>
      </c>
      <c r="G357" s="24" t="s">
        <v>276</v>
      </c>
      <c r="H357" s="24" t="s">
        <v>288</v>
      </c>
      <c r="I357" s="24" t="s">
        <v>289</v>
      </c>
      <c r="J357" s="23"/>
      <c r="K357" s="23"/>
      <c r="L357" s="23"/>
      <c r="M357" s="23"/>
      <c r="N357" s="23"/>
      <c r="O357" s="10"/>
      <c r="P357" s="10"/>
      <c r="Q357" s="10"/>
      <c r="R357" s="10"/>
    </row>
    <row r="358" ht="14.25" customHeight="1">
      <c r="A358" s="24" t="s">
        <v>91</v>
      </c>
      <c r="B358" s="17" t="str">
        <f>IFERROR(__xludf.DUMMYFUNCTION("if(isblank(A358),"""",filter(Moorings!A:A,Moorings!B:B=left(A358,14),Moorings!D:D=D358))"),"ATAPL-68870-002-0144")</f>
        <v>ATAPL-68870-002-0144</v>
      </c>
      <c r="C358" s="17" t="str">
        <f>IFERROR(__xludf.DUMMYFUNCTION("if(isblank(A358),"""",filter(Moorings!C:C,Moorings!B:B=left(A358,14),Moorings!D:D=D358))"),"SN0144")</f>
        <v>SN0144</v>
      </c>
      <c r="D358" s="27">
        <v>2.0</v>
      </c>
      <c r="E358" s="17" t="str">
        <f>IFERROR(__xludf.DUMMYFUNCTION("if(isblank(A358),"""",filter(Moorings!A:A,Moorings!B:B=A358,Moorings!D:D=D358))"),"ATOSU-68020-00008")</f>
        <v>ATOSU-68020-00008</v>
      </c>
      <c r="F358" s="17" t="str">
        <f>IFERROR(__xludf.DUMMYFUNCTION("if(isblank(A358),"""",filter(Moorings!C:C,Moorings!B:B=A358,Moorings!D:D=D358))"),"625")</f>
        <v>625</v>
      </c>
      <c r="G358" s="24" t="s">
        <v>278</v>
      </c>
      <c r="H358" s="24" t="s">
        <v>290</v>
      </c>
      <c r="I358" s="24" t="s">
        <v>291</v>
      </c>
      <c r="J358" s="23"/>
      <c r="K358" s="23"/>
      <c r="L358" s="23"/>
      <c r="M358" s="23"/>
      <c r="N358" s="23"/>
      <c r="O358" s="10"/>
      <c r="P358" s="10"/>
      <c r="Q358" s="10"/>
      <c r="R358" s="10"/>
    </row>
    <row r="359" ht="14.25" customHeight="1">
      <c r="A359" s="24" t="s">
        <v>91</v>
      </c>
      <c r="B359" s="17" t="str">
        <f>IFERROR(__xludf.DUMMYFUNCTION("if(isblank(A359),"""",filter(Moorings!A:A,Moorings!B:B=left(A359,14),Moorings!D:D=D359))"),"ATAPL-68870-002-0144")</f>
        <v>ATAPL-68870-002-0144</v>
      </c>
      <c r="C359" s="17" t="str">
        <f>IFERROR(__xludf.DUMMYFUNCTION("if(isblank(A359),"""",filter(Moorings!C:C,Moorings!B:B=left(A359,14),Moorings!D:D=D359))"),"SN0144")</f>
        <v>SN0144</v>
      </c>
      <c r="D359" s="27">
        <v>2.0</v>
      </c>
      <c r="E359" s="17" t="str">
        <f>IFERROR(__xludf.DUMMYFUNCTION("if(isblank(A359),"""",filter(Moorings!A:A,Moorings!B:B=A359,Moorings!D:D=D359))"),"ATOSU-68020-00008")</f>
        <v>ATOSU-68020-00008</v>
      </c>
      <c r="F359" s="17" t="str">
        <f>IFERROR(__xludf.DUMMYFUNCTION("if(isblank(A359),"""",filter(Moorings!C:C,Moorings!B:B=A359,Moorings!D:D=D359))"),"625")</f>
        <v>625</v>
      </c>
      <c r="G359" s="24" t="s">
        <v>280</v>
      </c>
      <c r="H359" s="24" t="s">
        <v>292</v>
      </c>
      <c r="I359" s="24" t="s">
        <v>293</v>
      </c>
      <c r="J359" s="23"/>
      <c r="K359" s="23"/>
      <c r="L359" s="23"/>
      <c r="M359" s="23"/>
      <c r="N359" s="23"/>
      <c r="O359" s="10"/>
      <c r="P359" s="10"/>
      <c r="Q359" s="10"/>
      <c r="R359" s="10"/>
    </row>
    <row r="360" ht="14.25" customHeight="1">
      <c r="A360" s="24" t="s">
        <v>91</v>
      </c>
      <c r="B360" s="17" t="str">
        <f>IFERROR(__xludf.DUMMYFUNCTION("if(isblank(A360),"""",filter(Moorings!A:A,Moorings!B:B=left(A360,14),Moorings!D:D=D360))"),"ATAPL-68870-002-0144")</f>
        <v>ATAPL-68870-002-0144</v>
      </c>
      <c r="C360" s="17" t="str">
        <f>IFERROR(__xludf.DUMMYFUNCTION("if(isblank(A360),"""",filter(Moorings!C:C,Moorings!B:B=left(A360,14),Moorings!D:D=D360))"),"SN0144")</f>
        <v>SN0144</v>
      </c>
      <c r="D360" s="27">
        <v>2.0</v>
      </c>
      <c r="E360" s="17" t="str">
        <f>IFERROR(__xludf.DUMMYFUNCTION("if(isblank(A360),"""",filter(Moorings!A:A,Moorings!B:B=A360,Moorings!D:D=D360))"),"ATOSU-68020-00008")</f>
        <v>ATOSU-68020-00008</v>
      </c>
      <c r="F360" s="17" t="str">
        <f>IFERROR(__xludf.DUMMYFUNCTION("if(isblank(A360),"""",filter(Moorings!C:C,Moorings!B:B=A360,Moorings!D:D=D360))"),"625")</f>
        <v>625</v>
      </c>
      <c r="G360" s="24" t="s">
        <v>282</v>
      </c>
      <c r="H360" s="24" t="s">
        <v>294</v>
      </c>
      <c r="I360" s="24" t="s">
        <v>295</v>
      </c>
      <c r="J360" s="23"/>
      <c r="K360" s="23"/>
      <c r="L360" s="23"/>
      <c r="M360" s="23"/>
      <c r="N360" s="23"/>
      <c r="O360" s="10"/>
      <c r="P360" s="10"/>
      <c r="Q360" s="10"/>
      <c r="R360" s="10"/>
    </row>
    <row r="361" ht="14.25" customHeight="1">
      <c r="A361" s="24" t="s">
        <v>91</v>
      </c>
      <c r="B361" s="17" t="str">
        <f>IFERROR(__xludf.DUMMYFUNCTION("if(isblank(A361),"""",filter(Moorings!A:A,Moorings!B:B=left(A361,14),Moorings!D:D=D361))"),"ATAPL-68870-002-0144")</f>
        <v>ATAPL-68870-002-0144</v>
      </c>
      <c r="C361" s="17" t="str">
        <f>IFERROR(__xludf.DUMMYFUNCTION("if(isblank(A361),"""",filter(Moorings!C:C,Moorings!B:B=left(A361,14),Moorings!D:D=D361))"),"SN0144")</f>
        <v>SN0144</v>
      </c>
      <c r="D361" s="27">
        <v>2.0</v>
      </c>
      <c r="E361" s="17" t="str">
        <f>IFERROR(__xludf.DUMMYFUNCTION("if(isblank(A361),"""",filter(Moorings!A:A,Moorings!B:B=A361,Moorings!D:D=D361))"),"ATOSU-68020-00008")</f>
        <v>ATOSU-68020-00008</v>
      </c>
      <c r="F361" s="17" t="str">
        <f>IFERROR(__xludf.DUMMYFUNCTION("if(isblank(A361),"""",filter(Moorings!C:C,Moorings!B:B=A361,Moorings!D:D=D361))"),"625")</f>
        <v>625</v>
      </c>
      <c r="G361" s="24" t="s">
        <v>284</v>
      </c>
      <c r="H361" s="24">
        <v>217.0</v>
      </c>
      <c r="I361" s="24" t="s">
        <v>285</v>
      </c>
      <c r="J361" s="23"/>
      <c r="K361" s="23"/>
      <c r="L361" s="23"/>
      <c r="M361" s="23"/>
      <c r="N361" s="23"/>
      <c r="O361" s="10"/>
      <c r="P361" s="10"/>
      <c r="Q361" s="10"/>
      <c r="R361" s="10"/>
    </row>
    <row r="362" ht="14.25" customHeight="1">
      <c r="A362" s="24" t="s">
        <v>91</v>
      </c>
      <c r="B362" s="17" t="str">
        <f>IFERROR(__xludf.DUMMYFUNCTION("if(isblank(A362),"""",filter(Moorings!A:A,Moorings!B:B=left(A362,14),Moorings!D:D=D362))"),"ATAPL-68870-002-0144")</f>
        <v>ATAPL-68870-002-0144</v>
      </c>
      <c r="C362" s="17" t="str">
        <f>IFERROR(__xludf.DUMMYFUNCTION("if(isblank(A362),"""",filter(Moorings!C:C,Moorings!B:B=left(A362,14),Moorings!D:D=D362))"),"SN0144")</f>
        <v>SN0144</v>
      </c>
      <c r="D362" s="27">
        <v>2.0</v>
      </c>
      <c r="E362" s="17" t="str">
        <f>IFERROR(__xludf.DUMMYFUNCTION("if(isblank(A362),"""",filter(Moorings!A:A,Moorings!B:B=A362,Moorings!D:D=D362))"),"ATOSU-68020-00008")</f>
        <v>ATOSU-68020-00008</v>
      </c>
      <c r="F362" s="17" t="str">
        <f>IFERROR(__xludf.DUMMYFUNCTION("if(isblank(A362),"""",filter(Moorings!C:C,Moorings!B:B=A362,Moorings!D:D=D362))"),"625")</f>
        <v>625</v>
      </c>
      <c r="G362" s="24" t="s">
        <v>286</v>
      </c>
      <c r="H362" s="24">
        <v>240.0</v>
      </c>
      <c r="I362" s="24" t="s">
        <v>285</v>
      </c>
      <c r="J362" s="23"/>
      <c r="K362" s="23"/>
      <c r="L362" s="23"/>
      <c r="M362" s="23"/>
      <c r="N362" s="23"/>
      <c r="O362" s="10"/>
      <c r="P362" s="10"/>
      <c r="Q362" s="10"/>
      <c r="R362" s="10"/>
    </row>
    <row r="363" ht="14.25" customHeight="1">
      <c r="A363" s="24"/>
      <c r="B363" s="17" t="str">
        <f>IFERROR(__xludf.DUMMYFUNCTION("if(isblank(A363),"""",filter(Moorings!A:A,Moorings!B:B=left(A363,14),Moorings!D:D=D363))"),"")</f>
        <v/>
      </c>
      <c r="C363" s="17" t="str">
        <f>IFERROR(__xludf.DUMMYFUNCTION("if(isblank(A363),"""",filter(Moorings!C:C,Moorings!B:B=left(A363,14),Moorings!D:D=D363))"),"")</f>
        <v/>
      </c>
      <c r="D363" s="27"/>
      <c r="E363" s="17" t="str">
        <f>IFERROR(__xludf.DUMMYFUNCTION("if(isblank(A363),"""",filter(Moorings!A:A,Moorings!B:B=A363,Moorings!D:D=D363))"),"")</f>
        <v/>
      </c>
      <c r="F363" s="17" t="str">
        <f>IFERROR(__xludf.DUMMYFUNCTION("if(isblank(A363),"""",filter(Moorings!C:C,Moorings!B:B=A363,Moorings!D:D=D363))"),"")</f>
        <v/>
      </c>
      <c r="G363" s="24"/>
      <c r="H363" s="24"/>
      <c r="I363" s="24"/>
      <c r="J363" s="23"/>
      <c r="K363" s="23"/>
      <c r="L363" s="23"/>
      <c r="M363" s="23"/>
      <c r="N363" s="23"/>
      <c r="O363" s="10"/>
      <c r="P363" s="10"/>
      <c r="Q363" s="10"/>
      <c r="R363" s="10"/>
    </row>
    <row r="364" ht="14.25" customHeight="1">
      <c r="A364" s="30" t="s">
        <v>91</v>
      </c>
      <c r="B364" s="17" t="str">
        <f>IFERROR(__xludf.DUMMYFUNCTION("if(isblank(A364),"""",filter(Moorings!A:A,Moorings!B:B=left(A364,14),Moorings!D:D=D364))"),"ATAPL-68870-002-0144")</f>
        <v>ATAPL-68870-002-0144</v>
      </c>
      <c r="C364" s="17" t="str">
        <f>IFERROR(__xludf.DUMMYFUNCTION("if(isblank(A364),"""",filter(Moorings!C:C,Moorings!B:B=left(A364,14),Moorings!D:D=D364))"),"SN0140")</f>
        <v>SN0140</v>
      </c>
      <c r="D364" s="35">
        <v>3.0</v>
      </c>
      <c r="E364" s="17" t="str">
        <f>IFERROR(__xludf.DUMMYFUNCTION("if(isblank(A364),"""",filter(Moorings!A:A,Moorings!B:B=A364,Moorings!D:D=D364))"),"ATAPL-68020-00005")</f>
        <v>ATAPL-68020-00005</v>
      </c>
      <c r="F364" s="17" t="str">
        <f>IFERROR(__xludf.DUMMYFUNCTION("if(isblank(A364),"""",filter(Moorings!C:C,Moorings!B:B=A364,Moorings!D:D=D364))"),"344")</f>
        <v>344</v>
      </c>
      <c r="G364" s="52" t="s">
        <v>275</v>
      </c>
      <c r="H364" s="52">
        <v>19.95</v>
      </c>
      <c r="I364" s="52" t="s">
        <v>296</v>
      </c>
      <c r="J364" s="23"/>
      <c r="K364" s="23"/>
      <c r="L364" s="23"/>
      <c r="M364" s="23"/>
      <c r="N364" s="23"/>
      <c r="O364" s="10"/>
      <c r="P364" s="10"/>
      <c r="Q364" s="10"/>
      <c r="R364" s="10"/>
    </row>
    <row r="365" ht="14.25" customHeight="1">
      <c r="A365" s="30" t="s">
        <v>91</v>
      </c>
      <c r="B365" s="17" t="str">
        <f>IFERROR(__xludf.DUMMYFUNCTION("if(isblank(A365),"""",filter(Moorings!A:A,Moorings!B:B=left(A365,14),Moorings!D:D=D365))"),"ATAPL-68870-002-0144")</f>
        <v>ATAPL-68870-002-0144</v>
      </c>
      <c r="C365" s="17" t="str">
        <f>IFERROR(__xludf.DUMMYFUNCTION("if(isblank(A365),"""",filter(Moorings!C:C,Moorings!B:B=left(A365,14),Moorings!D:D=D365))"),"SN0140")</f>
        <v>SN0140</v>
      </c>
      <c r="D365" s="35">
        <v>3.0</v>
      </c>
      <c r="E365" s="17" t="str">
        <f>IFERROR(__xludf.DUMMYFUNCTION("if(isblank(A365),"""",filter(Moorings!A:A,Moorings!B:B=A365,Moorings!D:D=D365))"),"ATAPL-68020-00005")</f>
        <v>ATAPL-68020-00005</v>
      </c>
      <c r="F365" s="17" t="str">
        <f>IFERROR(__xludf.DUMMYFUNCTION("if(isblank(A365),"""",filter(Moorings!C:C,Moorings!B:B=A365,Moorings!D:D=D365))"),"344")</f>
        <v>344</v>
      </c>
      <c r="G365" s="52" t="s">
        <v>276</v>
      </c>
      <c r="H365" s="52" t="s">
        <v>277</v>
      </c>
      <c r="I365" s="30"/>
      <c r="J365" s="23"/>
      <c r="K365" s="23"/>
      <c r="L365" s="23"/>
      <c r="M365" s="23"/>
      <c r="N365" s="23"/>
      <c r="O365" s="10"/>
      <c r="P365" s="10"/>
      <c r="Q365" s="10"/>
      <c r="R365" s="10"/>
    </row>
    <row r="366" ht="14.25" customHeight="1">
      <c r="A366" s="30" t="s">
        <v>91</v>
      </c>
      <c r="B366" s="17" t="str">
        <f>IFERROR(__xludf.DUMMYFUNCTION("if(isblank(A366),"""",filter(Moorings!A:A,Moorings!B:B=left(A366,14),Moorings!D:D=D366))"),"ATAPL-68870-002-0144")</f>
        <v>ATAPL-68870-002-0144</v>
      </c>
      <c r="C366" s="17" t="str">
        <f>IFERROR(__xludf.DUMMYFUNCTION("if(isblank(A366),"""",filter(Moorings!C:C,Moorings!B:B=left(A366,14),Moorings!D:D=D366))"),"SN0140")</f>
        <v>SN0140</v>
      </c>
      <c r="D366" s="35">
        <v>3.0</v>
      </c>
      <c r="E366" s="17" t="str">
        <f>IFERROR(__xludf.DUMMYFUNCTION("if(isblank(A366),"""",filter(Moorings!A:A,Moorings!B:B=A366,Moorings!D:D=D366))"),"ATAPL-68020-00005")</f>
        <v>ATAPL-68020-00005</v>
      </c>
      <c r="F366" s="17" t="str">
        <f>IFERROR(__xludf.DUMMYFUNCTION("if(isblank(A366),"""",filter(Moorings!C:C,Moorings!B:B=A366,Moorings!D:D=D366))"),"344")</f>
        <v>344</v>
      </c>
      <c r="G366" s="52" t="s">
        <v>278</v>
      </c>
      <c r="H366" s="52" t="s">
        <v>297</v>
      </c>
      <c r="I366" s="30"/>
      <c r="J366" s="23"/>
      <c r="K366" s="23"/>
      <c r="L366" s="23"/>
      <c r="M366" s="23"/>
      <c r="N366" s="23"/>
      <c r="O366" s="10"/>
      <c r="P366" s="10"/>
      <c r="Q366" s="10"/>
      <c r="R366" s="10"/>
    </row>
    <row r="367" ht="14.25" customHeight="1">
      <c r="A367" s="30" t="s">
        <v>91</v>
      </c>
      <c r="B367" s="17" t="str">
        <f>IFERROR(__xludf.DUMMYFUNCTION("if(isblank(A367),"""",filter(Moorings!A:A,Moorings!B:B=left(A367,14),Moorings!D:D=D367))"),"ATAPL-68870-002-0144")</f>
        <v>ATAPL-68870-002-0144</v>
      </c>
      <c r="C367" s="17" t="str">
        <f>IFERROR(__xludf.DUMMYFUNCTION("if(isblank(A367),"""",filter(Moorings!C:C,Moorings!B:B=left(A367,14),Moorings!D:D=D367))"),"SN0140")</f>
        <v>SN0140</v>
      </c>
      <c r="D367" s="35">
        <v>3.0</v>
      </c>
      <c r="E367" s="17" t="str">
        <f>IFERROR(__xludf.DUMMYFUNCTION("if(isblank(A367),"""",filter(Moorings!A:A,Moorings!B:B=A367,Moorings!D:D=D367))"),"ATAPL-68020-00005")</f>
        <v>ATAPL-68020-00005</v>
      </c>
      <c r="F367" s="17" t="str">
        <f>IFERROR(__xludf.DUMMYFUNCTION("if(isblank(A367),"""",filter(Moorings!C:C,Moorings!B:B=A367,Moorings!D:D=D367))"),"344")</f>
        <v>344</v>
      </c>
      <c r="G367" s="52" t="s">
        <v>280</v>
      </c>
      <c r="H367" s="52" t="s">
        <v>298</v>
      </c>
      <c r="I367" s="30"/>
      <c r="J367" s="23"/>
      <c r="K367" s="23"/>
      <c r="L367" s="23"/>
      <c r="M367" s="23"/>
      <c r="N367" s="23"/>
      <c r="O367" s="10"/>
      <c r="P367" s="10"/>
      <c r="Q367" s="10"/>
      <c r="R367" s="10"/>
    </row>
    <row r="368" ht="14.25" customHeight="1">
      <c r="A368" s="30" t="s">
        <v>91</v>
      </c>
      <c r="B368" s="17" t="str">
        <f>IFERROR(__xludf.DUMMYFUNCTION("if(isblank(A368),"""",filter(Moorings!A:A,Moorings!B:B=left(A368,14),Moorings!D:D=D368))"),"ATAPL-68870-002-0144")</f>
        <v>ATAPL-68870-002-0144</v>
      </c>
      <c r="C368" s="17" t="str">
        <f>IFERROR(__xludf.DUMMYFUNCTION("if(isblank(A368),"""",filter(Moorings!C:C,Moorings!B:B=left(A368,14),Moorings!D:D=D368))"),"SN0140")</f>
        <v>SN0140</v>
      </c>
      <c r="D368" s="35">
        <v>3.0</v>
      </c>
      <c r="E368" s="17" t="str">
        <f>IFERROR(__xludf.DUMMYFUNCTION("if(isblank(A368),"""",filter(Moorings!A:A,Moorings!B:B=A368,Moorings!D:D=D368))"),"ATAPL-68020-00005")</f>
        <v>ATAPL-68020-00005</v>
      </c>
      <c r="F368" s="17" t="str">
        <f>IFERROR(__xludf.DUMMYFUNCTION("if(isblank(A368),"""",filter(Moorings!C:C,Moorings!B:B=A368,Moorings!D:D=D368))"),"344")</f>
        <v>344</v>
      </c>
      <c r="G368" s="52" t="s">
        <v>282</v>
      </c>
      <c r="H368" s="52" t="s">
        <v>299</v>
      </c>
      <c r="I368" s="30"/>
      <c r="J368" s="23"/>
      <c r="K368" s="23"/>
      <c r="L368" s="23"/>
      <c r="M368" s="23"/>
      <c r="N368" s="23"/>
      <c r="O368" s="10"/>
      <c r="P368" s="10"/>
      <c r="Q368" s="10"/>
      <c r="R368" s="10"/>
    </row>
    <row r="369" ht="14.25" customHeight="1">
      <c r="A369" s="30" t="s">
        <v>91</v>
      </c>
      <c r="B369" s="17" t="str">
        <f>IFERROR(__xludf.DUMMYFUNCTION("if(isblank(A369),"""",filter(Moorings!A:A,Moorings!B:B=left(A369,14),Moorings!D:D=D369))"),"ATAPL-68870-002-0144")</f>
        <v>ATAPL-68870-002-0144</v>
      </c>
      <c r="C369" s="17" t="str">
        <f>IFERROR(__xludf.DUMMYFUNCTION("if(isblank(A369),"""",filter(Moorings!C:C,Moorings!B:B=left(A369,14),Moorings!D:D=D369))"),"SN0140")</f>
        <v>SN0140</v>
      </c>
      <c r="D369" s="35">
        <v>3.0</v>
      </c>
      <c r="E369" s="17" t="str">
        <f>IFERROR(__xludf.DUMMYFUNCTION("if(isblank(A369),"""",filter(Moorings!A:A,Moorings!B:B=A369,Moorings!D:D=D369))"),"ATAPL-68020-00005")</f>
        <v>ATAPL-68020-00005</v>
      </c>
      <c r="F369" s="17" t="str">
        <f>IFERROR(__xludf.DUMMYFUNCTION("if(isblank(A369),"""",filter(Moorings!C:C,Moorings!B:B=A369,Moorings!D:D=D369))"),"344")</f>
        <v>344</v>
      </c>
      <c r="G369" s="52" t="s">
        <v>284</v>
      </c>
      <c r="H369" s="52">
        <v>217.0</v>
      </c>
      <c r="I369" s="30"/>
      <c r="J369" s="23"/>
      <c r="K369" s="23"/>
      <c r="L369" s="23"/>
      <c r="M369" s="23"/>
      <c r="N369" s="23"/>
      <c r="O369" s="10"/>
      <c r="P369" s="10"/>
      <c r="Q369" s="10"/>
      <c r="R369" s="10"/>
    </row>
    <row r="370" ht="14.25" customHeight="1">
      <c r="A370" s="30" t="s">
        <v>91</v>
      </c>
      <c r="B370" s="17" t="str">
        <f>IFERROR(__xludf.DUMMYFUNCTION("if(isblank(A370),"""",filter(Moorings!A:A,Moorings!B:B=left(A370,14),Moorings!D:D=D370))"),"ATAPL-68870-002-0144")</f>
        <v>ATAPL-68870-002-0144</v>
      </c>
      <c r="C370" s="17" t="str">
        <f>IFERROR(__xludf.DUMMYFUNCTION("if(isblank(A370),"""",filter(Moorings!C:C,Moorings!B:B=left(A370,14),Moorings!D:D=D370))"),"SN0140")</f>
        <v>SN0140</v>
      </c>
      <c r="D370" s="35">
        <v>3.0</v>
      </c>
      <c r="E370" s="17" t="str">
        <f>IFERROR(__xludf.DUMMYFUNCTION("if(isblank(A370),"""",filter(Moorings!A:A,Moorings!B:B=A370,Moorings!D:D=D370))"),"ATAPL-68020-00005")</f>
        <v>ATAPL-68020-00005</v>
      </c>
      <c r="F370" s="17" t="str">
        <f>IFERROR(__xludf.DUMMYFUNCTION("if(isblank(A370),"""",filter(Moorings!C:C,Moorings!B:B=A370,Moorings!D:D=D370))"),"344")</f>
        <v>344</v>
      </c>
      <c r="G370" s="52" t="s">
        <v>286</v>
      </c>
      <c r="H370" s="52">
        <v>240.0</v>
      </c>
      <c r="I370" s="30"/>
      <c r="J370" s="23"/>
      <c r="K370" s="23"/>
      <c r="L370" s="23"/>
      <c r="M370" s="23"/>
      <c r="N370" s="23"/>
      <c r="O370" s="10"/>
      <c r="P370" s="10"/>
      <c r="Q370" s="10"/>
      <c r="R370" s="10"/>
    </row>
    <row r="371" ht="14.25" customHeight="1">
      <c r="A371" s="24"/>
      <c r="B371" s="17"/>
      <c r="C371" s="17"/>
      <c r="D371" s="27"/>
      <c r="E371" s="17"/>
      <c r="F371" s="17"/>
      <c r="G371" s="24"/>
      <c r="H371" s="24"/>
      <c r="I371" s="24"/>
      <c r="J371" s="23"/>
      <c r="K371" s="23"/>
      <c r="L371" s="23"/>
      <c r="M371" s="23"/>
      <c r="N371" s="23"/>
      <c r="O371" s="10"/>
      <c r="P371" s="10"/>
      <c r="Q371" s="10"/>
      <c r="R371" s="10"/>
    </row>
    <row r="372" ht="14.25" customHeight="1">
      <c r="A372" s="24" t="s">
        <v>93</v>
      </c>
      <c r="B372" s="17" t="str">
        <f>IFERROR(__xludf.DUMMYFUNCTION("if(isblank(A372),"""",filter(Moorings!A:A,Moorings!B:B=left(A372,14),Moorings!D:D=D372))"),"ATAPL-68870-002-0141")</f>
        <v>ATAPL-68870-002-0141</v>
      </c>
      <c r="C372" s="17" t="str">
        <f>IFERROR(__xludf.DUMMYFUNCTION("if(isblank(A372),"""",filter(Moorings!C:C,Moorings!B:B=left(A372,14),Moorings!D:D=D372))"),"SN0141")</f>
        <v>SN0141</v>
      </c>
      <c r="D372" s="27">
        <v>1.0</v>
      </c>
      <c r="E372" s="17" t="str">
        <f>IFERROR(__xludf.DUMMYFUNCTION("if(isblank(A372),"""",filter(Moorings!A:A,Moorings!B:B=A372,Moorings!D:D=D372))"),"A00238")</f>
        <v>A00238</v>
      </c>
      <c r="F372" s="17" t="str">
        <f>IFERROR(__xludf.DUMMYFUNCTION("if(isblank(A372),"""",filter(Moorings!C:C,Moorings!B:B=A372,Moorings!D:D=D372))"),"8399")</f>
        <v>8399</v>
      </c>
      <c r="G372" s="24" t="s">
        <v>65</v>
      </c>
      <c r="H372" s="24">
        <v>44.37414</v>
      </c>
      <c r="I372" s="24"/>
      <c r="J372" s="23"/>
      <c r="K372" s="23"/>
      <c r="L372" s="23"/>
      <c r="M372" s="23"/>
      <c r="N372" s="23"/>
      <c r="O372" s="10"/>
      <c r="P372" s="10"/>
      <c r="Q372" s="10"/>
      <c r="R372" s="10"/>
    </row>
    <row r="373" ht="14.25" customHeight="1">
      <c r="A373" s="24" t="s">
        <v>93</v>
      </c>
      <c r="B373" s="17" t="str">
        <f>IFERROR(__xludf.DUMMYFUNCTION("if(isblank(A373),"""",filter(Moorings!A:A,Moorings!B:B=left(A373,14),Moorings!D:D=D373))"),"ATAPL-68870-002-0141")</f>
        <v>ATAPL-68870-002-0141</v>
      </c>
      <c r="C373" s="17" t="str">
        <f>IFERROR(__xludf.DUMMYFUNCTION("if(isblank(A373),"""",filter(Moorings!C:C,Moorings!B:B=left(A373,14),Moorings!D:D=D373))"),"SN0141")</f>
        <v>SN0141</v>
      </c>
      <c r="D373" s="27">
        <v>1.0</v>
      </c>
      <c r="E373" s="17" t="str">
        <f>IFERROR(__xludf.DUMMYFUNCTION("if(isblank(A373),"""",filter(Moorings!A:A,Moorings!B:B=A373,Moorings!D:D=D373))"),"A00238")</f>
        <v>A00238</v>
      </c>
      <c r="F373" s="17" t="str">
        <f>IFERROR(__xludf.DUMMYFUNCTION("if(isblank(A373),"""",filter(Moorings!C:C,Moorings!B:B=A373,Moorings!D:D=D373))"),"8399")</f>
        <v>8399</v>
      </c>
      <c r="G373" s="24" t="s">
        <v>73</v>
      </c>
      <c r="H373" s="24">
        <v>-124.95652666666666</v>
      </c>
      <c r="I373" s="24"/>
      <c r="J373" s="23"/>
      <c r="K373" s="23"/>
      <c r="L373" s="23"/>
      <c r="M373" s="23"/>
      <c r="N373" s="23"/>
      <c r="O373" s="10"/>
      <c r="P373" s="10"/>
      <c r="Q373" s="10"/>
      <c r="R373" s="10"/>
    </row>
    <row r="374" ht="14.25" customHeight="1">
      <c r="A374" s="24"/>
      <c r="B374" s="17" t="str">
        <f>IFERROR(__xludf.DUMMYFUNCTION("if(isblank(A374),"""",filter(Moorings!A:A,Moorings!B:B=left(A374,14),Moorings!D:D=D374))"),"")</f>
        <v/>
      </c>
      <c r="C374" s="17" t="str">
        <f>IFERROR(__xludf.DUMMYFUNCTION("if(isblank(A374),"""",filter(Moorings!C:C,Moorings!B:B=left(A374,14),Moorings!D:D=D374))"),"")</f>
        <v/>
      </c>
      <c r="D374" s="27"/>
      <c r="E374" s="17" t="str">
        <f>IFERROR(__xludf.DUMMYFUNCTION("if(isblank(A374),"""",filter(Moorings!A:A,Moorings!B:B=A374,Moorings!D:D=D374))"),"")</f>
        <v/>
      </c>
      <c r="F374" s="17" t="str">
        <f>IFERROR(__xludf.DUMMYFUNCTION("if(isblank(A374),"""",filter(Moorings!C:C,Moorings!B:B=A374,Moorings!D:D=D374))"),"")</f>
        <v/>
      </c>
      <c r="G374" s="24"/>
      <c r="H374" s="24"/>
      <c r="I374" s="24"/>
      <c r="J374" s="23"/>
      <c r="K374" s="23"/>
      <c r="L374" s="23"/>
      <c r="M374" s="23"/>
      <c r="N374" s="23"/>
      <c r="O374" s="10"/>
      <c r="P374" s="10"/>
      <c r="Q374" s="10"/>
      <c r="R374" s="10"/>
    </row>
    <row r="375" ht="14.25" customHeight="1">
      <c r="A375" s="24" t="s">
        <v>93</v>
      </c>
      <c r="B375" s="17" t="str">
        <f>IFERROR(__xludf.DUMMYFUNCTION("if(isblank(A375),"""",filter(Moorings!A:A,Moorings!B:B=left(A375,14),Moorings!D:D=D375))"),"ATAPL-68870-002-0144")</f>
        <v>ATAPL-68870-002-0144</v>
      </c>
      <c r="C375" s="17" t="str">
        <f>IFERROR(__xludf.DUMMYFUNCTION("if(isblank(A375),"""",filter(Moorings!C:C,Moorings!B:B=left(A375,14),Moorings!D:D=D375))"),"SN0144")</f>
        <v>SN0144</v>
      </c>
      <c r="D375" s="27">
        <v>2.0</v>
      </c>
      <c r="E375" s="17" t="str">
        <f>IFERROR(__xludf.DUMMYFUNCTION("if(isblank(A375),"""",filter(Moorings!A:A,Moorings!B:B=A375,Moorings!D:D=D375))"),"ATOSU-70114-10008")</f>
        <v>ATOSU-70114-10008</v>
      </c>
      <c r="F375" s="17" t="str">
        <f>IFERROR(__xludf.DUMMYFUNCTION("if(isblank(A375),"""",filter(Moorings!C:C,Moorings!B:B=A375,Moorings!D:D=D375))"),"AQD-12692")</f>
        <v>AQD-12692</v>
      </c>
      <c r="G375" s="24" t="s">
        <v>65</v>
      </c>
      <c r="H375" s="24">
        <v>44.37414</v>
      </c>
      <c r="I375" s="24"/>
      <c r="J375" s="23"/>
      <c r="K375" s="23"/>
      <c r="L375" s="23"/>
      <c r="M375" s="23"/>
      <c r="N375" s="23"/>
      <c r="O375" s="10"/>
      <c r="P375" s="10"/>
      <c r="Q375" s="10"/>
      <c r="R375" s="10"/>
    </row>
    <row r="376" ht="14.25" customHeight="1">
      <c r="A376" s="24" t="s">
        <v>93</v>
      </c>
      <c r="B376" s="17" t="str">
        <f>IFERROR(__xludf.DUMMYFUNCTION("if(isblank(A376),"""",filter(Moorings!A:A,Moorings!B:B=left(A376,14),Moorings!D:D=D376))"),"ATAPL-68870-002-0144")</f>
        <v>ATAPL-68870-002-0144</v>
      </c>
      <c r="C376" s="17" t="str">
        <f>IFERROR(__xludf.DUMMYFUNCTION("if(isblank(A376),"""",filter(Moorings!C:C,Moorings!B:B=left(A376,14),Moorings!D:D=D376))"),"SN0144")</f>
        <v>SN0144</v>
      </c>
      <c r="D376" s="27">
        <v>2.0</v>
      </c>
      <c r="E376" s="17" t="str">
        <f>IFERROR(__xludf.DUMMYFUNCTION("if(isblank(A376),"""",filter(Moorings!A:A,Moorings!B:B=A376,Moorings!D:D=D376))"),"ATOSU-70114-10008")</f>
        <v>ATOSU-70114-10008</v>
      </c>
      <c r="F376" s="17" t="str">
        <f>IFERROR(__xludf.DUMMYFUNCTION("if(isblank(A376),"""",filter(Moorings!C:C,Moorings!B:B=A376,Moorings!D:D=D376))"),"AQD-12692")</f>
        <v>AQD-12692</v>
      </c>
      <c r="G376" s="24" t="s">
        <v>73</v>
      </c>
      <c r="H376" s="24">
        <v>-124.9565267</v>
      </c>
      <c r="I376" s="24"/>
      <c r="J376" s="23"/>
      <c r="K376" s="23"/>
      <c r="L376" s="23"/>
      <c r="M376" s="23"/>
      <c r="N376" s="23"/>
      <c r="O376" s="10"/>
      <c r="P376" s="10"/>
      <c r="Q376" s="10"/>
      <c r="R376" s="10"/>
    </row>
    <row r="377" ht="14.25" customHeight="1">
      <c r="A377" s="24"/>
      <c r="B377" s="17" t="str">
        <f>IFERROR(__xludf.DUMMYFUNCTION("if(isblank(A377),"""",filter(Moorings!A:A,Moorings!B:B=left(A377,14),Moorings!D:D=D377))"),"")</f>
        <v/>
      </c>
      <c r="C377" s="17" t="str">
        <f>IFERROR(__xludf.DUMMYFUNCTION("if(isblank(A377),"""",filter(Moorings!C:C,Moorings!B:B=left(A377,14),Moorings!D:D=D377))"),"")</f>
        <v/>
      </c>
      <c r="D377" s="27"/>
      <c r="E377" s="17" t="str">
        <f>IFERROR(__xludf.DUMMYFUNCTION("if(isblank(A377),"""",filter(Moorings!A:A,Moorings!B:B=A377,Moorings!D:D=D377))"),"")</f>
        <v/>
      </c>
      <c r="F377" s="17" t="str">
        <f>IFERROR(__xludf.DUMMYFUNCTION("if(isblank(A377),"""",filter(Moorings!C:C,Moorings!B:B=A377,Moorings!D:D=D377))"),"")</f>
        <v/>
      </c>
      <c r="G377" s="24"/>
      <c r="H377" s="24"/>
      <c r="I377" s="24"/>
      <c r="J377" s="23"/>
      <c r="K377" s="23"/>
      <c r="L377" s="23"/>
      <c r="M377" s="23"/>
      <c r="N377" s="23"/>
      <c r="O377" s="10"/>
      <c r="P377" s="10"/>
      <c r="Q377" s="10"/>
      <c r="R377" s="10"/>
    </row>
    <row r="378" ht="14.25" customHeight="1">
      <c r="A378" s="30" t="s">
        <v>93</v>
      </c>
      <c r="B378" s="17" t="str">
        <f>IFERROR(__xludf.DUMMYFUNCTION("if(isblank(A378),"""",filter(Moorings!A:A,Moorings!B:B=left(A378,14),Moorings!D:D=D378))"),"ATAPL-68870-002-0144")</f>
        <v>ATAPL-68870-002-0144</v>
      </c>
      <c r="C378" s="17" t="str">
        <f>IFERROR(__xludf.DUMMYFUNCTION("if(isblank(A378),"""",filter(Moorings!C:C,Moorings!B:B=left(A378,14),Moorings!D:D=D378))"),"SN0140")</f>
        <v>SN0140</v>
      </c>
      <c r="D378" s="35">
        <v>3.0</v>
      </c>
      <c r="E378" s="17" t="str">
        <f>IFERROR(__xludf.DUMMYFUNCTION("if(isblank(A378),"""",filter(Moorings!A:A,Moorings!B:B=A378,Moorings!D:D=D378))"),"ATAPL-70114-00004")</f>
        <v>ATAPL-70114-00004</v>
      </c>
      <c r="F378" s="17" t="str">
        <f>IFERROR(__xludf.DUMMYFUNCTION("if(isblank(A378),"""",filter(Moorings!C:C,Moorings!B:B=A378,Moorings!D:D=D378))"),"AQS-6802, AQD-11930")</f>
        <v>AQS-6802, AQD-11930</v>
      </c>
      <c r="G378" s="24" t="s">
        <v>65</v>
      </c>
      <c r="H378" s="24">
        <v>44.37414</v>
      </c>
      <c r="I378" s="52" t="s">
        <v>178</v>
      </c>
      <c r="J378" s="23"/>
      <c r="K378" s="23"/>
      <c r="L378" s="23"/>
      <c r="M378" s="23"/>
      <c r="N378" s="23"/>
      <c r="O378" s="10"/>
      <c r="P378" s="10"/>
      <c r="Q378" s="10"/>
      <c r="R378" s="10"/>
    </row>
    <row r="379" ht="14.25" customHeight="1">
      <c r="A379" s="30" t="s">
        <v>93</v>
      </c>
      <c r="B379" s="17" t="str">
        <f>IFERROR(__xludf.DUMMYFUNCTION("if(isblank(A379),"""",filter(Moorings!A:A,Moorings!B:B=left(A379,14),Moorings!D:D=D379))"),"ATAPL-68870-002-0144")</f>
        <v>ATAPL-68870-002-0144</v>
      </c>
      <c r="C379" s="17" t="str">
        <f>IFERROR(__xludf.DUMMYFUNCTION("if(isblank(A379),"""",filter(Moorings!C:C,Moorings!B:B=left(A379,14),Moorings!D:D=D379))"),"SN0140")</f>
        <v>SN0140</v>
      </c>
      <c r="D379" s="35">
        <v>3.0</v>
      </c>
      <c r="E379" s="17" t="str">
        <f>IFERROR(__xludf.DUMMYFUNCTION("if(isblank(A379),"""",filter(Moorings!A:A,Moorings!B:B=A379,Moorings!D:D=D379))"),"ATAPL-70114-00004")</f>
        <v>ATAPL-70114-00004</v>
      </c>
      <c r="F379" s="17" t="str">
        <f>IFERROR(__xludf.DUMMYFUNCTION("if(isblank(A379),"""",filter(Moorings!C:C,Moorings!B:B=A379,Moorings!D:D=D379))"),"AQS-6802, AQD-11930")</f>
        <v>AQS-6802, AQD-11930</v>
      </c>
      <c r="G379" s="24" t="s">
        <v>73</v>
      </c>
      <c r="H379" s="24">
        <v>-124.9565267</v>
      </c>
      <c r="I379" s="24"/>
      <c r="J379" s="23"/>
      <c r="K379" s="23"/>
      <c r="L379" s="23"/>
      <c r="M379" s="23"/>
      <c r="N379" s="23"/>
      <c r="O379" s="10"/>
      <c r="P379" s="10"/>
      <c r="Q379" s="10"/>
      <c r="R379" s="10"/>
    </row>
    <row r="380" ht="14.25" customHeight="1">
      <c r="A380" s="24"/>
      <c r="B380" s="17"/>
      <c r="C380" s="17"/>
      <c r="D380" s="27"/>
      <c r="E380" s="17"/>
      <c r="F380" s="17"/>
      <c r="G380" s="24"/>
      <c r="H380" s="24"/>
      <c r="I380" s="24"/>
      <c r="J380" s="23"/>
      <c r="K380" s="23"/>
      <c r="L380" s="23"/>
      <c r="M380" s="23"/>
      <c r="N380" s="23"/>
      <c r="O380" s="10"/>
      <c r="P380" s="10"/>
      <c r="Q380" s="10"/>
      <c r="R380" s="10"/>
    </row>
    <row r="381" ht="14.25" customHeight="1">
      <c r="A381" s="24" t="s">
        <v>95</v>
      </c>
      <c r="B381" s="17" t="str">
        <f>IFERROR(__xludf.DUMMYFUNCTION("if(isblank(A381),"""",filter(Moorings!A:A,Moorings!B:B=left(A381,14),Moorings!D:D=D381))"),"ATAPL-68870-002-0141")</f>
        <v>ATAPL-68870-002-0141</v>
      </c>
      <c r="C381" s="17" t="str">
        <f>IFERROR(__xludf.DUMMYFUNCTION("if(isblank(A381),"""",filter(Moorings!C:C,Moorings!B:B=left(A381,14),Moorings!D:D=D381))"),"SN0141")</f>
        <v>SN0141</v>
      </c>
      <c r="D381" s="27">
        <v>1.0</v>
      </c>
      <c r="E381" s="17" t="str">
        <f>IFERROR(__xludf.DUMMYFUNCTION("if(isblank(A381),"""",filter(Moorings!A:A,Moorings!B:B=A381,Moorings!D:D=D381))"),"ATOSU-58336-00006")</f>
        <v>ATOSU-58336-00006</v>
      </c>
      <c r="F381" s="17" t="str">
        <f>IFERROR(__xludf.DUMMYFUNCTION("if(isblank(A381),"""",filter(Moorings!C:C,Moorings!B:B=A381,Moorings!D:D=D381))"),"C0079")</f>
        <v>C0079</v>
      </c>
      <c r="G381" s="24" t="s">
        <v>167</v>
      </c>
      <c r="H381" s="24">
        <v>3073.0</v>
      </c>
      <c r="I381" s="24"/>
      <c r="J381" s="23"/>
      <c r="K381" s="23"/>
      <c r="L381" s="23"/>
      <c r="M381" s="23"/>
      <c r="N381" s="23"/>
      <c r="O381" s="10"/>
      <c r="P381" s="10"/>
      <c r="Q381" s="10"/>
      <c r="R381" s="10"/>
    </row>
    <row r="382" ht="14.25" customHeight="1">
      <c r="A382" s="24" t="s">
        <v>95</v>
      </c>
      <c r="B382" s="17" t="str">
        <f>IFERROR(__xludf.DUMMYFUNCTION("if(isblank(A382),"""",filter(Moorings!A:A,Moorings!B:B=left(A382,14),Moorings!D:D=D382))"),"ATAPL-68870-002-0141")</f>
        <v>ATAPL-68870-002-0141</v>
      </c>
      <c r="C382" s="17" t="str">
        <f>IFERROR(__xludf.DUMMYFUNCTION("if(isblank(A382),"""",filter(Moorings!C:C,Moorings!B:B=left(A382,14),Moorings!D:D=D382))"),"SN0141")</f>
        <v>SN0141</v>
      </c>
      <c r="D382" s="27">
        <v>1.0</v>
      </c>
      <c r="E382" s="17" t="str">
        <f>IFERROR(__xludf.DUMMYFUNCTION("if(isblank(A382),"""",filter(Moorings!A:A,Moorings!B:B=A382,Moorings!D:D=D382))"),"ATOSU-58336-00006")</f>
        <v>ATOSU-58336-00006</v>
      </c>
      <c r="F382" s="17" t="str">
        <f>IFERROR(__xludf.DUMMYFUNCTION("if(isblank(A382),"""",filter(Moorings!C:C,Moorings!B:B=A382,Moorings!D:D=D382))"),"C0079")</f>
        <v>C0079</v>
      </c>
      <c r="G382" s="24" t="s">
        <v>179</v>
      </c>
      <c r="H382" s="24">
        <v>44327.0</v>
      </c>
      <c r="I382" s="24"/>
      <c r="J382" s="23"/>
      <c r="K382" s="23"/>
      <c r="L382" s="23"/>
      <c r="M382" s="23"/>
      <c r="N382" s="23"/>
      <c r="O382" s="10"/>
      <c r="P382" s="10"/>
      <c r="Q382" s="10"/>
      <c r="R382" s="10"/>
    </row>
    <row r="383" ht="14.25" customHeight="1">
      <c r="A383" s="24" t="s">
        <v>95</v>
      </c>
      <c r="B383" s="17" t="str">
        <f>IFERROR(__xludf.DUMMYFUNCTION("if(isblank(A383),"""",filter(Moorings!A:A,Moorings!B:B=left(A383,14),Moorings!D:D=D383))"),"ATAPL-68870-002-0141")</f>
        <v>ATAPL-68870-002-0141</v>
      </c>
      <c r="C383" s="17" t="str">
        <f>IFERROR(__xludf.DUMMYFUNCTION("if(isblank(A383),"""",filter(Moorings!C:C,Moorings!B:B=left(A383,14),Moorings!D:D=D383))"),"SN0141")</f>
        <v>SN0141</v>
      </c>
      <c r="D383" s="27">
        <v>1.0</v>
      </c>
      <c r="E383" s="17" t="str">
        <f>IFERROR(__xludf.DUMMYFUNCTION("if(isblank(A383),"""",filter(Moorings!A:A,Moorings!B:B=A383,Moorings!D:D=D383))"),"ATOSU-58336-00006")</f>
        <v>ATOSU-58336-00006</v>
      </c>
      <c r="F383" s="17" t="str">
        <f>IFERROR(__xludf.DUMMYFUNCTION("if(isblank(A383),"""",filter(Moorings!C:C,Moorings!B:B=A383,Moorings!D:D=D383))"),"C0079")</f>
        <v>C0079</v>
      </c>
      <c r="G383" s="24" t="s">
        <v>166</v>
      </c>
      <c r="H383" s="24">
        <v>19706.0</v>
      </c>
      <c r="I383" s="24"/>
      <c r="J383" s="23"/>
      <c r="K383" s="23"/>
      <c r="L383" s="23"/>
      <c r="M383" s="23"/>
      <c r="N383" s="23"/>
      <c r="O383" s="10"/>
      <c r="P383" s="10"/>
      <c r="Q383" s="10"/>
      <c r="R383" s="10"/>
    </row>
    <row r="384" ht="14.25" customHeight="1">
      <c r="A384" s="24" t="s">
        <v>95</v>
      </c>
      <c r="B384" s="17" t="str">
        <f>IFERROR(__xludf.DUMMYFUNCTION("if(isblank(A384),"""",filter(Moorings!A:A,Moorings!B:B=left(A384,14),Moorings!D:D=D384))"),"ATAPL-68870-002-0141")</f>
        <v>ATAPL-68870-002-0141</v>
      </c>
      <c r="C384" s="17" t="str">
        <f>IFERROR(__xludf.DUMMYFUNCTION("if(isblank(A384),"""",filter(Moorings!C:C,Moorings!B:B=left(A384,14),Moorings!D:D=D384))"),"SN0141")</f>
        <v>SN0141</v>
      </c>
      <c r="D384" s="27">
        <v>1.0</v>
      </c>
      <c r="E384" s="17" t="str">
        <f>IFERROR(__xludf.DUMMYFUNCTION("if(isblank(A384),"""",filter(Moorings!A:A,Moorings!B:B=A384,Moorings!D:D=D384))"),"ATOSU-58336-00006")</f>
        <v>ATOSU-58336-00006</v>
      </c>
      <c r="F384" s="17" t="str">
        <f>IFERROR(__xludf.DUMMYFUNCTION("if(isblank(A384),"""",filter(Moorings!C:C,Moorings!B:B=A384,Moorings!D:D=D384))"),"C0079")</f>
        <v>C0079</v>
      </c>
      <c r="G384" s="24" t="s">
        <v>180</v>
      </c>
      <c r="H384" s="24">
        <v>34.0</v>
      </c>
      <c r="I384" s="24"/>
      <c r="J384" s="23"/>
      <c r="K384" s="23"/>
      <c r="L384" s="23"/>
      <c r="M384" s="23"/>
      <c r="N384" s="23"/>
      <c r="O384" s="10"/>
      <c r="P384" s="10"/>
      <c r="Q384" s="10"/>
      <c r="R384" s="10"/>
    </row>
    <row r="385" ht="14.25" customHeight="1">
      <c r="A385" s="24" t="s">
        <v>95</v>
      </c>
      <c r="B385" s="17" t="str">
        <f>IFERROR(__xludf.DUMMYFUNCTION("if(isblank(A385),"""",filter(Moorings!A:A,Moorings!B:B=left(A385,14),Moorings!D:D=D385))"),"ATAPL-68870-002-0141")</f>
        <v>ATAPL-68870-002-0141</v>
      </c>
      <c r="C385" s="17" t="str">
        <f>IFERROR(__xludf.DUMMYFUNCTION("if(isblank(A385),"""",filter(Moorings!C:C,Moorings!B:B=left(A385,14),Moorings!D:D=D385))"),"SN0141")</f>
        <v>SN0141</v>
      </c>
      <c r="D385" s="27">
        <v>1.0</v>
      </c>
      <c r="E385" s="17" t="str">
        <f>IFERROR(__xludf.DUMMYFUNCTION("if(isblank(A385),"""",filter(Moorings!A:A,Moorings!B:B=A385,Moorings!D:D=D385))"),"ATOSU-58336-00006")</f>
        <v>ATOSU-58336-00006</v>
      </c>
      <c r="F385" s="17" t="str">
        <f>IFERROR(__xludf.DUMMYFUNCTION("if(isblank(A385),"""",filter(Moorings!C:C,Moorings!B:B=A385,Moorings!D:D=D385))"),"C0079")</f>
        <v>C0079</v>
      </c>
      <c r="G385" s="24" t="s">
        <v>181</v>
      </c>
      <c r="H385" s="24">
        <v>15.7</v>
      </c>
      <c r="I385" s="24"/>
      <c r="J385" s="23"/>
      <c r="K385" s="23"/>
      <c r="L385" s="23"/>
      <c r="M385" s="23"/>
      <c r="N385" s="23"/>
      <c r="O385" s="10"/>
      <c r="P385" s="10"/>
      <c r="Q385" s="10"/>
      <c r="R385" s="10"/>
    </row>
    <row r="386" ht="14.25" customHeight="1">
      <c r="A386" s="24" t="s">
        <v>95</v>
      </c>
      <c r="B386" s="17" t="str">
        <f>IFERROR(__xludf.DUMMYFUNCTION("if(isblank(A386),"""",filter(Moorings!A:A,Moorings!B:B=left(A386,14),Moorings!D:D=D386))"),"ATAPL-68870-002-0141")</f>
        <v>ATAPL-68870-002-0141</v>
      </c>
      <c r="C386" s="17" t="str">
        <f>IFERROR(__xludf.DUMMYFUNCTION("if(isblank(A386),"""",filter(Moorings!C:C,Moorings!B:B=left(A386,14),Moorings!D:D=D386))"),"SN0141")</f>
        <v>SN0141</v>
      </c>
      <c r="D386" s="27">
        <v>1.0</v>
      </c>
      <c r="E386" s="17" t="str">
        <f>IFERROR(__xludf.DUMMYFUNCTION("if(isblank(A386),"""",filter(Moorings!A:A,Moorings!B:B=A386,Moorings!D:D=D386))"),"ATOSU-58336-00006")</f>
        <v>ATOSU-58336-00006</v>
      </c>
      <c r="F386" s="17" t="str">
        <f>IFERROR(__xludf.DUMMYFUNCTION("if(isblank(A386),"""",filter(Moorings!C:C,Moorings!B:B=A386,Moorings!D:D=D386))"),"C0079")</f>
        <v>C0079</v>
      </c>
      <c r="G386" s="24" t="s">
        <v>182</v>
      </c>
      <c r="H386" s="24">
        <v>0.081</v>
      </c>
      <c r="I386" s="24"/>
      <c r="J386" s="23"/>
      <c r="K386" s="23"/>
      <c r="L386" s="23"/>
      <c r="M386" s="23"/>
      <c r="N386" s="23"/>
      <c r="O386" s="10"/>
      <c r="P386" s="10"/>
      <c r="Q386" s="10"/>
      <c r="R386" s="10"/>
    </row>
    <row r="387" ht="14.25" customHeight="1">
      <c r="A387" s="24" t="s">
        <v>95</v>
      </c>
      <c r="B387" s="17" t="str">
        <f>IFERROR(__xludf.DUMMYFUNCTION("if(isblank(A387),"""",filter(Moorings!A:A,Moorings!B:B=left(A387,14),Moorings!D:D=D387))"),"ATAPL-68870-002-0141")</f>
        <v>ATAPL-68870-002-0141</v>
      </c>
      <c r="C387" s="17" t="str">
        <f>IFERROR(__xludf.DUMMYFUNCTION("if(isblank(A387),"""",filter(Moorings!C:C,Moorings!B:B=left(A387,14),Moorings!D:D=D387))"),"SN0141")</f>
        <v>SN0141</v>
      </c>
      <c r="D387" s="27">
        <v>1.0</v>
      </c>
      <c r="E387" s="17" t="str">
        <f>IFERROR(__xludf.DUMMYFUNCTION("if(isblank(A387),"""",filter(Moorings!A:A,Moorings!B:B=A387,Moorings!D:D=D387))"),"ATOSU-58336-00006")</f>
        <v>ATOSU-58336-00006</v>
      </c>
      <c r="F387" s="17" t="str">
        <f>IFERROR(__xludf.DUMMYFUNCTION("if(isblank(A387),"""",filter(Moorings!C:C,Moorings!B:B=A387,Moorings!D:D=D387))"),"C0079")</f>
        <v>C0079</v>
      </c>
      <c r="G387" s="24" t="s">
        <v>183</v>
      </c>
      <c r="H387" s="24">
        <v>0.2744</v>
      </c>
      <c r="I387" s="24"/>
      <c r="J387" s="23"/>
      <c r="K387" s="23"/>
      <c r="L387" s="23"/>
      <c r="M387" s="23"/>
      <c r="N387" s="23"/>
      <c r="O387" s="10"/>
      <c r="P387" s="10"/>
      <c r="Q387" s="10"/>
      <c r="R387" s="10"/>
    </row>
    <row r="388" ht="14.25" customHeight="1">
      <c r="A388" s="24" t="s">
        <v>95</v>
      </c>
      <c r="B388" s="17" t="str">
        <f>IFERROR(__xludf.DUMMYFUNCTION("if(isblank(A388),"""",filter(Moorings!A:A,Moorings!B:B=left(A388,14),Moorings!D:D=D388))"),"ATAPL-68870-002-0141")</f>
        <v>ATAPL-68870-002-0141</v>
      </c>
      <c r="C388" s="17" t="str">
        <f>IFERROR(__xludf.DUMMYFUNCTION("if(isblank(A388),"""",filter(Moorings!C:C,Moorings!B:B=left(A388,14),Moorings!D:D=D388))"),"SN0141")</f>
        <v>SN0141</v>
      </c>
      <c r="D388" s="27">
        <v>1.0</v>
      </c>
      <c r="E388" s="17" t="str">
        <f>IFERROR(__xludf.DUMMYFUNCTION("if(isblank(A388),"""",filter(Moorings!A:A,Moorings!B:B=A388,Moorings!D:D=D388))"),"ATOSU-58336-00006")</f>
        <v>ATOSU-58336-00006</v>
      </c>
      <c r="F388" s="17" t="str">
        <f>IFERROR(__xludf.DUMMYFUNCTION("if(isblank(A388),"""",filter(Moorings!C:C,Moorings!B:B=A388,Moorings!D:D=D388))"),"C0079")</f>
        <v>C0079</v>
      </c>
      <c r="G388" s="24" t="s">
        <v>184</v>
      </c>
      <c r="H388" s="24">
        <v>-0.8476</v>
      </c>
      <c r="I388" s="24"/>
      <c r="J388" s="23"/>
      <c r="K388" s="23"/>
      <c r="L388" s="23"/>
      <c r="M388" s="23"/>
      <c r="N388" s="23"/>
      <c r="O388" s="10"/>
      <c r="P388" s="10"/>
      <c r="Q388" s="10"/>
      <c r="R388" s="10"/>
    </row>
    <row r="389" ht="14.25" customHeight="1">
      <c r="A389" s="24"/>
      <c r="B389" s="17" t="str">
        <f>IFERROR(__xludf.DUMMYFUNCTION("if(isblank(A389),"""",filter(Moorings!A:A,Moorings!B:B=left(A389,14),Moorings!D:D=D389))"),"")</f>
        <v/>
      </c>
      <c r="C389" s="17" t="str">
        <f>IFERROR(__xludf.DUMMYFUNCTION("if(isblank(A389),"""",filter(Moorings!C:C,Moorings!B:B=left(A389,14),Moorings!D:D=D389))"),"")</f>
        <v/>
      </c>
      <c r="D389" s="27"/>
      <c r="E389" s="17" t="str">
        <f>IFERROR(__xludf.DUMMYFUNCTION("if(isblank(A389),"""",filter(Moorings!A:A,Moorings!B:B=A389,Moorings!D:D=D389))"),"")</f>
        <v/>
      </c>
      <c r="F389" s="17" t="str">
        <f>IFERROR(__xludf.DUMMYFUNCTION("if(isblank(A389),"""",filter(Moorings!C:C,Moorings!B:B=A389,Moorings!D:D=D389))"),"")</f>
        <v/>
      </c>
      <c r="G389" s="24"/>
      <c r="H389" s="24"/>
      <c r="I389" s="24"/>
      <c r="J389" s="23"/>
      <c r="K389" s="23"/>
      <c r="L389" s="23"/>
      <c r="M389" s="23"/>
      <c r="N389" s="23"/>
      <c r="O389" s="10"/>
      <c r="P389" s="10"/>
      <c r="Q389" s="10"/>
      <c r="R389" s="10"/>
    </row>
    <row r="390" ht="14.25" customHeight="1">
      <c r="A390" s="24" t="s">
        <v>95</v>
      </c>
      <c r="B390" s="17" t="str">
        <f>IFERROR(__xludf.DUMMYFUNCTION("if(isblank(A390),"""",filter(Moorings!A:A,Moorings!B:B=left(A390,14),Moorings!D:D=D390))"),"ATAPL-68870-002-0144")</f>
        <v>ATAPL-68870-002-0144</v>
      </c>
      <c r="C390" s="17" t="str">
        <f>IFERROR(__xludf.DUMMYFUNCTION("if(isblank(A390),"""",filter(Moorings!C:C,Moorings!B:B=left(A390,14),Moorings!D:D=D390))"),"SN0144")</f>
        <v>SN0144</v>
      </c>
      <c r="D390" s="27">
        <v>2.0</v>
      </c>
      <c r="E390" s="17" t="str">
        <f>IFERROR(__xludf.DUMMYFUNCTION("if(isblank(A390),"""",filter(Moorings!A:A,Moorings!B:B=A390,Moorings!D:D=D390))"),"ATOSU-58336-00007")</f>
        <v>ATOSU-58336-00007</v>
      </c>
      <c r="F390" s="17" t="str">
        <f>IFERROR(__xludf.DUMMYFUNCTION("if(isblank(A390),"""",filter(Moorings!C:C,Moorings!B:B=A390,Moorings!D:D=D390))"),"C0116")</f>
        <v>C0116</v>
      </c>
      <c r="G390" s="24" t="s">
        <v>167</v>
      </c>
      <c r="H390" s="24">
        <v>3073.0</v>
      </c>
      <c r="I390" s="24" t="s">
        <v>185</v>
      </c>
      <c r="J390" s="23"/>
      <c r="K390" s="23"/>
      <c r="L390" s="23"/>
      <c r="M390" s="23"/>
      <c r="N390" s="23"/>
      <c r="O390" s="10"/>
      <c r="P390" s="10"/>
      <c r="Q390" s="10"/>
      <c r="R390" s="10"/>
    </row>
    <row r="391" ht="14.25" customHeight="1">
      <c r="A391" s="24" t="s">
        <v>95</v>
      </c>
      <c r="B391" s="17" t="str">
        <f>IFERROR(__xludf.DUMMYFUNCTION("if(isblank(A391),"""",filter(Moorings!A:A,Moorings!B:B=left(A391,14),Moorings!D:D=D391))"),"ATAPL-68870-002-0144")</f>
        <v>ATAPL-68870-002-0144</v>
      </c>
      <c r="C391" s="17" t="str">
        <f>IFERROR(__xludf.DUMMYFUNCTION("if(isblank(A391),"""",filter(Moorings!C:C,Moorings!B:B=left(A391,14),Moorings!D:D=D391))"),"SN0144")</f>
        <v>SN0144</v>
      </c>
      <c r="D391" s="27">
        <v>2.0</v>
      </c>
      <c r="E391" s="17" t="str">
        <f>IFERROR(__xludf.DUMMYFUNCTION("if(isblank(A391),"""",filter(Moorings!A:A,Moorings!B:B=A391,Moorings!D:D=D391))"),"ATOSU-58336-00007")</f>
        <v>ATOSU-58336-00007</v>
      </c>
      <c r="F391" s="17" t="str">
        <f>IFERROR(__xludf.DUMMYFUNCTION("if(isblank(A391),"""",filter(Moorings!C:C,Moorings!B:B=A391,Moorings!D:D=D391))"),"C0116")</f>
        <v>C0116</v>
      </c>
      <c r="G391" s="24" t="s">
        <v>179</v>
      </c>
      <c r="H391" s="24">
        <v>44327.0</v>
      </c>
      <c r="I391" s="24" t="s">
        <v>185</v>
      </c>
      <c r="J391" s="23"/>
      <c r="K391" s="23"/>
      <c r="L391" s="23"/>
      <c r="M391" s="23"/>
      <c r="N391" s="23"/>
      <c r="O391" s="10"/>
      <c r="P391" s="10"/>
      <c r="Q391" s="10"/>
      <c r="R391" s="10"/>
    </row>
    <row r="392" ht="14.25" customHeight="1">
      <c r="A392" s="24" t="s">
        <v>95</v>
      </c>
      <c r="B392" s="17" t="str">
        <f>IFERROR(__xludf.DUMMYFUNCTION("if(isblank(A392),"""",filter(Moorings!A:A,Moorings!B:B=left(A392,14),Moorings!D:D=D392))"),"ATAPL-68870-002-0144")</f>
        <v>ATAPL-68870-002-0144</v>
      </c>
      <c r="C392" s="17" t="str">
        <f>IFERROR(__xludf.DUMMYFUNCTION("if(isblank(A392),"""",filter(Moorings!C:C,Moorings!B:B=left(A392,14),Moorings!D:D=D392))"),"SN0144")</f>
        <v>SN0144</v>
      </c>
      <c r="D392" s="27">
        <v>2.0</v>
      </c>
      <c r="E392" s="17" t="str">
        <f>IFERROR(__xludf.DUMMYFUNCTION("if(isblank(A392),"""",filter(Moorings!A:A,Moorings!B:B=A392,Moorings!D:D=D392))"),"ATOSU-58336-00007")</f>
        <v>ATOSU-58336-00007</v>
      </c>
      <c r="F392" s="17" t="str">
        <f>IFERROR(__xludf.DUMMYFUNCTION("if(isblank(A392),"""",filter(Moorings!C:C,Moorings!B:B=A392,Moorings!D:D=D392))"),"C0116")</f>
        <v>C0116</v>
      </c>
      <c r="G392" s="24" t="s">
        <v>166</v>
      </c>
      <c r="H392" s="24">
        <v>19706.0</v>
      </c>
      <c r="I392" s="24" t="s">
        <v>185</v>
      </c>
      <c r="J392" s="23"/>
      <c r="K392" s="23"/>
      <c r="L392" s="23"/>
      <c r="M392" s="23"/>
      <c r="N392" s="23"/>
      <c r="O392" s="10"/>
      <c r="P392" s="10"/>
      <c r="Q392" s="10"/>
      <c r="R392" s="10"/>
    </row>
    <row r="393" ht="14.25" customHeight="1">
      <c r="A393" s="24" t="s">
        <v>95</v>
      </c>
      <c r="B393" s="17" t="str">
        <f>IFERROR(__xludf.DUMMYFUNCTION("if(isblank(A393),"""",filter(Moorings!A:A,Moorings!B:B=left(A393,14),Moorings!D:D=D393))"),"ATAPL-68870-002-0144")</f>
        <v>ATAPL-68870-002-0144</v>
      </c>
      <c r="C393" s="17" t="str">
        <f>IFERROR(__xludf.DUMMYFUNCTION("if(isblank(A393),"""",filter(Moorings!C:C,Moorings!B:B=left(A393,14),Moorings!D:D=D393))"),"SN0144")</f>
        <v>SN0144</v>
      </c>
      <c r="D393" s="27">
        <v>2.0</v>
      </c>
      <c r="E393" s="17" t="str">
        <f>IFERROR(__xludf.DUMMYFUNCTION("if(isblank(A393),"""",filter(Moorings!A:A,Moorings!B:B=A393,Moorings!D:D=D393))"),"ATOSU-58336-00007")</f>
        <v>ATOSU-58336-00007</v>
      </c>
      <c r="F393" s="17" t="str">
        <f>IFERROR(__xludf.DUMMYFUNCTION("if(isblank(A393),"""",filter(Moorings!C:C,Moorings!B:B=A393,Moorings!D:D=D393))"),"C0116")</f>
        <v>C0116</v>
      </c>
      <c r="G393" s="24" t="s">
        <v>180</v>
      </c>
      <c r="H393" s="24">
        <v>34.0</v>
      </c>
      <c r="I393" s="24" t="s">
        <v>185</v>
      </c>
      <c r="J393" s="23"/>
      <c r="K393" s="23"/>
      <c r="L393" s="23"/>
      <c r="M393" s="23"/>
      <c r="N393" s="23"/>
      <c r="O393" s="10"/>
      <c r="P393" s="10"/>
      <c r="Q393" s="10"/>
      <c r="R393" s="10"/>
    </row>
    <row r="394" ht="14.25" customHeight="1">
      <c r="A394" s="24" t="s">
        <v>95</v>
      </c>
      <c r="B394" s="17" t="str">
        <f>IFERROR(__xludf.DUMMYFUNCTION("if(isblank(A394),"""",filter(Moorings!A:A,Moorings!B:B=left(A394,14),Moorings!D:D=D394))"),"ATAPL-68870-002-0144")</f>
        <v>ATAPL-68870-002-0144</v>
      </c>
      <c r="C394" s="17" t="str">
        <f>IFERROR(__xludf.DUMMYFUNCTION("if(isblank(A394),"""",filter(Moorings!C:C,Moorings!B:B=left(A394,14),Moorings!D:D=D394))"),"SN0144")</f>
        <v>SN0144</v>
      </c>
      <c r="D394" s="27">
        <v>2.0</v>
      </c>
      <c r="E394" s="17" t="str">
        <f>IFERROR(__xludf.DUMMYFUNCTION("if(isblank(A394),"""",filter(Moorings!A:A,Moorings!B:B=A394,Moorings!D:D=D394))"),"ATOSU-58336-00007")</f>
        <v>ATOSU-58336-00007</v>
      </c>
      <c r="F394" s="17" t="str">
        <f>IFERROR(__xludf.DUMMYFUNCTION("if(isblank(A394),"""",filter(Moorings!C:C,Moorings!B:B=A394,Moorings!D:D=D394))"),"C0116")</f>
        <v>C0116</v>
      </c>
      <c r="G394" s="24" t="s">
        <v>181</v>
      </c>
      <c r="H394" s="24">
        <v>14.655</v>
      </c>
      <c r="I394" s="24" t="s">
        <v>186</v>
      </c>
      <c r="J394" s="23"/>
      <c r="K394" s="23"/>
      <c r="L394" s="23"/>
      <c r="M394" s="23"/>
      <c r="N394" s="23"/>
      <c r="O394" s="10"/>
      <c r="P394" s="10"/>
      <c r="Q394" s="10"/>
      <c r="R394" s="10"/>
    </row>
    <row r="395" ht="14.25" customHeight="1">
      <c r="A395" s="24" t="s">
        <v>95</v>
      </c>
      <c r="B395" s="17" t="str">
        <f>IFERROR(__xludf.DUMMYFUNCTION("if(isblank(A395),"""",filter(Moorings!A:A,Moorings!B:B=left(A395,14),Moorings!D:D=D395))"),"ATAPL-68870-002-0144")</f>
        <v>ATAPL-68870-002-0144</v>
      </c>
      <c r="C395" s="17" t="str">
        <f>IFERROR(__xludf.DUMMYFUNCTION("if(isblank(A395),"""",filter(Moorings!C:C,Moorings!B:B=left(A395,14),Moorings!D:D=D395))"),"SN0144")</f>
        <v>SN0144</v>
      </c>
      <c r="D395" s="27">
        <v>2.0</v>
      </c>
      <c r="E395" s="17" t="str">
        <f>IFERROR(__xludf.DUMMYFUNCTION("if(isblank(A395),"""",filter(Moorings!A:A,Moorings!B:B=A395,Moorings!D:D=D395))"),"ATOSU-58336-00007")</f>
        <v>ATOSU-58336-00007</v>
      </c>
      <c r="F395" s="17" t="str">
        <f>IFERROR(__xludf.DUMMYFUNCTION("if(isblank(A395),"""",filter(Moorings!C:C,Moorings!B:B=A395,Moorings!D:D=D395))"),"C0116")</f>
        <v>C0116</v>
      </c>
      <c r="G395" s="24" t="s">
        <v>182</v>
      </c>
      <c r="H395" s="24">
        <v>0.0272</v>
      </c>
      <c r="I395" s="24" t="s">
        <v>187</v>
      </c>
      <c r="J395" s="23"/>
      <c r="K395" s="23"/>
      <c r="L395" s="23"/>
      <c r="M395" s="23"/>
      <c r="N395" s="23"/>
      <c r="O395" s="10"/>
      <c r="P395" s="10"/>
      <c r="Q395" s="10"/>
      <c r="R395" s="10"/>
    </row>
    <row r="396" ht="14.25" customHeight="1">
      <c r="A396" s="24" t="s">
        <v>95</v>
      </c>
      <c r="B396" s="17" t="str">
        <f>IFERROR(__xludf.DUMMYFUNCTION("if(isblank(A396),"""",filter(Moorings!A:A,Moorings!B:B=left(A396,14),Moorings!D:D=D396))"),"ATAPL-68870-002-0144")</f>
        <v>ATAPL-68870-002-0144</v>
      </c>
      <c r="C396" s="17" t="str">
        <f>IFERROR(__xludf.DUMMYFUNCTION("if(isblank(A396),"""",filter(Moorings!C:C,Moorings!B:B=left(A396,14),Moorings!D:D=D396))"),"SN0144")</f>
        <v>SN0144</v>
      </c>
      <c r="D396" s="27">
        <v>2.0</v>
      </c>
      <c r="E396" s="17" t="str">
        <f>IFERROR(__xludf.DUMMYFUNCTION("if(isblank(A396),"""",filter(Moorings!A:A,Moorings!B:B=A396,Moorings!D:D=D396))"),"ATOSU-58336-00007")</f>
        <v>ATOSU-58336-00007</v>
      </c>
      <c r="F396" s="17" t="str">
        <f>IFERROR(__xludf.DUMMYFUNCTION("if(isblank(A396),"""",filter(Moorings!C:C,Moorings!B:B=A396,Moorings!D:D=D396))"),"C0116")</f>
        <v>C0116</v>
      </c>
      <c r="G396" s="24" t="s">
        <v>183</v>
      </c>
      <c r="H396" s="24">
        <v>0.6758</v>
      </c>
      <c r="I396" s="24" t="s">
        <v>188</v>
      </c>
      <c r="J396" s="23"/>
      <c r="K396" s="23"/>
      <c r="L396" s="23"/>
      <c r="M396" s="23"/>
      <c r="N396" s="23"/>
      <c r="O396" s="10"/>
      <c r="P396" s="10"/>
      <c r="Q396" s="10"/>
      <c r="R396" s="10"/>
    </row>
    <row r="397" ht="14.25" customHeight="1">
      <c r="A397" s="24" t="s">
        <v>95</v>
      </c>
      <c r="B397" s="17" t="str">
        <f>IFERROR(__xludf.DUMMYFUNCTION("if(isblank(A397),"""",filter(Moorings!A:A,Moorings!B:B=left(A397,14),Moorings!D:D=D397))"),"ATAPL-68870-002-0144")</f>
        <v>ATAPL-68870-002-0144</v>
      </c>
      <c r="C397" s="17" t="str">
        <f>IFERROR(__xludf.DUMMYFUNCTION("if(isblank(A397),"""",filter(Moorings!C:C,Moorings!B:B=left(A397,14),Moorings!D:D=D397))"),"SN0144")</f>
        <v>SN0144</v>
      </c>
      <c r="D397" s="27">
        <v>2.0</v>
      </c>
      <c r="E397" s="17" t="str">
        <f>IFERROR(__xludf.DUMMYFUNCTION("if(isblank(A397),"""",filter(Moorings!A:A,Moorings!B:B=A397,Moorings!D:D=D397))"),"ATOSU-58336-00007")</f>
        <v>ATOSU-58336-00007</v>
      </c>
      <c r="F397" s="17" t="str">
        <f>IFERROR(__xludf.DUMMYFUNCTION("if(isblank(A397),"""",filter(Moorings!C:C,Moorings!B:B=A397,Moorings!D:D=D397))"),"C0116")</f>
        <v>C0116</v>
      </c>
      <c r="G397" s="24" t="s">
        <v>184</v>
      </c>
      <c r="H397" s="24">
        <v>-1.6245</v>
      </c>
      <c r="I397" s="24" t="s">
        <v>189</v>
      </c>
      <c r="J397" s="23"/>
      <c r="K397" s="23"/>
      <c r="L397" s="23"/>
      <c r="M397" s="23"/>
      <c r="N397" s="23"/>
      <c r="O397" s="10"/>
      <c r="P397" s="10"/>
      <c r="Q397" s="10"/>
      <c r="R397" s="10"/>
    </row>
    <row r="398" ht="14.25" customHeight="1">
      <c r="A398" s="24"/>
      <c r="B398" s="17" t="str">
        <f>IFERROR(__xludf.DUMMYFUNCTION("if(isblank(A398),"""",filter(Moorings!A:A,Moorings!B:B=left(A398,14),Moorings!D:D=D398))"),"")</f>
        <v/>
      </c>
      <c r="C398" s="17" t="str">
        <f>IFERROR(__xludf.DUMMYFUNCTION("if(isblank(A398),"""",filter(Moorings!C:C,Moorings!B:B=left(A398,14),Moorings!D:D=D398))"),"")</f>
        <v/>
      </c>
      <c r="D398" s="27"/>
      <c r="E398" s="17" t="str">
        <f>IFERROR(__xludf.DUMMYFUNCTION("if(isblank(A398),"""",filter(Moorings!A:A,Moorings!B:B=A398,Moorings!D:D=D398))"),"")</f>
        <v/>
      </c>
      <c r="F398" s="17" t="str">
        <f>IFERROR(__xludf.DUMMYFUNCTION("if(isblank(A398),"""",filter(Moorings!C:C,Moorings!B:B=A398,Moorings!D:D=D398))"),"")</f>
        <v/>
      </c>
      <c r="G398" s="24"/>
      <c r="H398" s="24"/>
      <c r="I398" s="24"/>
      <c r="J398" s="23"/>
      <c r="K398" s="23"/>
      <c r="L398" s="23"/>
      <c r="M398" s="23"/>
      <c r="N398" s="23"/>
      <c r="O398" s="10"/>
      <c r="P398" s="10"/>
      <c r="Q398" s="10"/>
      <c r="R398" s="10"/>
    </row>
    <row r="399" ht="14.25" customHeight="1">
      <c r="A399" s="56" t="s">
        <v>95</v>
      </c>
      <c r="B399" s="17" t="str">
        <f>IFERROR(__xludf.DUMMYFUNCTION("if(isblank(A399),"""",filter(Moorings!A:A,Moorings!B:B=left(A399,14),Moorings!D:D=D399))"),"ATAPL-68870-002-0144")</f>
        <v>ATAPL-68870-002-0144</v>
      </c>
      <c r="C399" s="17" t="str">
        <f>IFERROR(__xludf.DUMMYFUNCTION("if(isblank(A399),"""",filter(Moorings!C:C,Moorings!B:B=left(A399,14),Moorings!D:D=D399))"),"SN0140")</f>
        <v>SN0140</v>
      </c>
      <c r="D399" s="35">
        <v>3.0</v>
      </c>
      <c r="E399" s="17" t="str">
        <f>IFERROR(__xludf.DUMMYFUNCTION("if(isblank(A399),"""",filter(Moorings!A:A,Moorings!B:B=A399,Moorings!D:D=D399))"),"ATOSU-58336-00005")</f>
        <v>ATOSU-58336-00005</v>
      </c>
      <c r="F399" s="17" t="str">
        <f>IFERROR(__xludf.DUMMYFUNCTION("if(isblank(A399),"""",filter(Moorings!C:C,Moorings!B:B=A399,Moorings!D:D=D399))"),"C0078")</f>
        <v>C0078</v>
      </c>
      <c r="G399" s="30" t="s">
        <v>167</v>
      </c>
      <c r="H399" s="74">
        <v>2824.0</v>
      </c>
      <c r="I399" s="52" t="s">
        <v>300</v>
      </c>
      <c r="J399" s="23"/>
      <c r="K399" s="23"/>
      <c r="L399" s="23"/>
      <c r="M399" s="23"/>
      <c r="N399" s="23"/>
      <c r="O399" s="10"/>
      <c r="P399" s="10"/>
      <c r="Q399" s="10"/>
      <c r="R399" s="10"/>
    </row>
    <row r="400" ht="14.25" customHeight="1">
      <c r="A400" s="56" t="s">
        <v>95</v>
      </c>
      <c r="B400" s="17" t="str">
        <f>IFERROR(__xludf.DUMMYFUNCTION("if(isblank(A400),"""",filter(Moorings!A:A,Moorings!B:B=left(A400,14),Moorings!D:D=D400))"),"ATAPL-68870-002-0144")</f>
        <v>ATAPL-68870-002-0144</v>
      </c>
      <c r="C400" s="17" t="str">
        <f>IFERROR(__xludf.DUMMYFUNCTION("if(isblank(A400),"""",filter(Moorings!C:C,Moorings!B:B=left(A400,14),Moorings!D:D=D400))"),"SN0140")</f>
        <v>SN0140</v>
      </c>
      <c r="D400" s="35">
        <v>3.0</v>
      </c>
      <c r="E400" s="17" t="str">
        <f>IFERROR(__xludf.DUMMYFUNCTION("if(isblank(A400),"""",filter(Moorings!A:A,Moorings!B:B=A400,Moorings!D:D=D400))"),"ATOSU-58336-00005")</f>
        <v>ATOSU-58336-00005</v>
      </c>
      <c r="F400" s="17" t="str">
        <f>IFERROR(__xludf.DUMMYFUNCTION("if(isblank(A400),"""",filter(Moorings!C:C,Moorings!B:B=A400,Moorings!D:D=D400))"),"C0078")</f>
        <v>C0078</v>
      </c>
      <c r="G400" s="30" t="s">
        <v>179</v>
      </c>
      <c r="H400" s="74">
        <v>2158.0</v>
      </c>
      <c r="I400" s="52" t="s">
        <v>301</v>
      </c>
      <c r="J400" s="23"/>
      <c r="K400" s="23"/>
      <c r="L400" s="23"/>
      <c r="M400" s="23"/>
      <c r="N400" s="23"/>
      <c r="O400" s="10"/>
      <c r="P400" s="10"/>
      <c r="Q400" s="10"/>
      <c r="R400" s="10"/>
    </row>
    <row r="401" ht="14.25" customHeight="1">
      <c r="A401" s="56" t="s">
        <v>95</v>
      </c>
      <c r="B401" s="17" t="str">
        <f>IFERROR(__xludf.DUMMYFUNCTION("if(isblank(A401),"""",filter(Moorings!A:A,Moorings!B:B=left(A401,14),Moorings!D:D=D401))"),"ATAPL-68870-002-0144")</f>
        <v>ATAPL-68870-002-0144</v>
      </c>
      <c r="C401" s="17" t="str">
        <f>IFERROR(__xludf.DUMMYFUNCTION("if(isblank(A401),"""",filter(Moorings!C:C,Moorings!B:B=left(A401,14),Moorings!D:D=D401))"),"SN0140")</f>
        <v>SN0140</v>
      </c>
      <c r="D401" s="35">
        <v>3.0</v>
      </c>
      <c r="E401" s="17" t="str">
        <f>IFERROR(__xludf.DUMMYFUNCTION("if(isblank(A401),"""",filter(Moorings!A:A,Moorings!B:B=A401,Moorings!D:D=D401))"),"ATOSU-58336-00005")</f>
        <v>ATOSU-58336-00005</v>
      </c>
      <c r="F401" s="17" t="str">
        <f>IFERROR(__xludf.DUMMYFUNCTION("if(isblank(A401),"""",filter(Moorings!C:C,Moorings!B:B=A401,Moorings!D:D=D401))"),"C0078")</f>
        <v>C0078</v>
      </c>
      <c r="G401" s="30" t="s">
        <v>166</v>
      </c>
      <c r="H401" s="74">
        <v>658.0</v>
      </c>
      <c r="I401" s="52" t="s">
        <v>302</v>
      </c>
      <c r="J401" s="23"/>
      <c r="K401" s="23"/>
      <c r="L401" s="23"/>
      <c r="M401" s="23"/>
      <c r="N401" s="23"/>
      <c r="O401" s="10"/>
      <c r="P401" s="10"/>
      <c r="Q401" s="10"/>
      <c r="R401" s="10"/>
    </row>
    <row r="402" ht="14.25" customHeight="1">
      <c r="A402" s="56" t="s">
        <v>95</v>
      </c>
      <c r="B402" s="17" t="str">
        <f>IFERROR(__xludf.DUMMYFUNCTION("if(isblank(A402),"""",filter(Moorings!A:A,Moorings!B:B=left(A402,14),Moorings!D:D=D402))"),"ATAPL-68870-002-0144")</f>
        <v>ATAPL-68870-002-0144</v>
      </c>
      <c r="C402" s="17" t="str">
        <f>IFERROR(__xludf.DUMMYFUNCTION("if(isblank(A402),"""",filter(Moorings!C:C,Moorings!B:B=left(A402,14),Moorings!D:D=D402))"),"SN0140")</f>
        <v>SN0140</v>
      </c>
      <c r="D402" s="35">
        <v>3.0</v>
      </c>
      <c r="E402" s="17" t="str">
        <f>IFERROR(__xludf.DUMMYFUNCTION("if(isblank(A402),"""",filter(Moorings!A:A,Moorings!B:B=A402,Moorings!D:D=D402))"),"ATOSU-58336-00005")</f>
        <v>ATOSU-58336-00005</v>
      </c>
      <c r="F402" s="17" t="str">
        <f>IFERROR(__xludf.DUMMYFUNCTION("if(isblank(A402),"""",filter(Moorings!C:C,Moorings!B:B=A402,Moorings!D:D=D402))"),"C0078")</f>
        <v>C0078</v>
      </c>
      <c r="G402" s="30" t="s">
        <v>180</v>
      </c>
      <c r="H402" s="74">
        <v>1589.0</v>
      </c>
      <c r="I402" s="52" t="s">
        <v>302</v>
      </c>
      <c r="J402" s="23"/>
      <c r="K402" s="23"/>
      <c r="L402" s="23"/>
      <c r="M402" s="23"/>
      <c r="N402" s="23"/>
      <c r="O402" s="10"/>
      <c r="P402" s="10"/>
      <c r="Q402" s="10"/>
      <c r="R402" s="10"/>
    </row>
    <row r="403" ht="14.25" customHeight="1">
      <c r="A403" s="56" t="s">
        <v>95</v>
      </c>
      <c r="B403" s="17" t="str">
        <f>IFERROR(__xludf.DUMMYFUNCTION("if(isblank(A403),"""",filter(Moorings!A:A,Moorings!B:B=left(A403,14),Moorings!D:D=D403))"),"ATAPL-68870-002-0144")</f>
        <v>ATAPL-68870-002-0144</v>
      </c>
      <c r="C403" s="17" t="str">
        <f>IFERROR(__xludf.DUMMYFUNCTION("if(isblank(A403),"""",filter(Moorings!C:C,Moorings!B:B=left(A403,14),Moorings!D:D=D403))"),"SN0140")</f>
        <v>SN0140</v>
      </c>
      <c r="D403" s="35">
        <v>3.0</v>
      </c>
      <c r="E403" s="17" t="str">
        <f>IFERROR(__xludf.DUMMYFUNCTION("if(isblank(A403),"""",filter(Moorings!A:A,Moorings!B:B=A403,Moorings!D:D=D403))"),"ATOSU-58336-00005")</f>
        <v>ATOSU-58336-00005</v>
      </c>
      <c r="F403" s="17" t="str">
        <f>IFERROR(__xludf.DUMMYFUNCTION("if(isblank(A403),"""",filter(Moorings!C:C,Moorings!B:B=A403,Moorings!D:D=D403))"),"C0078")</f>
        <v>C0078</v>
      </c>
      <c r="G403" s="30" t="s">
        <v>181</v>
      </c>
      <c r="H403" s="52">
        <v>16.7124</v>
      </c>
      <c r="I403" s="30"/>
      <c r="J403" s="23"/>
      <c r="K403" s="23"/>
      <c r="L403" s="23"/>
      <c r="M403" s="23"/>
      <c r="N403" s="23"/>
      <c r="O403" s="10"/>
      <c r="P403" s="10"/>
      <c r="Q403" s="10"/>
      <c r="R403" s="10"/>
    </row>
    <row r="404" ht="14.25" customHeight="1">
      <c r="A404" s="56" t="s">
        <v>95</v>
      </c>
      <c r="B404" s="17" t="str">
        <f>IFERROR(__xludf.DUMMYFUNCTION("if(isblank(A404),"""",filter(Moorings!A:A,Moorings!B:B=left(A404,14),Moorings!D:D=D404))"),"ATAPL-68870-002-0144")</f>
        <v>ATAPL-68870-002-0144</v>
      </c>
      <c r="C404" s="17" t="str">
        <f>IFERROR(__xludf.DUMMYFUNCTION("if(isblank(A404),"""",filter(Moorings!C:C,Moorings!B:B=left(A404,14),Moorings!D:D=D404))"),"SN0140")</f>
        <v>SN0140</v>
      </c>
      <c r="D404" s="35">
        <v>3.0</v>
      </c>
      <c r="E404" s="17" t="str">
        <f>IFERROR(__xludf.DUMMYFUNCTION("if(isblank(A404),"""",filter(Moorings!A:A,Moorings!B:B=A404,Moorings!D:D=D404))"),"ATOSU-58336-00005")</f>
        <v>ATOSU-58336-00005</v>
      </c>
      <c r="F404" s="17" t="str">
        <f>IFERROR(__xludf.DUMMYFUNCTION("if(isblank(A404),"""",filter(Moorings!C:C,Moorings!B:B=A404,Moorings!D:D=D404))"),"C0078")</f>
        <v>C0078</v>
      </c>
      <c r="G404" s="30" t="s">
        <v>182</v>
      </c>
      <c r="H404" s="52">
        <v>-8.0E-4</v>
      </c>
      <c r="I404" s="30"/>
      <c r="J404" s="23"/>
      <c r="K404" s="23"/>
      <c r="L404" s="23"/>
      <c r="M404" s="23"/>
      <c r="N404" s="23"/>
      <c r="O404" s="10"/>
      <c r="P404" s="10"/>
      <c r="Q404" s="10"/>
      <c r="R404" s="10"/>
    </row>
    <row r="405" ht="14.25" customHeight="1">
      <c r="A405" s="56" t="s">
        <v>95</v>
      </c>
      <c r="B405" s="17" t="str">
        <f>IFERROR(__xludf.DUMMYFUNCTION("if(isblank(A405),"""",filter(Moorings!A:A,Moorings!B:B=left(A405,14),Moorings!D:D=D405))"),"ATAPL-68870-002-0144")</f>
        <v>ATAPL-68870-002-0144</v>
      </c>
      <c r="C405" s="17" t="str">
        <f>IFERROR(__xludf.DUMMYFUNCTION("if(isblank(A405),"""",filter(Moorings!C:C,Moorings!B:B=left(A405,14),Moorings!D:D=D405))"),"SN0140")</f>
        <v>SN0140</v>
      </c>
      <c r="D405" s="35">
        <v>3.0</v>
      </c>
      <c r="E405" s="17" t="str">
        <f>IFERROR(__xludf.DUMMYFUNCTION("if(isblank(A405),"""",filter(Moorings!A:A,Moorings!B:B=A405,Moorings!D:D=D405))"),"ATOSU-58336-00005")</f>
        <v>ATOSU-58336-00005</v>
      </c>
      <c r="F405" s="17" t="str">
        <f>IFERROR(__xludf.DUMMYFUNCTION("if(isblank(A405),"""",filter(Moorings!C:C,Moorings!B:B=A405,Moorings!D:D=D405))"),"C0078")</f>
        <v>C0078</v>
      </c>
      <c r="G405" s="30" t="s">
        <v>183</v>
      </c>
      <c r="H405" s="52">
        <v>0.9583</v>
      </c>
      <c r="I405" s="30"/>
      <c r="J405" s="23"/>
      <c r="K405" s="23"/>
      <c r="L405" s="23"/>
      <c r="M405" s="23"/>
      <c r="N405" s="23"/>
      <c r="O405" s="10"/>
      <c r="P405" s="10"/>
      <c r="Q405" s="10"/>
      <c r="R405" s="10"/>
    </row>
    <row r="406" ht="14.25" customHeight="1">
      <c r="A406" s="56" t="s">
        <v>95</v>
      </c>
      <c r="B406" s="17" t="str">
        <f>IFERROR(__xludf.DUMMYFUNCTION("if(isblank(A406),"""",filter(Moorings!A:A,Moorings!B:B=left(A406,14),Moorings!D:D=D406))"),"ATAPL-68870-002-0144")</f>
        <v>ATAPL-68870-002-0144</v>
      </c>
      <c r="C406" s="17" t="str">
        <f>IFERROR(__xludf.DUMMYFUNCTION("if(isblank(A406),"""",filter(Moorings!C:C,Moorings!B:B=left(A406,14),Moorings!D:D=D406))"),"SN0140")</f>
        <v>SN0140</v>
      </c>
      <c r="D406" s="35">
        <v>3.0</v>
      </c>
      <c r="E406" s="17" t="str">
        <f>IFERROR(__xludf.DUMMYFUNCTION("if(isblank(A406),"""",filter(Moorings!A:A,Moorings!B:B=A406,Moorings!D:D=D406))"),"ATOSU-58336-00005")</f>
        <v>ATOSU-58336-00005</v>
      </c>
      <c r="F406" s="17" t="str">
        <f>IFERROR(__xludf.DUMMYFUNCTION("if(isblank(A406),"""",filter(Moorings!C:C,Moorings!B:B=A406,Moorings!D:D=D406))"),"C0078")</f>
        <v>C0078</v>
      </c>
      <c r="G406" s="30" t="s">
        <v>184</v>
      </c>
      <c r="H406" s="52">
        <v>-2.1549</v>
      </c>
      <c r="I406" s="30"/>
      <c r="J406" s="23"/>
      <c r="K406" s="23"/>
      <c r="L406" s="23"/>
      <c r="M406" s="23"/>
      <c r="N406" s="23"/>
      <c r="O406" s="10"/>
      <c r="P406" s="10"/>
      <c r="Q406" s="10"/>
      <c r="R406" s="10"/>
    </row>
    <row r="407" ht="14.25" customHeight="1">
      <c r="A407" s="24"/>
      <c r="B407" s="17"/>
      <c r="C407" s="17"/>
      <c r="D407" s="27"/>
      <c r="E407" s="17"/>
      <c r="F407" s="17"/>
      <c r="G407" s="24"/>
      <c r="H407" s="24"/>
      <c r="I407" s="24"/>
      <c r="J407" s="23"/>
      <c r="K407" s="23"/>
      <c r="L407" s="23"/>
      <c r="M407" s="23"/>
      <c r="N407" s="23"/>
      <c r="O407" s="10"/>
      <c r="P407" s="10"/>
      <c r="Q407" s="10"/>
      <c r="R407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</row>
    <row r="100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</row>
    <row r="100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</row>
    <row r="1003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</row>
    <row r="1004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</row>
    <row r="1005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</row>
    <row r="1006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</row>
    <row r="1007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</row>
    <row r="1008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</row>
    <row r="1009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</row>
    <row r="1010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</row>
    <row r="1011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</row>
    <row r="1012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</row>
    <row r="1013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</row>
    <row r="1014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1.86"/>
    <col customWidth="1" min="2" max="2" width="17.14"/>
    <col customWidth="1" min="3" max="3" width="31.43"/>
    <col customWidth="1" min="4" max="4" width="7.71"/>
    <col customWidth="1" min="5" max="5" width="19.29"/>
    <col customWidth="1" min="6" max="6" width="9.86"/>
    <col customWidth="1" min="7" max="7" width="11.43"/>
  </cols>
  <sheetData>
    <row r="1">
      <c r="A1" s="3" t="s">
        <v>2</v>
      </c>
      <c r="B1" s="11" t="s">
        <v>3</v>
      </c>
      <c r="C1" s="11" t="s">
        <v>20</v>
      </c>
      <c r="D1" s="11" t="s">
        <v>21</v>
      </c>
      <c r="E1" s="11" t="s">
        <v>22</v>
      </c>
      <c r="F1" s="11" t="s">
        <v>23</v>
      </c>
      <c r="G1" s="11" t="s">
        <v>24</v>
      </c>
    </row>
    <row r="2">
      <c r="A2" s="14" t="str">
        <f>Moorings!A2</f>
        <v>ATAPL-69839-002-0102</v>
      </c>
      <c r="B2" s="14" t="str">
        <f>IF(D2="Mooring",Moorings!B2,"")</f>
        <v>CE04OSPS-PC01B</v>
      </c>
      <c r="C2" s="14" t="str">
        <f>IF(D2="Sensor",Moorings!B2,"")</f>
        <v/>
      </c>
      <c r="D2" s="17" t="str">
        <f>IF(ISBLANK(Moorings!B2),"",IF(LEN(Moorings!B2)&gt;14,"Sensor","Mooring"))</f>
        <v>Mooring</v>
      </c>
      <c r="E2" s="17" t="str">
        <f>Moorings!C2</f>
        <v>SN0102</v>
      </c>
      <c r="F2" s="19" t="str">
        <f>IF(D2="Mooring",Moorings!E2,"")</f>
        <v>8/30/2014</v>
      </c>
      <c r="G2" s="14"/>
    </row>
    <row r="3">
      <c r="A3" s="14" t="str">
        <f>Moorings!A3</f>
        <v>ATOSU-63259-00001</v>
      </c>
      <c r="B3" s="14" t="str">
        <f>IF(D3="Mooring",Moorings!B3,"")</f>
        <v/>
      </c>
      <c r="C3" s="14" t="str">
        <f>IF(D3="Sensor",Moorings!B3,"")</f>
        <v>CE04OSPS-PC01B-05-ZPLSCB102</v>
      </c>
      <c r="D3" s="17" t="str">
        <f>IF(ISBLANK(Moorings!B3),"",IF(LEN(Moorings!B3)&gt;14,"Sensor","Mooring"))</f>
        <v>Sensor</v>
      </c>
      <c r="E3" s="17" t="str">
        <f>Moorings!C3</f>
        <v>3</v>
      </c>
      <c r="F3" s="19" t="str">
        <f>IF(D3="Mooring",Moorings!E3,"")</f>
        <v/>
      </c>
      <c r="G3" s="14"/>
    </row>
    <row r="4">
      <c r="A4" s="14" t="str">
        <f>Moorings!A4</f>
        <v>ATAPL-66662-00009</v>
      </c>
      <c r="B4" s="14" t="str">
        <f>IF(D4="Mooring",Moorings!B4,"")</f>
        <v/>
      </c>
      <c r="C4" s="14" t="str">
        <f>IF(D4="Sensor",Moorings!B4,"")</f>
        <v>CE04OSPS-PC01B-4A-CTDPFA109</v>
      </c>
      <c r="D4" s="17" t="str">
        <f>IF(ISBLANK(Moorings!B4),"",IF(LEN(Moorings!B4)&gt;14,"Sensor","Mooring"))</f>
        <v>Sensor</v>
      </c>
      <c r="E4" s="17" t="str">
        <f>Moorings!C4</f>
        <v>16-50018</v>
      </c>
      <c r="F4" s="19" t="str">
        <f>IF(D4="Mooring",Moorings!E4,"")</f>
        <v/>
      </c>
      <c r="G4" s="14"/>
    </row>
    <row r="5">
      <c r="A5" s="14" t="str">
        <f>Moorings!A5</f>
        <v>ATAPL-58320-00007</v>
      </c>
      <c r="B5" s="14" t="str">
        <f>IF(D5="Mooring",Moorings!B5,"")</f>
        <v/>
      </c>
      <c r="C5" s="14" t="str">
        <f>IF(D5="Sensor",Moorings!B5,"")</f>
        <v>CE04OSPS-PC01B-4A-DOSTAD109</v>
      </c>
      <c r="D5" s="17" t="str">
        <f>IF(ISBLANK(Moorings!B5),"",IF(LEN(Moorings!B5)&gt;14,"Sensor","Mooring"))</f>
        <v>Sensor</v>
      </c>
      <c r="E5" s="17" t="str">
        <f>Moorings!C5</f>
        <v>215</v>
      </c>
      <c r="F5" s="19" t="str">
        <f>IF(D5="Mooring",Moorings!E5,"")</f>
        <v/>
      </c>
      <c r="G5" s="14"/>
    </row>
    <row r="6">
      <c r="A6" s="14" t="str">
        <f>Moorings!A6</f>
        <v>ATOSU-58337-00007</v>
      </c>
      <c r="B6" s="14" t="str">
        <f>IF(D6="Mooring",Moorings!B6,"")</f>
        <v/>
      </c>
      <c r="C6" s="14" t="str">
        <f>IF(D6="Sensor",Moorings!B6,"")</f>
        <v>CE04OSPS-PC01B-4B-PHSENA106</v>
      </c>
      <c r="D6" s="17" t="str">
        <f>IF(ISBLANK(Moorings!B6),"",IF(LEN(Moorings!B6)&gt;14,"Sensor","Mooring"))</f>
        <v>Sensor</v>
      </c>
      <c r="E6" s="17" t="str">
        <f>Moorings!C6</f>
        <v>P0115</v>
      </c>
      <c r="F6" s="19" t="str">
        <f>IF(D6="Mooring",Moorings!E6,"")</f>
        <v/>
      </c>
      <c r="G6" s="14"/>
    </row>
    <row r="7">
      <c r="A7" s="14" t="str">
        <f>Moorings!A7</f>
        <v>ATOSU-58336-00005</v>
      </c>
      <c r="B7" s="14" t="str">
        <f>IF(D7="Mooring",Moorings!B7,"")</f>
        <v/>
      </c>
      <c r="C7" s="14" t="str">
        <f>IF(D7="Sensor",Moorings!B7,"")</f>
        <v>CE04OSPS-PC01B-4C-PCO2WA105</v>
      </c>
      <c r="D7" s="17" t="str">
        <f>IF(ISBLANK(Moorings!B7),"",IF(LEN(Moorings!B7)&gt;14,"Sensor","Mooring"))</f>
        <v>Sensor</v>
      </c>
      <c r="E7" s="17" t="str">
        <f>Moorings!C7</f>
        <v>C0078</v>
      </c>
      <c r="F7" s="19" t="str">
        <f>IF(D7="Mooring",Moorings!E7,"")</f>
        <v/>
      </c>
      <c r="G7" s="14"/>
    </row>
    <row r="8">
      <c r="A8" s="14" t="str">
        <f>Moorings!A8</f>
        <v/>
      </c>
      <c r="B8" s="14" t="str">
        <f>IF(D8="Mooring",Moorings!B8,"")</f>
        <v/>
      </c>
      <c r="C8" s="14" t="str">
        <f>IF(D8="Sensor",Moorings!B8,"")</f>
        <v/>
      </c>
      <c r="D8" s="17" t="str">
        <f>IF(ISBLANK(Moorings!B8),"",IF(LEN(Moorings!B8)&gt;14,"Sensor","Mooring"))</f>
        <v/>
      </c>
      <c r="E8" s="17" t="str">
        <f>Moorings!C8</f>
        <v/>
      </c>
      <c r="F8" s="19" t="str">
        <f>IF(D8="Mooring",Moorings!E8,"")</f>
        <v/>
      </c>
      <c r="G8" s="14"/>
    </row>
    <row r="9">
      <c r="A9" s="14" t="str">
        <f>Moorings!A9</f>
        <v>ATAPL-69839-002-0105</v>
      </c>
      <c r="B9" s="14" t="str">
        <f>IF(D9="Mooring",Moorings!B9,"")</f>
        <v>CE04OSPS-PC01B</v>
      </c>
      <c r="C9" s="14" t="str">
        <f>IF(D9="Sensor",Moorings!B9,"")</f>
        <v/>
      </c>
      <c r="D9" s="17" t="str">
        <f>IF(ISBLANK(Moorings!B9),"",IF(LEN(Moorings!B9)&gt;14,"Sensor","Mooring"))</f>
        <v>Mooring</v>
      </c>
      <c r="E9" s="17" t="str">
        <f>Moorings!C9</f>
        <v>SN0105</v>
      </c>
      <c r="F9" s="19" t="str">
        <f>IF(D9="Mooring",Moorings!E9,"")</f>
        <v>8/3/2015</v>
      </c>
      <c r="G9" s="14"/>
    </row>
    <row r="10">
      <c r="A10" s="14" t="str">
        <f>Moorings!A10</f>
        <v>ATOSU-66662-00014</v>
      </c>
      <c r="B10" s="14" t="str">
        <f>IF(D10="Mooring",Moorings!B10,"")</f>
        <v/>
      </c>
      <c r="C10" s="14" t="str">
        <f>IF(D10="Sensor",Moorings!B10,"")</f>
        <v>CE04OSPS-PC01B-4A-CTDPFA109</v>
      </c>
      <c r="D10" s="17" t="str">
        <f>IF(ISBLANK(Moorings!B10),"",IF(LEN(Moorings!B10)&gt;14,"Sensor","Mooring"))</f>
        <v>Sensor</v>
      </c>
      <c r="E10" s="17" t="str">
        <f>Moorings!C10</f>
        <v>16-50113</v>
      </c>
      <c r="F10" s="19" t="str">
        <f>IF(D10="Mooring",Moorings!E10,"")</f>
        <v/>
      </c>
      <c r="G10" s="14"/>
    </row>
    <row r="11">
      <c r="A11" s="14" t="str">
        <f>Moorings!A11</f>
        <v>ATOSU-58320-00017</v>
      </c>
      <c r="B11" s="14" t="str">
        <f>IF(D11="Mooring",Moorings!B11,"")</f>
        <v/>
      </c>
      <c r="C11" s="14" t="str">
        <f>IF(D11="Sensor",Moorings!B11,"")</f>
        <v>CE04OSPS-PC01B-4A-DOSTAD109</v>
      </c>
      <c r="D11" s="17" t="str">
        <f>IF(ISBLANK(Moorings!B11),"",IF(LEN(Moorings!B11)&gt;14,"Sensor","Mooring"))</f>
        <v>Sensor</v>
      </c>
      <c r="E11" s="17" t="str">
        <f>Moorings!C11</f>
        <v>316</v>
      </c>
      <c r="F11" s="19" t="str">
        <f>IF(D11="Mooring",Moorings!E11,"")</f>
        <v/>
      </c>
      <c r="G11" s="14"/>
    </row>
    <row r="12">
      <c r="A12" s="14" t="str">
        <f>Moorings!A12</f>
        <v>ATOSU-58337-00012</v>
      </c>
      <c r="B12" s="14" t="str">
        <f>IF(D12="Mooring",Moorings!B12,"")</f>
        <v/>
      </c>
      <c r="C12" s="14" t="str">
        <f>IF(D12="Sensor",Moorings!B12,"")</f>
        <v>CE04OSPS-PC01B-4B-PHSENA106</v>
      </c>
      <c r="D12" s="17" t="str">
        <f>IF(ISBLANK(Moorings!B12),"",IF(LEN(Moorings!B12)&gt;14,"Sensor","Mooring"))</f>
        <v>Sensor</v>
      </c>
      <c r="E12" s="17" t="str">
        <f>Moorings!C12</f>
        <v>P0154</v>
      </c>
      <c r="F12" s="19" t="str">
        <f>IF(D12="Mooring",Moorings!E12,"")</f>
        <v/>
      </c>
      <c r="G12" s="14"/>
    </row>
    <row r="13">
      <c r="A13" s="14" t="str">
        <f>Moorings!A13</f>
        <v>ATOSU-58336-00008</v>
      </c>
      <c r="B13" s="14" t="str">
        <f>IF(D13="Mooring",Moorings!B13,"")</f>
        <v/>
      </c>
      <c r="C13" s="14" t="str">
        <f>IF(D13="Sensor",Moorings!B13,"")</f>
        <v>CE04OSPS-PC01B-4C-PCO2WA105</v>
      </c>
      <c r="D13" s="17" t="str">
        <f>IF(ISBLANK(Moorings!B13),"",IF(LEN(Moorings!B13)&gt;14,"Sensor","Mooring"))</f>
        <v>Sensor</v>
      </c>
      <c r="E13" s="17" t="str">
        <f>Moorings!C13</f>
        <v>C0117</v>
      </c>
      <c r="F13" s="19" t="str">
        <f>IF(D13="Mooring",Moorings!E13,"")</f>
        <v/>
      </c>
      <c r="G13" s="14"/>
    </row>
    <row r="14">
      <c r="A14" s="14" t="str">
        <f>Moorings!A14</f>
        <v>ATOSU-63259-00002</v>
      </c>
      <c r="B14" s="14" t="str">
        <f>IF(D14="Mooring",Moorings!B14,"")</f>
        <v/>
      </c>
      <c r="C14" s="14" t="str">
        <f>IF(D14="Sensor",Moorings!B14,"")</f>
        <v>CE04OSPS-PC01B-05-ZPLSCB102</v>
      </c>
      <c r="D14" s="17" t="str">
        <f>IF(ISBLANK(Moorings!B14),"",IF(LEN(Moorings!B14)&gt;14,"Sensor","Mooring"))</f>
        <v>Sensor</v>
      </c>
      <c r="E14" s="17" t="str">
        <f>Moorings!C14</f>
        <v>4</v>
      </c>
      <c r="F14" s="19" t="str">
        <f>IF(D14="Mooring",Moorings!E14,"")</f>
        <v/>
      </c>
      <c r="G14" s="14"/>
    </row>
    <row r="15">
      <c r="A15" s="14" t="str">
        <f>Moorings!A15</f>
        <v/>
      </c>
      <c r="B15" s="14" t="str">
        <f>IF(D15="Mooring",Moorings!B15,"")</f>
        <v/>
      </c>
      <c r="C15" s="14" t="str">
        <f>IF(D15="Sensor",Moorings!B15,"")</f>
        <v/>
      </c>
      <c r="D15" s="17" t="str">
        <f>IF(ISBLANK(Moorings!B15),"",IF(LEN(Moorings!B15)&gt;14,"Sensor","Mooring"))</f>
        <v/>
      </c>
      <c r="E15" s="17" t="str">
        <f>Moorings!C15</f>
        <v/>
      </c>
      <c r="F15" s="19" t="str">
        <f>IF(D15="Mooring",Moorings!E15,"")</f>
        <v/>
      </c>
      <c r="G15" s="14"/>
    </row>
    <row r="16">
      <c r="A16" s="14" t="str">
        <f>Moorings!A16</f>
        <v>ATAPL-69839-002-0105</v>
      </c>
      <c r="B16" s="14" t="str">
        <f>IF(D16="Mooring",Moorings!B16,"")</f>
        <v>CE04OSPS-PC01B</v>
      </c>
      <c r="C16" s="14" t="str">
        <f>IF(D16="Sensor",Moorings!B16,"")</f>
        <v/>
      </c>
      <c r="D16" s="17" t="str">
        <f>IF(ISBLANK(Moorings!B16),"",IF(LEN(Moorings!B16)&gt;14,"Sensor","Mooring"))</f>
        <v>Mooring</v>
      </c>
      <c r="E16" s="17" t="str">
        <f>Moorings!C16</f>
        <v>SN0102</v>
      </c>
      <c r="F16" s="19" t="str">
        <f>IF(D16="Mooring",Moorings!E16,"")</f>
        <v>7/19/2016</v>
      </c>
      <c r="G16" s="14"/>
    </row>
    <row r="17">
      <c r="A17" s="14" t="str">
        <f>Moorings!A17</f>
        <v>ATOSU-66662-00006</v>
      </c>
      <c r="B17" s="14" t="str">
        <f>IF(D17="Mooring",Moorings!B17,"")</f>
        <v/>
      </c>
      <c r="C17" s="14" t="str">
        <f>IF(D17="Sensor",Moorings!B17,"")</f>
        <v>CE04OSPS-PC01B-4A-CTDPFA109</v>
      </c>
      <c r="D17" s="17" t="str">
        <f>IF(ISBLANK(Moorings!B17),"",IF(LEN(Moorings!B17)&gt;14,"Sensor","Mooring"))</f>
        <v>Sensor</v>
      </c>
      <c r="E17" s="17" t="str">
        <f>Moorings!C17</f>
        <v>16-50018</v>
      </c>
      <c r="F17" s="19" t="str">
        <f>IF(D17="Mooring",Moorings!E17,"")</f>
        <v/>
      </c>
      <c r="G17" s="14"/>
    </row>
    <row r="18">
      <c r="A18" s="14" t="str">
        <f>Moorings!A18</f>
        <v>ATOSU-58320-00007</v>
      </c>
      <c r="B18" s="14" t="str">
        <f>IF(D18="Mooring",Moorings!B18,"")</f>
        <v/>
      </c>
      <c r="C18" s="14" t="str">
        <f>IF(D18="Sensor",Moorings!B18,"")</f>
        <v>CE04OSPS-PC01B-4A-DOSTAD109</v>
      </c>
      <c r="D18" s="17" t="str">
        <f>IF(ISBLANK(Moorings!B18),"",IF(LEN(Moorings!B18)&gt;14,"Sensor","Mooring"))</f>
        <v>Sensor</v>
      </c>
      <c r="E18" s="17" t="str">
        <f>Moorings!C18</f>
        <v>215</v>
      </c>
      <c r="F18" s="19" t="str">
        <f>IF(D18="Mooring",Moorings!E18,"")</f>
        <v/>
      </c>
      <c r="G18" s="14"/>
    </row>
    <row r="19">
      <c r="A19" s="14" t="str">
        <f>Moorings!A19</f>
        <v>ATOSU-58337-00007</v>
      </c>
      <c r="B19" s="14" t="str">
        <f>IF(D19="Mooring",Moorings!B19,"")</f>
        <v/>
      </c>
      <c r="C19" s="14" t="str">
        <f>IF(D19="Sensor",Moorings!B19,"")</f>
        <v>CE04OSPS-PC01B-4B-PHSENA106</v>
      </c>
      <c r="D19" s="17" t="str">
        <f>IF(ISBLANK(Moorings!B19),"",IF(LEN(Moorings!B19)&gt;14,"Sensor","Mooring"))</f>
        <v>Sensor</v>
      </c>
      <c r="E19" s="17" t="str">
        <f>Moorings!C19</f>
        <v>P0115</v>
      </c>
      <c r="F19" s="19" t="str">
        <f>IF(D19="Mooring",Moorings!E19,"")</f>
        <v/>
      </c>
      <c r="G19" s="14"/>
    </row>
    <row r="20">
      <c r="A20" s="14" t="str">
        <f>Moorings!A20</f>
        <v>ATOSU-58336-00006</v>
      </c>
      <c r="B20" s="14" t="str">
        <f>IF(D20="Mooring",Moorings!B20,"")</f>
        <v/>
      </c>
      <c r="C20" s="14" t="str">
        <f>IF(D20="Sensor",Moorings!B20,"")</f>
        <v>CE04OSPS-PC01B-4D-PCO2WA105</v>
      </c>
      <c r="D20" s="17" t="str">
        <f>IF(ISBLANK(Moorings!B20),"",IF(LEN(Moorings!B20)&gt;14,"Sensor","Mooring"))</f>
        <v>Sensor</v>
      </c>
      <c r="E20" s="17" t="str">
        <f>Moorings!C20</f>
        <v>C0079</v>
      </c>
      <c r="F20" s="19" t="str">
        <f>IF(D20="Mooring",Moorings!E20,"")</f>
        <v/>
      </c>
      <c r="G20" s="14"/>
    </row>
    <row r="21">
      <c r="A21" s="14" t="str">
        <f>Moorings!A21</f>
        <v>ATOSU-63259-00005</v>
      </c>
      <c r="B21" s="14" t="str">
        <f>IF(D21="Mooring",Moorings!B21,"")</f>
        <v/>
      </c>
      <c r="C21" s="14" t="str">
        <f>IF(D21="Sensor",Moorings!B21,"")</f>
        <v>CE04OSPS-PC01B-05-ZPLSCB102</v>
      </c>
      <c r="D21" s="17" t="str">
        <f>IF(ISBLANK(Moorings!B21),"",IF(LEN(Moorings!B21)&gt;14,"Sensor","Mooring"))</f>
        <v>Sensor</v>
      </c>
      <c r="E21" s="17" t="str">
        <f>Moorings!C21</f>
        <v>2</v>
      </c>
      <c r="F21" s="19" t="str">
        <f>IF(D21="Mooring",Moorings!E21,"")</f>
        <v/>
      </c>
      <c r="G21" s="14"/>
    </row>
    <row r="22">
      <c r="A22" s="14" t="str">
        <f>Moorings!A22</f>
        <v/>
      </c>
      <c r="B22" s="14" t="str">
        <f>IF(D22="Mooring",Moorings!B22,"")</f>
        <v/>
      </c>
      <c r="C22" s="14" t="str">
        <f>IF(D22="Sensor",Moorings!B22,"")</f>
        <v/>
      </c>
      <c r="D22" s="17" t="str">
        <f>IF(ISBLANK(Moorings!B22),"",IF(LEN(Moorings!B22)&gt;14,"Sensor","Mooring"))</f>
        <v/>
      </c>
      <c r="E22" s="17" t="str">
        <f>Moorings!C22</f>
        <v/>
      </c>
      <c r="F22" s="19" t="str">
        <f>IF(D22="Mooring",Moorings!E22,"")</f>
        <v/>
      </c>
      <c r="G22" s="14"/>
    </row>
    <row r="23">
      <c r="A23" s="14" t="str">
        <f>Moorings!A23</f>
        <v>ATAPL-68870-002-0141</v>
      </c>
      <c r="B23" s="14" t="str">
        <f>IF(D23="Mooring",Moorings!B23,"")</f>
        <v>CE04OSPS-SF01B</v>
      </c>
      <c r="C23" s="14" t="str">
        <f>IF(D23="Sensor",Moorings!B23,"")</f>
        <v/>
      </c>
      <c r="D23" s="17" t="str">
        <f>IF(ISBLANK(Moorings!B23),"",IF(LEN(Moorings!B23)&gt;14,"Sensor","Mooring"))</f>
        <v>Mooring</v>
      </c>
      <c r="E23" s="17" t="str">
        <f>Moorings!C23</f>
        <v>SN0141</v>
      </c>
      <c r="F23" s="19" t="str">
        <f>IF(D23="Mooring",Moorings!E23,"")</f>
        <v>8/30/2014</v>
      </c>
      <c r="G23" s="14"/>
    </row>
    <row r="24">
      <c r="A24" s="14" t="str">
        <f>Moorings!A24</f>
        <v>ATOSU-66662-00007</v>
      </c>
      <c r="B24" s="14" t="str">
        <f>IF(D24="Mooring",Moorings!B24,"")</f>
        <v/>
      </c>
      <c r="C24" s="14" t="str">
        <f>IF(D24="Sensor",Moorings!B24,"")</f>
        <v>CE04OSPS-SF01B-2A-CTDPFA107</v>
      </c>
      <c r="D24" s="17" t="str">
        <f>IF(ISBLANK(Moorings!B24),"",IF(LEN(Moorings!B24)&gt;14,"Sensor","Mooring"))</f>
        <v>Sensor</v>
      </c>
      <c r="E24" s="17" t="str">
        <f>Moorings!C24</f>
        <v>16-50019</v>
      </c>
      <c r="F24" s="19" t="str">
        <f>IF(D24="Mooring",Moorings!E24,"")</f>
        <v/>
      </c>
      <c r="G24" s="14"/>
    </row>
    <row r="25">
      <c r="A25" s="14" t="str">
        <f>Moorings!A25</f>
        <v>ATAPL-58694-00004</v>
      </c>
      <c r="B25" s="14" t="str">
        <f>IF(D25="Mooring",Moorings!B25,"")</f>
        <v/>
      </c>
      <c r="C25" s="14" t="str">
        <f>IF(D25="Sensor",Moorings!B25,"")</f>
        <v>CE04OSPS-SF01B-2A-DOFSTA107</v>
      </c>
      <c r="D25" s="17" t="str">
        <f>IF(ISBLANK(Moorings!B25),"",IF(LEN(Moorings!B25)&gt;14,"Sensor","Mooring"))</f>
        <v>Sensor</v>
      </c>
      <c r="E25" s="17" t="str">
        <f>Moorings!C25</f>
        <v>43-2853</v>
      </c>
      <c r="F25" s="19" t="str">
        <f>IF(D25="Mooring",Moorings!E25,"")</f>
        <v/>
      </c>
      <c r="G25" s="14"/>
    </row>
    <row r="26">
      <c r="A26" s="14" t="str">
        <f>Moorings!A26</f>
        <v>ATOSU-58337-00008</v>
      </c>
      <c r="B26" s="14" t="str">
        <f>IF(D26="Mooring",Moorings!B26,"")</f>
        <v/>
      </c>
      <c r="C26" s="14" t="str">
        <f>IF(D26="Sensor",Moorings!B26,"")</f>
        <v>CE04OSPS-SF01B-2B-PHSENA108</v>
      </c>
      <c r="D26" s="17" t="str">
        <f>IF(ISBLANK(Moorings!B26),"",IF(LEN(Moorings!B26)&gt;14,"Sensor","Mooring"))</f>
        <v>Sensor</v>
      </c>
      <c r="E26" s="17" t="str">
        <f>Moorings!C26</f>
        <v>P0131</v>
      </c>
      <c r="F26" s="19" t="str">
        <f>IF(D26="Mooring",Moorings!E26,"")</f>
        <v/>
      </c>
      <c r="G26" s="14"/>
    </row>
    <row r="27">
      <c r="A27" s="14" t="str">
        <f>Moorings!A27</f>
        <v>ATOSU-58322-00008</v>
      </c>
      <c r="B27" s="14" t="str">
        <f>IF(D27="Mooring",Moorings!B27,"")</f>
        <v/>
      </c>
      <c r="C27" s="14" t="str">
        <f>IF(D27="Sensor",Moorings!B27,"")</f>
        <v>CE04OSPS-SF01B-3A-FLORTD104</v>
      </c>
      <c r="D27" s="17" t="str">
        <f>IF(ISBLANK(Moorings!B27),"",IF(LEN(Moorings!B27)&gt;14,"Sensor","Mooring"))</f>
        <v>Sensor</v>
      </c>
      <c r="E27" s="17" t="str">
        <f>Moorings!C27</f>
        <v>1150</v>
      </c>
      <c r="F27" s="19" t="str">
        <f>IF(D27="Mooring",Moorings!E27,"")</f>
        <v/>
      </c>
      <c r="G27" s="14"/>
    </row>
    <row r="28">
      <c r="A28" s="14" t="str">
        <f>Moorings!A28</f>
        <v>A00131</v>
      </c>
      <c r="B28" s="14" t="str">
        <f>IF(D28="Mooring",Moorings!B28,"")</f>
        <v/>
      </c>
      <c r="C28" s="14" t="str">
        <f>IF(D28="Sensor",Moorings!B28,"")</f>
        <v>CE04OSPS-SF01B-3B-OPTAAD105</v>
      </c>
      <c r="D28" s="17" t="str">
        <f>IF(ISBLANK(Moorings!B28),"",IF(LEN(Moorings!B28)&gt;14,"Sensor","Mooring"))</f>
        <v>Sensor</v>
      </c>
      <c r="E28" s="17" t="str">
        <f>Moorings!C28</f>
        <v>128</v>
      </c>
      <c r="F28" s="19" t="str">
        <f>IF(D28="Mooring",Moorings!E28,"")</f>
        <v/>
      </c>
      <c r="G28" s="14"/>
    </row>
    <row r="29">
      <c r="A29" s="14" t="str">
        <f>Moorings!A29</f>
        <v>ATOSU-66645-00005</v>
      </c>
      <c r="B29" s="14" t="str">
        <f>IF(D29="Mooring",Moorings!B29,"")</f>
        <v/>
      </c>
      <c r="C29" s="14" t="str">
        <f>IF(D29="Sensor",Moorings!B29,"")</f>
        <v>CE04OSPS-SF01B-3C-PARADA102</v>
      </c>
      <c r="D29" s="17" t="str">
        <f>IF(ISBLANK(Moorings!B29),"",IF(LEN(Moorings!B29)&gt;14,"Sensor","Mooring"))</f>
        <v>Sensor</v>
      </c>
      <c r="E29" s="17" t="str">
        <f>Moorings!C29</f>
        <v>434</v>
      </c>
      <c r="F29" s="19" t="str">
        <f>IF(D29="Mooring",Moorings!E29,"")</f>
        <v/>
      </c>
      <c r="G29" s="14"/>
    </row>
    <row r="30">
      <c r="A30" s="14" t="str">
        <f>Moorings!A30</f>
        <v>A00434</v>
      </c>
      <c r="B30" s="14" t="str">
        <f>IF(D30="Mooring",Moorings!B30,"")</f>
        <v/>
      </c>
      <c r="C30" s="14" t="str">
        <f>IF(D30="Sensor",Moorings!B30,"")</f>
        <v>CE04OSPS-SF01B-3D-SPKIRA102</v>
      </c>
      <c r="D30" s="17" t="str">
        <f>IF(ISBLANK(Moorings!B30),"",IF(LEN(Moorings!B30)&gt;14,"Sensor","Mooring"))</f>
        <v>Sensor</v>
      </c>
      <c r="E30" s="17" t="str">
        <f>Moorings!C30</f>
        <v>241</v>
      </c>
      <c r="F30" s="19" t="str">
        <f>IF(D30="Mooring",Moorings!E30,"")</f>
        <v/>
      </c>
      <c r="G30" s="14"/>
    </row>
    <row r="31">
      <c r="A31" s="14" t="str">
        <f>Moorings!A31</f>
        <v>ATAPL-68020-00005</v>
      </c>
      <c r="B31" s="14" t="str">
        <f>IF(D31="Mooring",Moorings!B31,"")</f>
        <v/>
      </c>
      <c r="C31" s="14" t="str">
        <f>IF(D31="Sensor",Moorings!B31,"")</f>
        <v>CE04OSPS-SF01B-4A-NUTNRA102</v>
      </c>
      <c r="D31" s="17" t="str">
        <f>IF(ISBLANK(Moorings!B31),"",IF(LEN(Moorings!B31)&gt;14,"Sensor","Mooring"))</f>
        <v>Sensor</v>
      </c>
      <c r="E31" s="17" t="str">
        <f>Moorings!C31</f>
        <v>344</v>
      </c>
      <c r="F31" s="19" t="str">
        <f>IF(D31="Mooring",Moorings!E31,"")</f>
        <v/>
      </c>
      <c r="G31" s="14"/>
    </row>
    <row r="32">
      <c r="A32" s="14" t="str">
        <f>Moorings!A32</f>
        <v>A00238</v>
      </c>
      <c r="B32" s="14" t="str">
        <f>IF(D32="Mooring",Moorings!B32,"")</f>
        <v/>
      </c>
      <c r="C32" s="14" t="str">
        <f>IF(D32="Sensor",Moorings!B32,"")</f>
        <v>CE04OSPS-SF01B-4B-VELPTD106</v>
      </c>
      <c r="D32" s="17" t="str">
        <f>IF(ISBLANK(Moorings!B32),"",IF(LEN(Moorings!B32)&gt;14,"Sensor","Mooring"))</f>
        <v>Sensor</v>
      </c>
      <c r="E32" s="17" t="str">
        <f>Moorings!C32</f>
        <v>8399</v>
      </c>
      <c r="F32" s="19" t="str">
        <f>IF(D32="Mooring",Moorings!E32,"")</f>
        <v/>
      </c>
      <c r="G32" s="14"/>
    </row>
    <row r="33">
      <c r="A33" s="14" t="str">
        <f>Moorings!A33</f>
        <v>ATOSU-58336-00006</v>
      </c>
      <c r="B33" s="14" t="str">
        <f>IF(D33="Mooring",Moorings!B33,"")</f>
        <v/>
      </c>
      <c r="C33" s="14" t="str">
        <f>IF(D33="Sensor",Moorings!B33,"")</f>
        <v>CE04OSPS-SF01B-4F-PCO2WA102</v>
      </c>
      <c r="D33" s="17" t="str">
        <f>IF(ISBLANK(Moorings!B33),"",IF(LEN(Moorings!B33)&gt;14,"Sensor","Mooring"))</f>
        <v>Sensor</v>
      </c>
      <c r="E33" s="17" t="str">
        <f>Moorings!C33</f>
        <v>C0079</v>
      </c>
      <c r="F33" s="19" t="str">
        <f>IF(D33="Mooring",Moorings!E33,"")</f>
        <v/>
      </c>
      <c r="G33" s="14"/>
    </row>
    <row r="34">
      <c r="A34" s="14" t="str">
        <f>Moorings!A34</f>
        <v/>
      </c>
      <c r="B34" s="14" t="str">
        <f>IF(D34="Mooring",Moorings!B34,"")</f>
        <v/>
      </c>
      <c r="C34" s="14" t="str">
        <f>IF(D34="Sensor",Moorings!B34,"")</f>
        <v/>
      </c>
      <c r="D34" s="17" t="str">
        <f>IF(ISBLANK(Moorings!B34),"",IF(LEN(Moorings!B34)&gt;14,"Sensor","Mooring"))</f>
        <v/>
      </c>
      <c r="E34" s="17" t="str">
        <f>Moorings!C34</f>
        <v/>
      </c>
      <c r="F34" s="19" t="str">
        <f>IF(D34="Mooring",Moorings!E34,"")</f>
        <v/>
      </c>
      <c r="G34" s="14"/>
    </row>
    <row r="35">
      <c r="A35" s="14" t="str">
        <f>Moorings!A35</f>
        <v>ATAPL-68870-002-0144</v>
      </c>
      <c r="B35" s="14" t="str">
        <f>IF(D35="Mooring",Moorings!B35,"")</f>
        <v>CE04OSPS-SF01B</v>
      </c>
      <c r="C35" s="14" t="str">
        <f>IF(D35="Sensor",Moorings!B35,"")</f>
        <v/>
      </c>
      <c r="D35" s="17" t="str">
        <f>IF(ISBLANK(Moorings!B35),"",IF(LEN(Moorings!B35)&gt;14,"Sensor","Mooring"))</f>
        <v>Mooring</v>
      </c>
      <c r="E35" s="17" t="str">
        <f>Moorings!C35</f>
        <v>SN0144</v>
      </c>
      <c r="F35" s="19" t="str">
        <f>IF(D35="Mooring",Moorings!E35,"")</f>
        <v>8/3/2015</v>
      </c>
      <c r="G35" s="14"/>
    </row>
    <row r="36">
      <c r="A36" s="14" t="str">
        <f>Moorings!A36</f>
        <v>ATOSU-66662-00013</v>
      </c>
      <c r="B36" s="14" t="str">
        <f>IF(D36="Mooring",Moorings!B36,"")</f>
        <v/>
      </c>
      <c r="C36" s="14" t="str">
        <f>IF(D36="Sensor",Moorings!B36,"")</f>
        <v>CE04OSPS-SF01B-2A-CTDPFA107</v>
      </c>
      <c r="D36" s="17" t="str">
        <f>IF(ISBLANK(Moorings!B36),"",IF(LEN(Moorings!B36)&gt;14,"Sensor","Mooring"))</f>
        <v>Sensor</v>
      </c>
      <c r="E36" s="17" t="str">
        <f>Moorings!C36</f>
        <v>16-50112</v>
      </c>
      <c r="F36" s="19" t="str">
        <f>IF(D36="Mooring",Moorings!E36,"")</f>
        <v/>
      </c>
      <c r="G36" s="14"/>
    </row>
    <row r="37">
      <c r="A37" s="14" t="str">
        <f>Moorings!A37</f>
        <v>ATOSU-58694-00007</v>
      </c>
      <c r="B37" s="14" t="str">
        <f>IF(D37="Mooring",Moorings!B37,"")</f>
        <v/>
      </c>
      <c r="C37" s="14" t="str">
        <f>IF(D37="Sensor",Moorings!B37,"")</f>
        <v>CE04OSPS-SF01B-2A-DOFSTA107</v>
      </c>
      <c r="D37" s="17" t="str">
        <f>IF(ISBLANK(Moorings!B37),"",IF(LEN(Moorings!B37)&gt;14,"Sensor","Mooring"))</f>
        <v>Sensor</v>
      </c>
      <c r="E37" s="17" t="str">
        <f>Moorings!C37</f>
        <v>43-3136</v>
      </c>
      <c r="F37" s="19" t="str">
        <f>IF(D37="Mooring",Moorings!E37,"")</f>
        <v/>
      </c>
      <c r="G37" s="14"/>
    </row>
    <row r="38">
      <c r="A38" s="14" t="str">
        <f>Moorings!A38</f>
        <v>ATOSU-58337-00011</v>
      </c>
      <c r="B38" s="14" t="str">
        <f>IF(D38="Mooring",Moorings!B38,"")</f>
        <v/>
      </c>
      <c r="C38" s="14" t="str">
        <f>IF(D38="Sensor",Moorings!B38,"")</f>
        <v>CE04OSPS-SF01B-2B-PHSENA108</v>
      </c>
      <c r="D38" s="17" t="str">
        <f>IF(ISBLANK(Moorings!B38),"",IF(LEN(Moorings!B38)&gt;14,"Sensor","Mooring"))</f>
        <v>Sensor</v>
      </c>
      <c r="E38" s="17" t="str">
        <f>Moorings!C38</f>
        <v>P0153</v>
      </c>
      <c r="F38" s="19" t="str">
        <f>IF(D38="Mooring",Moorings!E38,"")</f>
        <v/>
      </c>
      <c r="G38" s="14"/>
    </row>
    <row r="39">
      <c r="A39" s="14" t="str">
        <f>Moorings!A39</f>
        <v>ATOSU-58322-00013</v>
      </c>
      <c r="B39" s="14" t="str">
        <f>IF(D39="Mooring",Moorings!B39,"")</f>
        <v/>
      </c>
      <c r="C39" s="14" t="str">
        <f>IF(D39="Sensor",Moorings!B39,"")</f>
        <v>CE04OSPS-SF01B-3A-FLORTD104</v>
      </c>
      <c r="D39" s="17" t="str">
        <f>IF(ISBLANK(Moorings!B39),"",IF(LEN(Moorings!B39)&gt;14,"Sensor","Mooring"))</f>
        <v>Sensor</v>
      </c>
      <c r="E39" s="17" t="str">
        <f>Moorings!C39</f>
        <v>1289</v>
      </c>
      <c r="F39" s="19" t="str">
        <f>IF(D39="Mooring",Moorings!E39,"")</f>
        <v/>
      </c>
      <c r="G39" s="14"/>
    </row>
    <row r="40">
      <c r="A40" s="14" t="str">
        <f>Moorings!A40</f>
        <v>ATOSU-58332-00007</v>
      </c>
      <c r="B40" s="14" t="str">
        <f>IF(D40="Mooring",Moorings!B40,"")</f>
        <v/>
      </c>
      <c r="C40" s="14" t="str">
        <f>IF(D40="Sensor",Moorings!B40,"")</f>
        <v>CE04OSPS-SF01B-3B-OPTAAD105</v>
      </c>
      <c r="D40" s="17" t="str">
        <f>IF(ISBLANK(Moorings!B40),"",IF(LEN(Moorings!B40)&gt;14,"Sensor","Mooring"))</f>
        <v>Sensor</v>
      </c>
      <c r="E40" s="17" t="str">
        <f>Moorings!C40</f>
        <v>223</v>
      </c>
      <c r="F40" s="19" t="str">
        <f>IF(D40="Mooring",Moorings!E40,"")</f>
        <v/>
      </c>
      <c r="G40" s="14"/>
    </row>
    <row r="41">
      <c r="A41" s="14" t="str">
        <f>Moorings!A41</f>
        <v>ATAPL-66645-00004</v>
      </c>
      <c r="B41" s="14" t="str">
        <f>IF(D41="Mooring",Moorings!B41,"")</f>
        <v/>
      </c>
      <c r="C41" s="14" t="str">
        <f>IF(D41="Sensor",Moorings!B41,"")</f>
        <v>CE04OSPS-SF01B-3C-PARADA102</v>
      </c>
      <c r="D41" s="17" t="str">
        <f>IF(ISBLANK(Moorings!B41),"",IF(LEN(Moorings!B41)&gt;14,"Sensor","Mooring"))</f>
        <v>Sensor</v>
      </c>
      <c r="E41" s="17" t="str">
        <f>Moorings!C41</f>
        <v>507</v>
      </c>
      <c r="F41" s="19" t="str">
        <f>IF(D41="Mooring",Moorings!E41,"")</f>
        <v/>
      </c>
      <c r="G41" s="14"/>
    </row>
    <row r="42">
      <c r="A42" s="14" t="str">
        <f>Moorings!A42</f>
        <v>ATOSU-58341-00008</v>
      </c>
      <c r="B42" s="14" t="str">
        <f>IF(D42="Mooring",Moorings!B42,"")</f>
        <v/>
      </c>
      <c r="C42" s="14" t="str">
        <f>IF(D42="Sensor",Moorings!B42,"")</f>
        <v>CE04OSPS-SF01B-3D-SPKIRA102</v>
      </c>
      <c r="D42" s="17" t="str">
        <f>IF(ISBLANK(Moorings!B42),"",IF(LEN(Moorings!B42)&gt;14,"Sensor","Mooring"))</f>
        <v>Sensor</v>
      </c>
      <c r="E42" s="17" t="str">
        <f>Moorings!C42</f>
        <v>251</v>
      </c>
      <c r="F42" s="19" t="str">
        <f>IF(D42="Mooring",Moorings!E42,"")</f>
        <v/>
      </c>
      <c r="G42" s="14"/>
    </row>
    <row r="43">
      <c r="A43" s="14" t="str">
        <f>Moorings!A43</f>
        <v>ATOSU-68020-00008</v>
      </c>
      <c r="B43" s="14" t="str">
        <f>IF(D43="Mooring",Moorings!B43,"")</f>
        <v/>
      </c>
      <c r="C43" s="14" t="str">
        <f>IF(D43="Sensor",Moorings!B43,"")</f>
        <v>CE04OSPS-SF01B-4A-NUTNRA102</v>
      </c>
      <c r="D43" s="17" t="str">
        <f>IF(ISBLANK(Moorings!B43),"",IF(LEN(Moorings!B43)&gt;14,"Sensor","Mooring"))</f>
        <v>Sensor</v>
      </c>
      <c r="E43" s="17" t="str">
        <f>Moorings!C43</f>
        <v>625</v>
      </c>
      <c r="F43" s="19" t="str">
        <f>IF(D43="Mooring",Moorings!E43,"")</f>
        <v/>
      </c>
      <c r="G43" s="14"/>
    </row>
    <row r="44">
      <c r="A44" s="14" t="str">
        <f>Moorings!A44</f>
        <v>ATOSU-70114-10008</v>
      </c>
      <c r="B44" s="14" t="str">
        <f>IF(D44="Mooring",Moorings!B44,"")</f>
        <v/>
      </c>
      <c r="C44" s="14" t="str">
        <f>IF(D44="Sensor",Moorings!B44,"")</f>
        <v>CE04OSPS-SF01B-4B-VELPTD106</v>
      </c>
      <c r="D44" s="17" t="str">
        <f>IF(ISBLANK(Moorings!B44),"",IF(LEN(Moorings!B44)&gt;14,"Sensor","Mooring"))</f>
        <v>Sensor</v>
      </c>
      <c r="E44" s="17" t="str">
        <f>Moorings!C44</f>
        <v>AQD-12692</v>
      </c>
      <c r="F44" s="19" t="str">
        <f>IF(D44="Mooring",Moorings!E44,"")</f>
        <v/>
      </c>
      <c r="G44" s="14"/>
    </row>
    <row r="45">
      <c r="A45" s="14" t="str">
        <f>Moorings!A45</f>
        <v>ATOSU-58336-00007</v>
      </c>
      <c r="B45" s="14" t="str">
        <f>IF(D45="Mooring",Moorings!B45,"")</f>
        <v/>
      </c>
      <c r="C45" s="14" t="str">
        <f>IF(D45="Sensor",Moorings!B45,"")</f>
        <v>CE04OSPS-SF01B-4F-PCO2WA102</v>
      </c>
      <c r="D45" s="17" t="str">
        <f>IF(ISBLANK(Moorings!B45),"",IF(LEN(Moorings!B45)&gt;14,"Sensor","Mooring"))</f>
        <v>Sensor</v>
      </c>
      <c r="E45" s="17" t="str">
        <f>Moorings!C45</f>
        <v>C0116</v>
      </c>
      <c r="F45" s="19" t="str">
        <f>IF(D45="Mooring",Moorings!E45,"")</f>
        <v/>
      </c>
      <c r="G45" s="14"/>
    </row>
    <row r="46">
      <c r="A46" s="14" t="str">
        <f>Moorings!A46</f>
        <v/>
      </c>
      <c r="B46" s="14" t="str">
        <f>IF(D46="Mooring",Moorings!B46,"")</f>
        <v/>
      </c>
      <c r="C46" s="14" t="str">
        <f>IF(D46="Sensor",Moorings!B46,"")</f>
        <v/>
      </c>
      <c r="D46" s="17" t="str">
        <f>IF(ISBLANK(Moorings!B46),"",IF(LEN(Moorings!B46)&gt;14,"Sensor","Mooring"))</f>
        <v/>
      </c>
      <c r="E46" s="17" t="str">
        <f>Moorings!C46</f>
        <v/>
      </c>
      <c r="F46" s="19" t="str">
        <f>IF(D46="Mooring",Moorings!E46,"")</f>
        <v/>
      </c>
      <c r="G46" s="14"/>
    </row>
    <row r="47">
      <c r="A47" s="14" t="str">
        <f>Moorings!A47</f>
        <v>ATAPL-68870-002-0144</v>
      </c>
      <c r="B47" s="14" t="str">
        <f>IF(D47="Mooring",Moorings!B47,"")</f>
        <v>CE04OSPS-SF01B</v>
      </c>
      <c r="C47" s="14" t="str">
        <f>IF(D47="Sensor",Moorings!B47,"")</f>
        <v/>
      </c>
      <c r="D47" s="17" t="str">
        <f>IF(ISBLANK(Moorings!B47),"",IF(LEN(Moorings!B47)&gt;14,"Sensor","Mooring"))</f>
        <v>Mooring</v>
      </c>
      <c r="E47" s="17" t="str">
        <f>Moorings!C47</f>
        <v>SN0140</v>
      </c>
      <c r="F47" s="19" t="str">
        <f>IF(D47="Mooring",Moorings!E47,"")</f>
        <v>7/19/2016</v>
      </c>
      <c r="G47" s="14"/>
    </row>
    <row r="48">
      <c r="A48" s="14" t="str">
        <f>Moorings!A48</f>
        <v>ATOSU-66662-00007</v>
      </c>
      <c r="B48" s="14" t="str">
        <f>IF(D48="Mooring",Moorings!B48,"")</f>
        <v/>
      </c>
      <c r="C48" s="14" t="str">
        <f>IF(D48="Sensor",Moorings!B48,"")</f>
        <v>CE04OSPS-SF01B-2A-CTDPFA107</v>
      </c>
      <c r="D48" s="17" t="str">
        <f>IF(ISBLANK(Moorings!B48),"",IF(LEN(Moorings!B48)&gt;14,"Sensor","Mooring"))</f>
        <v>Sensor</v>
      </c>
      <c r="E48" s="17" t="str">
        <f>Moorings!C48</f>
        <v>16-50019</v>
      </c>
      <c r="F48" s="19" t="str">
        <f>IF(D48="Mooring",Moorings!E48,"")</f>
        <v/>
      </c>
      <c r="G48" s="14"/>
    </row>
    <row r="49">
      <c r="A49" s="14" t="str">
        <f>Moorings!A49</f>
        <v>ATAPL-58694-00004</v>
      </c>
      <c r="B49" s="14" t="str">
        <f>IF(D49="Mooring",Moorings!B49,"")</f>
        <v/>
      </c>
      <c r="C49" s="14" t="str">
        <f>IF(D49="Sensor",Moorings!B49,"")</f>
        <v>CE04OSPS-SF01B-2A-DOFSTA107</v>
      </c>
      <c r="D49" s="17" t="str">
        <f>IF(ISBLANK(Moorings!B49),"",IF(LEN(Moorings!B49)&gt;14,"Sensor","Mooring"))</f>
        <v>Sensor</v>
      </c>
      <c r="E49" s="17" t="str">
        <f>Moorings!C49</f>
        <v>43-2853</v>
      </c>
      <c r="F49" s="19" t="str">
        <f>IF(D49="Mooring",Moorings!E49,"")</f>
        <v/>
      </c>
      <c r="G49" s="14"/>
    </row>
    <row r="50">
      <c r="A50" s="14" t="str">
        <f>Moorings!A50</f>
        <v>ATOSU-58337-00008</v>
      </c>
      <c r="B50" s="14" t="str">
        <f>IF(D50="Mooring",Moorings!B50,"")</f>
        <v/>
      </c>
      <c r="C50" s="14" t="str">
        <f>IF(D50="Sensor",Moorings!B50,"")</f>
        <v>CE04OSPS-SF01B-2B-PHSENA108</v>
      </c>
      <c r="D50" s="17" t="str">
        <f>IF(ISBLANK(Moorings!B50),"",IF(LEN(Moorings!B50)&gt;14,"Sensor","Mooring"))</f>
        <v>Sensor</v>
      </c>
      <c r="E50" s="17" t="str">
        <f>Moorings!C50</f>
        <v>P0131</v>
      </c>
      <c r="F50" s="19" t="str">
        <f>IF(D50="Mooring",Moorings!E50,"")</f>
        <v/>
      </c>
      <c r="G50" s="14"/>
    </row>
    <row r="51">
      <c r="A51" s="14" t="str">
        <f>Moorings!A51</f>
        <v>ATOSU-58322-00008</v>
      </c>
      <c r="B51" s="14" t="str">
        <f>IF(D51="Mooring",Moorings!B51,"")</f>
        <v/>
      </c>
      <c r="C51" s="14" t="str">
        <f>IF(D51="Sensor",Moorings!B51,"")</f>
        <v>CE04OSPS-SF01B-3A-FLORTD104</v>
      </c>
      <c r="D51" s="17" t="str">
        <f>IF(ISBLANK(Moorings!B51),"",IF(LEN(Moorings!B51)&gt;14,"Sensor","Mooring"))</f>
        <v>Sensor</v>
      </c>
      <c r="E51" s="17" t="str">
        <f>Moorings!C51</f>
        <v>1150</v>
      </c>
      <c r="F51" s="19" t="str">
        <f>IF(D51="Mooring",Moorings!E51,"")</f>
        <v/>
      </c>
      <c r="G51" s="14"/>
    </row>
    <row r="52">
      <c r="A52" s="14" t="str">
        <f>Moorings!A52</f>
        <v>ATAPL-69943-00009</v>
      </c>
      <c r="B52" s="14" t="str">
        <f>IF(D52="Mooring",Moorings!B52,"")</f>
        <v/>
      </c>
      <c r="C52" s="14" t="str">
        <f>IF(D52="Sensor",Moorings!B52,"")</f>
        <v>CE04OSPS-SF01B-3B-OPTAAD105</v>
      </c>
      <c r="D52" s="17" t="str">
        <f>IF(ISBLANK(Moorings!B52),"",IF(LEN(Moorings!B52)&gt;14,"Sensor","Mooring"))</f>
        <v>Sensor</v>
      </c>
      <c r="E52" s="17" t="str">
        <f>Moorings!C52</f>
        <v>250</v>
      </c>
      <c r="F52" s="19" t="str">
        <f>IF(D52="Mooring",Moorings!E52,"")</f>
        <v/>
      </c>
      <c r="G52" s="14"/>
    </row>
    <row r="53">
      <c r="A53" s="14" t="str">
        <f>Moorings!A53</f>
        <v>ATOSU-66645-00005</v>
      </c>
      <c r="B53" s="14" t="str">
        <f>IF(D53="Mooring",Moorings!B53,"")</f>
        <v/>
      </c>
      <c r="C53" s="14" t="str">
        <f>IF(D53="Sensor",Moorings!B53,"")</f>
        <v>CE04OSPS-SF01B-3C-PARADA102</v>
      </c>
      <c r="D53" s="17" t="str">
        <f>IF(ISBLANK(Moorings!B53),"",IF(LEN(Moorings!B53)&gt;14,"Sensor","Mooring"))</f>
        <v>Sensor</v>
      </c>
      <c r="E53" s="17" t="str">
        <f>Moorings!C53</f>
        <v>434</v>
      </c>
      <c r="F53" s="19" t="str">
        <f>IF(D53="Mooring",Moorings!E53,"")</f>
        <v/>
      </c>
      <c r="G53" s="14"/>
    </row>
    <row r="54">
      <c r="A54" s="14" t="str">
        <f>Moorings!A54</f>
        <v>ATOSU-58341-00005</v>
      </c>
      <c r="B54" s="14" t="str">
        <f>IF(D54="Mooring",Moorings!B54,"")</f>
        <v/>
      </c>
      <c r="C54" s="14" t="str">
        <f>IF(D54="Sensor",Moorings!B54,"")</f>
        <v>CE04OSPS-SF01B-3D-SPKIRA102</v>
      </c>
      <c r="D54" s="17" t="str">
        <f>IF(ISBLANK(Moorings!B54),"",IF(LEN(Moorings!B54)&gt;14,"Sensor","Mooring"))</f>
        <v>Sensor</v>
      </c>
      <c r="E54" s="17" t="str">
        <f>Moorings!C54</f>
        <v>341</v>
      </c>
      <c r="F54" s="19" t="str">
        <f>IF(D54="Mooring",Moorings!E54,"")</f>
        <v/>
      </c>
      <c r="G54" s="14"/>
    </row>
    <row r="55">
      <c r="A55" s="14" t="str">
        <f>Moorings!A55</f>
        <v>ATAPL-68020-00005</v>
      </c>
      <c r="B55" s="14" t="str">
        <f>IF(D55="Mooring",Moorings!B55,"")</f>
        <v/>
      </c>
      <c r="C55" s="14" t="str">
        <f>IF(D55="Sensor",Moorings!B55,"")</f>
        <v>CE04OSPS-SF01B-4A-NUTNRA102</v>
      </c>
      <c r="D55" s="17" t="str">
        <f>IF(ISBLANK(Moorings!B55),"",IF(LEN(Moorings!B55)&gt;14,"Sensor","Mooring"))</f>
        <v>Sensor</v>
      </c>
      <c r="E55" s="17" t="str">
        <f>Moorings!C55</f>
        <v>344</v>
      </c>
      <c r="F55" s="19" t="str">
        <f>IF(D55="Mooring",Moorings!E55,"")</f>
        <v/>
      </c>
      <c r="G55" s="14"/>
    </row>
    <row r="56">
      <c r="A56" s="14" t="str">
        <f>Moorings!A56</f>
        <v>ATAPL-70114-00004</v>
      </c>
      <c r="B56" s="14" t="str">
        <f>IF(D56="Mooring",Moorings!B56,"")</f>
        <v/>
      </c>
      <c r="C56" s="14" t="str">
        <f>IF(D56="Sensor",Moorings!B56,"")</f>
        <v>CE04OSPS-SF01B-4B-VELPTD106</v>
      </c>
      <c r="D56" s="17" t="str">
        <f>IF(ISBLANK(Moorings!B56),"",IF(LEN(Moorings!B56)&gt;14,"Sensor","Mooring"))</f>
        <v>Sensor</v>
      </c>
      <c r="E56" s="17" t="str">
        <f>Moorings!C56</f>
        <v>AQS-6802, AQD-11930</v>
      </c>
      <c r="F56" s="19" t="str">
        <f>IF(D56="Mooring",Moorings!E56,"")</f>
        <v/>
      </c>
      <c r="G56" s="14"/>
    </row>
    <row r="57">
      <c r="A57" s="14" t="str">
        <f>Moorings!A57</f>
        <v>ATOSU-58336-00005</v>
      </c>
      <c r="B57" s="14" t="str">
        <f>IF(D57="Mooring",Moorings!B57,"")</f>
        <v/>
      </c>
      <c r="C57" s="14" t="str">
        <f>IF(D57="Sensor",Moorings!B57,"")</f>
        <v>CE04OSPS-SF01B-4F-PCO2WA102</v>
      </c>
      <c r="D57" s="17" t="str">
        <f>IF(ISBLANK(Moorings!B57),"",IF(LEN(Moorings!B57)&gt;14,"Sensor","Mooring"))</f>
        <v>Sensor</v>
      </c>
      <c r="E57" s="17" t="str">
        <f>Moorings!C57</f>
        <v>C0078</v>
      </c>
      <c r="F57" s="19" t="str">
        <f>IF(D57="Mooring",Moorings!E57,"")</f>
        <v/>
      </c>
      <c r="G57" s="14"/>
    </row>
    <row r="58">
      <c r="A58" s="14" t="str">
        <f>Moorings!A58</f>
        <v/>
      </c>
      <c r="B58" s="14" t="str">
        <f>IF(D58="Mooring",Moorings!B58,"")</f>
        <v/>
      </c>
      <c r="C58" s="14" t="str">
        <f>IF(D58="Sensor",Moorings!B58,"")</f>
        <v/>
      </c>
      <c r="D58" s="17" t="str">
        <f>IF(ISBLANK(Moorings!B58),"",IF(LEN(Moorings!B58)&gt;14,"Sensor","Mooring"))</f>
        <v/>
      </c>
      <c r="E58" s="17" t="str">
        <f>Moorings!C58</f>
        <v/>
      </c>
      <c r="F58" s="19" t="str">
        <f>IF(D58="Mooring",Moorings!E58,"")</f>
        <v/>
      </c>
      <c r="G58" s="14"/>
    </row>
    <row r="59">
      <c r="A59" s="14" t="str">
        <f>Moorings!A59</f>
        <v/>
      </c>
      <c r="B59" s="14" t="str">
        <f>IF(D59="Mooring",Moorings!B59,"")</f>
        <v/>
      </c>
      <c r="C59" s="14" t="str">
        <f>IF(D59="Sensor",Moorings!B59,"")</f>
        <v/>
      </c>
      <c r="D59" s="17" t="str">
        <f>IF(ISBLANK(Moorings!B59),"",IF(LEN(Moorings!B59)&gt;14,"Sensor","Mooring"))</f>
        <v/>
      </c>
      <c r="E59" s="17" t="str">
        <f>Moorings!C59</f>
        <v/>
      </c>
      <c r="F59" s="19" t="str">
        <f>IF(D59="Mooring",Moorings!E59,"")</f>
        <v/>
      </c>
      <c r="G59" s="14"/>
    </row>
    <row r="60">
      <c r="A60" s="14" t="str">
        <f>Moorings!A60</f>
        <v/>
      </c>
      <c r="B60" s="14" t="str">
        <f>IF(D60="Mooring",Moorings!B60,"")</f>
        <v/>
      </c>
      <c r="C60" s="14" t="str">
        <f>IF(D60="Sensor",Moorings!B60,"")</f>
        <v/>
      </c>
      <c r="D60" s="17" t="str">
        <f>IF(ISBLANK(Moorings!B60),"",IF(LEN(Moorings!B60)&gt;14,"Sensor","Mooring"))</f>
        <v/>
      </c>
      <c r="E60" s="17" t="str">
        <f>Moorings!C60</f>
        <v/>
      </c>
      <c r="F60" s="19" t="str">
        <f>IF(D60="Mooring",Moorings!E60,"")</f>
        <v/>
      </c>
      <c r="G60" s="14"/>
    </row>
    <row r="61">
      <c r="A61" s="14" t="str">
        <f>Moorings!A61</f>
        <v/>
      </c>
      <c r="B61" s="14" t="str">
        <f>IF(D61="Mooring",Moorings!B61,"")</f>
        <v/>
      </c>
      <c r="C61" s="14" t="str">
        <f>IF(D61="Sensor",Moorings!B61,"")</f>
        <v/>
      </c>
      <c r="D61" s="17" t="str">
        <f>IF(ISBLANK(Moorings!B61),"",IF(LEN(Moorings!B61)&gt;14,"Sensor","Mooring"))</f>
        <v/>
      </c>
      <c r="E61" s="17" t="str">
        <f>Moorings!C61</f>
        <v/>
      </c>
      <c r="F61" s="19" t="str">
        <f>IF(D61="Mooring",Moorings!E61,"")</f>
        <v/>
      </c>
      <c r="G61" s="14"/>
    </row>
    <row r="62">
      <c r="A62" s="14" t="str">
        <f>Moorings!A62</f>
        <v/>
      </c>
      <c r="B62" s="14" t="str">
        <f>IF(D62="Mooring",Moorings!B62,"")</f>
        <v/>
      </c>
      <c r="C62" s="14" t="str">
        <f>IF(D62="Sensor",Moorings!B62,"")</f>
        <v/>
      </c>
      <c r="D62" s="17" t="str">
        <f>IF(ISBLANK(Moorings!B62),"",IF(LEN(Moorings!B62)&gt;14,"Sensor","Mooring"))</f>
        <v/>
      </c>
      <c r="E62" s="17" t="str">
        <f>Moorings!C62</f>
        <v/>
      </c>
      <c r="F62" s="19" t="str">
        <f>IF(D62="Mooring",Moorings!E62,"")</f>
        <v/>
      </c>
      <c r="G62" s="14"/>
    </row>
    <row r="63">
      <c r="A63" s="14" t="str">
        <f>Moorings!A63</f>
        <v/>
      </c>
      <c r="B63" s="14" t="str">
        <f>IF(D63="Mooring",Moorings!B63,"")</f>
        <v/>
      </c>
      <c r="C63" s="14" t="str">
        <f>IF(D63="Sensor",Moorings!B63,"")</f>
        <v/>
      </c>
      <c r="D63" s="17" t="str">
        <f>IF(ISBLANK(Moorings!B63),"",IF(LEN(Moorings!B63)&gt;14,"Sensor","Mooring"))</f>
        <v/>
      </c>
      <c r="E63" s="17" t="str">
        <f>Moorings!C63</f>
        <v/>
      </c>
      <c r="F63" s="19" t="str">
        <f>IF(D63="Mooring",Moorings!E63,"")</f>
        <v/>
      </c>
      <c r="G63" s="14"/>
    </row>
    <row r="64">
      <c r="A64" s="14" t="str">
        <f>Moorings!A64</f>
        <v/>
      </c>
      <c r="B64" s="14" t="str">
        <f>IF(D64="Mooring",Moorings!B64,"")</f>
        <v/>
      </c>
      <c r="C64" s="14" t="str">
        <f>IF(D64="Sensor",Moorings!B64,"")</f>
        <v/>
      </c>
      <c r="D64" s="17" t="str">
        <f>IF(ISBLANK(Moorings!B64),"",IF(LEN(Moorings!B64)&gt;14,"Sensor","Mooring"))</f>
        <v/>
      </c>
      <c r="E64" s="17" t="str">
        <f>Moorings!C64</f>
        <v/>
      </c>
      <c r="F64" s="19" t="str">
        <f>IF(D64="Mooring",Moorings!E64,"")</f>
        <v/>
      </c>
      <c r="G64" s="14"/>
    </row>
    <row r="65">
      <c r="A65" s="14" t="str">
        <f>Moorings!A65</f>
        <v/>
      </c>
      <c r="B65" s="14" t="str">
        <f>IF(D65="Mooring",Moorings!B65,"")</f>
        <v/>
      </c>
      <c r="C65" s="14" t="str">
        <f>IF(D65="Sensor",Moorings!B65,"")</f>
        <v/>
      </c>
      <c r="D65" s="17" t="str">
        <f>IF(ISBLANK(Moorings!B65),"",IF(LEN(Moorings!B65)&gt;14,"Sensor","Mooring"))</f>
        <v/>
      </c>
      <c r="E65" s="17" t="str">
        <f>Moorings!C65</f>
        <v/>
      </c>
      <c r="F65" s="19" t="str">
        <f>IF(D65="Mooring",Moorings!E65,"")</f>
        <v/>
      </c>
      <c r="G65" s="14"/>
    </row>
    <row r="66">
      <c r="A66" s="14" t="str">
        <f>Moorings!A66</f>
        <v/>
      </c>
      <c r="B66" s="14" t="str">
        <f>IF(D66="Mooring",Moorings!B66,"")</f>
        <v/>
      </c>
      <c r="C66" s="14" t="str">
        <f>IF(D66="Sensor",Moorings!B66,"")</f>
        <v/>
      </c>
      <c r="D66" s="17" t="str">
        <f>IF(ISBLANK(Moorings!B66),"",IF(LEN(Moorings!B66)&gt;14,"Sensor","Mooring"))</f>
        <v/>
      </c>
      <c r="E66" s="17" t="str">
        <f>Moorings!C66</f>
        <v/>
      </c>
      <c r="F66" s="19" t="str">
        <f>IF(D66="Mooring",Moorings!E66,"")</f>
        <v/>
      </c>
      <c r="G66" s="14"/>
    </row>
    <row r="67">
      <c r="A67" s="10"/>
      <c r="B67" s="10"/>
      <c r="C67" s="10"/>
      <c r="D67" s="10"/>
      <c r="E67" s="10"/>
      <c r="F67" s="10"/>
      <c r="G67" s="10"/>
    </row>
    <row r="68">
      <c r="A68" s="10"/>
      <c r="B68" s="10"/>
      <c r="C68" s="10"/>
      <c r="D68" s="10"/>
      <c r="E68" s="10"/>
      <c r="F68" s="10"/>
      <c r="G68" s="10"/>
    </row>
    <row r="69">
      <c r="A69" s="10"/>
      <c r="B69" s="10"/>
      <c r="C69" s="10"/>
      <c r="D69" s="10"/>
      <c r="E69" s="10"/>
      <c r="F69" s="10"/>
      <c r="G69" s="10"/>
    </row>
    <row r="70">
      <c r="A70" s="10"/>
      <c r="B70" s="10"/>
      <c r="C70" s="10"/>
      <c r="D70" s="10"/>
      <c r="E70" s="10"/>
      <c r="F70" s="10"/>
      <c r="G70" s="10"/>
    </row>
    <row r="71">
      <c r="A71" s="10"/>
      <c r="B71" s="10"/>
      <c r="C71" s="10"/>
      <c r="D71" s="10"/>
      <c r="E71" s="10"/>
      <c r="F71" s="10"/>
      <c r="G71" s="10"/>
    </row>
    <row r="72">
      <c r="A72" s="10"/>
      <c r="B72" s="10"/>
      <c r="C72" s="10"/>
      <c r="D72" s="10"/>
      <c r="E72" s="10"/>
      <c r="F72" s="10"/>
      <c r="G72" s="10"/>
    </row>
    <row r="73">
      <c r="A73" s="10"/>
      <c r="B73" s="10"/>
      <c r="C73" s="10"/>
      <c r="D73" s="10"/>
      <c r="E73" s="10"/>
      <c r="F73" s="10"/>
      <c r="G73" s="10"/>
    </row>
    <row r="74">
      <c r="A74" s="10"/>
      <c r="B74" s="10"/>
      <c r="C74" s="10"/>
      <c r="D74" s="10"/>
      <c r="E74" s="10"/>
      <c r="F74" s="10"/>
      <c r="G74" s="10"/>
    </row>
    <row r="75">
      <c r="A75" s="10"/>
      <c r="B75" s="10"/>
      <c r="C75" s="10"/>
      <c r="D75" s="10"/>
      <c r="E75" s="10"/>
      <c r="F75" s="10"/>
      <c r="G75" s="10"/>
    </row>
    <row r="76">
      <c r="A76" s="10"/>
      <c r="B76" s="10"/>
      <c r="C76" s="10"/>
      <c r="D76" s="10"/>
      <c r="E76" s="10"/>
      <c r="F76" s="10"/>
      <c r="G76" s="10"/>
    </row>
    <row r="77">
      <c r="A77" s="10"/>
      <c r="B77" s="10"/>
      <c r="C77" s="10"/>
      <c r="D77" s="10"/>
      <c r="E77" s="10"/>
      <c r="F77" s="10"/>
      <c r="G77" s="10"/>
    </row>
    <row r="78">
      <c r="A78" s="10"/>
      <c r="B78" s="10"/>
      <c r="C78" s="10"/>
      <c r="D78" s="10"/>
      <c r="E78" s="10"/>
      <c r="F78" s="10"/>
      <c r="G78" s="10"/>
    </row>
    <row r="79">
      <c r="A79" s="10"/>
      <c r="B79" s="10"/>
      <c r="C79" s="10"/>
      <c r="D79" s="10"/>
      <c r="E79" s="10"/>
      <c r="F79" s="10"/>
      <c r="G79" s="10"/>
    </row>
    <row r="80">
      <c r="A80" s="10"/>
      <c r="B80" s="10"/>
      <c r="C80" s="10"/>
      <c r="D80" s="10"/>
      <c r="E80" s="10"/>
      <c r="F80" s="10"/>
      <c r="G80" s="10"/>
    </row>
    <row r="81">
      <c r="A81" s="10"/>
      <c r="B81" s="10"/>
      <c r="C81" s="10"/>
      <c r="D81" s="10"/>
      <c r="E81" s="10"/>
      <c r="F81" s="10"/>
      <c r="G81" s="10"/>
    </row>
    <row r="82">
      <c r="A82" s="10"/>
      <c r="B82" s="10"/>
      <c r="C82" s="10"/>
      <c r="D82" s="10"/>
      <c r="E82" s="10"/>
      <c r="F82" s="10"/>
      <c r="G82" s="10"/>
    </row>
    <row r="83">
      <c r="A83" s="10"/>
      <c r="B83" s="10"/>
      <c r="C83" s="10"/>
      <c r="D83" s="10"/>
      <c r="E83" s="10"/>
      <c r="F83" s="10"/>
      <c r="G83" s="10"/>
    </row>
    <row r="84">
      <c r="A84" s="10"/>
      <c r="B84" s="10"/>
      <c r="C84" s="10"/>
      <c r="D84" s="10"/>
      <c r="E84" s="10"/>
      <c r="F84" s="10"/>
      <c r="G84" s="10"/>
    </row>
    <row r="85">
      <c r="A85" s="10"/>
      <c r="B85" s="10"/>
      <c r="C85" s="10"/>
      <c r="D85" s="10"/>
      <c r="E85" s="10"/>
      <c r="F85" s="10"/>
      <c r="G85" s="10"/>
    </row>
    <row r="86">
      <c r="A86" s="10"/>
      <c r="B86" s="10"/>
      <c r="C86" s="10"/>
      <c r="D86" s="10"/>
      <c r="E86" s="10"/>
      <c r="F86" s="10"/>
      <c r="G86" s="10"/>
    </row>
    <row r="87">
      <c r="A87" s="10"/>
      <c r="B87" s="10"/>
      <c r="C87" s="10"/>
      <c r="D87" s="10"/>
      <c r="E87" s="10"/>
      <c r="F87" s="10"/>
      <c r="G87" s="10"/>
    </row>
    <row r="88">
      <c r="A88" s="10"/>
      <c r="B88" s="10"/>
      <c r="C88" s="10"/>
      <c r="D88" s="10"/>
      <c r="E88" s="10"/>
      <c r="F88" s="10"/>
      <c r="G88" s="10"/>
    </row>
    <row r="89">
      <c r="A89" s="10"/>
      <c r="B89" s="10"/>
      <c r="C89" s="10"/>
      <c r="D89" s="10"/>
      <c r="E89" s="10"/>
      <c r="F89" s="10"/>
      <c r="G89" s="10"/>
    </row>
    <row r="90">
      <c r="A90" s="10"/>
      <c r="B90" s="10"/>
      <c r="C90" s="10"/>
      <c r="D90" s="10"/>
      <c r="E90" s="10"/>
      <c r="F90" s="10"/>
      <c r="G90" s="10"/>
    </row>
    <row r="91">
      <c r="A91" s="10"/>
      <c r="B91" s="10"/>
      <c r="C91" s="10"/>
      <c r="D91" s="10"/>
      <c r="E91" s="10"/>
      <c r="F91" s="10"/>
      <c r="G91" s="10"/>
    </row>
    <row r="92">
      <c r="A92" s="10"/>
      <c r="B92" s="10"/>
      <c r="C92" s="10"/>
      <c r="D92" s="10"/>
      <c r="E92" s="10"/>
      <c r="F92" s="10"/>
      <c r="G92" s="10"/>
    </row>
    <row r="93">
      <c r="A93" s="10"/>
      <c r="B93" s="10"/>
      <c r="C93" s="10"/>
      <c r="D93" s="10"/>
      <c r="E93" s="10"/>
      <c r="F93" s="10"/>
      <c r="G93" s="10"/>
    </row>
    <row r="94">
      <c r="A94" s="10"/>
      <c r="B94" s="10"/>
      <c r="C94" s="10"/>
      <c r="D94" s="10"/>
      <c r="E94" s="10"/>
      <c r="F94" s="10"/>
      <c r="G94" s="10"/>
    </row>
    <row r="95">
      <c r="A95" s="10"/>
      <c r="B95" s="10"/>
      <c r="C95" s="10"/>
      <c r="D95" s="10"/>
      <c r="E95" s="10"/>
      <c r="F95" s="10"/>
      <c r="G95" s="10"/>
    </row>
    <row r="96">
      <c r="A96" s="10"/>
      <c r="B96" s="10"/>
      <c r="C96" s="10"/>
      <c r="D96" s="10"/>
      <c r="E96" s="10"/>
      <c r="F96" s="10"/>
      <c r="G96" s="10"/>
    </row>
    <row r="97">
      <c r="A97" s="10"/>
      <c r="B97" s="10"/>
      <c r="C97" s="10"/>
      <c r="D97" s="10"/>
      <c r="E97" s="10"/>
      <c r="F97" s="10"/>
      <c r="G97" s="10"/>
    </row>
    <row r="98">
      <c r="A98" s="10"/>
      <c r="B98" s="10"/>
      <c r="C98" s="10"/>
      <c r="D98" s="10"/>
      <c r="E98" s="10"/>
      <c r="F98" s="10"/>
      <c r="G98" s="10"/>
    </row>
    <row r="99">
      <c r="A99" s="10"/>
      <c r="B99" s="10"/>
      <c r="C99" s="10"/>
      <c r="D99" s="10"/>
      <c r="E99" s="10"/>
      <c r="F99" s="10"/>
      <c r="G99" s="10"/>
    </row>
    <row r="100">
      <c r="A100" s="10"/>
      <c r="B100" s="10"/>
      <c r="C100" s="10"/>
      <c r="D100" s="10"/>
      <c r="E100" s="10"/>
      <c r="F100" s="10"/>
      <c r="G100" s="10"/>
    </row>
    <row r="101">
      <c r="A101" s="10"/>
      <c r="B101" s="10"/>
      <c r="C101" s="10"/>
      <c r="D101" s="10"/>
      <c r="E101" s="10"/>
      <c r="F101" s="10"/>
      <c r="G101" s="10"/>
    </row>
    <row r="102">
      <c r="A102" s="10"/>
      <c r="B102" s="10"/>
      <c r="C102" s="10"/>
      <c r="D102" s="10"/>
      <c r="E102" s="10"/>
      <c r="F102" s="10"/>
      <c r="G102" s="10"/>
    </row>
    <row r="103">
      <c r="A103" s="10"/>
      <c r="B103" s="10"/>
      <c r="C103" s="10"/>
      <c r="D103" s="10"/>
      <c r="E103" s="10"/>
      <c r="F103" s="10"/>
      <c r="G103" s="10"/>
    </row>
    <row r="104">
      <c r="A104" s="10"/>
      <c r="B104" s="10"/>
      <c r="C104" s="10"/>
      <c r="D104" s="10"/>
      <c r="E104" s="10"/>
      <c r="F104" s="10"/>
      <c r="G104" s="10"/>
    </row>
    <row r="105">
      <c r="A105" s="10"/>
      <c r="B105" s="10"/>
      <c r="C105" s="10"/>
      <c r="D105" s="10"/>
      <c r="E105" s="10"/>
      <c r="F105" s="10"/>
      <c r="G105" s="10"/>
    </row>
    <row r="106">
      <c r="A106" s="10"/>
      <c r="B106" s="10"/>
      <c r="C106" s="10"/>
      <c r="D106" s="10"/>
      <c r="E106" s="10"/>
      <c r="F106" s="10"/>
      <c r="G106" s="10"/>
    </row>
    <row r="107">
      <c r="A107" s="10"/>
      <c r="B107" s="10"/>
      <c r="C107" s="10"/>
      <c r="D107" s="10"/>
      <c r="E107" s="10"/>
      <c r="F107" s="10"/>
      <c r="G107" s="10"/>
    </row>
    <row r="108">
      <c r="A108" s="10"/>
      <c r="B108" s="10"/>
      <c r="C108" s="10"/>
      <c r="D108" s="10"/>
      <c r="E108" s="10"/>
      <c r="F108" s="10"/>
      <c r="G108" s="10"/>
    </row>
    <row r="109">
      <c r="A109" s="10"/>
      <c r="B109" s="10"/>
      <c r="C109" s="10"/>
      <c r="D109" s="10"/>
      <c r="E109" s="10"/>
      <c r="F109" s="10"/>
      <c r="G109" s="10"/>
    </row>
    <row r="110">
      <c r="A110" s="10"/>
      <c r="B110" s="10"/>
      <c r="C110" s="10"/>
      <c r="D110" s="10"/>
      <c r="E110" s="10"/>
      <c r="F110" s="10"/>
      <c r="G110" s="10"/>
    </row>
    <row r="111">
      <c r="A111" s="10"/>
      <c r="B111" s="10"/>
      <c r="C111" s="10"/>
      <c r="D111" s="10"/>
      <c r="E111" s="10"/>
      <c r="F111" s="10"/>
      <c r="G111" s="10"/>
    </row>
    <row r="112">
      <c r="A112" s="10"/>
      <c r="B112" s="10"/>
      <c r="C112" s="10"/>
      <c r="D112" s="10"/>
      <c r="E112" s="10"/>
      <c r="F112" s="10"/>
      <c r="G112" s="10"/>
    </row>
    <row r="113">
      <c r="A113" s="10"/>
      <c r="B113" s="10"/>
      <c r="C113" s="10"/>
      <c r="D113" s="10"/>
      <c r="E113" s="10"/>
      <c r="F113" s="10"/>
      <c r="G113" s="10"/>
    </row>
    <row r="114">
      <c r="A114" s="10"/>
      <c r="B114" s="10"/>
      <c r="C114" s="10"/>
      <c r="D114" s="10"/>
      <c r="E114" s="10"/>
      <c r="F114" s="10"/>
      <c r="G114" s="10"/>
    </row>
    <row r="115">
      <c r="A115" s="10"/>
      <c r="B115" s="10"/>
      <c r="C115" s="10"/>
      <c r="D115" s="10"/>
      <c r="E115" s="10"/>
      <c r="F115" s="10"/>
      <c r="G115" s="10"/>
    </row>
    <row r="116">
      <c r="A116" s="10"/>
      <c r="B116" s="10"/>
      <c r="C116" s="10"/>
      <c r="D116" s="10"/>
      <c r="E116" s="10"/>
      <c r="F116" s="10"/>
      <c r="G116" s="10"/>
    </row>
    <row r="117">
      <c r="A117" s="10"/>
      <c r="B117" s="10"/>
      <c r="C117" s="10"/>
      <c r="D117" s="10"/>
      <c r="E117" s="10"/>
      <c r="F117" s="10"/>
      <c r="G117" s="10"/>
    </row>
    <row r="118">
      <c r="A118" s="10"/>
      <c r="B118" s="10"/>
      <c r="C118" s="10"/>
      <c r="D118" s="10"/>
      <c r="E118" s="10"/>
      <c r="F118" s="10"/>
      <c r="G118" s="10"/>
    </row>
    <row r="119">
      <c r="A119" s="10"/>
      <c r="B119" s="10"/>
      <c r="C119" s="10"/>
      <c r="D119" s="10"/>
      <c r="E119" s="10"/>
      <c r="F119" s="10"/>
      <c r="G119" s="10"/>
    </row>
    <row r="120">
      <c r="A120" s="10"/>
      <c r="B120" s="10"/>
      <c r="C120" s="10"/>
      <c r="D120" s="10"/>
      <c r="E120" s="10"/>
      <c r="F120" s="10"/>
      <c r="G120" s="10"/>
    </row>
    <row r="121">
      <c r="A121" s="10"/>
      <c r="B121" s="10"/>
      <c r="C121" s="10"/>
      <c r="D121" s="10"/>
      <c r="E121" s="10"/>
      <c r="F121" s="10"/>
      <c r="G121" s="10"/>
    </row>
    <row r="122">
      <c r="A122" s="10"/>
      <c r="B122" s="10"/>
      <c r="C122" s="10"/>
      <c r="D122" s="10"/>
      <c r="E122" s="10"/>
      <c r="F122" s="10"/>
      <c r="G122" s="10"/>
    </row>
    <row r="123">
      <c r="A123" s="10"/>
      <c r="B123" s="10"/>
      <c r="C123" s="10"/>
      <c r="D123" s="10"/>
      <c r="E123" s="10"/>
      <c r="F123" s="10"/>
      <c r="G123" s="10"/>
    </row>
    <row r="124">
      <c r="A124" s="10"/>
      <c r="B124" s="10"/>
      <c r="C124" s="10"/>
      <c r="D124" s="10"/>
      <c r="E124" s="10"/>
      <c r="F124" s="10"/>
      <c r="G124" s="10"/>
    </row>
    <row r="125">
      <c r="A125" s="10"/>
      <c r="B125" s="10"/>
      <c r="C125" s="10"/>
      <c r="D125" s="10"/>
      <c r="E125" s="10"/>
      <c r="F125" s="10"/>
      <c r="G125" s="10"/>
    </row>
    <row r="126">
      <c r="A126" s="10"/>
      <c r="B126" s="10"/>
      <c r="C126" s="10"/>
      <c r="D126" s="10"/>
      <c r="E126" s="10"/>
      <c r="F126" s="10"/>
      <c r="G126" s="10"/>
    </row>
    <row r="127">
      <c r="A127" s="10"/>
      <c r="B127" s="10"/>
      <c r="C127" s="10"/>
      <c r="D127" s="10"/>
      <c r="E127" s="10"/>
      <c r="F127" s="10"/>
      <c r="G127" s="10"/>
    </row>
    <row r="128">
      <c r="A128" s="10"/>
      <c r="B128" s="10"/>
      <c r="C128" s="10"/>
      <c r="D128" s="10"/>
      <c r="E128" s="10"/>
      <c r="F128" s="10"/>
      <c r="G128" s="10"/>
    </row>
    <row r="129">
      <c r="A129" s="10"/>
      <c r="B129" s="10"/>
      <c r="C129" s="10"/>
      <c r="D129" s="10"/>
      <c r="E129" s="10"/>
      <c r="F129" s="10"/>
      <c r="G129" s="10"/>
    </row>
    <row r="130">
      <c r="A130" s="10"/>
      <c r="B130" s="10"/>
      <c r="C130" s="10"/>
      <c r="D130" s="10"/>
      <c r="E130" s="10"/>
      <c r="F130" s="10"/>
      <c r="G130" s="10"/>
    </row>
    <row r="131">
      <c r="A131" s="10"/>
      <c r="B131" s="10"/>
      <c r="C131" s="10"/>
      <c r="D131" s="10"/>
      <c r="E131" s="10"/>
      <c r="F131" s="10"/>
      <c r="G131" s="10"/>
    </row>
    <row r="132">
      <c r="A132" s="10"/>
      <c r="B132" s="10"/>
      <c r="C132" s="10"/>
      <c r="D132" s="10"/>
      <c r="E132" s="10"/>
      <c r="F132" s="10"/>
      <c r="G132" s="10"/>
    </row>
    <row r="133">
      <c r="A133" s="10"/>
      <c r="B133" s="10"/>
      <c r="C133" s="10"/>
      <c r="D133" s="10"/>
      <c r="E133" s="10"/>
      <c r="F133" s="10"/>
      <c r="G133" s="10"/>
    </row>
    <row r="134">
      <c r="A134" s="10"/>
      <c r="B134" s="10"/>
      <c r="C134" s="10"/>
      <c r="D134" s="10"/>
      <c r="E134" s="10"/>
      <c r="F134" s="10"/>
      <c r="G134" s="10"/>
    </row>
    <row r="135">
      <c r="A135" s="10"/>
      <c r="B135" s="10"/>
      <c r="C135" s="10"/>
      <c r="D135" s="10"/>
      <c r="E135" s="10"/>
      <c r="F135" s="10"/>
      <c r="G135" s="10"/>
    </row>
    <row r="136">
      <c r="A136" s="10"/>
      <c r="B136" s="10"/>
      <c r="C136" s="10"/>
      <c r="D136" s="10"/>
      <c r="E136" s="10"/>
      <c r="F136" s="10"/>
      <c r="G136" s="10"/>
    </row>
    <row r="137">
      <c r="A137" s="10"/>
      <c r="B137" s="10"/>
      <c r="C137" s="10"/>
      <c r="D137" s="10"/>
      <c r="E137" s="10"/>
      <c r="F137" s="10"/>
      <c r="G137" s="10"/>
    </row>
    <row r="138">
      <c r="A138" s="10"/>
      <c r="B138" s="10"/>
      <c r="C138" s="10"/>
      <c r="D138" s="10"/>
      <c r="E138" s="10"/>
      <c r="F138" s="10"/>
      <c r="G138" s="10"/>
    </row>
    <row r="139">
      <c r="A139" s="10"/>
      <c r="B139" s="10"/>
      <c r="C139" s="10"/>
      <c r="D139" s="10"/>
      <c r="E139" s="10"/>
      <c r="F139" s="10"/>
      <c r="G139" s="10"/>
    </row>
    <row r="140">
      <c r="A140" s="10"/>
      <c r="B140" s="10"/>
      <c r="C140" s="10"/>
      <c r="D140" s="10"/>
      <c r="E140" s="10"/>
      <c r="F140" s="10"/>
      <c r="G140" s="10"/>
    </row>
    <row r="141">
      <c r="A141" s="10"/>
      <c r="B141" s="10"/>
      <c r="C141" s="10"/>
      <c r="D141" s="10"/>
      <c r="E141" s="10"/>
      <c r="F141" s="10"/>
      <c r="G141" s="10"/>
    </row>
    <row r="142">
      <c r="A142" s="10"/>
      <c r="B142" s="10"/>
      <c r="C142" s="10"/>
      <c r="D142" s="10"/>
      <c r="E142" s="10"/>
      <c r="F142" s="10"/>
      <c r="G142" s="10"/>
    </row>
    <row r="143">
      <c r="A143" s="10"/>
      <c r="B143" s="10"/>
      <c r="C143" s="10"/>
      <c r="D143" s="10"/>
      <c r="E143" s="10"/>
      <c r="F143" s="10"/>
      <c r="G143" s="10"/>
    </row>
    <row r="144">
      <c r="A144" s="10"/>
      <c r="B144" s="10"/>
      <c r="C144" s="10"/>
      <c r="D144" s="10"/>
      <c r="E144" s="10"/>
      <c r="F144" s="10"/>
      <c r="G144" s="10"/>
    </row>
    <row r="145">
      <c r="A145" s="10"/>
      <c r="B145" s="10"/>
      <c r="C145" s="10"/>
      <c r="D145" s="10"/>
      <c r="E145" s="10"/>
      <c r="F145" s="10"/>
      <c r="G145" s="10"/>
    </row>
    <row r="146">
      <c r="A146" s="10"/>
      <c r="B146" s="10"/>
      <c r="C146" s="10"/>
      <c r="D146" s="10"/>
      <c r="E146" s="10"/>
      <c r="F146" s="10"/>
      <c r="G146" s="10"/>
    </row>
    <row r="147">
      <c r="A147" s="10"/>
      <c r="B147" s="10"/>
      <c r="C147" s="10"/>
      <c r="D147" s="10"/>
      <c r="E147" s="10"/>
      <c r="F147" s="10"/>
      <c r="G147" s="10"/>
    </row>
    <row r="148">
      <c r="A148" s="10"/>
      <c r="B148" s="10"/>
      <c r="C148" s="10"/>
      <c r="D148" s="10"/>
      <c r="E148" s="10"/>
      <c r="F148" s="10"/>
      <c r="G148" s="10"/>
    </row>
    <row r="149">
      <c r="A149" s="10"/>
      <c r="B149" s="10"/>
      <c r="C149" s="10"/>
      <c r="D149" s="10"/>
      <c r="E149" s="10"/>
      <c r="F149" s="10"/>
      <c r="G149" s="10"/>
    </row>
    <row r="150">
      <c r="A150" s="10"/>
      <c r="B150" s="10"/>
      <c r="C150" s="10"/>
      <c r="D150" s="10"/>
      <c r="E150" s="10"/>
      <c r="F150" s="10"/>
      <c r="G150" s="10"/>
    </row>
    <row r="151">
      <c r="A151" s="10"/>
      <c r="B151" s="10"/>
      <c r="C151" s="10"/>
      <c r="D151" s="10"/>
      <c r="E151" s="10"/>
      <c r="F151" s="10"/>
      <c r="G151" s="10"/>
    </row>
    <row r="152">
      <c r="A152" s="10"/>
      <c r="B152" s="10"/>
      <c r="C152" s="10"/>
      <c r="D152" s="10"/>
      <c r="E152" s="10"/>
      <c r="F152" s="10"/>
      <c r="G152" s="10"/>
    </row>
    <row r="153">
      <c r="A153" s="10"/>
      <c r="B153" s="10"/>
      <c r="C153" s="10"/>
      <c r="D153" s="10"/>
      <c r="E153" s="10"/>
      <c r="F153" s="10"/>
      <c r="G153" s="10"/>
    </row>
    <row r="154">
      <c r="A154" s="10"/>
      <c r="B154" s="10"/>
      <c r="C154" s="10"/>
      <c r="D154" s="10"/>
      <c r="E154" s="10"/>
      <c r="F154" s="10"/>
      <c r="G154" s="10"/>
    </row>
    <row r="155">
      <c r="A155" s="10"/>
      <c r="B155" s="10"/>
      <c r="C155" s="10"/>
      <c r="D155" s="10"/>
      <c r="E155" s="10"/>
      <c r="F155" s="10"/>
      <c r="G155" s="10"/>
    </row>
    <row r="156">
      <c r="A156" s="10"/>
      <c r="B156" s="10"/>
      <c r="C156" s="10"/>
      <c r="D156" s="10"/>
      <c r="E156" s="10"/>
      <c r="F156" s="10"/>
      <c r="G156" s="10"/>
    </row>
    <row r="157">
      <c r="A157" s="10"/>
      <c r="B157" s="10"/>
      <c r="C157" s="10"/>
      <c r="D157" s="10"/>
      <c r="E157" s="10"/>
      <c r="F157" s="10"/>
      <c r="G157" s="10"/>
    </row>
    <row r="158">
      <c r="A158" s="10"/>
      <c r="B158" s="10"/>
      <c r="C158" s="10"/>
      <c r="D158" s="10"/>
      <c r="E158" s="10"/>
      <c r="F158" s="10"/>
      <c r="G158" s="10"/>
    </row>
    <row r="159">
      <c r="A159" s="10"/>
      <c r="B159" s="10"/>
      <c r="C159" s="10"/>
      <c r="D159" s="10"/>
      <c r="E159" s="10"/>
      <c r="F159" s="10"/>
      <c r="G159" s="10"/>
    </row>
    <row r="160">
      <c r="A160" s="10"/>
      <c r="B160" s="10"/>
      <c r="C160" s="10"/>
      <c r="D160" s="10"/>
      <c r="E160" s="10"/>
      <c r="F160" s="10"/>
      <c r="G160" s="10"/>
    </row>
    <row r="161">
      <c r="A161" s="10"/>
      <c r="B161" s="10"/>
      <c r="C161" s="10"/>
      <c r="D161" s="10"/>
      <c r="E161" s="10"/>
      <c r="F161" s="10"/>
      <c r="G161" s="10"/>
    </row>
    <row r="162">
      <c r="A162" s="10"/>
      <c r="B162" s="10"/>
      <c r="C162" s="10"/>
      <c r="D162" s="10"/>
      <c r="E162" s="10"/>
      <c r="F162" s="10"/>
      <c r="G162" s="10"/>
    </row>
    <row r="163">
      <c r="A163" s="10"/>
      <c r="B163" s="10"/>
      <c r="C163" s="10"/>
      <c r="D163" s="10"/>
      <c r="E163" s="10"/>
      <c r="F163" s="10"/>
      <c r="G163" s="10"/>
    </row>
    <row r="164">
      <c r="A164" s="10"/>
      <c r="B164" s="10"/>
      <c r="C164" s="10"/>
      <c r="D164" s="10"/>
      <c r="E164" s="10"/>
      <c r="F164" s="10"/>
      <c r="G164" s="10"/>
    </row>
    <row r="165">
      <c r="A165" s="10"/>
      <c r="B165" s="10"/>
      <c r="C165" s="10"/>
      <c r="D165" s="10"/>
      <c r="E165" s="10"/>
      <c r="F165" s="10"/>
      <c r="G165" s="10"/>
    </row>
    <row r="166">
      <c r="A166" s="10"/>
      <c r="B166" s="10"/>
      <c r="C166" s="10"/>
      <c r="D166" s="10"/>
      <c r="E166" s="10"/>
      <c r="F166" s="10"/>
      <c r="G166" s="10"/>
    </row>
    <row r="167">
      <c r="A167" s="10"/>
      <c r="B167" s="10"/>
      <c r="C167" s="10"/>
      <c r="D167" s="10"/>
      <c r="E167" s="10"/>
      <c r="F167" s="10"/>
      <c r="G167" s="10"/>
    </row>
    <row r="168">
      <c r="A168" s="10"/>
      <c r="B168" s="10"/>
      <c r="C168" s="10"/>
      <c r="D168" s="10"/>
      <c r="E168" s="10"/>
      <c r="F168" s="10"/>
      <c r="G168" s="10"/>
    </row>
    <row r="169">
      <c r="A169" s="10"/>
      <c r="B169" s="10"/>
      <c r="C169" s="10"/>
      <c r="D169" s="10"/>
      <c r="E169" s="10"/>
      <c r="F169" s="10"/>
      <c r="G169" s="10"/>
    </row>
    <row r="170">
      <c r="A170" s="10"/>
      <c r="B170" s="10"/>
      <c r="C170" s="10"/>
      <c r="D170" s="10"/>
      <c r="E170" s="10"/>
      <c r="F170" s="10"/>
      <c r="G170" s="10"/>
    </row>
    <row r="171">
      <c r="A171" s="10"/>
      <c r="B171" s="10"/>
      <c r="C171" s="10"/>
      <c r="D171" s="10"/>
      <c r="E171" s="10"/>
      <c r="F171" s="10"/>
      <c r="G171" s="10"/>
    </row>
    <row r="172">
      <c r="A172" s="10"/>
      <c r="B172" s="10"/>
      <c r="C172" s="10"/>
      <c r="D172" s="10"/>
      <c r="E172" s="10"/>
      <c r="F172" s="10"/>
      <c r="G172" s="10"/>
    </row>
    <row r="173">
      <c r="A173" s="10"/>
      <c r="B173" s="10"/>
      <c r="C173" s="10"/>
      <c r="D173" s="10"/>
      <c r="E173" s="10"/>
      <c r="F173" s="10"/>
      <c r="G173" s="10"/>
    </row>
    <row r="174">
      <c r="A174" s="10"/>
      <c r="B174" s="10"/>
      <c r="C174" s="10"/>
      <c r="D174" s="10"/>
      <c r="E174" s="10"/>
      <c r="F174" s="10"/>
      <c r="G174" s="10"/>
    </row>
    <row r="175">
      <c r="A175" s="10"/>
      <c r="B175" s="10"/>
      <c r="C175" s="10"/>
      <c r="D175" s="10"/>
      <c r="E175" s="10"/>
      <c r="F175" s="10"/>
      <c r="G175" s="10"/>
    </row>
    <row r="176">
      <c r="A176" s="10"/>
      <c r="B176" s="10"/>
      <c r="C176" s="10"/>
      <c r="D176" s="10"/>
      <c r="E176" s="10"/>
      <c r="F176" s="10"/>
      <c r="G176" s="10"/>
    </row>
    <row r="177">
      <c r="A177" s="10"/>
      <c r="B177" s="10"/>
      <c r="C177" s="10"/>
      <c r="D177" s="10"/>
      <c r="E177" s="10"/>
      <c r="F177" s="10"/>
      <c r="G177" s="10"/>
    </row>
    <row r="178">
      <c r="A178" s="10"/>
      <c r="B178" s="10"/>
      <c r="C178" s="10"/>
      <c r="D178" s="10"/>
      <c r="E178" s="10"/>
      <c r="F178" s="10"/>
      <c r="G178" s="10"/>
    </row>
    <row r="179">
      <c r="A179" s="10"/>
      <c r="B179" s="10"/>
      <c r="C179" s="10"/>
      <c r="D179" s="10"/>
      <c r="E179" s="10"/>
      <c r="F179" s="10"/>
      <c r="G179" s="10"/>
    </row>
    <row r="180">
      <c r="A180" s="10"/>
      <c r="B180" s="10"/>
      <c r="C180" s="10"/>
      <c r="D180" s="10"/>
      <c r="E180" s="10"/>
      <c r="F180" s="10"/>
      <c r="G180" s="10"/>
    </row>
    <row r="181">
      <c r="A181" s="10"/>
      <c r="B181" s="10"/>
      <c r="C181" s="10"/>
      <c r="D181" s="10"/>
      <c r="E181" s="10"/>
      <c r="F181" s="10"/>
      <c r="G181" s="10"/>
    </row>
    <row r="182">
      <c r="A182" s="10"/>
      <c r="B182" s="10"/>
      <c r="C182" s="10"/>
      <c r="D182" s="10"/>
      <c r="E182" s="10"/>
      <c r="F182" s="10"/>
      <c r="G182" s="10"/>
    </row>
    <row r="183">
      <c r="A183" s="10"/>
      <c r="B183" s="10"/>
      <c r="C183" s="10"/>
      <c r="D183" s="10"/>
      <c r="E183" s="10"/>
      <c r="F183" s="10"/>
      <c r="G183" s="10"/>
    </row>
    <row r="184">
      <c r="A184" s="10"/>
      <c r="B184" s="10"/>
      <c r="C184" s="10"/>
      <c r="D184" s="10"/>
      <c r="E184" s="10"/>
      <c r="F184" s="10"/>
      <c r="G184" s="10"/>
    </row>
    <row r="185">
      <c r="A185" s="10"/>
      <c r="B185" s="10"/>
      <c r="C185" s="10"/>
      <c r="D185" s="10"/>
      <c r="E185" s="10"/>
      <c r="F185" s="10"/>
      <c r="G185" s="10"/>
    </row>
    <row r="186">
      <c r="A186" s="10"/>
      <c r="B186" s="10"/>
      <c r="C186" s="10"/>
      <c r="D186" s="10"/>
      <c r="E186" s="10"/>
      <c r="F186" s="10"/>
      <c r="G186" s="10"/>
    </row>
    <row r="187">
      <c r="A187" s="10"/>
      <c r="B187" s="10"/>
      <c r="C187" s="10"/>
      <c r="D187" s="10"/>
      <c r="E187" s="10"/>
      <c r="F187" s="10"/>
      <c r="G187" s="10"/>
    </row>
    <row r="188">
      <c r="A188" s="10"/>
      <c r="B188" s="10"/>
      <c r="C188" s="10"/>
      <c r="D188" s="10"/>
      <c r="E188" s="10"/>
      <c r="F188" s="10"/>
      <c r="G188" s="10"/>
    </row>
    <row r="189">
      <c r="A189" s="10"/>
      <c r="B189" s="10"/>
      <c r="C189" s="10"/>
      <c r="D189" s="10"/>
      <c r="E189" s="10"/>
      <c r="F189" s="10"/>
      <c r="G189" s="10"/>
    </row>
    <row r="190">
      <c r="A190" s="10"/>
      <c r="B190" s="10"/>
      <c r="C190" s="10"/>
      <c r="D190" s="10"/>
      <c r="E190" s="10"/>
      <c r="F190" s="10"/>
      <c r="G190" s="10"/>
    </row>
    <row r="191">
      <c r="A191" s="10"/>
      <c r="B191" s="10"/>
      <c r="C191" s="10"/>
      <c r="D191" s="10"/>
      <c r="E191" s="10"/>
      <c r="F191" s="10"/>
      <c r="G191" s="10"/>
    </row>
    <row r="192">
      <c r="A192" s="10"/>
      <c r="B192" s="10"/>
      <c r="C192" s="10"/>
      <c r="D192" s="10"/>
      <c r="E192" s="10"/>
      <c r="F192" s="10"/>
      <c r="G192" s="10"/>
    </row>
    <row r="193">
      <c r="A193" s="10"/>
      <c r="B193" s="10"/>
      <c r="C193" s="10"/>
      <c r="D193" s="10"/>
      <c r="E193" s="10"/>
      <c r="F193" s="10"/>
      <c r="G193" s="10"/>
    </row>
    <row r="194">
      <c r="A194" s="10"/>
      <c r="B194" s="10"/>
      <c r="C194" s="10"/>
      <c r="D194" s="10"/>
      <c r="E194" s="10"/>
      <c r="F194" s="10"/>
      <c r="G194" s="10"/>
    </row>
    <row r="195">
      <c r="A195" s="10"/>
      <c r="B195" s="10"/>
      <c r="C195" s="10"/>
      <c r="D195" s="10"/>
      <c r="E195" s="10"/>
      <c r="F195" s="10"/>
      <c r="G195" s="10"/>
    </row>
    <row r="196">
      <c r="A196" s="10"/>
      <c r="B196" s="10"/>
      <c r="C196" s="10"/>
      <c r="D196" s="10"/>
      <c r="E196" s="10"/>
      <c r="F196" s="10"/>
      <c r="G196" s="10"/>
    </row>
    <row r="197">
      <c r="A197" s="10"/>
      <c r="B197" s="10"/>
      <c r="C197" s="10"/>
      <c r="D197" s="10"/>
      <c r="E197" s="10"/>
      <c r="F197" s="10"/>
      <c r="G197" s="10"/>
    </row>
    <row r="198">
      <c r="A198" s="10"/>
      <c r="B198" s="10"/>
      <c r="C198" s="10"/>
      <c r="D198" s="10"/>
      <c r="E198" s="10"/>
      <c r="F198" s="10"/>
      <c r="G198" s="10"/>
    </row>
    <row r="199">
      <c r="A199" s="10"/>
      <c r="B199" s="10"/>
      <c r="C199" s="10"/>
      <c r="D199" s="10"/>
      <c r="E199" s="10"/>
      <c r="F199" s="10"/>
      <c r="G199" s="10"/>
    </row>
    <row r="200">
      <c r="A200" s="10"/>
      <c r="B200" s="10"/>
      <c r="C200" s="10"/>
      <c r="D200" s="10"/>
      <c r="E200" s="10"/>
      <c r="F200" s="10"/>
      <c r="G200" s="10"/>
    </row>
    <row r="201">
      <c r="A201" s="10"/>
      <c r="B201" s="10"/>
      <c r="C201" s="10"/>
      <c r="D201" s="10"/>
      <c r="E201" s="10"/>
      <c r="F201" s="10"/>
      <c r="G201" s="10"/>
    </row>
    <row r="202">
      <c r="A202" s="10"/>
      <c r="B202" s="10"/>
      <c r="C202" s="10"/>
      <c r="D202" s="10"/>
      <c r="E202" s="10"/>
      <c r="F202" s="10"/>
      <c r="G202" s="10"/>
    </row>
    <row r="203">
      <c r="A203" s="10"/>
      <c r="B203" s="10"/>
      <c r="C203" s="10"/>
      <c r="D203" s="10"/>
      <c r="E203" s="10"/>
      <c r="F203" s="10"/>
      <c r="G203" s="10"/>
    </row>
    <row r="204">
      <c r="A204" s="10"/>
      <c r="B204" s="10"/>
      <c r="C204" s="10"/>
      <c r="D204" s="10"/>
      <c r="E204" s="10"/>
      <c r="F204" s="10"/>
      <c r="G204" s="10"/>
    </row>
    <row r="205">
      <c r="A205" s="10"/>
      <c r="B205" s="10"/>
      <c r="C205" s="10"/>
      <c r="D205" s="10"/>
      <c r="E205" s="10"/>
      <c r="F205" s="10"/>
      <c r="G205" s="10"/>
    </row>
    <row r="206">
      <c r="A206" s="10"/>
      <c r="B206" s="10"/>
      <c r="C206" s="10"/>
      <c r="D206" s="10"/>
      <c r="E206" s="10"/>
      <c r="F206" s="10"/>
      <c r="G206" s="10"/>
    </row>
    <row r="207">
      <c r="A207" s="10"/>
      <c r="B207" s="10"/>
      <c r="C207" s="10"/>
      <c r="D207" s="10"/>
      <c r="E207" s="10"/>
      <c r="F207" s="10"/>
      <c r="G207" s="10"/>
    </row>
    <row r="208">
      <c r="A208" s="10"/>
      <c r="B208" s="10"/>
      <c r="C208" s="10"/>
      <c r="D208" s="10"/>
      <c r="E208" s="10"/>
      <c r="F208" s="10"/>
      <c r="G208" s="10"/>
    </row>
    <row r="209">
      <c r="A209" s="10"/>
      <c r="B209" s="10"/>
      <c r="C209" s="10"/>
      <c r="D209" s="10"/>
      <c r="E209" s="10"/>
      <c r="F209" s="10"/>
      <c r="G209" s="10"/>
    </row>
    <row r="210">
      <c r="A210" s="10"/>
      <c r="B210" s="10"/>
      <c r="C210" s="10"/>
      <c r="D210" s="10"/>
      <c r="E210" s="10"/>
      <c r="F210" s="10"/>
      <c r="G210" s="10"/>
    </row>
    <row r="211">
      <c r="A211" s="10"/>
      <c r="B211" s="10"/>
      <c r="C211" s="10"/>
      <c r="D211" s="10"/>
      <c r="E211" s="10"/>
      <c r="F211" s="10"/>
      <c r="G211" s="10"/>
    </row>
    <row r="212">
      <c r="A212" s="10"/>
      <c r="B212" s="10"/>
      <c r="C212" s="10"/>
      <c r="D212" s="10"/>
      <c r="E212" s="10"/>
      <c r="F212" s="10"/>
      <c r="G212" s="10"/>
    </row>
    <row r="213">
      <c r="A213" s="10"/>
      <c r="B213" s="10"/>
      <c r="C213" s="10"/>
      <c r="D213" s="10"/>
      <c r="E213" s="10"/>
      <c r="F213" s="10"/>
      <c r="G213" s="10"/>
    </row>
    <row r="214">
      <c r="A214" s="10"/>
      <c r="B214" s="10"/>
      <c r="C214" s="10"/>
      <c r="D214" s="10"/>
      <c r="E214" s="10"/>
      <c r="F214" s="10"/>
      <c r="G214" s="10"/>
    </row>
    <row r="215">
      <c r="A215" s="10"/>
      <c r="B215" s="10"/>
      <c r="C215" s="10"/>
      <c r="D215" s="10"/>
      <c r="E215" s="10"/>
      <c r="F215" s="10"/>
      <c r="G215" s="10"/>
    </row>
    <row r="216">
      <c r="A216" s="10"/>
      <c r="B216" s="10"/>
      <c r="C216" s="10"/>
      <c r="D216" s="10"/>
      <c r="E216" s="10"/>
      <c r="F216" s="10"/>
      <c r="G216" s="10"/>
    </row>
    <row r="217">
      <c r="A217" s="10"/>
      <c r="B217" s="10"/>
      <c r="C217" s="10"/>
      <c r="D217" s="10"/>
      <c r="E217" s="10"/>
      <c r="F217" s="10"/>
      <c r="G217" s="10"/>
    </row>
    <row r="218">
      <c r="A218" s="10"/>
      <c r="B218" s="10"/>
      <c r="C218" s="10"/>
      <c r="D218" s="10"/>
      <c r="E218" s="10"/>
      <c r="F218" s="10"/>
      <c r="G218" s="10"/>
    </row>
    <row r="219">
      <c r="A219" s="10"/>
      <c r="B219" s="10"/>
      <c r="C219" s="10"/>
      <c r="D219" s="10"/>
      <c r="E219" s="10"/>
      <c r="F219" s="10"/>
      <c r="G219" s="10"/>
    </row>
    <row r="220">
      <c r="A220" s="10"/>
      <c r="B220" s="10"/>
      <c r="C220" s="10"/>
      <c r="D220" s="10"/>
      <c r="E220" s="10"/>
      <c r="F220" s="10"/>
      <c r="G220" s="10"/>
    </row>
    <row r="221">
      <c r="A221" s="10"/>
      <c r="B221" s="10"/>
      <c r="C221" s="10"/>
      <c r="D221" s="10"/>
      <c r="E221" s="10"/>
      <c r="F221" s="10"/>
      <c r="G221" s="10"/>
    </row>
    <row r="222">
      <c r="A222" s="10"/>
      <c r="B222" s="10"/>
      <c r="C222" s="10"/>
      <c r="D222" s="10"/>
      <c r="E222" s="10"/>
      <c r="F222" s="10"/>
      <c r="G222" s="10"/>
    </row>
    <row r="223">
      <c r="A223" s="10"/>
      <c r="B223" s="10"/>
      <c r="C223" s="10"/>
      <c r="D223" s="10"/>
      <c r="E223" s="10"/>
      <c r="F223" s="10"/>
      <c r="G223" s="10"/>
    </row>
    <row r="224">
      <c r="A224" s="10"/>
      <c r="B224" s="10"/>
      <c r="C224" s="10"/>
      <c r="D224" s="10"/>
      <c r="E224" s="10"/>
      <c r="F224" s="10"/>
      <c r="G224" s="10"/>
    </row>
    <row r="225">
      <c r="A225" s="10"/>
      <c r="B225" s="10"/>
      <c r="C225" s="10"/>
      <c r="D225" s="10"/>
      <c r="E225" s="10"/>
      <c r="F225" s="10"/>
      <c r="G225" s="10"/>
    </row>
    <row r="226">
      <c r="A226" s="10"/>
      <c r="B226" s="10"/>
      <c r="C226" s="10"/>
      <c r="D226" s="10"/>
      <c r="E226" s="10"/>
      <c r="F226" s="10"/>
      <c r="G226" s="10"/>
    </row>
    <row r="227">
      <c r="A227" s="10"/>
      <c r="B227" s="10"/>
      <c r="C227" s="10"/>
      <c r="D227" s="10"/>
      <c r="E227" s="10"/>
      <c r="F227" s="10"/>
      <c r="G227" s="10"/>
    </row>
    <row r="228">
      <c r="A228" s="10"/>
      <c r="B228" s="10"/>
      <c r="C228" s="10"/>
      <c r="D228" s="10"/>
      <c r="E228" s="10"/>
      <c r="F228" s="10"/>
      <c r="G228" s="10"/>
    </row>
    <row r="229">
      <c r="A229" s="10"/>
      <c r="B229" s="10"/>
      <c r="C229" s="10"/>
      <c r="D229" s="10"/>
      <c r="E229" s="10"/>
      <c r="F229" s="10"/>
      <c r="G229" s="10"/>
    </row>
    <row r="230">
      <c r="A230" s="10"/>
      <c r="B230" s="10"/>
      <c r="C230" s="10"/>
      <c r="D230" s="10"/>
      <c r="E230" s="10"/>
      <c r="F230" s="10"/>
      <c r="G230" s="10"/>
    </row>
    <row r="231">
      <c r="A231" s="10"/>
      <c r="B231" s="10"/>
      <c r="C231" s="10"/>
      <c r="D231" s="10"/>
      <c r="E231" s="10"/>
      <c r="F231" s="10"/>
      <c r="G231" s="10"/>
    </row>
    <row r="232">
      <c r="A232" s="10"/>
      <c r="B232" s="10"/>
      <c r="C232" s="10"/>
      <c r="D232" s="10"/>
      <c r="E232" s="10"/>
      <c r="F232" s="10"/>
      <c r="G232" s="10"/>
    </row>
    <row r="233">
      <c r="A233" s="10"/>
      <c r="B233" s="10"/>
      <c r="C233" s="10"/>
      <c r="D233" s="10"/>
      <c r="E233" s="10"/>
      <c r="F233" s="10"/>
      <c r="G233" s="10"/>
    </row>
    <row r="234">
      <c r="A234" s="10"/>
      <c r="B234" s="10"/>
      <c r="C234" s="10"/>
      <c r="D234" s="10"/>
      <c r="E234" s="10"/>
      <c r="F234" s="10"/>
      <c r="G234" s="10"/>
    </row>
    <row r="235">
      <c r="A235" s="10"/>
      <c r="B235" s="10"/>
      <c r="C235" s="10"/>
      <c r="D235" s="10"/>
      <c r="E235" s="10"/>
      <c r="F235" s="10"/>
      <c r="G235" s="10"/>
    </row>
    <row r="236">
      <c r="A236" s="10"/>
      <c r="B236" s="10"/>
      <c r="C236" s="10"/>
      <c r="D236" s="10"/>
      <c r="E236" s="10"/>
      <c r="F236" s="10"/>
      <c r="G236" s="10"/>
    </row>
    <row r="237">
      <c r="A237" s="10"/>
      <c r="B237" s="10"/>
      <c r="C237" s="10"/>
      <c r="D237" s="10"/>
      <c r="E237" s="10"/>
      <c r="F237" s="10"/>
      <c r="G237" s="10"/>
    </row>
    <row r="238">
      <c r="A238" s="10"/>
      <c r="B238" s="10"/>
      <c r="C238" s="10"/>
      <c r="D238" s="10"/>
      <c r="E238" s="10"/>
      <c r="F238" s="10"/>
      <c r="G238" s="10"/>
    </row>
    <row r="239">
      <c r="A239" s="10"/>
      <c r="B239" s="10"/>
      <c r="C239" s="10"/>
      <c r="D239" s="10"/>
      <c r="E239" s="10"/>
      <c r="F239" s="10"/>
      <c r="G239" s="10"/>
    </row>
    <row r="240">
      <c r="A240" s="10"/>
      <c r="B240" s="10"/>
      <c r="C240" s="10"/>
      <c r="D240" s="10"/>
      <c r="E240" s="10"/>
      <c r="F240" s="10"/>
      <c r="G240" s="10"/>
    </row>
    <row r="241">
      <c r="A241" s="10"/>
      <c r="B241" s="10"/>
      <c r="C241" s="10"/>
      <c r="D241" s="10"/>
      <c r="E241" s="10"/>
      <c r="F241" s="10"/>
      <c r="G241" s="10"/>
    </row>
    <row r="242">
      <c r="A242" s="10"/>
      <c r="B242" s="10"/>
      <c r="C242" s="10"/>
      <c r="D242" s="10"/>
      <c r="E242" s="10"/>
      <c r="F242" s="10"/>
      <c r="G242" s="10"/>
    </row>
    <row r="243">
      <c r="A243" s="10"/>
      <c r="B243" s="10"/>
      <c r="C243" s="10"/>
      <c r="D243" s="10"/>
      <c r="E243" s="10"/>
      <c r="F243" s="10"/>
      <c r="G243" s="10"/>
    </row>
    <row r="244">
      <c r="A244" s="10"/>
      <c r="B244" s="10"/>
      <c r="C244" s="10"/>
      <c r="D244" s="10"/>
      <c r="E244" s="10"/>
      <c r="F244" s="10"/>
      <c r="G244" s="10"/>
    </row>
    <row r="245">
      <c r="A245" s="10"/>
      <c r="B245" s="10"/>
      <c r="C245" s="10"/>
      <c r="D245" s="10"/>
      <c r="E245" s="10"/>
      <c r="F245" s="10"/>
      <c r="G245" s="10"/>
    </row>
    <row r="246">
      <c r="A246" s="10"/>
      <c r="B246" s="10"/>
      <c r="C246" s="10"/>
      <c r="D246" s="10"/>
      <c r="E246" s="10"/>
      <c r="F246" s="10"/>
      <c r="G246" s="10"/>
    </row>
    <row r="247">
      <c r="A247" s="10"/>
      <c r="B247" s="10"/>
      <c r="C247" s="10"/>
      <c r="D247" s="10"/>
      <c r="E247" s="10"/>
      <c r="F247" s="10"/>
      <c r="G247" s="10"/>
    </row>
    <row r="248">
      <c r="A248" s="10"/>
      <c r="B248" s="10"/>
      <c r="C248" s="10"/>
      <c r="D248" s="10"/>
      <c r="E248" s="10"/>
      <c r="F248" s="10"/>
      <c r="G248" s="10"/>
    </row>
    <row r="249">
      <c r="A249" s="10"/>
      <c r="B249" s="10"/>
      <c r="C249" s="10"/>
      <c r="D249" s="10"/>
      <c r="E249" s="10"/>
      <c r="F249" s="10"/>
      <c r="G249" s="10"/>
    </row>
    <row r="250">
      <c r="A250" s="10"/>
      <c r="B250" s="10"/>
      <c r="C250" s="10"/>
      <c r="D250" s="10"/>
      <c r="E250" s="10"/>
      <c r="F250" s="10"/>
      <c r="G250" s="10"/>
    </row>
    <row r="251">
      <c r="A251" s="10"/>
      <c r="B251" s="10"/>
      <c r="C251" s="10"/>
      <c r="D251" s="10"/>
      <c r="E251" s="10"/>
      <c r="F251" s="10"/>
      <c r="G251" s="10"/>
    </row>
    <row r="252">
      <c r="A252" s="10"/>
      <c r="B252" s="10"/>
      <c r="C252" s="10"/>
      <c r="D252" s="10"/>
      <c r="E252" s="10"/>
      <c r="F252" s="10"/>
      <c r="G252" s="10"/>
    </row>
    <row r="253">
      <c r="A253" s="10"/>
      <c r="B253" s="10"/>
      <c r="C253" s="10"/>
      <c r="D253" s="10"/>
      <c r="E253" s="10"/>
      <c r="F253" s="10"/>
      <c r="G253" s="10"/>
    </row>
    <row r="254">
      <c r="A254" s="10"/>
      <c r="B254" s="10"/>
      <c r="C254" s="10"/>
      <c r="D254" s="10"/>
      <c r="E254" s="10"/>
      <c r="F254" s="10"/>
      <c r="G254" s="10"/>
    </row>
    <row r="255">
      <c r="A255" s="10"/>
      <c r="B255" s="10"/>
      <c r="C255" s="10"/>
      <c r="D255" s="10"/>
      <c r="E255" s="10"/>
      <c r="F255" s="10"/>
      <c r="G255" s="10"/>
    </row>
    <row r="256">
      <c r="A256" s="10"/>
      <c r="B256" s="10"/>
      <c r="C256" s="10"/>
      <c r="D256" s="10"/>
      <c r="E256" s="10"/>
      <c r="F256" s="10"/>
      <c r="G256" s="10"/>
    </row>
    <row r="257">
      <c r="A257" s="10"/>
      <c r="B257" s="10"/>
      <c r="C257" s="10"/>
      <c r="D257" s="10"/>
      <c r="E257" s="10"/>
      <c r="F257" s="10"/>
      <c r="G257" s="10"/>
    </row>
    <row r="258">
      <c r="A258" s="10"/>
      <c r="B258" s="10"/>
      <c r="C258" s="10"/>
      <c r="D258" s="10"/>
      <c r="E258" s="10"/>
      <c r="F258" s="10"/>
      <c r="G258" s="10"/>
    </row>
    <row r="259">
      <c r="A259" s="10"/>
      <c r="B259" s="10"/>
      <c r="C259" s="10"/>
      <c r="D259" s="10"/>
      <c r="E259" s="10"/>
      <c r="F259" s="10"/>
      <c r="G259" s="10"/>
    </row>
    <row r="260">
      <c r="A260" s="10"/>
      <c r="B260" s="10"/>
      <c r="C260" s="10"/>
      <c r="D260" s="10"/>
      <c r="E260" s="10"/>
      <c r="F260" s="10"/>
      <c r="G260" s="10"/>
    </row>
    <row r="261">
      <c r="A261" s="10"/>
      <c r="B261" s="10"/>
      <c r="C261" s="10"/>
      <c r="D261" s="10"/>
      <c r="E261" s="10"/>
      <c r="F261" s="10"/>
      <c r="G261" s="10"/>
    </row>
    <row r="262">
      <c r="A262" s="10"/>
      <c r="B262" s="10"/>
      <c r="C262" s="10"/>
      <c r="D262" s="10"/>
      <c r="E262" s="10"/>
      <c r="F262" s="10"/>
      <c r="G262" s="10"/>
    </row>
    <row r="263">
      <c r="A263" s="10"/>
      <c r="B263" s="10"/>
      <c r="C263" s="10"/>
      <c r="D263" s="10"/>
      <c r="E263" s="10"/>
      <c r="F263" s="10"/>
      <c r="G263" s="10"/>
    </row>
    <row r="264">
      <c r="A264" s="10"/>
      <c r="B264" s="10"/>
      <c r="C264" s="10"/>
      <c r="D264" s="10"/>
      <c r="E264" s="10"/>
      <c r="F264" s="10"/>
      <c r="G264" s="10"/>
    </row>
    <row r="265">
      <c r="A265" s="10"/>
      <c r="B265" s="10"/>
      <c r="C265" s="10"/>
      <c r="D265" s="10"/>
      <c r="E265" s="10"/>
      <c r="F265" s="10"/>
      <c r="G265" s="10"/>
    </row>
    <row r="266">
      <c r="A266" s="10"/>
      <c r="B266" s="10"/>
      <c r="C266" s="10"/>
      <c r="D266" s="10"/>
      <c r="E266" s="10"/>
      <c r="F266" s="10"/>
      <c r="G266" s="10"/>
    </row>
    <row r="267">
      <c r="A267" s="10"/>
      <c r="B267" s="10"/>
      <c r="C267" s="10"/>
      <c r="D267" s="10"/>
      <c r="E267" s="10"/>
      <c r="F267" s="10"/>
      <c r="G267" s="10"/>
    </row>
    <row r="268">
      <c r="A268" s="10"/>
      <c r="B268" s="10"/>
      <c r="C268" s="10"/>
      <c r="D268" s="10"/>
      <c r="E268" s="10"/>
      <c r="F268" s="10"/>
      <c r="G268" s="10"/>
    </row>
    <row r="269">
      <c r="A269" s="10"/>
      <c r="B269" s="10"/>
      <c r="C269" s="10"/>
      <c r="D269" s="10"/>
      <c r="E269" s="10"/>
      <c r="F269" s="10"/>
      <c r="G269" s="10"/>
    </row>
    <row r="270">
      <c r="A270" s="10"/>
      <c r="B270" s="10"/>
      <c r="C270" s="10"/>
      <c r="D270" s="10"/>
      <c r="E270" s="10"/>
      <c r="F270" s="10"/>
      <c r="G270" s="10"/>
    </row>
    <row r="271">
      <c r="A271" s="10"/>
      <c r="B271" s="10"/>
      <c r="C271" s="10"/>
      <c r="D271" s="10"/>
      <c r="E271" s="10"/>
      <c r="F271" s="10"/>
      <c r="G271" s="10"/>
    </row>
    <row r="272">
      <c r="A272" s="10"/>
      <c r="B272" s="10"/>
      <c r="C272" s="10"/>
      <c r="D272" s="10"/>
      <c r="E272" s="10"/>
      <c r="F272" s="10"/>
      <c r="G272" s="10"/>
    </row>
    <row r="273">
      <c r="A273" s="10"/>
      <c r="B273" s="10"/>
      <c r="C273" s="10"/>
      <c r="D273" s="10"/>
      <c r="E273" s="10"/>
      <c r="F273" s="10"/>
      <c r="G273" s="10"/>
    </row>
    <row r="274">
      <c r="A274" s="10"/>
      <c r="B274" s="10"/>
      <c r="C274" s="10"/>
      <c r="D274" s="10"/>
      <c r="E274" s="10"/>
      <c r="F274" s="10"/>
      <c r="G274" s="10"/>
    </row>
    <row r="275">
      <c r="A275" s="10"/>
      <c r="B275" s="10"/>
      <c r="C275" s="10"/>
      <c r="D275" s="10"/>
      <c r="E275" s="10"/>
      <c r="F275" s="10"/>
      <c r="G275" s="10"/>
    </row>
    <row r="276">
      <c r="A276" s="10"/>
      <c r="B276" s="10"/>
      <c r="C276" s="10"/>
      <c r="D276" s="10"/>
      <c r="E276" s="10"/>
      <c r="F276" s="10"/>
      <c r="G276" s="10"/>
    </row>
    <row r="277">
      <c r="A277" s="10"/>
      <c r="B277" s="10"/>
      <c r="C277" s="10"/>
      <c r="D277" s="10"/>
      <c r="E277" s="10"/>
      <c r="F277" s="10"/>
      <c r="G277" s="10"/>
    </row>
    <row r="278">
      <c r="A278" s="10"/>
      <c r="B278" s="10"/>
      <c r="C278" s="10"/>
      <c r="D278" s="10"/>
      <c r="E278" s="10"/>
      <c r="F278" s="10"/>
      <c r="G278" s="10"/>
    </row>
    <row r="279">
      <c r="A279" s="10"/>
      <c r="B279" s="10"/>
      <c r="C279" s="10"/>
      <c r="D279" s="10"/>
      <c r="E279" s="10"/>
      <c r="F279" s="10"/>
      <c r="G279" s="10"/>
    </row>
    <row r="280">
      <c r="A280" s="10"/>
      <c r="B280" s="10"/>
      <c r="C280" s="10"/>
      <c r="D280" s="10"/>
      <c r="E280" s="10"/>
      <c r="F280" s="10"/>
      <c r="G280" s="10"/>
    </row>
    <row r="281">
      <c r="A281" s="10"/>
      <c r="B281" s="10"/>
      <c r="C281" s="10"/>
      <c r="D281" s="10"/>
      <c r="E281" s="10"/>
      <c r="F281" s="10"/>
      <c r="G281" s="10"/>
    </row>
    <row r="282">
      <c r="A282" s="10"/>
      <c r="B282" s="10"/>
      <c r="C282" s="10"/>
      <c r="D282" s="10"/>
      <c r="E282" s="10"/>
      <c r="F282" s="10"/>
      <c r="G282" s="10"/>
    </row>
    <row r="283">
      <c r="A283" s="10"/>
      <c r="B283" s="10"/>
      <c r="C283" s="10"/>
      <c r="D283" s="10"/>
      <c r="E283" s="10"/>
      <c r="F283" s="10"/>
      <c r="G283" s="10"/>
    </row>
    <row r="284">
      <c r="A284" s="10"/>
      <c r="B284" s="10"/>
      <c r="C284" s="10"/>
      <c r="D284" s="10"/>
      <c r="E284" s="10"/>
      <c r="F284" s="10"/>
      <c r="G284" s="10"/>
    </row>
    <row r="285">
      <c r="A285" s="10"/>
      <c r="B285" s="10"/>
      <c r="C285" s="10"/>
      <c r="D285" s="10"/>
      <c r="E285" s="10"/>
      <c r="F285" s="10"/>
      <c r="G285" s="10"/>
    </row>
    <row r="286">
      <c r="A286" s="10"/>
      <c r="B286" s="10"/>
      <c r="C286" s="10"/>
      <c r="D286" s="10"/>
      <c r="E286" s="10"/>
      <c r="F286" s="10"/>
      <c r="G286" s="10"/>
    </row>
    <row r="287">
      <c r="A287" s="10"/>
      <c r="B287" s="10"/>
      <c r="C287" s="10"/>
      <c r="D287" s="10"/>
      <c r="E287" s="10"/>
      <c r="F287" s="10"/>
      <c r="G287" s="10"/>
    </row>
    <row r="288">
      <c r="A288" s="10"/>
      <c r="B288" s="10"/>
      <c r="C288" s="10"/>
      <c r="D288" s="10"/>
      <c r="E288" s="10"/>
      <c r="F288" s="10"/>
      <c r="G288" s="10"/>
    </row>
    <row r="289">
      <c r="A289" s="10"/>
      <c r="B289" s="10"/>
      <c r="C289" s="10"/>
      <c r="D289" s="10"/>
      <c r="E289" s="10"/>
      <c r="F289" s="10"/>
      <c r="G289" s="10"/>
    </row>
    <row r="290">
      <c r="A290" s="10"/>
      <c r="B290" s="10"/>
      <c r="C290" s="10"/>
      <c r="D290" s="10"/>
      <c r="E290" s="10"/>
      <c r="F290" s="10"/>
      <c r="G290" s="10"/>
    </row>
    <row r="291">
      <c r="A291" s="10"/>
      <c r="B291" s="10"/>
      <c r="C291" s="10"/>
      <c r="D291" s="10"/>
      <c r="E291" s="10"/>
      <c r="F291" s="10"/>
      <c r="G291" s="10"/>
    </row>
    <row r="292">
      <c r="A292" s="10"/>
      <c r="B292" s="10"/>
      <c r="C292" s="10"/>
      <c r="D292" s="10"/>
      <c r="E292" s="10"/>
      <c r="F292" s="10"/>
      <c r="G292" s="10"/>
    </row>
    <row r="293">
      <c r="A293" s="10"/>
      <c r="B293" s="10"/>
      <c r="C293" s="10"/>
      <c r="D293" s="10"/>
      <c r="E293" s="10"/>
      <c r="F293" s="10"/>
      <c r="G293" s="10"/>
    </row>
    <row r="294">
      <c r="A294" s="10"/>
      <c r="B294" s="10"/>
      <c r="C294" s="10"/>
      <c r="D294" s="10"/>
      <c r="E294" s="10"/>
      <c r="F294" s="10"/>
      <c r="G294" s="10"/>
    </row>
    <row r="295">
      <c r="A295" s="10"/>
      <c r="B295" s="10"/>
      <c r="C295" s="10"/>
      <c r="D295" s="10"/>
      <c r="E295" s="10"/>
      <c r="F295" s="10"/>
      <c r="G295" s="10"/>
    </row>
    <row r="296">
      <c r="A296" s="10"/>
      <c r="B296" s="10"/>
      <c r="C296" s="10"/>
      <c r="D296" s="10"/>
      <c r="E296" s="10"/>
      <c r="F296" s="10"/>
      <c r="G296" s="10"/>
    </row>
    <row r="297">
      <c r="A297" s="10"/>
      <c r="B297" s="10"/>
      <c r="C297" s="10"/>
      <c r="D297" s="10"/>
      <c r="E297" s="10"/>
      <c r="F297" s="10"/>
      <c r="G297" s="10"/>
    </row>
    <row r="298">
      <c r="A298" s="10"/>
      <c r="B298" s="10"/>
      <c r="C298" s="10"/>
      <c r="D298" s="10"/>
      <c r="E298" s="10"/>
      <c r="F298" s="10"/>
      <c r="G298" s="10"/>
    </row>
    <row r="299">
      <c r="A299" s="10"/>
      <c r="B299" s="10"/>
      <c r="C299" s="10"/>
      <c r="D299" s="10"/>
      <c r="E299" s="10"/>
      <c r="F299" s="10"/>
      <c r="G299" s="10"/>
    </row>
    <row r="300">
      <c r="A300" s="10"/>
      <c r="B300" s="10"/>
      <c r="C300" s="10"/>
      <c r="D300" s="10"/>
      <c r="E300" s="10"/>
      <c r="F300" s="10"/>
      <c r="G300" s="10"/>
    </row>
    <row r="301">
      <c r="A301" s="10"/>
      <c r="B301" s="10"/>
      <c r="C301" s="10"/>
      <c r="D301" s="10"/>
      <c r="E301" s="10"/>
      <c r="F301" s="10"/>
      <c r="G301" s="10"/>
    </row>
    <row r="302">
      <c r="A302" s="10"/>
      <c r="B302" s="10"/>
      <c r="C302" s="10"/>
      <c r="D302" s="10"/>
      <c r="E302" s="10"/>
      <c r="F302" s="10"/>
      <c r="G302" s="10"/>
    </row>
    <row r="303">
      <c r="A303" s="10"/>
      <c r="B303" s="10"/>
      <c r="C303" s="10"/>
      <c r="D303" s="10"/>
      <c r="E303" s="10"/>
      <c r="F303" s="10"/>
      <c r="G303" s="10"/>
    </row>
    <row r="304">
      <c r="A304" s="10"/>
      <c r="B304" s="10"/>
      <c r="C304" s="10"/>
      <c r="D304" s="10"/>
      <c r="E304" s="10"/>
      <c r="F304" s="10"/>
      <c r="G304" s="10"/>
    </row>
    <row r="305">
      <c r="A305" s="10"/>
      <c r="B305" s="10"/>
      <c r="C305" s="10"/>
      <c r="D305" s="10"/>
      <c r="E305" s="10"/>
      <c r="F305" s="10"/>
      <c r="G305" s="10"/>
    </row>
    <row r="306">
      <c r="A306" s="10"/>
      <c r="B306" s="10"/>
      <c r="C306" s="10"/>
      <c r="D306" s="10"/>
      <c r="E306" s="10"/>
      <c r="F306" s="10"/>
      <c r="G306" s="10"/>
    </row>
    <row r="307">
      <c r="A307" s="10"/>
      <c r="B307" s="10"/>
      <c r="C307" s="10"/>
      <c r="D307" s="10"/>
      <c r="E307" s="10"/>
      <c r="F307" s="10"/>
      <c r="G307" s="10"/>
    </row>
    <row r="308">
      <c r="A308" s="10"/>
      <c r="B308" s="10"/>
      <c r="C308" s="10"/>
      <c r="D308" s="10"/>
      <c r="E308" s="10"/>
      <c r="F308" s="10"/>
      <c r="G308" s="10"/>
    </row>
    <row r="309">
      <c r="A309" s="10"/>
      <c r="B309" s="10"/>
      <c r="C309" s="10"/>
      <c r="D309" s="10"/>
      <c r="E309" s="10"/>
      <c r="F309" s="10"/>
      <c r="G309" s="10"/>
    </row>
    <row r="310">
      <c r="A310" s="10"/>
      <c r="B310" s="10"/>
      <c r="C310" s="10"/>
      <c r="D310" s="10"/>
      <c r="E310" s="10"/>
      <c r="F310" s="10"/>
      <c r="G310" s="10"/>
    </row>
    <row r="311">
      <c r="A311" s="10"/>
      <c r="B311" s="10"/>
      <c r="C311" s="10"/>
      <c r="D311" s="10"/>
      <c r="E311" s="10"/>
      <c r="F311" s="10"/>
      <c r="G311" s="10"/>
    </row>
    <row r="312">
      <c r="A312" s="10"/>
      <c r="B312" s="10"/>
      <c r="C312" s="10"/>
      <c r="D312" s="10"/>
      <c r="E312" s="10"/>
      <c r="F312" s="10"/>
      <c r="G312" s="10"/>
    </row>
    <row r="313">
      <c r="A313" s="10"/>
      <c r="B313" s="10"/>
      <c r="C313" s="10"/>
      <c r="D313" s="10"/>
      <c r="E313" s="10"/>
      <c r="F313" s="10"/>
      <c r="G313" s="10"/>
    </row>
    <row r="314">
      <c r="A314" s="10"/>
      <c r="B314" s="10"/>
      <c r="C314" s="10"/>
      <c r="D314" s="10"/>
      <c r="E314" s="10"/>
      <c r="F314" s="10"/>
      <c r="G314" s="10"/>
    </row>
    <row r="315">
      <c r="A315" s="10"/>
      <c r="B315" s="10"/>
      <c r="C315" s="10"/>
      <c r="D315" s="10"/>
      <c r="E315" s="10"/>
      <c r="F315" s="10"/>
      <c r="G315" s="10"/>
    </row>
    <row r="316">
      <c r="A316" s="10"/>
      <c r="B316" s="10"/>
      <c r="C316" s="10"/>
      <c r="D316" s="10"/>
      <c r="E316" s="10"/>
      <c r="F316" s="10"/>
      <c r="G316" s="10"/>
    </row>
    <row r="317">
      <c r="A317" s="10"/>
      <c r="B317" s="10"/>
      <c r="C317" s="10"/>
      <c r="D317" s="10"/>
      <c r="E317" s="10"/>
      <c r="F317" s="10"/>
      <c r="G317" s="10"/>
    </row>
    <row r="318">
      <c r="A318" s="10"/>
      <c r="B318" s="10"/>
      <c r="C318" s="10"/>
      <c r="D318" s="10"/>
      <c r="E318" s="10"/>
      <c r="F318" s="10"/>
      <c r="G318" s="10"/>
    </row>
    <row r="319">
      <c r="A319" s="10"/>
      <c r="B319" s="10"/>
      <c r="C319" s="10"/>
      <c r="D319" s="10"/>
      <c r="E319" s="10"/>
      <c r="F319" s="10"/>
      <c r="G319" s="10"/>
    </row>
    <row r="320">
      <c r="A320" s="10"/>
      <c r="B320" s="10"/>
      <c r="C320" s="10"/>
      <c r="D320" s="10"/>
      <c r="E320" s="10"/>
      <c r="F320" s="10"/>
      <c r="G320" s="10"/>
    </row>
    <row r="321">
      <c r="A321" s="10"/>
      <c r="B321" s="10"/>
      <c r="C321" s="10"/>
      <c r="D321" s="10"/>
      <c r="E321" s="10"/>
      <c r="F321" s="10"/>
      <c r="G321" s="10"/>
    </row>
    <row r="322">
      <c r="A322" s="10"/>
      <c r="B322" s="10"/>
      <c r="C322" s="10"/>
      <c r="D322" s="10"/>
      <c r="E322" s="10"/>
      <c r="F322" s="10"/>
      <c r="G322" s="10"/>
    </row>
    <row r="323">
      <c r="A323" s="10"/>
      <c r="B323" s="10"/>
      <c r="C323" s="10"/>
      <c r="D323" s="10"/>
      <c r="E323" s="10"/>
      <c r="F323" s="10"/>
      <c r="G323" s="10"/>
    </row>
    <row r="324">
      <c r="A324" s="10"/>
      <c r="B324" s="10"/>
      <c r="C324" s="10"/>
      <c r="D324" s="10"/>
      <c r="E324" s="10"/>
      <c r="F324" s="10"/>
      <c r="G324" s="10"/>
    </row>
    <row r="325">
      <c r="A325" s="10"/>
      <c r="B325" s="10"/>
      <c r="C325" s="10"/>
      <c r="D325" s="10"/>
      <c r="E325" s="10"/>
      <c r="F325" s="10"/>
      <c r="G325" s="10"/>
    </row>
    <row r="326">
      <c r="A326" s="10"/>
      <c r="B326" s="10"/>
      <c r="C326" s="10"/>
      <c r="D326" s="10"/>
      <c r="E326" s="10"/>
      <c r="F326" s="10"/>
      <c r="G326" s="10"/>
    </row>
    <row r="327">
      <c r="A327" s="10"/>
      <c r="B327" s="10"/>
      <c r="C327" s="10"/>
      <c r="D327" s="10"/>
      <c r="E327" s="10"/>
      <c r="F327" s="10"/>
      <c r="G327" s="10"/>
    </row>
    <row r="328">
      <c r="A328" s="10"/>
      <c r="B328" s="10"/>
      <c r="C328" s="10"/>
      <c r="D328" s="10"/>
      <c r="E328" s="10"/>
      <c r="F328" s="10"/>
      <c r="G328" s="10"/>
    </row>
    <row r="329">
      <c r="A329" s="10"/>
      <c r="B329" s="10"/>
      <c r="C329" s="10"/>
      <c r="D329" s="10"/>
      <c r="E329" s="10"/>
      <c r="F329" s="10"/>
      <c r="G329" s="10"/>
    </row>
    <row r="330">
      <c r="A330" s="10"/>
      <c r="B330" s="10"/>
      <c r="C330" s="10"/>
      <c r="D330" s="10"/>
      <c r="E330" s="10"/>
      <c r="F330" s="10"/>
      <c r="G330" s="10"/>
    </row>
    <row r="331">
      <c r="A331" s="10"/>
      <c r="B331" s="10"/>
      <c r="C331" s="10"/>
      <c r="D331" s="10"/>
      <c r="E331" s="10"/>
      <c r="F331" s="10"/>
      <c r="G331" s="10"/>
    </row>
    <row r="332">
      <c r="A332" s="10"/>
      <c r="B332" s="10"/>
      <c r="C332" s="10"/>
      <c r="D332" s="10"/>
      <c r="E332" s="10"/>
      <c r="F332" s="10"/>
      <c r="G332" s="10"/>
    </row>
    <row r="333">
      <c r="A333" s="10"/>
      <c r="B333" s="10"/>
      <c r="C333" s="10"/>
      <c r="D333" s="10"/>
      <c r="E333" s="10"/>
      <c r="F333" s="10"/>
      <c r="G333" s="10"/>
    </row>
    <row r="334">
      <c r="A334" s="10"/>
      <c r="B334" s="10"/>
      <c r="C334" s="10"/>
      <c r="D334" s="10"/>
      <c r="E334" s="10"/>
      <c r="F334" s="10"/>
      <c r="G334" s="10"/>
    </row>
    <row r="335">
      <c r="A335" s="10"/>
      <c r="B335" s="10"/>
      <c r="C335" s="10"/>
      <c r="D335" s="10"/>
      <c r="E335" s="10"/>
      <c r="F335" s="10"/>
      <c r="G335" s="10"/>
    </row>
    <row r="336">
      <c r="A336" s="10"/>
      <c r="B336" s="10"/>
      <c r="C336" s="10"/>
      <c r="D336" s="10"/>
      <c r="E336" s="10"/>
      <c r="F336" s="10"/>
      <c r="G336" s="10"/>
    </row>
    <row r="337">
      <c r="A337" s="10"/>
      <c r="B337" s="10"/>
      <c r="C337" s="10"/>
      <c r="D337" s="10"/>
      <c r="E337" s="10"/>
      <c r="F337" s="10"/>
      <c r="G337" s="10"/>
    </row>
    <row r="338">
      <c r="A338" s="10"/>
      <c r="B338" s="10"/>
      <c r="C338" s="10"/>
      <c r="D338" s="10"/>
      <c r="E338" s="10"/>
      <c r="F338" s="10"/>
      <c r="G338" s="10"/>
    </row>
    <row r="339">
      <c r="A339" s="10"/>
      <c r="B339" s="10"/>
      <c r="C339" s="10"/>
      <c r="D339" s="10"/>
      <c r="E339" s="10"/>
      <c r="F339" s="10"/>
      <c r="G339" s="10"/>
    </row>
    <row r="340">
      <c r="A340" s="10"/>
      <c r="B340" s="10"/>
      <c r="C340" s="10"/>
      <c r="D340" s="10"/>
      <c r="E340" s="10"/>
      <c r="F340" s="10"/>
      <c r="G340" s="10"/>
    </row>
    <row r="341">
      <c r="A341" s="10"/>
      <c r="B341" s="10"/>
      <c r="C341" s="10"/>
      <c r="D341" s="10"/>
      <c r="E341" s="10"/>
      <c r="F341" s="10"/>
      <c r="G341" s="10"/>
    </row>
    <row r="342">
      <c r="A342" s="10"/>
      <c r="B342" s="10"/>
      <c r="C342" s="10"/>
      <c r="D342" s="10"/>
      <c r="E342" s="10"/>
      <c r="F342" s="10"/>
      <c r="G342" s="10"/>
    </row>
    <row r="343">
      <c r="A343" s="10"/>
      <c r="B343" s="10"/>
      <c r="C343" s="10"/>
      <c r="D343" s="10"/>
      <c r="E343" s="10"/>
      <c r="F343" s="10"/>
      <c r="G343" s="10"/>
    </row>
    <row r="344">
      <c r="A344" s="10"/>
      <c r="B344" s="10"/>
      <c r="C344" s="10"/>
      <c r="D344" s="10"/>
      <c r="E344" s="10"/>
      <c r="F344" s="10"/>
      <c r="G344" s="10"/>
    </row>
    <row r="345">
      <c r="A345" s="10"/>
      <c r="B345" s="10"/>
      <c r="C345" s="10"/>
      <c r="D345" s="10"/>
      <c r="E345" s="10"/>
      <c r="F345" s="10"/>
      <c r="G345" s="10"/>
    </row>
    <row r="346">
      <c r="A346" s="10"/>
      <c r="B346" s="10"/>
      <c r="C346" s="10"/>
      <c r="D346" s="10"/>
      <c r="E346" s="10"/>
      <c r="F346" s="10"/>
      <c r="G346" s="10"/>
    </row>
    <row r="347">
      <c r="A347" s="10"/>
      <c r="B347" s="10"/>
      <c r="C347" s="10"/>
      <c r="D347" s="10"/>
      <c r="E347" s="10"/>
      <c r="F347" s="10"/>
      <c r="G347" s="10"/>
    </row>
    <row r="348">
      <c r="A348" s="10"/>
      <c r="B348" s="10"/>
      <c r="C348" s="10"/>
      <c r="D348" s="10"/>
      <c r="E348" s="10"/>
      <c r="F348" s="10"/>
      <c r="G348" s="10"/>
    </row>
    <row r="349">
      <c r="A349" s="10"/>
      <c r="B349" s="10"/>
      <c r="C349" s="10"/>
      <c r="D349" s="10"/>
      <c r="E349" s="10"/>
      <c r="F349" s="10"/>
      <c r="G349" s="10"/>
    </row>
    <row r="350">
      <c r="A350" s="10"/>
      <c r="B350" s="10"/>
      <c r="C350" s="10"/>
      <c r="D350" s="10"/>
      <c r="E350" s="10"/>
      <c r="F350" s="10"/>
      <c r="G350" s="10"/>
    </row>
    <row r="351">
      <c r="A351" s="10"/>
      <c r="B351" s="10"/>
      <c r="C351" s="10"/>
      <c r="D351" s="10"/>
      <c r="E351" s="10"/>
      <c r="F351" s="10"/>
      <c r="G351" s="10"/>
    </row>
    <row r="352">
      <c r="A352" s="10"/>
      <c r="B352" s="10"/>
      <c r="C352" s="10"/>
      <c r="D352" s="10"/>
      <c r="E352" s="10"/>
      <c r="F352" s="10"/>
      <c r="G352" s="10"/>
    </row>
    <row r="353">
      <c r="A353" s="10"/>
      <c r="B353" s="10"/>
      <c r="C353" s="10"/>
      <c r="D353" s="10"/>
      <c r="E353" s="10"/>
      <c r="F353" s="10"/>
      <c r="G353" s="10"/>
    </row>
    <row r="354">
      <c r="A354" s="10"/>
      <c r="B354" s="10"/>
      <c r="C354" s="10"/>
      <c r="D354" s="10"/>
      <c r="E354" s="10"/>
      <c r="F354" s="10"/>
      <c r="G354" s="10"/>
    </row>
    <row r="355">
      <c r="A355" s="10"/>
      <c r="B355" s="10"/>
      <c r="C355" s="10"/>
      <c r="D355" s="10"/>
      <c r="E355" s="10"/>
      <c r="F355" s="10"/>
      <c r="G355" s="10"/>
    </row>
    <row r="356">
      <c r="A356" s="10"/>
      <c r="B356" s="10"/>
      <c r="C356" s="10"/>
      <c r="D356" s="10"/>
      <c r="E356" s="10"/>
      <c r="F356" s="10"/>
      <c r="G356" s="10"/>
    </row>
    <row r="357">
      <c r="A357" s="10"/>
      <c r="B357" s="10"/>
      <c r="C357" s="10"/>
      <c r="D357" s="10"/>
      <c r="E357" s="10"/>
      <c r="F357" s="10"/>
      <c r="G357" s="10"/>
    </row>
    <row r="358">
      <c r="A358" s="10"/>
      <c r="B358" s="10"/>
      <c r="C358" s="10"/>
      <c r="D358" s="10"/>
      <c r="E358" s="10"/>
      <c r="F358" s="10"/>
      <c r="G358" s="10"/>
    </row>
    <row r="359">
      <c r="A359" s="10"/>
      <c r="B359" s="10"/>
      <c r="C359" s="10"/>
      <c r="D359" s="10"/>
      <c r="E359" s="10"/>
      <c r="F359" s="10"/>
      <c r="G359" s="10"/>
    </row>
    <row r="360">
      <c r="A360" s="10"/>
      <c r="B360" s="10"/>
      <c r="C360" s="10"/>
      <c r="D360" s="10"/>
      <c r="E360" s="10"/>
      <c r="F360" s="10"/>
      <c r="G360" s="10"/>
    </row>
    <row r="361">
      <c r="A361" s="10"/>
      <c r="B361" s="10"/>
      <c r="C361" s="10"/>
      <c r="D361" s="10"/>
      <c r="E361" s="10"/>
      <c r="F361" s="10"/>
      <c r="G361" s="10"/>
    </row>
    <row r="362">
      <c r="A362" s="10"/>
      <c r="B362" s="10"/>
      <c r="C362" s="10"/>
      <c r="D362" s="10"/>
      <c r="E362" s="10"/>
      <c r="F362" s="10"/>
      <c r="G362" s="10"/>
    </row>
    <row r="363">
      <c r="A363" s="10"/>
      <c r="B363" s="10"/>
      <c r="C363" s="10"/>
      <c r="D363" s="10"/>
      <c r="E363" s="10"/>
      <c r="F363" s="10"/>
      <c r="G363" s="10"/>
    </row>
    <row r="364">
      <c r="A364" s="10"/>
      <c r="B364" s="10"/>
      <c r="C364" s="10"/>
      <c r="D364" s="10"/>
      <c r="E364" s="10"/>
      <c r="F364" s="10"/>
      <c r="G364" s="10"/>
    </row>
    <row r="365">
      <c r="A365" s="10"/>
      <c r="B365" s="10"/>
      <c r="C365" s="10"/>
      <c r="D365" s="10"/>
      <c r="E365" s="10"/>
      <c r="F365" s="10"/>
      <c r="G365" s="10"/>
    </row>
    <row r="366">
      <c r="A366" s="10"/>
      <c r="B366" s="10"/>
      <c r="C366" s="10"/>
      <c r="D366" s="10"/>
      <c r="E366" s="10"/>
      <c r="F366" s="10"/>
      <c r="G366" s="10"/>
    </row>
    <row r="367">
      <c r="A367" s="10"/>
      <c r="B367" s="10"/>
      <c r="C367" s="10"/>
      <c r="D367" s="10"/>
      <c r="E367" s="10"/>
      <c r="F367" s="10"/>
      <c r="G367" s="10"/>
    </row>
    <row r="368">
      <c r="A368" s="10"/>
      <c r="B368" s="10"/>
      <c r="C368" s="10"/>
      <c r="D368" s="10"/>
      <c r="E368" s="10"/>
      <c r="F368" s="10"/>
      <c r="G368" s="10"/>
    </row>
    <row r="369">
      <c r="A369" s="10"/>
      <c r="B369" s="10"/>
      <c r="C369" s="10"/>
      <c r="D369" s="10"/>
      <c r="E369" s="10"/>
      <c r="F369" s="10"/>
      <c r="G369" s="10"/>
    </row>
    <row r="370">
      <c r="A370" s="10"/>
      <c r="B370" s="10"/>
      <c r="C370" s="10"/>
      <c r="D370" s="10"/>
      <c r="E370" s="10"/>
      <c r="F370" s="10"/>
      <c r="G370" s="10"/>
    </row>
    <row r="371">
      <c r="A371" s="10"/>
      <c r="B371" s="10"/>
      <c r="C371" s="10"/>
      <c r="D371" s="10"/>
      <c r="E371" s="10"/>
      <c r="F371" s="10"/>
      <c r="G371" s="10"/>
    </row>
    <row r="372">
      <c r="A372" s="10"/>
      <c r="B372" s="10"/>
      <c r="C372" s="10"/>
      <c r="D372" s="10"/>
      <c r="E372" s="10"/>
      <c r="F372" s="10"/>
      <c r="G372" s="10"/>
    </row>
    <row r="373">
      <c r="A373" s="10"/>
      <c r="B373" s="10"/>
      <c r="C373" s="10"/>
      <c r="D373" s="10"/>
      <c r="E373" s="10"/>
      <c r="F373" s="10"/>
      <c r="G373" s="10"/>
    </row>
    <row r="374">
      <c r="A374" s="10"/>
      <c r="B374" s="10"/>
      <c r="C374" s="10"/>
      <c r="D374" s="10"/>
      <c r="E374" s="10"/>
      <c r="F374" s="10"/>
      <c r="G374" s="10"/>
    </row>
    <row r="375">
      <c r="A375" s="10"/>
      <c r="B375" s="10"/>
      <c r="C375" s="10"/>
      <c r="D375" s="10"/>
      <c r="E375" s="10"/>
      <c r="F375" s="10"/>
      <c r="G375" s="10"/>
    </row>
    <row r="376">
      <c r="A376" s="10"/>
      <c r="B376" s="10"/>
      <c r="C376" s="10"/>
      <c r="D376" s="10"/>
      <c r="E376" s="10"/>
      <c r="F376" s="10"/>
      <c r="G376" s="10"/>
    </row>
    <row r="377">
      <c r="A377" s="10"/>
      <c r="B377" s="10"/>
      <c r="C377" s="10"/>
      <c r="D377" s="10"/>
      <c r="E377" s="10"/>
      <c r="F377" s="10"/>
      <c r="G377" s="10"/>
    </row>
    <row r="378">
      <c r="A378" s="10"/>
      <c r="B378" s="10"/>
      <c r="C378" s="10"/>
      <c r="D378" s="10"/>
      <c r="E378" s="10"/>
      <c r="F378" s="10"/>
      <c r="G378" s="10"/>
    </row>
    <row r="379">
      <c r="A379" s="10"/>
      <c r="B379" s="10"/>
      <c r="C379" s="10"/>
      <c r="D379" s="10"/>
      <c r="E379" s="10"/>
      <c r="F379" s="10"/>
      <c r="G379" s="10"/>
    </row>
    <row r="380">
      <c r="A380" s="10"/>
      <c r="B380" s="10"/>
      <c r="C380" s="10"/>
      <c r="D380" s="10"/>
      <c r="E380" s="10"/>
      <c r="F380" s="10"/>
      <c r="G380" s="10"/>
    </row>
    <row r="381">
      <c r="A381" s="10"/>
      <c r="B381" s="10"/>
      <c r="C381" s="10"/>
      <c r="D381" s="10"/>
      <c r="E381" s="10"/>
      <c r="F381" s="10"/>
      <c r="G381" s="10"/>
    </row>
    <row r="382">
      <c r="A382" s="10"/>
      <c r="B382" s="10"/>
      <c r="C382" s="10"/>
      <c r="D382" s="10"/>
      <c r="E382" s="10"/>
      <c r="F382" s="10"/>
      <c r="G382" s="10"/>
    </row>
    <row r="383">
      <c r="A383" s="10"/>
      <c r="B383" s="10"/>
      <c r="C383" s="10"/>
      <c r="D383" s="10"/>
      <c r="E383" s="10"/>
      <c r="F383" s="10"/>
      <c r="G383" s="10"/>
    </row>
    <row r="384">
      <c r="A384" s="10"/>
      <c r="B384" s="10"/>
      <c r="C384" s="10"/>
      <c r="D384" s="10"/>
      <c r="E384" s="10"/>
      <c r="F384" s="10"/>
      <c r="G384" s="10"/>
    </row>
    <row r="385">
      <c r="A385" s="10"/>
      <c r="B385" s="10"/>
      <c r="C385" s="10"/>
      <c r="D385" s="10"/>
      <c r="E385" s="10"/>
      <c r="F385" s="10"/>
      <c r="G385" s="10"/>
    </row>
    <row r="386">
      <c r="A386" s="10"/>
      <c r="B386" s="10"/>
      <c r="C386" s="10"/>
      <c r="D386" s="10"/>
      <c r="E386" s="10"/>
      <c r="F386" s="10"/>
      <c r="G386" s="10"/>
    </row>
    <row r="387">
      <c r="A387" s="10"/>
      <c r="B387" s="10"/>
      <c r="C387" s="10"/>
      <c r="D387" s="10"/>
      <c r="E387" s="10"/>
      <c r="F387" s="10"/>
      <c r="G387" s="10"/>
    </row>
    <row r="388">
      <c r="A388" s="10"/>
      <c r="B388" s="10"/>
      <c r="C388" s="10"/>
      <c r="D388" s="10"/>
      <c r="E388" s="10"/>
      <c r="F388" s="10"/>
      <c r="G388" s="10"/>
    </row>
    <row r="389">
      <c r="A389" s="10"/>
      <c r="B389" s="10"/>
      <c r="C389" s="10"/>
      <c r="D389" s="10"/>
      <c r="E389" s="10"/>
      <c r="F389" s="10"/>
      <c r="G389" s="10"/>
    </row>
    <row r="390">
      <c r="A390" s="10"/>
      <c r="B390" s="10"/>
      <c r="C390" s="10"/>
      <c r="D390" s="10"/>
      <c r="E390" s="10"/>
      <c r="F390" s="10"/>
      <c r="G390" s="10"/>
    </row>
    <row r="391">
      <c r="A391" s="10"/>
      <c r="B391" s="10"/>
      <c r="C391" s="10"/>
      <c r="D391" s="10"/>
      <c r="E391" s="10"/>
      <c r="F391" s="10"/>
      <c r="G391" s="10"/>
    </row>
    <row r="392">
      <c r="A392" s="10"/>
      <c r="B392" s="10"/>
      <c r="C392" s="10"/>
      <c r="D392" s="10"/>
      <c r="E392" s="10"/>
      <c r="F392" s="10"/>
      <c r="G392" s="10"/>
    </row>
    <row r="393">
      <c r="A393" s="10"/>
      <c r="B393" s="10"/>
      <c r="C393" s="10"/>
      <c r="D393" s="10"/>
      <c r="E393" s="10"/>
      <c r="F393" s="10"/>
      <c r="G393" s="10"/>
    </row>
    <row r="394">
      <c r="A394" s="10"/>
      <c r="B394" s="10"/>
      <c r="C394" s="10"/>
      <c r="D394" s="10"/>
      <c r="E394" s="10"/>
      <c r="F394" s="10"/>
      <c r="G394" s="10"/>
    </row>
    <row r="395">
      <c r="A395" s="10"/>
      <c r="B395" s="10"/>
      <c r="C395" s="10"/>
      <c r="D395" s="10"/>
      <c r="E395" s="10"/>
      <c r="F395" s="10"/>
      <c r="G395" s="10"/>
    </row>
    <row r="396">
      <c r="A396" s="10"/>
      <c r="B396" s="10"/>
      <c r="C396" s="10"/>
      <c r="D396" s="10"/>
      <c r="E396" s="10"/>
      <c r="F396" s="10"/>
      <c r="G396" s="10"/>
    </row>
    <row r="397">
      <c r="A397" s="10"/>
      <c r="B397" s="10"/>
      <c r="C397" s="10"/>
      <c r="D397" s="10"/>
      <c r="E397" s="10"/>
      <c r="F397" s="10"/>
      <c r="G397" s="10"/>
    </row>
    <row r="398">
      <c r="A398" s="10"/>
      <c r="B398" s="10"/>
      <c r="C398" s="10"/>
      <c r="D398" s="10"/>
      <c r="E398" s="10"/>
      <c r="F398" s="10"/>
      <c r="G398" s="10"/>
    </row>
    <row r="399">
      <c r="A399" s="10"/>
      <c r="B399" s="10"/>
      <c r="C399" s="10"/>
      <c r="D399" s="10"/>
      <c r="E399" s="10"/>
      <c r="F399" s="10"/>
      <c r="G399" s="10"/>
    </row>
    <row r="400">
      <c r="A400" s="10"/>
      <c r="B400" s="10"/>
      <c r="C400" s="10"/>
      <c r="D400" s="10"/>
      <c r="E400" s="10"/>
      <c r="F400" s="10"/>
      <c r="G400" s="10"/>
    </row>
    <row r="401">
      <c r="A401" s="10"/>
      <c r="B401" s="10"/>
      <c r="C401" s="10"/>
      <c r="D401" s="10"/>
      <c r="E401" s="10"/>
      <c r="F401" s="10"/>
      <c r="G401" s="10"/>
    </row>
    <row r="402">
      <c r="A402" s="10"/>
      <c r="B402" s="10"/>
      <c r="C402" s="10"/>
      <c r="D402" s="10"/>
      <c r="E402" s="10"/>
      <c r="F402" s="10"/>
      <c r="G402" s="10"/>
    </row>
    <row r="403">
      <c r="A403" s="10"/>
      <c r="B403" s="10"/>
      <c r="C403" s="10"/>
      <c r="D403" s="10"/>
      <c r="E403" s="10"/>
      <c r="F403" s="10"/>
      <c r="G403" s="10"/>
    </row>
    <row r="404">
      <c r="A404" s="10"/>
      <c r="B404" s="10"/>
      <c r="C404" s="10"/>
      <c r="D404" s="10"/>
      <c r="E404" s="10"/>
      <c r="F404" s="10"/>
      <c r="G404" s="10"/>
    </row>
    <row r="405">
      <c r="A405" s="10"/>
      <c r="B405" s="10"/>
      <c r="C405" s="10"/>
      <c r="D405" s="10"/>
      <c r="E405" s="10"/>
      <c r="F405" s="10"/>
      <c r="G405" s="10"/>
    </row>
    <row r="406">
      <c r="A406" s="10"/>
      <c r="B406" s="10"/>
      <c r="C406" s="10"/>
      <c r="D406" s="10"/>
      <c r="E406" s="10"/>
      <c r="F406" s="10"/>
      <c r="G406" s="10"/>
    </row>
    <row r="407">
      <c r="A407" s="10"/>
      <c r="B407" s="10"/>
      <c r="C407" s="10"/>
      <c r="D407" s="10"/>
      <c r="E407" s="10"/>
      <c r="F407" s="10"/>
      <c r="G407" s="10"/>
    </row>
    <row r="408">
      <c r="A408" s="10"/>
      <c r="B408" s="10"/>
      <c r="C408" s="10"/>
      <c r="D408" s="10"/>
      <c r="E408" s="10"/>
      <c r="F408" s="10"/>
      <c r="G408" s="10"/>
    </row>
    <row r="409">
      <c r="A409" s="10"/>
      <c r="B409" s="10"/>
      <c r="C409" s="10"/>
      <c r="D409" s="10"/>
      <c r="E409" s="10"/>
      <c r="F409" s="10"/>
      <c r="G409" s="10"/>
    </row>
    <row r="410">
      <c r="A410" s="10"/>
      <c r="B410" s="10"/>
      <c r="C410" s="10"/>
      <c r="D410" s="10"/>
      <c r="E410" s="10"/>
      <c r="F410" s="10"/>
      <c r="G410" s="10"/>
    </row>
    <row r="411">
      <c r="A411" s="10"/>
      <c r="B411" s="10"/>
      <c r="C411" s="10"/>
      <c r="D411" s="10"/>
      <c r="E411" s="10"/>
      <c r="F411" s="10"/>
      <c r="G411" s="10"/>
    </row>
    <row r="412">
      <c r="A412" s="10"/>
      <c r="B412" s="10"/>
      <c r="C412" s="10"/>
      <c r="D412" s="10"/>
      <c r="E412" s="10"/>
      <c r="F412" s="10"/>
      <c r="G412" s="10"/>
    </row>
    <row r="413">
      <c r="A413" s="10"/>
      <c r="B413" s="10"/>
      <c r="C413" s="10"/>
      <c r="D413" s="10"/>
      <c r="E413" s="10"/>
      <c r="F413" s="10"/>
      <c r="G413" s="10"/>
    </row>
    <row r="414">
      <c r="A414" s="10"/>
      <c r="B414" s="10"/>
      <c r="C414" s="10"/>
      <c r="D414" s="10"/>
      <c r="E414" s="10"/>
      <c r="F414" s="10"/>
      <c r="G414" s="10"/>
    </row>
    <row r="415">
      <c r="A415" s="10"/>
      <c r="B415" s="10"/>
      <c r="C415" s="10"/>
      <c r="D415" s="10"/>
      <c r="E415" s="10"/>
      <c r="F415" s="10"/>
      <c r="G415" s="10"/>
    </row>
    <row r="416">
      <c r="A416" s="10"/>
      <c r="B416" s="10"/>
      <c r="C416" s="10"/>
      <c r="D416" s="10"/>
      <c r="E416" s="10"/>
      <c r="F416" s="10"/>
      <c r="G416" s="10"/>
    </row>
    <row r="417">
      <c r="A417" s="10"/>
      <c r="B417" s="10"/>
      <c r="C417" s="10"/>
      <c r="D417" s="10"/>
      <c r="E417" s="10"/>
      <c r="F417" s="10"/>
      <c r="G417" s="10"/>
    </row>
    <row r="418">
      <c r="A418" s="10"/>
      <c r="B418" s="10"/>
      <c r="C418" s="10"/>
      <c r="D418" s="10"/>
      <c r="E418" s="10"/>
      <c r="F418" s="10"/>
      <c r="G418" s="10"/>
    </row>
    <row r="419">
      <c r="A419" s="10"/>
      <c r="B419" s="10"/>
      <c r="C419" s="10"/>
      <c r="D419" s="10"/>
      <c r="E419" s="10"/>
      <c r="F419" s="10"/>
      <c r="G419" s="10"/>
    </row>
    <row r="420">
      <c r="A420" s="10"/>
      <c r="B420" s="10"/>
      <c r="C420" s="10"/>
      <c r="D420" s="10"/>
      <c r="E420" s="10"/>
      <c r="F420" s="10"/>
      <c r="G420" s="10"/>
    </row>
    <row r="421">
      <c r="A421" s="10"/>
      <c r="B421" s="10"/>
      <c r="C421" s="10"/>
      <c r="D421" s="10"/>
      <c r="E421" s="10"/>
      <c r="F421" s="10"/>
      <c r="G421" s="10"/>
    </row>
    <row r="422">
      <c r="A422" s="10"/>
      <c r="B422" s="10"/>
      <c r="C422" s="10"/>
      <c r="D422" s="10"/>
      <c r="E422" s="10"/>
      <c r="F422" s="10"/>
      <c r="G422" s="10"/>
    </row>
    <row r="423">
      <c r="A423" s="10"/>
      <c r="B423" s="10"/>
      <c r="C423" s="10"/>
      <c r="D423" s="10"/>
      <c r="E423" s="10"/>
      <c r="F423" s="10"/>
      <c r="G423" s="10"/>
    </row>
    <row r="424">
      <c r="A424" s="10"/>
      <c r="B424" s="10"/>
      <c r="C424" s="10"/>
      <c r="D424" s="10"/>
      <c r="E424" s="10"/>
      <c r="F424" s="10"/>
      <c r="G424" s="10"/>
    </row>
    <row r="425">
      <c r="A425" s="10"/>
      <c r="B425" s="10"/>
      <c r="C425" s="10"/>
      <c r="D425" s="10"/>
      <c r="E425" s="10"/>
      <c r="F425" s="10"/>
      <c r="G425" s="10"/>
    </row>
    <row r="426">
      <c r="A426" s="10"/>
      <c r="B426" s="10"/>
      <c r="C426" s="10"/>
      <c r="D426" s="10"/>
      <c r="E426" s="10"/>
      <c r="F426" s="10"/>
      <c r="G426" s="10"/>
    </row>
    <row r="427">
      <c r="A427" s="10"/>
      <c r="B427" s="10"/>
      <c r="C427" s="10"/>
      <c r="D427" s="10"/>
      <c r="E427" s="10"/>
      <c r="F427" s="10"/>
      <c r="G427" s="10"/>
    </row>
    <row r="428">
      <c r="A428" s="10"/>
      <c r="B428" s="10"/>
      <c r="C428" s="10"/>
      <c r="D428" s="10"/>
      <c r="E428" s="10"/>
      <c r="F428" s="10"/>
      <c r="G428" s="10"/>
    </row>
    <row r="429">
      <c r="A429" s="10"/>
      <c r="B429" s="10"/>
      <c r="C429" s="10"/>
      <c r="D429" s="10"/>
      <c r="E429" s="10"/>
      <c r="F429" s="10"/>
      <c r="G429" s="10"/>
    </row>
    <row r="430">
      <c r="A430" s="10"/>
      <c r="B430" s="10"/>
      <c r="C430" s="10"/>
      <c r="D430" s="10"/>
      <c r="E430" s="10"/>
      <c r="F430" s="10"/>
      <c r="G430" s="10"/>
    </row>
    <row r="431">
      <c r="A431" s="10"/>
      <c r="B431" s="10"/>
      <c r="C431" s="10"/>
      <c r="D431" s="10"/>
      <c r="E431" s="10"/>
      <c r="F431" s="10"/>
      <c r="G431" s="10"/>
    </row>
    <row r="432">
      <c r="A432" s="10"/>
      <c r="B432" s="10"/>
      <c r="C432" s="10"/>
      <c r="D432" s="10"/>
      <c r="E432" s="10"/>
      <c r="F432" s="10"/>
      <c r="G432" s="10"/>
    </row>
    <row r="433">
      <c r="A433" s="10"/>
      <c r="B433" s="10"/>
      <c r="C433" s="10"/>
      <c r="D433" s="10"/>
      <c r="E433" s="10"/>
      <c r="F433" s="10"/>
      <c r="G433" s="10"/>
    </row>
    <row r="434">
      <c r="A434" s="10"/>
      <c r="B434" s="10"/>
      <c r="C434" s="10"/>
      <c r="D434" s="10"/>
      <c r="E434" s="10"/>
      <c r="F434" s="10"/>
      <c r="G434" s="10"/>
    </row>
    <row r="435">
      <c r="A435" s="10"/>
      <c r="B435" s="10"/>
      <c r="C435" s="10"/>
      <c r="D435" s="10"/>
      <c r="E435" s="10"/>
      <c r="F435" s="10"/>
      <c r="G435" s="10"/>
    </row>
    <row r="436">
      <c r="A436" s="10"/>
      <c r="B436" s="10"/>
      <c r="C436" s="10"/>
      <c r="D436" s="10"/>
      <c r="E436" s="10"/>
      <c r="F436" s="10"/>
      <c r="G436" s="10"/>
    </row>
    <row r="437">
      <c r="A437" s="10"/>
      <c r="B437" s="10"/>
      <c r="C437" s="10"/>
      <c r="D437" s="10"/>
      <c r="E437" s="10"/>
      <c r="F437" s="10"/>
      <c r="G437" s="10"/>
    </row>
    <row r="438">
      <c r="A438" s="10"/>
      <c r="B438" s="10"/>
      <c r="C438" s="10"/>
      <c r="D438" s="10"/>
      <c r="E438" s="10"/>
      <c r="F438" s="10"/>
      <c r="G438" s="10"/>
    </row>
    <row r="439">
      <c r="A439" s="10"/>
      <c r="B439" s="10"/>
      <c r="C439" s="10"/>
      <c r="D439" s="10"/>
      <c r="E439" s="10"/>
      <c r="F439" s="10"/>
      <c r="G439" s="10"/>
    </row>
    <row r="440">
      <c r="A440" s="10"/>
      <c r="B440" s="10"/>
      <c r="C440" s="10"/>
      <c r="D440" s="10"/>
      <c r="E440" s="10"/>
      <c r="F440" s="10"/>
      <c r="G440" s="10"/>
    </row>
    <row r="441">
      <c r="A441" s="10"/>
      <c r="B441" s="10"/>
      <c r="C441" s="10"/>
      <c r="D441" s="10"/>
      <c r="E441" s="10"/>
      <c r="F441" s="10"/>
      <c r="G441" s="10"/>
    </row>
    <row r="442">
      <c r="A442" s="10"/>
      <c r="B442" s="10"/>
      <c r="C442" s="10"/>
      <c r="D442" s="10"/>
      <c r="E442" s="10"/>
      <c r="F442" s="10"/>
      <c r="G442" s="10"/>
    </row>
    <row r="443">
      <c r="A443" s="10"/>
      <c r="B443" s="10"/>
      <c r="C443" s="10"/>
      <c r="D443" s="10"/>
      <c r="E443" s="10"/>
      <c r="F443" s="10"/>
      <c r="G443" s="10"/>
    </row>
    <row r="444">
      <c r="A444" s="10"/>
      <c r="B444" s="10"/>
      <c r="C444" s="10"/>
      <c r="D444" s="10"/>
      <c r="E444" s="10"/>
      <c r="F444" s="10"/>
      <c r="G444" s="10"/>
    </row>
    <row r="445">
      <c r="A445" s="10"/>
      <c r="B445" s="10"/>
      <c r="C445" s="10"/>
      <c r="D445" s="10"/>
      <c r="E445" s="10"/>
      <c r="F445" s="10"/>
      <c r="G445" s="10"/>
    </row>
    <row r="446">
      <c r="A446" s="10"/>
      <c r="B446" s="10"/>
      <c r="C446" s="10"/>
      <c r="D446" s="10"/>
      <c r="E446" s="10"/>
      <c r="F446" s="10"/>
      <c r="G446" s="10"/>
    </row>
    <row r="447">
      <c r="A447" s="10"/>
      <c r="B447" s="10"/>
      <c r="C447" s="10"/>
      <c r="D447" s="10"/>
      <c r="E447" s="10"/>
      <c r="F447" s="10"/>
      <c r="G447" s="10"/>
    </row>
    <row r="448">
      <c r="A448" s="10"/>
      <c r="B448" s="10"/>
      <c r="C448" s="10"/>
      <c r="D448" s="10"/>
      <c r="E448" s="10"/>
      <c r="F448" s="10"/>
      <c r="G448" s="10"/>
    </row>
    <row r="449">
      <c r="A449" s="10"/>
      <c r="B449" s="10"/>
      <c r="C449" s="10"/>
      <c r="D449" s="10"/>
      <c r="E449" s="10"/>
      <c r="F449" s="10"/>
      <c r="G449" s="10"/>
    </row>
    <row r="450">
      <c r="A450" s="10"/>
      <c r="B450" s="10"/>
      <c r="C450" s="10"/>
      <c r="D450" s="10"/>
      <c r="E450" s="10"/>
      <c r="F450" s="10"/>
      <c r="G450" s="10"/>
    </row>
    <row r="451">
      <c r="A451" s="10"/>
      <c r="B451" s="10"/>
      <c r="C451" s="10"/>
      <c r="D451" s="10"/>
      <c r="E451" s="10"/>
      <c r="F451" s="10"/>
      <c r="G451" s="10"/>
    </row>
    <row r="452">
      <c r="A452" s="10"/>
      <c r="B452" s="10"/>
      <c r="C452" s="10"/>
      <c r="D452" s="10"/>
      <c r="E452" s="10"/>
      <c r="F452" s="10"/>
      <c r="G452" s="10"/>
    </row>
    <row r="453">
      <c r="A453" s="10"/>
      <c r="B453" s="10"/>
      <c r="C453" s="10"/>
      <c r="D453" s="10"/>
      <c r="E453" s="10"/>
      <c r="F453" s="10"/>
      <c r="G453" s="10"/>
    </row>
    <row r="454">
      <c r="A454" s="10"/>
      <c r="B454" s="10"/>
      <c r="C454" s="10"/>
      <c r="D454" s="10"/>
      <c r="E454" s="10"/>
      <c r="F454" s="10"/>
      <c r="G454" s="10"/>
    </row>
    <row r="455">
      <c r="A455" s="10"/>
      <c r="B455" s="10"/>
      <c r="C455" s="10"/>
      <c r="D455" s="10"/>
      <c r="E455" s="10"/>
      <c r="F455" s="10"/>
      <c r="G455" s="10"/>
    </row>
    <row r="456">
      <c r="A456" s="10"/>
      <c r="B456" s="10"/>
      <c r="C456" s="10"/>
      <c r="D456" s="10"/>
      <c r="E456" s="10"/>
      <c r="F456" s="10"/>
      <c r="G456" s="10"/>
    </row>
    <row r="457">
      <c r="A457" s="10"/>
      <c r="B457" s="10"/>
      <c r="C457" s="10"/>
      <c r="D457" s="10"/>
      <c r="E457" s="10"/>
      <c r="F457" s="10"/>
      <c r="G457" s="10"/>
    </row>
    <row r="458">
      <c r="A458" s="10"/>
      <c r="B458" s="10"/>
      <c r="C458" s="10"/>
      <c r="D458" s="10"/>
      <c r="E458" s="10"/>
      <c r="F458" s="10"/>
      <c r="G458" s="10"/>
    </row>
    <row r="459">
      <c r="A459" s="10"/>
      <c r="B459" s="10"/>
      <c r="C459" s="10"/>
      <c r="D459" s="10"/>
      <c r="E459" s="10"/>
      <c r="F459" s="10"/>
      <c r="G459" s="10"/>
    </row>
    <row r="460">
      <c r="A460" s="10"/>
      <c r="B460" s="10"/>
      <c r="C460" s="10"/>
      <c r="D460" s="10"/>
      <c r="E460" s="10"/>
      <c r="F460" s="10"/>
      <c r="G460" s="10"/>
    </row>
    <row r="461">
      <c r="A461" s="10"/>
      <c r="B461" s="10"/>
      <c r="C461" s="10"/>
      <c r="D461" s="10"/>
      <c r="E461" s="10"/>
      <c r="F461" s="10"/>
      <c r="G461" s="10"/>
    </row>
    <row r="462">
      <c r="A462" s="10"/>
      <c r="B462" s="10"/>
      <c r="C462" s="10"/>
      <c r="D462" s="10"/>
      <c r="E462" s="10"/>
      <c r="F462" s="10"/>
      <c r="G462" s="10"/>
    </row>
    <row r="463">
      <c r="A463" s="10"/>
      <c r="B463" s="10"/>
      <c r="C463" s="10"/>
      <c r="D463" s="10"/>
      <c r="E463" s="10"/>
      <c r="F463" s="10"/>
      <c r="G463" s="10"/>
    </row>
    <row r="464">
      <c r="A464" s="10"/>
      <c r="B464" s="10"/>
      <c r="C464" s="10"/>
      <c r="D464" s="10"/>
      <c r="E464" s="10"/>
      <c r="F464" s="10"/>
      <c r="G464" s="10"/>
    </row>
    <row r="465">
      <c r="A465" s="10"/>
      <c r="B465" s="10"/>
      <c r="C465" s="10"/>
      <c r="D465" s="10"/>
      <c r="E465" s="10"/>
      <c r="F465" s="10"/>
      <c r="G465" s="10"/>
    </row>
    <row r="466">
      <c r="A466" s="10"/>
      <c r="B466" s="10"/>
      <c r="C466" s="10"/>
      <c r="D466" s="10"/>
      <c r="E466" s="10"/>
      <c r="F466" s="10"/>
      <c r="G466" s="10"/>
    </row>
    <row r="467">
      <c r="A467" s="10"/>
      <c r="B467" s="10"/>
      <c r="C467" s="10"/>
      <c r="D467" s="10"/>
      <c r="E467" s="10"/>
      <c r="F467" s="10"/>
      <c r="G467" s="10"/>
    </row>
    <row r="468">
      <c r="A468" s="10"/>
      <c r="B468" s="10"/>
      <c r="C468" s="10"/>
      <c r="D468" s="10"/>
      <c r="E468" s="10"/>
      <c r="F468" s="10"/>
      <c r="G468" s="10"/>
    </row>
    <row r="469">
      <c r="A469" s="10"/>
      <c r="B469" s="10"/>
      <c r="C469" s="10"/>
      <c r="D469" s="10"/>
      <c r="E469" s="10"/>
      <c r="F469" s="10"/>
      <c r="G469" s="10"/>
    </row>
    <row r="470">
      <c r="A470" s="10"/>
      <c r="B470" s="10"/>
      <c r="C470" s="10"/>
      <c r="D470" s="10"/>
      <c r="E470" s="10"/>
      <c r="F470" s="10"/>
      <c r="G470" s="10"/>
    </row>
    <row r="471">
      <c r="A471" s="10"/>
      <c r="B471" s="10"/>
      <c r="C471" s="10"/>
      <c r="D471" s="10"/>
      <c r="E471" s="10"/>
      <c r="F471" s="10"/>
      <c r="G471" s="10"/>
    </row>
    <row r="472">
      <c r="A472" s="10"/>
      <c r="B472" s="10"/>
      <c r="C472" s="10"/>
      <c r="D472" s="10"/>
      <c r="E472" s="10"/>
      <c r="F472" s="10"/>
      <c r="G472" s="10"/>
    </row>
    <row r="473">
      <c r="A473" s="10"/>
      <c r="B473" s="10"/>
      <c r="C473" s="10"/>
      <c r="D473" s="10"/>
      <c r="E473" s="10"/>
      <c r="F473" s="10"/>
      <c r="G473" s="10"/>
    </row>
    <row r="474">
      <c r="A474" s="10"/>
      <c r="B474" s="10"/>
      <c r="C474" s="10"/>
      <c r="D474" s="10"/>
      <c r="E474" s="10"/>
      <c r="F474" s="10"/>
      <c r="G474" s="10"/>
    </row>
    <row r="475">
      <c r="A475" s="10"/>
      <c r="B475" s="10"/>
      <c r="C475" s="10"/>
      <c r="D475" s="10"/>
      <c r="E475" s="10"/>
      <c r="F475" s="10"/>
      <c r="G475" s="10"/>
    </row>
    <row r="476">
      <c r="A476" s="10"/>
      <c r="B476" s="10"/>
      <c r="C476" s="10"/>
      <c r="D476" s="10"/>
      <c r="E476" s="10"/>
      <c r="F476" s="10"/>
      <c r="G476" s="10"/>
    </row>
    <row r="477">
      <c r="A477" s="10"/>
      <c r="B477" s="10"/>
      <c r="C477" s="10"/>
      <c r="D477" s="10"/>
      <c r="E477" s="10"/>
      <c r="F477" s="10"/>
      <c r="G477" s="10"/>
    </row>
    <row r="478">
      <c r="A478" s="10"/>
      <c r="B478" s="10"/>
      <c r="C478" s="10"/>
      <c r="D478" s="10"/>
      <c r="E478" s="10"/>
      <c r="F478" s="10"/>
      <c r="G478" s="10"/>
    </row>
    <row r="479">
      <c r="A479" s="10"/>
      <c r="B479" s="10"/>
      <c r="C479" s="10"/>
      <c r="D479" s="10"/>
      <c r="E479" s="10"/>
      <c r="F479" s="10"/>
      <c r="G479" s="10"/>
    </row>
    <row r="480">
      <c r="A480" s="10"/>
      <c r="B480" s="10"/>
      <c r="C480" s="10"/>
      <c r="D480" s="10"/>
      <c r="E480" s="10"/>
      <c r="F480" s="10"/>
      <c r="G480" s="10"/>
    </row>
    <row r="481">
      <c r="A481" s="10"/>
      <c r="B481" s="10"/>
      <c r="C481" s="10"/>
      <c r="D481" s="10"/>
      <c r="E481" s="10"/>
      <c r="F481" s="10"/>
      <c r="G481" s="10"/>
    </row>
    <row r="482">
      <c r="A482" s="10"/>
      <c r="B482" s="10"/>
      <c r="C482" s="10"/>
      <c r="D482" s="10"/>
      <c r="E482" s="10"/>
      <c r="F482" s="10"/>
      <c r="G482" s="10"/>
    </row>
    <row r="483">
      <c r="A483" s="10"/>
      <c r="B483" s="10"/>
      <c r="C483" s="10"/>
      <c r="D483" s="10"/>
      <c r="E483" s="10"/>
      <c r="F483" s="10"/>
      <c r="G483" s="10"/>
    </row>
    <row r="484">
      <c r="A484" s="10"/>
      <c r="B484" s="10"/>
      <c r="C484" s="10"/>
      <c r="D484" s="10"/>
      <c r="E484" s="10"/>
      <c r="F484" s="10"/>
      <c r="G484" s="10"/>
    </row>
    <row r="485">
      <c r="A485" s="10"/>
      <c r="B485" s="10"/>
      <c r="C485" s="10"/>
      <c r="D485" s="10"/>
      <c r="E485" s="10"/>
      <c r="F485" s="10"/>
      <c r="G485" s="10"/>
    </row>
    <row r="486">
      <c r="A486" s="10"/>
      <c r="B486" s="10"/>
      <c r="C486" s="10"/>
      <c r="D486" s="10"/>
      <c r="E486" s="10"/>
      <c r="F486" s="10"/>
      <c r="G486" s="10"/>
    </row>
    <row r="487">
      <c r="A487" s="10"/>
      <c r="B487" s="10"/>
      <c r="C487" s="10"/>
      <c r="D487" s="10"/>
      <c r="E487" s="10"/>
      <c r="F487" s="10"/>
      <c r="G487" s="10"/>
    </row>
    <row r="488">
      <c r="A488" s="10"/>
      <c r="B488" s="10"/>
      <c r="C488" s="10"/>
      <c r="D488" s="10"/>
      <c r="E488" s="10"/>
      <c r="F488" s="10"/>
      <c r="G488" s="10"/>
    </row>
    <row r="489">
      <c r="A489" s="10"/>
      <c r="B489" s="10"/>
      <c r="C489" s="10"/>
      <c r="D489" s="10"/>
      <c r="E489" s="10"/>
      <c r="F489" s="10"/>
      <c r="G489" s="10"/>
    </row>
    <row r="490">
      <c r="A490" s="10"/>
      <c r="B490" s="10"/>
      <c r="C490" s="10"/>
      <c r="D490" s="10"/>
      <c r="E490" s="10"/>
      <c r="F490" s="10"/>
      <c r="G490" s="10"/>
    </row>
    <row r="491">
      <c r="A491" s="10"/>
      <c r="B491" s="10"/>
      <c r="C491" s="10"/>
      <c r="D491" s="10"/>
      <c r="E491" s="10"/>
      <c r="F491" s="10"/>
      <c r="G491" s="10"/>
    </row>
    <row r="492">
      <c r="A492" s="10"/>
      <c r="B492" s="10"/>
      <c r="C492" s="10"/>
      <c r="D492" s="10"/>
      <c r="E492" s="10"/>
      <c r="F492" s="10"/>
      <c r="G492" s="10"/>
    </row>
    <row r="493">
      <c r="A493" s="10"/>
      <c r="B493" s="10"/>
      <c r="C493" s="10"/>
      <c r="D493" s="10"/>
      <c r="E493" s="10"/>
      <c r="F493" s="10"/>
      <c r="G493" s="10"/>
    </row>
    <row r="494">
      <c r="A494" s="10"/>
      <c r="B494" s="10"/>
      <c r="C494" s="10"/>
      <c r="D494" s="10"/>
      <c r="E494" s="10"/>
      <c r="F494" s="10"/>
      <c r="G494" s="10"/>
    </row>
    <row r="495">
      <c r="A495" s="10"/>
      <c r="B495" s="10"/>
      <c r="C495" s="10"/>
      <c r="D495" s="10"/>
      <c r="E495" s="10"/>
      <c r="F495" s="10"/>
      <c r="G495" s="10"/>
    </row>
    <row r="496">
      <c r="A496" s="10"/>
      <c r="B496" s="10"/>
      <c r="C496" s="10"/>
      <c r="D496" s="10"/>
      <c r="E496" s="10"/>
      <c r="F496" s="10"/>
      <c r="G496" s="10"/>
    </row>
    <row r="497">
      <c r="A497" s="10"/>
      <c r="B497" s="10"/>
      <c r="C497" s="10"/>
      <c r="D497" s="10"/>
      <c r="E497" s="10"/>
      <c r="F497" s="10"/>
      <c r="G497" s="10"/>
    </row>
    <row r="498">
      <c r="A498" s="10"/>
      <c r="B498" s="10"/>
      <c r="C498" s="10"/>
      <c r="D498" s="10"/>
      <c r="E498" s="10"/>
      <c r="F498" s="10"/>
      <c r="G498" s="10"/>
    </row>
    <row r="499">
      <c r="A499" s="10"/>
      <c r="B499" s="10"/>
      <c r="C499" s="10"/>
      <c r="D499" s="10"/>
      <c r="E499" s="10"/>
      <c r="F499" s="10"/>
      <c r="G499" s="10"/>
    </row>
    <row r="500">
      <c r="A500" s="10"/>
      <c r="B500" s="10"/>
      <c r="C500" s="10"/>
      <c r="D500" s="10"/>
      <c r="E500" s="10"/>
      <c r="F500" s="10"/>
      <c r="G500" s="10"/>
    </row>
    <row r="501">
      <c r="A501" s="10"/>
      <c r="B501" s="10"/>
      <c r="C501" s="10"/>
      <c r="D501" s="10"/>
      <c r="E501" s="10"/>
      <c r="F501" s="10"/>
      <c r="G501" s="10"/>
    </row>
    <row r="502">
      <c r="A502" s="10"/>
      <c r="B502" s="10"/>
      <c r="C502" s="10"/>
      <c r="D502" s="10"/>
      <c r="E502" s="10"/>
      <c r="F502" s="10"/>
      <c r="G502" s="10"/>
    </row>
    <row r="503">
      <c r="A503" s="10"/>
      <c r="B503" s="10"/>
      <c r="C503" s="10"/>
      <c r="D503" s="10"/>
      <c r="E503" s="10"/>
      <c r="F503" s="10"/>
      <c r="G503" s="10"/>
    </row>
    <row r="504">
      <c r="A504" s="10"/>
      <c r="B504" s="10"/>
      <c r="C504" s="10"/>
      <c r="D504" s="10"/>
      <c r="E504" s="10"/>
      <c r="F504" s="10"/>
      <c r="G504" s="10"/>
    </row>
    <row r="505">
      <c r="A505" s="10"/>
      <c r="B505" s="10"/>
      <c r="C505" s="10"/>
      <c r="D505" s="10"/>
      <c r="E505" s="10"/>
      <c r="F505" s="10"/>
      <c r="G505" s="10"/>
    </row>
    <row r="506">
      <c r="A506" s="10"/>
      <c r="B506" s="10"/>
      <c r="C506" s="10"/>
      <c r="D506" s="10"/>
      <c r="E506" s="10"/>
      <c r="F506" s="10"/>
      <c r="G506" s="10"/>
    </row>
    <row r="507">
      <c r="A507" s="10"/>
      <c r="B507" s="10"/>
      <c r="C507" s="10"/>
      <c r="D507" s="10"/>
      <c r="E507" s="10"/>
      <c r="F507" s="10"/>
      <c r="G507" s="10"/>
    </row>
    <row r="508">
      <c r="A508" s="10"/>
      <c r="B508" s="10"/>
      <c r="C508" s="10"/>
      <c r="D508" s="10"/>
      <c r="E508" s="10"/>
      <c r="F508" s="10"/>
      <c r="G508" s="10"/>
    </row>
    <row r="509">
      <c r="A509" s="10"/>
      <c r="B509" s="10"/>
      <c r="C509" s="10"/>
      <c r="D509" s="10"/>
      <c r="E509" s="10"/>
      <c r="F509" s="10"/>
      <c r="G509" s="10"/>
    </row>
    <row r="510">
      <c r="A510" s="10"/>
      <c r="B510" s="10"/>
      <c r="C510" s="10"/>
      <c r="D510" s="10"/>
      <c r="E510" s="10"/>
      <c r="F510" s="10"/>
      <c r="G510" s="10"/>
    </row>
    <row r="511">
      <c r="A511" s="10"/>
      <c r="B511" s="10"/>
      <c r="C511" s="10"/>
      <c r="D511" s="10"/>
      <c r="E511" s="10"/>
      <c r="F511" s="10"/>
      <c r="G511" s="10"/>
    </row>
    <row r="512">
      <c r="A512" s="10"/>
      <c r="B512" s="10"/>
      <c r="C512" s="10"/>
      <c r="D512" s="10"/>
      <c r="E512" s="10"/>
      <c r="F512" s="10"/>
      <c r="G512" s="10"/>
    </row>
    <row r="513">
      <c r="A513" s="10"/>
      <c r="B513" s="10"/>
      <c r="C513" s="10"/>
      <c r="D513" s="10"/>
      <c r="E513" s="10"/>
      <c r="F513" s="10"/>
      <c r="G513" s="10"/>
    </row>
    <row r="514">
      <c r="A514" s="10"/>
      <c r="B514" s="10"/>
      <c r="C514" s="10"/>
      <c r="D514" s="10"/>
      <c r="E514" s="10"/>
      <c r="F514" s="10"/>
      <c r="G514" s="10"/>
    </row>
    <row r="515">
      <c r="A515" s="10"/>
      <c r="B515" s="10"/>
      <c r="C515" s="10"/>
      <c r="D515" s="10"/>
      <c r="E515" s="10"/>
      <c r="F515" s="10"/>
      <c r="G515" s="10"/>
    </row>
    <row r="516">
      <c r="A516" s="10"/>
      <c r="B516" s="10"/>
      <c r="C516" s="10"/>
      <c r="D516" s="10"/>
      <c r="E516" s="10"/>
      <c r="F516" s="10"/>
      <c r="G516" s="10"/>
    </row>
    <row r="517">
      <c r="A517" s="10"/>
      <c r="B517" s="10"/>
      <c r="C517" s="10"/>
      <c r="D517" s="10"/>
      <c r="E517" s="10"/>
      <c r="F517" s="10"/>
      <c r="G517" s="10"/>
    </row>
    <row r="518">
      <c r="A518" s="10"/>
      <c r="B518" s="10"/>
      <c r="C518" s="10"/>
      <c r="D518" s="10"/>
      <c r="E518" s="10"/>
      <c r="F518" s="10"/>
      <c r="G518" s="10"/>
    </row>
    <row r="519">
      <c r="A519" s="10"/>
      <c r="B519" s="10"/>
      <c r="C519" s="10"/>
      <c r="D519" s="10"/>
      <c r="E519" s="10"/>
      <c r="F519" s="10"/>
      <c r="G519" s="10"/>
    </row>
    <row r="520">
      <c r="A520" s="10"/>
      <c r="B520" s="10"/>
      <c r="C520" s="10"/>
      <c r="D520" s="10"/>
      <c r="E520" s="10"/>
      <c r="F520" s="10"/>
      <c r="G520" s="10"/>
    </row>
    <row r="521">
      <c r="A521" s="10"/>
      <c r="B521" s="10"/>
      <c r="C521" s="10"/>
      <c r="D521" s="10"/>
      <c r="E521" s="10"/>
      <c r="F521" s="10"/>
      <c r="G521" s="10"/>
    </row>
    <row r="522">
      <c r="A522" s="10"/>
      <c r="B522" s="10"/>
      <c r="C522" s="10"/>
      <c r="D522" s="10"/>
      <c r="E522" s="10"/>
      <c r="F522" s="10"/>
      <c r="G522" s="10"/>
    </row>
    <row r="523">
      <c r="A523" s="10"/>
      <c r="B523" s="10"/>
      <c r="C523" s="10"/>
      <c r="D523" s="10"/>
      <c r="E523" s="10"/>
      <c r="F523" s="10"/>
      <c r="G523" s="10"/>
    </row>
    <row r="524">
      <c r="A524" s="10"/>
      <c r="B524" s="10"/>
      <c r="C524" s="10"/>
      <c r="D524" s="10"/>
      <c r="E524" s="10"/>
      <c r="F524" s="10"/>
      <c r="G524" s="10"/>
    </row>
    <row r="525">
      <c r="A525" s="10"/>
      <c r="B525" s="10"/>
      <c r="C525" s="10"/>
      <c r="D525" s="10"/>
      <c r="E525" s="10"/>
      <c r="F525" s="10"/>
      <c r="G525" s="10"/>
    </row>
    <row r="526">
      <c r="A526" s="10"/>
      <c r="B526" s="10"/>
      <c r="C526" s="10"/>
      <c r="D526" s="10"/>
      <c r="E526" s="10"/>
      <c r="F526" s="10"/>
      <c r="G526" s="10"/>
    </row>
    <row r="527">
      <c r="A527" s="10"/>
      <c r="B527" s="10"/>
      <c r="C527" s="10"/>
      <c r="D527" s="10"/>
      <c r="E527" s="10"/>
      <c r="F527" s="10"/>
      <c r="G527" s="10"/>
    </row>
    <row r="528">
      <c r="A528" s="10"/>
      <c r="B528" s="10"/>
      <c r="C528" s="10"/>
      <c r="D528" s="10"/>
      <c r="E528" s="10"/>
      <c r="F528" s="10"/>
      <c r="G528" s="10"/>
    </row>
    <row r="529">
      <c r="A529" s="10"/>
      <c r="B529" s="10"/>
      <c r="C529" s="10"/>
      <c r="D529" s="10"/>
      <c r="E529" s="10"/>
      <c r="F529" s="10"/>
      <c r="G529" s="10"/>
    </row>
    <row r="530">
      <c r="A530" s="10"/>
      <c r="B530" s="10"/>
      <c r="C530" s="10"/>
      <c r="D530" s="10"/>
      <c r="E530" s="10"/>
      <c r="F530" s="10"/>
      <c r="G530" s="10"/>
    </row>
    <row r="531">
      <c r="A531" s="10"/>
      <c r="B531" s="10"/>
      <c r="C531" s="10"/>
      <c r="D531" s="10"/>
      <c r="E531" s="10"/>
      <c r="F531" s="10"/>
      <c r="G531" s="10"/>
    </row>
    <row r="532">
      <c r="A532" s="10"/>
      <c r="B532" s="10"/>
      <c r="C532" s="10"/>
      <c r="D532" s="10"/>
      <c r="E532" s="10"/>
      <c r="F532" s="10"/>
      <c r="G532" s="10"/>
    </row>
    <row r="533">
      <c r="A533" s="10"/>
      <c r="B533" s="10"/>
      <c r="C533" s="10"/>
      <c r="D533" s="10"/>
      <c r="E533" s="10"/>
      <c r="F533" s="10"/>
      <c r="G533" s="10"/>
    </row>
    <row r="534">
      <c r="A534" s="10"/>
      <c r="B534" s="10"/>
      <c r="C534" s="10"/>
      <c r="D534" s="10"/>
      <c r="E534" s="10"/>
      <c r="F534" s="10"/>
      <c r="G534" s="10"/>
    </row>
    <row r="535">
      <c r="A535" s="10"/>
      <c r="B535" s="10"/>
      <c r="C535" s="10"/>
      <c r="D535" s="10"/>
      <c r="E535" s="10"/>
      <c r="F535" s="10"/>
      <c r="G535" s="10"/>
    </row>
    <row r="536">
      <c r="A536" s="10"/>
      <c r="B536" s="10"/>
      <c r="C536" s="10"/>
      <c r="D536" s="10"/>
      <c r="E536" s="10"/>
      <c r="F536" s="10"/>
      <c r="G536" s="10"/>
    </row>
    <row r="537">
      <c r="A537" s="10"/>
      <c r="B537" s="10"/>
      <c r="C537" s="10"/>
      <c r="D537" s="10"/>
      <c r="E537" s="10"/>
      <c r="F537" s="10"/>
      <c r="G537" s="10"/>
    </row>
    <row r="538">
      <c r="A538" s="10"/>
      <c r="B538" s="10"/>
      <c r="C538" s="10"/>
      <c r="D538" s="10"/>
      <c r="E538" s="10"/>
      <c r="F538" s="10"/>
      <c r="G538" s="10"/>
    </row>
    <row r="539">
      <c r="A539" s="10"/>
      <c r="B539" s="10"/>
      <c r="C539" s="10"/>
      <c r="D539" s="10"/>
      <c r="E539" s="10"/>
      <c r="F539" s="10"/>
      <c r="G539" s="10"/>
    </row>
    <row r="540">
      <c r="A540" s="10"/>
      <c r="B540" s="10"/>
      <c r="C540" s="10"/>
      <c r="D540" s="10"/>
      <c r="E540" s="10"/>
      <c r="F540" s="10"/>
      <c r="G540" s="10"/>
    </row>
    <row r="541">
      <c r="A541" s="10"/>
      <c r="B541" s="10"/>
      <c r="C541" s="10"/>
      <c r="D541" s="10"/>
      <c r="E541" s="10"/>
      <c r="F541" s="10"/>
      <c r="G541" s="10"/>
    </row>
    <row r="542">
      <c r="A542" s="10"/>
      <c r="B542" s="10"/>
      <c r="C542" s="10"/>
      <c r="D542" s="10"/>
      <c r="E542" s="10"/>
      <c r="F542" s="10"/>
      <c r="G542" s="10"/>
    </row>
    <row r="543">
      <c r="A543" s="10"/>
      <c r="B543" s="10"/>
      <c r="C543" s="10"/>
      <c r="D543" s="10"/>
      <c r="E543" s="10"/>
      <c r="F543" s="10"/>
      <c r="G543" s="10"/>
    </row>
    <row r="544">
      <c r="A544" s="10"/>
      <c r="B544" s="10"/>
      <c r="C544" s="10"/>
      <c r="D544" s="10"/>
      <c r="E544" s="10"/>
      <c r="F544" s="10"/>
      <c r="G544" s="10"/>
    </row>
    <row r="545">
      <c r="A545" s="10"/>
      <c r="B545" s="10"/>
      <c r="C545" s="10"/>
      <c r="D545" s="10"/>
      <c r="E545" s="10"/>
      <c r="F545" s="10"/>
      <c r="G545" s="10"/>
    </row>
    <row r="546">
      <c r="A546" s="10"/>
      <c r="B546" s="10"/>
      <c r="C546" s="10"/>
      <c r="D546" s="10"/>
      <c r="E546" s="10"/>
      <c r="F546" s="10"/>
      <c r="G546" s="10"/>
    </row>
    <row r="547">
      <c r="A547" s="10"/>
      <c r="B547" s="10"/>
      <c r="C547" s="10"/>
      <c r="D547" s="10"/>
      <c r="E547" s="10"/>
      <c r="F547" s="10"/>
      <c r="G547" s="10"/>
    </row>
    <row r="548">
      <c r="A548" s="10"/>
      <c r="B548" s="10"/>
      <c r="C548" s="10"/>
      <c r="D548" s="10"/>
      <c r="E548" s="10"/>
      <c r="F548" s="10"/>
      <c r="G548" s="10"/>
    </row>
    <row r="549">
      <c r="A549" s="10"/>
      <c r="B549" s="10"/>
      <c r="C549" s="10"/>
      <c r="D549" s="10"/>
      <c r="E549" s="10"/>
      <c r="F549" s="10"/>
      <c r="G549" s="10"/>
    </row>
    <row r="550">
      <c r="A550" s="10"/>
      <c r="B550" s="10"/>
      <c r="C550" s="10"/>
      <c r="D550" s="10"/>
      <c r="E550" s="10"/>
      <c r="F550" s="10"/>
      <c r="G550" s="10"/>
    </row>
    <row r="551">
      <c r="A551" s="10"/>
      <c r="B551" s="10"/>
      <c r="C551" s="10"/>
      <c r="D551" s="10"/>
      <c r="E551" s="10"/>
      <c r="F551" s="10"/>
      <c r="G551" s="10"/>
    </row>
    <row r="552">
      <c r="A552" s="10"/>
      <c r="B552" s="10"/>
      <c r="C552" s="10"/>
      <c r="D552" s="10"/>
      <c r="E552" s="10"/>
      <c r="F552" s="10"/>
      <c r="G552" s="10"/>
    </row>
    <row r="553">
      <c r="A553" s="10"/>
      <c r="B553" s="10"/>
      <c r="C553" s="10"/>
      <c r="D553" s="10"/>
      <c r="E553" s="10"/>
      <c r="F553" s="10"/>
      <c r="G553" s="10"/>
    </row>
    <row r="554">
      <c r="A554" s="10"/>
      <c r="B554" s="10"/>
      <c r="C554" s="10"/>
      <c r="D554" s="10"/>
      <c r="E554" s="10"/>
      <c r="F554" s="10"/>
      <c r="G554" s="10"/>
    </row>
    <row r="555">
      <c r="A555" s="10"/>
      <c r="B555" s="10"/>
      <c r="C555" s="10"/>
      <c r="D555" s="10"/>
      <c r="E555" s="10"/>
      <c r="F555" s="10"/>
      <c r="G555" s="10"/>
    </row>
    <row r="556">
      <c r="A556" s="10"/>
      <c r="B556" s="10"/>
      <c r="C556" s="10"/>
      <c r="D556" s="10"/>
      <c r="E556" s="10"/>
      <c r="F556" s="10"/>
      <c r="G556" s="10"/>
    </row>
    <row r="557">
      <c r="A557" s="10"/>
      <c r="B557" s="10"/>
      <c r="C557" s="10"/>
      <c r="D557" s="10"/>
      <c r="E557" s="10"/>
      <c r="F557" s="10"/>
      <c r="G557" s="10"/>
    </row>
    <row r="558">
      <c r="A558" s="10"/>
      <c r="B558" s="10"/>
      <c r="C558" s="10"/>
      <c r="D558" s="10"/>
      <c r="E558" s="10"/>
      <c r="F558" s="10"/>
      <c r="G558" s="10"/>
    </row>
    <row r="559">
      <c r="A559" s="10"/>
      <c r="B559" s="10"/>
      <c r="C559" s="10"/>
      <c r="D559" s="10"/>
      <c r="E559" s="10"/>
      <c r="F559" s="10"/>
      <c r="G559" s="10"/>
    </row>
    <row r="560">
      <c r="A560" s="10"/>
      <c r="B560" s="10"/>
      <c r="C560" s="10"/>
      <c r="D560" s="10"/>
      <c r="E560" s="10"/>
      <c r="F560" s="10"/>
      <c r="G560" s="10"/>
    </row>
    <row r="561">
      <c r="A561" s="10"/>
      <c r="B561" s="10"/>
      <c r="C561" s="10"/>
      <c r="D561" s="10"/>
      <c r="E561" s="10"/>
      <c r="F561" s="10"/>
      <c r="G561" s="10"/>
    </row>
    <row r="562">
      <c r="A562" s="10"/>
      <c r="B562" s="10"/>
      <c r="C562" s="10"/>
      <c r="D562" s="10"/>
      <c r="E562" s="10"/>
      <c r="F562" s="10"/>
      <c r="G562" s="10"/>
    </row>
    <row r="563">
      <c r="A563" s="10"/>
      <c r="B563" s="10"/>
      <c r="C563" s="10"/>
      <c r="D563" s="10"/>
      <c r="E563" s="10"/>
      <c r="F563" s="10"/>
      <c r="G563" s="10"/>
    </row>
    <row r="564">
      <c r="A564" s="10"/>
      <c r="B564" s="10"/>
      <c r="C564" s="10"/>
      <c r="D564" s="10"/>
      <c r="E564" s="10"/>
      <c r="F564" s="10"/>
      <c r="G564" s="10"/>
    </row>
    <row r="565">
      <c r="A565" s="10"/>
      <c r="B565" s="10"/>
      <c r="C565" s="10"/>
      <c r="D565" s="10"/>
      <c r="E565" s="10"/>
      <c r="F565" s="10"/>
      <c r="G565" s="10"/>
    </row>
    <row r="566">
      <c r="A566" s="10"/>
      <c r="B566" s="10"/>
      <c r="C566" s="10"/>
      <c r="D566" s="10"/>
      <c r="E566" s="10"/>
      <c r="F566" s="10"/>
      <c r="G566" s="10"/>
    </row>
    <row r="567">
      <c r="A567" s="10"/>
      <c r="B567" s="10"/>
      <c r="C567" s="10"/>
      <c r="D567" s="10"/>
      <c r="E567" s="10"/>
      <c r="F567" s="10"/>
      <c r="G567" s="10"/>
    </row>
    <row r="568">
      <c r="A568" s="10"/>
      <c r="B568" s="10"/>
      <c r="C568" s="10"/>
      <c r="D568" s="10"/>
      <c r="E568" s="10"/>
      <c r="F568" s="10"/>
      <c r="G568" s="10"/>
    </row>
    <row r="569">
      <c r="A569" s="10"/>
      <c r="B569" s="10"/>
      <c r="C569" s="10"/>
      <c r="D569" s="10"/>
      <c r="E569" s="10"/>
      <c r="F569" s="10"/>
      <c r="G569" s="10"/>
    </row>
    <row r="570">
      <c r="A570" s="10"/>
      <c r="B570" s="10"/>
      <c r="C570" s="10"/>
      <c r="D570" s="10"/>
      <c r="E570" s="10"/>
      <c r="F570" s="10"/>
      <c r="G570" s="10"/>
    </row>
    <row r="571">
      <c r="A571" s="10"/>
      <c r="B571" s="10"/>
      <c r="C571" s="10"/>
      <c r="D571" s="10"/>
      <c r="E571" s="10"/>
      <c r="F571" s="10"/>
      <c r="G571" s="10"/>
    </row>
    <row r="572">
      <c r="A572" s="10"/>
      <c r="B572" s="10"/>
      <c r="C572" s="10"/>
      <c r="D572" s="10"/>
      <c r="E572" s="10"/>
      <c r="F572" s="10"/>
      <c r="G572" s="10"/>
    </row>
    <row r="573">
      <c r="A573" s="10"/>
      <c r="B573" s="10"/>
      <c r="C573" s="10"/>
      <c r="D573" s="10"/>
      <c r="E573" s="10"/>
      <c r="F573" s="10"/>
      <c r="G573" s="10"/>
    </row>
    <row r="574">
      <c r="A574" s="10"/>
      <c r="B574" s="10"/>
      <c r="C574" s="10"/>
      <c r="D574" s="10"/>
      <c r="E574" s="10"/>
      <c r="F574" s="10"/>
      <c r="G574" s="10"/>
    </row>
    <row r="575">
      <c r="A575" s="10"/>
      <c r="B575" s="10"/>
      <c r="C575" s="10"/>
      <c r="D575" s="10"/>
      <c r="E575" s="10"/>
      <c r="F575" s="10"/>
      <c r="G575" s="10"/>
    </row>
    <row r="576">
      <c r="A576" s="10"/>
      <c r="B576" s="10"/>
      <c r="C576" s="10"/>
      <c r="D576" s="10"/>
      <c r="E576" s="10"/>
      <c r="F576" s="10"/>
      <c r="G576" s="10"/>
    </row>
    <row r="577">
      <c r="A577" s="10"/>
      <c r="B577" s="10"/>
      <c r="C577" s="10"/>
      <c r="D577" s="10"/>
      <c r="E577" s="10"/>
      <c r="F577" s="10"/>
      <c r="G577" s="10"/>
    </row>
    <row r="578">
      <c r="A578" s="10"/>
      <c r="B578" s="10"/>
      <c r="C578" s="10"/>
      <c r="D578" s="10"/>
      <c r="E578" s="10"/>
      <c r="F578" s="10"/>
      <c r="G578" s="10"/>
    </row>
    <row r="579">
      <c r="A579" s="10"/>
      <c r="B579" s="10"/>
      <c r="C579" s="10"/>
      <c r="D579" s="10"/>
      <c r="E579" s="10"/>
      <c r="F579" s="10"/>
      <c r="G579" s="10"/>
    </row>
    <row r="580">
      <c r="A580" s="10"/>
      <c r="B580" s="10"/>
      <c r="C580" s="10"/>
      <c r="D580" s="10"/>
      <c r="E580" s="10"/>
      <c r="F580" s="10"/>
      <c r="G580" s="10"/>
    </row>
    <row r="581">
      <c r="A581" s="10"/>
      <c r="B581" s="10"/>
      <c r="C581" s="10"/>
      <c r="D581" s="10"/>
      <c r="E581" s="10"/>
      <c r="F581" s="10"/>
      <c r="G581" s="10"/>
    </row>
    <row r="582">
      <c r="A582" s="10"/>
      <c r="B582" s="10"/>
      <c r="C582" s="10"/>
      <c r="D582" s="10"/>
      <c r="E582" s="10"/>
      <c r="F582" s="10"/>
      <c r="G582" s="10"/>
    </row>
    <row r="583">
      <c r="A583" s="10"/>
      <c r="B583" s="10"/>
      <c r="C583" s="10"/>
      <c r="D583" s="10"/>
      <c r="E583" s="10"/>
      <c r="F583" s="10"/>
      <c r="G583" s="10"/>
    </row>
    <row r="584">
      <c r="A584" s="10"/>
      <c r="B584" s="10"/>
      <c r="C584" s="10"/>
      <c r="D584" s="10"/>
      <c r="E584" s="10"/>
      <c r="F584" s="10"/>
      <c r="G584" s="10"/>
    </row>
    <row r="585">
      <c r="A585" s="10"/>
      <c r="B585" s="10"/>
      <c r="C585" s="10"/>
      <c r="D585" s="10"/>
      <c r="E585" s="10"/>
      <c r="F585" s="10"/>
      <c r="G585" s="10"/>
    </row>
    <row r="586">
      <c r="A586" s="10"/>
      <c r="B586" s="10"/>
      <c r="C586" s="10"/>
      <c r="D586" s="10"/>
      <c r="E586" s="10"/>
      <c r="F586" s="10"/>
      <c r="G586" s="10"/>
    </row>
    <row r="587">
      <c r="A587" s="10"/>
      <c r="B587" s="10"/>
      <c r="C587" s="10"/>
      <c r="D587" s="10"/>
      <c r="E587" s="10"/>
      <c r="F587" s="10"/>
      <c r="G587" s="10"/>
    </row>
    <row r="588">
      <c r="A588" s="10"/>
      <c r="B588" s="10"/>
      <c r="C588" s="10"/>
      <c r="D588" s="10"/>
      <c r="E588" s="10"/>
      <c r="F588" s="10"/>
      <c r="G588" s="10"/>
    </row>
    <row r="589">
      <c r="A589" s="10"/>
      <c r="B589" s="10"/>
      <c r="C589" s="10"/>
      <c r="D589" s="10"/>
      <c r="E589" s="10"/>
      <c r="F589" s="10"/>
      <c r="G589" s="10"/>
    </row>
    <row r="590">
      <c r="A590" s="10"/>
      <c r="B590" s="10"/>
      <c r="C590" s="10"/>
      <c r="D590" s="10"/>
      <c r="E590" s="10"/>
      <c r="F590" s="10"/>
      <c r="G590" s="10"/>
    </row>
    <row r="591">
      <c r="A591" s="10"/>
      <c r="B591" s="10"/>
      <c r="C591" s="10"/>
      <c r="D591" s="10"/>
      <c r="E591" s="10"/>
      <c r="F591" s="10"/>
      <c r="G591" s="10"/>
    </row>
    <row r="592">
      <c r="A592" s="10"/>
      <c r="B592" s="10"/>
      <c r="C592" s="10"/>
      <c r="D592" s="10"/>
      <c r="E592" s="10"/>
      <c r="F592" s="10"/>
      <c r="G592" s="10"/>
    </row>
    <row r="593">
      <c r="A593" s="10"/>
      <c r="B593" s="10"/>
      <c r="C593" s="10"/>
      <c r="D593" s="10"/>
      <c r="E593" s="10"/>
      <c r="F593" s="10"/>
      <c r="G593" s="10"/>
    </row>
    <row r="594">
      <c r="A594" s="10"/>
      <c r="B594" s="10"/>
      <c r="C594" s="10"/>
      <c r="D594" s="10"/>
      <c r="E594" s="10"/>
      <c r="F594" s="10"/>
      <c r="G594" s="10"/>
    </row>
    <row r="595">
      <c r="A595" s="10"/>
      <c r="B595" s="10"/>
      <c r="C595" s="10"/>
      <c r="D595" s="10"/>
      <c r="E595" s="10"/>
      <c r="F595" s="10"/>
      <c r="G595" s="10"/>
    </row>
    <row r="596">
      <c r="A596" s="10"/>
      <c r="B596" s="10"/>
      <c r="C596" s="10"/>
      <c r="D596" s="10"/>
      <c r="E596" s="10"/>
      <c r="F596" s="10"/>
      <c r="G596" s="10"/>
    </row>
    <row r="597">
      <c r="A597" s="10"/>
      <c r="B597" s="10"/>
      <c r="C597" s="10"/>
      <c r="D597" s="10"/>
      <c r="E597" s="10"/>
      <c r="F597" s="10"/>
      <c r="G597" s="10"/>
    </row>
    <row r="598">
      <c r="A598" s="10"/>
      <c r="B598" s="10"/>
      <c r="C598" s="10"/>
      <c r="D598" s="10"/>
      <c r="E598" s="10"/>
      <c r="F598" s="10"/>
      <c r="G598" s="10"/>
    </row>
    <row r="599">
      <c r="A599" s="10"/>
      <c r="B599" s="10"/>
      <c r="C599" s="10"/>
      <c r="D599" s="10"/>
      <c r="E599" s="10"/>
      <c r="F599" s="10"/>
      <c r="G599" s="10"/>
    </row>
    <row r="600">
      <c r="A600" s="10"/>
      <c r="B600" s="10"/>
      <c r="C600" s="10"/>
      <c r="D600" s="10"/>
      <c r="E600" s="10"/>
      <c r="F600" s="10"/>
      <c r="G600" s="10"/>
    </row>
    <row r="601">
      <c r="A601" s="10"/>
      <c r="B601" s="10"/>
      <c r="C601" s="10"/>
      <c r="D601" s="10"/>
      <c r="E601" s="10"/>
      <c r="F601" s="10"/>
      <c r="G601" s="10"/>
    </row>
    <row r="602">
      <c r="A602" s="10"/>
      <c r="B602" s="10"/>
      <c r="C602" s="10"/>
      <c r="D602" s="10"/>
      <c r="E602" s="10"/>
      <c r="F602" s="10"/>
      <c r="G602" s="10"/>
    </row>
    <row r="603">
      <c r="A603" s="10"/>
      <c r="B603" s="10"/>
      <c r="C603" s="10"/>
      <c r="D603" s="10"/>
      <c r="E603" s="10"/>
      <c r="F603" s="10"/>
      <c r="G603" s="10"/>
    </row>
    <row r="604">
      <c r="A604" s="10"/>
      <c r="B604" s="10"/>
      <c r="C604" s="10"/>
      <c r="D604" s="10"/>
      <c r="E604" s="10"/>
      <c r="F604" s="10"/>
      <c r="G604" s="10"/>
    </row>
    <row r="605">
      <c r="A605" s="10"/>
      <c r="B605" s="10"/>
      <c r="C605" s="10"/>
      <c r="D605" s="10"/>
      <c r="E605" s="10"/>
      <c r="F605" s="10"/>
      <c r="G605" s="10"/>
    </row>
    <row r="606">
      <c r="A606" s="10"/>
      <c r="B606" s="10"/>
      <c r="C606" s="10"/>
      <c r="D606" s="10"/>
      <c r="E606" s="10"/>
      <c r="F606" s="10"/>
      <c r="G606" s="10"/>
    </row>
    <row r="607">
      <c r="A607" s="10"/>
      <c r="B607" s="10"/>
      <c r="C607" s="10"/>
      <c r="D607" s="10"/>
      <c r="E607" s="10"/>
      <c r="F607" s="10"/>
      <c r="G607" s="10"/>
    </row>
    <row r="608">
      <c r="A608" s="10"/>
      <c r="B608" s="10"/>
      <c r="C608" s="10"/>
      <c r="D608" s="10"/>
      <c r="E608" s="10"/>
      <c r="F608" s="10"/>
      <c r="G608" s="10"/>
    </row>
    <row r="609">
      <c r="A609" s="10"/>
      <c r="B609" s="10"/>
      <c r="C609" s="10"/>
      <c r="D609" s="10"/>
      <c r="E609" s="10"/>
      <c r="F609" s="10"/>
      <c r="G609" s="10"/>
    </row>
    <row r="610">
      <c r="A610" s="10"/>
      <c r="B610" s="10"/>
      <c r="C610" s="10"/>
      <c r="D610" s="10"/>
      <c r="E610" s="10"/>
      <c r="F610" s="10"/>
      <c r="G610" s="10"/>
    </row>
    <row r="611">
      <c r="A611" s="10"/>
      <c r="B611" s="10"/>
      <c r="C611" s="10"/>
      <c r="D611" s="10"/>
      <c r="E611" s="10"/>
      <c r="F611" s="10"/>
      <c r="G611" s="10"/>
    </row>
    <row r="612">
      <c r="A612" s="10"/>
      <c r="B612" s="10"/>
      <c r="C612" s="10"/>
      <c r="D612" s="10"/>
      <c r="E612" s="10"/>
      <c r="F612" s="10"/>
      <c r="G612" s="10"/>
    </row>
    <row r="613">
      <c r="A613" s="10"/>
      <c r="B613" s="10"/>
      <c r="C613" s="10"/>
      <c r="D613" s="10"/>
      <c r="E613" s="10"/>
      <c r="F613" s="10"/>
      <c r="G613" s="10"/>
    </row>
    <row r="614">
      <c r="A614" s="10"/>
      <c r="B614" s="10"/>
      <c r="C614" s="10"/>
      <c r="D614" s="10"/>
      <c r="E614" s="10"/>
      <c r="F614" s="10"/>
      <c r="G614" s="10"/>
    </row>
    <row r="615">
      <c r="A615" s="10"/>
      <c r="B615" s="10"/>
      <c r="C615" s="10"/>
      <c r="D615" s="10"/>
      <c r="E615" s="10"/>
      <c r="F615" s="10"/>
      <c r="G615" s="10"/>
    </row>
    <row r="616">
      <c r="A616" s="10"/>
      <c r="B616" s="10"/>
      <c r="C616" s="10"/>
      <c r="D616" s="10"/>
      <c r="E616" s="10"/>
      <c r="F616" s="10"/>
      <c r="G616" s="10"/>
    </row>
    <row r="617">
      <c r="A617" s="10"/>
      <c r="B617" s="10"/>
      <c r="C617" s="10"/>
      <c r="D617" s="10"/>
      <c r="E617" s="10"/>
      <c r="F617" s="10"/>
      <c r="G617" s="10"/>
    </row>
    <row r="618">
      <c r="A618" s="10"/>
      <c r="B618" s="10"/>
      <c r="C618" s="10"/>
      <c r="D618" s="10"/>
      <c r="E618" s="10"/>
      <c r="F618" s="10"/>
      <c r="G618" s="10"/>
    </row>
    <row r="619">
      <c r="A619" s="10"/>
      <c r="B619" s="10"/>
      <c r="C619" s="10"/>
      <c r="D619" s="10"/>
      <c r="E619" s="10"/>
      <c r="F619" s="10"/>
      <c r="G619" s="10"/>
    </row>
    <row r="620">
      <c r="A620" s="10"/>
      <c r="B620" s="10"/>
      <c r="C620" s="10"/>
      <c r="D620" s="10"/>
      <c r="E620" s="10"/>
      <c r="F620" s="10"/>
      <c r="G620" s="10"/>
    </row>
    <row r="621">
      <c r="A621" s="10"/>
      <c r="B621" s="10"/>
      <c r="C621" s="10"/>
      <c r="D621" s="10"/>
      <c r="E621" s="10"/>
      <c r="F621" s="10"/>
      <c r="G621" s="10"/>
    </row>
    <row r="622">
      <c r="A622" s="10"/>
      <c r="B622" s="10"/>
      <c r="C622" s="10"/>
      <c r="D622" s="10"/>
      <c r="E622" s="10"/>
      <c r="F622" s="10"/>
      <c r="G622" s="10"/>
    </row>
    <row r="623">
      <c r="A623" s="10"/>
      <c r="B623" s="10"/>
      <c r="C623" s="10"/>
      <c r="D623" s="10"/>
      <c r="E623" s="10"/>
      <c r="F623" s="10"/>
      <c r="G623" s="10"/>
    </row>
    <row r="624">
      <c r="A624" s="10"/>
      <c r="B624" s="10"/>
      <c r="C624" s="10"/>
      <c r="D624" s="10"/>
      <c r="E624" s="10"/>
      <c r="F624" s="10"/>
      <c r="G624" s="10"/>
    </row>
    <row r="625">
      <c r="A625" s="10"/>
      <c r="B625" s="10"/>
      <c r="C625" s="10"/>
      <c r="D625" s="10"/>
      <c r="E625" s="10"/>
      <c r="F625" s="10"/>
      <c r="G625" s="10"/>
    </row>
    <row r="626">
      <c r="A626" s="10"/>
      <c r="B626" s="10"/>
      <c r="C626" s="10"/>
      <c r="D626" s="10"/>
      <c r="E626" s="10"/>
      <c r="F626" s="10"/>
      <c r="G626" s="10"/>
    </row>
    <row r="627">
      <c r="A627" s="10"/>
      <c r="B627" s="10"/>
      <c r="C627" s="10"/>
      <c r="D627" s="10"/>
      <c r="E627" s="10"/>
      <c r="F627" s="10"/>
      <c r="G627" s="10"/>
    </row>
    <row r="628">
      <c r="A628" s="10"/>
      <c r="B628" s="10"/>
      <c r="C628" s="10"/>
      <c r="D628" s="10"/>
      <c r="E628" s="10"/>
      <c r="F628" s="10"/>
      <c r="G628" s="10"/>
    </row>
    <row r="629">
      <c r="A629" s="10"/>
      <c r="B629" s="10"/>
      <c r="C629" s="10"/>
      <c r="D629" s="10"/>
      <c r="E629" s="10"/>
      <c r="F629" s="10"/>
      <c r="G629" s="10"/>
    </row>
    <row r="630">
      <c r="A630" s="10"/>
      <c r="B630" s="10"/>
      <c r="C630" s="10"/>
      <c r="D630" s="10"/>
      <c r="E630" s="10"/>
      <c r="F630" s="10"/>
      <c r="G630" s="10"/>
    </row>
    <row r="631">
      <c r="A631" s="10"/>
      <c r="B631" s="10"/>
      <c r="C631" s="10"/>
      <c r="D631" s="10"/>
      <c r="E631" s="10"/>
      <c r="F631" s="10"/>
      <c r="G631" s="10"/>
    </row>
    <row r="632">
      <c r="A632" s="10"/>
      <c r="B632" s="10"/>
      <c r="C632" s="10"/>
      <c r="D632" s="10"/>
      <c r="E632" s="10"/>
      <c r="F632" s="10"/>
      <c r="G632" s="10"/>
    </row>
    <row r="633">
      <c r="A633" s="10"/>
      <c r="B633" s="10"/>
      <c r="C633" s="10"/>
      <c r="D633" s="10"/>
      <c r="E633" s="10"/>
      <c r="F633" s="10"/>
      <c r="G633" s="10"/>
    </row>
    <row r="634">
      <c r="A634" s="10"/>
      <c r="B634" s="10"/>
      <c r="C634" s="10"/>
      <c r="D634" s="10"/>
      <c r="E634" s="10"/>
      <c r="F634" s="10"/>
      <c r="G634" s="10"/>
    </row>
    <row r="635">
      <c r="A635" s="10"/>
      <c r="B635" s="10"/>
      <c r="C635" s="10"/>
      <c r="D635" s="10"/>
      <c r="E635" s="10"/>
      <c r="F635" s="10"/>
      <c r="G635" s="10"/>
    </row>
    <row r="636">
      <c r="A636" s="10"/>
      <c r="B636" s="10"/>
      <c r="C636" s="10"/>
      <c r="D636" s="10"/>
      <c r="E636" s="10"/>
      <c r="F636" s="10"/>
      <c r="G636" s="10"/>
    </row>
    <row r="637">
      <c r="A637" s="10"/>
      <c r="B637" s="10"/>
      <c r="C637" s="10"/>
      <c r="D637" s="10"/>
      <c r="E637" s="10"/>
      <c r="F637" s="10"/>
      <c r="G637" s="10"/>
    </row>
    <row r="638">
      <c r="A638" s="10"/>
      <c r="B638" s="10"/>
      <c r="C638" s="10"/>
      <c r="D638" s="10"/>
      <c r="E638" s="10"/>
      <c r="F638" s="10"/>
      <c r="G638" s="10"/>
    </row>
    <row r="639">
      <c r="A639" s="10"/>
      <c r="B639" s="10"/>
      <c r="C639" s="10"/>
      <c r="D639" s="10"/>
      <c r="E639" s="10"/>
      <c r="F639" s="10"/>
      <c r="G639" s="10"/>
    </row>
    <row r="640">
      <c r="A640" s="10"/>
      <c r="B640" s="10"/>
      <c r="C640" s="10"/>
      <c r="D640" s="10"/>
      <c r="E640" s="10"/>
      <c r="F640" s="10"/>
      <c r="G640" s="10"/>
    </row>
    <row r="641">
      <c r="A641" s="10"/>
      <c r="B641" s="10"/>
      <c r="C641" s="10"/>
      <c r="D641" s="10"/>
      <c r="E641" s="10"/>
      <c r="F641" s="10"/>
      <c r="G641" s="10"/>
    </row>
    <row r="642">
      <c r="A642" s="10"/>
      <c r="B642" s="10"/>
      <c r="C642" s="10"/>
      <c r="D642" s="10"/>
      <c r="E642" s="10"/>
      <c r="F642" s="10"/>
      <c r="G642" s="10"/>
    </row>
    <row r="643">
      <c r="A643" s="10"/>
      <c r="B643" s="10"/>
      <c r="C643" s="10"/>
      <c r="D643" s="10"/>
      <c r="E643" s="10"/>
      <c r="F643" s="10"/>
      <c r="G643" s="10"/>
    </row>
    <row r="644">
      <c r="A644" s="10"/>
      <c r="B644" s="10"/>
      <c r="C644" s="10"/>
      <c r="D644" s="10"/>
      <c r="E644" s="10"/>
      <c r="F644" s="10"/>
      <c r="G644" s="10"/>
    </row>
    <row r="645">
      <c r="A645" s="10"/>
      <c r="B645" s="10"/>
      <c r="C645" s="10"/>
      <c r="D645" s="10"/>
      <c r="E645" s="10"/>
      <c r="F645" s="10"/>
      <c r="G645" s="10"/>
    </row>
    <row r="646">
      <c r="A646" s="10"/>
      <c r="B646" s="10"/>
      <c r="C646" s="10"/>
      <c r="D646" s="10"/>
      <c r="E646" s="10"/>
      <c r="F646" s="10"/>
      <c r="G646" s="10"/>
    </row>
    <row r="647">
      <c r="A647" s="10"/>
      <c r="B647" s="10"/>
      <c r="C647" s="10"/>
      <c r="D647" s="10"/>
      <c r="E647" s="10"/>
      <c r="F647" s="10"/>
      <c r="G647" s="10"/>
    </row>
    <row r="648">
      <c r="A648" s="10"/>
      <c r="B648" s="10"/>
      <c r="C648" s="10"/>
      <c r="D648" s="10"/>
      <c r="E648" s="10"/>
      <c r="F648" s="10"/>
      <c r="G648" s="10"/>
    </row>
    <row r="649">
      <c r="A649" s="10"/>
      <c r="B649" s="10"/>
      <c r="C649" s="10"/>
      <c r="D649" s="10"/>
      <c r="E649" s="10"/>
      <c r="F649" s="10"/>
      <c r="G649" s="10"/>
    </row>
    <row r="650">
      <c r="A650" s="10"/>
      <c r="B650" s="10"/>
      <c r="C650" s="10"/>
      <c r="D650" s="10"/>
      <c r="E650" s="10"/>
      <c r="F650" s="10"/>
      <c r="G650" s="10"/>
    </row>
    <row r="651">
      <c r="A651" s="10"/>
      <c r="B651" s="10"/>
      <c r="C651" s="10"/>
      <c r="D651" s="10"/>
      <c r="E651" s="10"/>
      <c r="F651" s="10"/>
      <c r="G651" s="10"/>
    </row>
    <row r="652">
      <c r="A652" s="10"/>
      <c r="B652" s="10"/>
      <c r="C652" s="10"/>
      <c r="D652" s="10"/>
      <c r="E652" s="10"/>
      <c r="F652" s="10"/>
      <c r="G652" s="10"/>
    </row>
    <row r="653">
      <c r="A653" s="10"/>
      <c r="B653" s="10"/>
      <c r="C653" s="10"/>
      <c r="D653" s="10"/>
      <c r="E653" s="10"/>
      <c r="F653" s="10"/>
      <c r="G653" s="10"/>
    </row>
    <row r="654">
      <c r="A654" s="10"/>
      <c r="B654" s="10"/>
      <c r="C654" s="10"/>
      <c r="D654" s="10"/>
      <c r="E654" s="10"/>
      <c r="F654" s="10"/>
      <c r="G654" s="10"/>
    </row>
    <row r="655">
      <c r="A655" s="10"/>
      <c r="B655" s="10"/>
      <c r="C655" s="10"/>
      <c r="D655" s="10"/>
      <c r="E655" s="10"/>
      <c r="F655" s="10"/>
      <c r="G655" s="10"/>
    </row>
    <row r="656">
      <c r="A656" s="10"/>
      <c r="B656" s="10"/>
      <c r="C656" s="10"/>
      <c r="D656" s="10"/>
      <c r="E656" s="10"/>
      <c r="F656" s="10"/>
      <c r="G656" s="10"/>
    </row>
    <row r="657">
      <c r="A657" s="10"/>
      <c r="B657" s="10"/>
      <c r="C657" s="10"/>
      <c r="D657" s="10"/>
      <c r="E657" s="10"/>
      <c r="F657" s="10"/>
      <c r="G657" s="10"/>
    </row>
    <row r="658">
      <c r="A658" s="10"/>
      <c r="B658" s="10"/>
      <c r="C658" s="10"/>
      <c r="D658" s="10"/>
      <c r="E658" s="10"/>
      <c r="F658" s="10"/>
      <c r="G658" s="10"/>
    </row>
    <row r="659">
      <c r="A659" s="10"/>
      <c r="B659" s="10"/>
      <c r="C659" s="10"/>
      <c r="D659" s="10"/>
      <c r="E659" s="10"/>
      <c r="F659" s="10"/>
      <c r="G659" s="10"/>
    </row>
    <row r="660">
      <c r="A660" s="10"/>
      <c r="B660" s="10"/>
      <c r="C660" s="10"/>
      <c r="D660" s="10"/>
      <c r="E660" s="10"/>
      <c r="F660" s="10"/>
      <c r="G660" s="10"/>
    </row>
    <row r="661">
      <c r="A661" s="10"/>
      <c r="B661" s="10"/>
      <c r="C661" s="10"/>
      <c r="D661" s="10"/>
      <c r="E661" s="10"/>
      <c r="F661" s="10"/>
      <c r="G661" s="10"/>
    </row>
    <row r="662">
      <c r="A662" s="10"/>
      <c r="B662" s="10"/>
      <c r="C662" s="10"/>
      <c r="D662" s="10"/>
      <c r="E662" s="10"/>
      <c r="F662" s="10"/>
      <c r="G662" s="10"/>
    </row>
    <row r="663">
      <c r="A663" s="10"/>
      <c r="B663" s="10"/>
      <c r="C663" s="10"/>
      <c r="D663" s="10"/>
      <c r="E663" s="10"/>
      <c r="F663" s="10"/>
      <c r="G663" s="10"/>
    </row>
    <row r="664">
      <c r="A664" s="10"/>
      <c r="B664" s="10"/>
      <c r="C664" s="10"/>
      <c r="D664" s="10"/>
      <c r="E664" s="10"/>
      <c r="F664" s="10"/>
      <c r="G664" s="10"/>
    </row>
    <row r="665">
      <c r="A665" s="10"/>
      <c r="B665" s="10"/>
      <c r="C665" s="10"/>
      <c r="D665" s="10"/>
      <c r="E665" s="10"/>
      <c r="F665" s="10"/>
      <c r="G665" s="10"/>
    </row>
    <row r="666">
      <c r="A666" s="10"/>
      <c r="B666" s="10"/>
      <c r="C666" s="10"/>
      <c r="D666" s="10"/>
      <c r="E666" s="10"/>
      <c r="F666" s="10"/>
      <c r="G666" s="10"/>
    </row>
    <row r="667">
      <c r="A667" s="10"/>
      <c r="B667" s="10"/>
      <c r="C667" s="10"/>
      <c r="D667" s="10"/>
      <c r="E667" s="10"/>
      <c r="F667" s="10"/>
      <c r="G667" s="10"/>
    </row>
    <row r="668">
      <c r="A668" s="10"/>
      <c r="B668" s="10"/>
      <c r="C668" s="10"/>
      <c r="D668" s="10"/>
      <c r="E668" s="10"/>
      <c r="F668" s="10"/>
      <c r="G668" s="10"/>
    </row>
    <row r="669">
      <c r="A669" s="10"/>
      <c r="B669" s="10"/>
      <c r="C669" s="10"/>
      <c r="D669" s="10"/>
      <c r="E669" s="10"/>
      <c r="F669" s="10"/>
      <c r="G669" s="10"/>
    </row>
    <row r="670">
      <c r="A670" s="10"/>
      <c r="B670" s="10"/>
      <c r="C670" s="10"/>
      <c r="D670" s="10"/>
      <c r="E670" s="10"/>
      <c r="F670" s="10"/>
      <c r="G670" s="10"/>
    </row>
    <row r="671">
      <c r="A671" s="10"/>
      <c r="B671" s="10"/>
      <c r="C671" s="10"/>
      <c r="D671" s="10"/>
      <c r="E671" s="10"/>
      <c r="F671" s="10"/>
      <c r="G671" s="10"/>
    </row>
    <row r="672">
      <c r="A672" s="10"/>
      <c r="B672" s="10"/>
      <c r="C672" s="10"/>
      <c r="D672" s="10"/>
      <c r="E672" s="10"/>
      <c r="F672" s="10"/>
      <c r="G672" s="10"/>
    </row>
    <row r="673">
      <c r="A673" s="10"/>
      <c r="B673" s="10"/>
      <c r="C673" s="10"/>
      <c r="D673" s="10"/>
      <c r="E673" s="10"/>
      <c r="F673" s="10"/>
      <c r="G673" s="10"/>
    </row>
    <row r="674">
      <c r="A674" s="10"/>
      <c r="B674" s="10"/>
      <c r="C674" s="10"/>
      <c r="D674" s="10"/>
      <c r="E674" s="10"/>
      <c r="F674" s="10"/>
      <c r="G674" s="10"/>
    </row>
    <row r="675">
      <c r="A675" s="10"/>
      <c r="B675" s="10"/>
      <c r="C675" s="10"/>
      <c r="D675" s="10"/>
      <c r="E675" s="10"/>
      <c r="F675" s="10"/>
      <c r="G675" s="10"/>
    </row>
    <row r="676">
      <c r="A676" s="10"/>
      <c r="B676" s="10"/>
      <c r="C676" s="10"/>
      <c r="D676" s="10"/>
      <c r="E676" s="10"/>
      <c r="F676" s="10"/>
      <c r="G676" s="10"/>
    </row>
    <row r="677">
      <c r="A677" s="10"/>
      <c r="B677" s="10"/>
      <c r="C677" s="10"/>
      <c r="D677" s="10"/>
      <c r="E677" s="10"/>
      <c r="F677" s="10"/>
      <c r="G677" s="10"/>
    </row>
    <row r="678">
      <c r="A678" s="10"/>
      <c r="B678" s="10"/>
      <c r="C678" s="10"/>
      <c r="D678" s="10"/>
      <c r="E678" s="10"/>
      <c r="F678" s="10"/>
      <c r="G678" s="10"/>
    </row>
    <row r="679">
      <c r="A679" s="10"/>
      <c r="B679" s="10"/>
      <c r="C679" s="10"/>
      <c r="D679" s="10"/>
      <c r="E679" s="10"/>
      <c r="F679" s="10"/>
      <c r="G679" s="10"/>
    </row>
    <row r="680">
      <c r="A680" s="10"/>
      <c r="B680" s="10"/>
      <c r="C680" s="10"/>
      <c r="D680" s="10"/>
      <c r="E680" s="10"/>
      <c r="F680" s="10"/>
      <c r="G680" s="10"/>
    </row>
    <row r="681">
      <c r="A681" s="10"/>
      <c r="B681" s="10"/>
      <c r="C681" s="10"/>
      <c r="D681" s="10"/>
      <c r="E681" s="10"/>
      <c r="F681" s="10"/>
      <c r="G681" s="10"/>
    </row>
    <row r="682">
      <c r="A682" s="10"/>
      <c r="B682" s="10"/>
      <c r="C682" s="10"/>
      <c r="D682" s="10"/>
      <c r="E682" s="10"/>
      <c r="F682" s="10"/>
      <c r="G682" s="10"/>
    </row>
    <row r="683">
      <c r="A683" s="10"/>
      <c r="B683" s="10"/>
      <c r="C683" s="10"/>
      <c r="D683" s="10"/>
      <c r="E683" s="10"/>
      <c r="F683" s="10"/>
      <c r="G683" s="10"/>
    </row>
    <row r="684">
      <c r="A684" s="10"/>
      <c r="B684" s="10"/>
      <c r="C684" s="10"/>
      <c r="D684" s="10"/>
      <c r="E684" s="10"/>
      <c r="F684" s="10"/>
      <c r="G684" s="10"/>
    </row>
    <row r="685">
      <c r="A685" s="10"/>
      <c r="B685" s="10"/>
      <c r="C685" s="10"/>
      <c r="D685" s="10"/>
      <c r="E685" s="10"/>
      <c r="F685" s="10"/>
      <c r="G685" s="10"/>
    </row>
    <row r="686">
      <c r="A686" s="10"/>
      <c r="B686" s="10"/>
      <c r="C686" s="10"/>
      <c r="D686" s="10"/>
      <c r="E686" s="10"/>
      <c r="F686" s="10"/>
      <c r="G686" s="10"/>
    </row>
    <row r="687">
      <c r="A687" s="10"/>
      <c r="B687" s="10"/>
      <c r="C687" s="10"/>
      <c r="D687" s="10"/>
      <c r="E687" s="10"/>
      <c r="F687" s="10"/>
      <c r="G687" s="10"/>
    </row>
    <row r="688">
      <c r="A688" s="10"/>
      <c r="B688" s="10"/>
      <c r="C688" s="10"/>
      <c r="D688" s="10"/>
      <c r="E688" s="10"/>
      <c r="F688" s="10"/>
      <c r="G688" s="10"/>
    </row>
    <row r="689">
      <c r="A689" s="10"/>
      <c r="B689" s="10"/>
      <c r="C689" s="10"/>
      <c r="D689" s="10"/>
      <c r="E689" s="10"/>
      <c r="F689" s="10"/>
      <c r="G689" s="10"/>
    </row>
    <row r="690">
      <c r="A690" s="10"/>
      <c r="B690" s="10"/>
      <c r="C690" s="10"/>
      <c r="D690" s="10"/>
      <c r="E690" s="10"/>
      <c r="F690" s="10"/>
      <c r="G690" s="10"/>
    </row>
    <row r="691">
      <c r="A691" s="10"/>
      <c r="B691" s="10"/>
      <c r="C691" s="10"/>
      <c r="D691" s="10"/>
      <c r="E691" s="10"/>
      <c r="F691" s="10"/>
      <c r="G691" s="10"/>
    </row>
    <row r="692">
      <c r="A692" s="10"/>
      <c r="B692" s="10"/>
      <c r="C692" s="10"/>
      <c r="D692" s="10"/>
      <c r="E692" s="10"/>
      <c r="F692" s="10"/>
      <c r="G692" s="10"/>
    </row>
    <row r="693">
      <c r="A693" s="10"/>
      <c r="B693" s="10"/>
      <c r="C693" s="10"/>
      <c r="D693" s="10"/>
      <c r="E693" s="10"/>
      <c r="F693" s="10"/>
      <c r="G693" s="10"/>
    </row>
    <row r="694">
      <c r="A694" s="10"/>
      <c r="B694" s="10"/>
      <c r="C694" s="10"/>
      <c r="D694" s="10"/>
      <c r="E694" s="10"/>
      <c r="F694" s="10"/>
      <c r="G694" s="10"/>
    </row>
    <row r="695">
      <c r="A695" s="10"/>
      <c r="B695" s="10"/>
      <c r="C695" s="10"/>
      <c r="D695" s="10"/>
      <c r="E695" s="10"/>
      <c r="F695" s="10"/>
      <c r="G695" s="10"/>
    </row>
    <row r="696">
      <c r="A696" s="10"/>
      <c r="B696" s="10"/>
      <c r="C696" s="10"/>
      <c r="D696" s="10"/>
      <c r="E696" s="10"/>
      <c r="F696" s="10"/>
      <c r="G696" s="10"/>
    </row>
    <row r="697">
      <c r="A697" s="10"/>
      <c r="B697" s="10"/>
      <c r="C697" s="10"/>
      <c r="D697" s="10"/>
      <c r="E697" s="10"/>
      <c r="F697" s="10"/>
      <c r="G697" s="10"/>
    </row>
    <row r="698">
      <c r="A698" s="10"/>
      <c r="B698" s="10"/>
      <c r="C698" s="10"/>
      <c r="D698" s="10"/>
      <c r="E698" s="10"/>
      <c r="F698" s="10"/>
      <c r="G698" s="10"/>
    </row>
    <row r="699">
      <c r="A699" s="10"/>
      <c r="B699" s="10"/>
      <c r="C699" s="10"/>
      <c r="D699" s="10"/>
      <c r="E699" s="10"/>
      <c r="F699" s="10"/>
      <c r="G699" s="10"/>
    </row>
    <row r="700">
      <c r="A700" s="10"/>
      <c r="B700" s="10"/>
      <c r="C700" s="10"/>
      <c r="D700" s="10"/>
      <c r="E700" s="10"/>
      <c r="F700" s="10"/>
      <c r="G700" s="10"/>
    </row>
    <row r="701">
      <c r="A701" s="10"/>
      <c r="B701" s="10"/>
      <c r="C701" s="10"/>
      <c r="D701" s="10"/>
      <c r="E701" s="10"/>
      <c r="F701" s="10"/>
      <c r="G701" s="10"/>
    </row>
    <row r="702">
      <c r="A702" s="10"/>
      <c r="B702" s="10"/>
      <c r="C702" s="10"/>
      <c r="D702" s="10"/>
      <c r="E702" s="10"/>
      <c r="F702" s="10"/>
      <c r="G702" s="10"/>
    </row>
    <row r="703">
      <c r="A703" s="10"/>
      <c r="B703" s="10"/>
      <c r="C703" s="10"/>
      <c r="D703" s="10"/>
      <c r="E703" s="10"/>
      <c r="F703" s="10"/>
      <c r="G703" s="10"/>
    </row>
    <row r="704">
      <c r="A704" s="10"/>
      <c r="B704" s="10"/>
      <c r="C704" s="10"/>
      <c r="D704" s="10"/>
      <c r="E704" s="10"/>
      <c r="F704" s="10"/>
      <c r="G704" s="10"/>
    </row>
    <row r="705">
      <c r="A705" s="10"/>
      <c r="B705" s="10"/>
      <c r="C705" s="10"/>
      <c r="D705" s="10"/>
      <c r="E705" s="10"/>
      <c r="F705" s="10"/>
      <c r="G705" s="10"/>
    </row>
    <row r="706">
      <c r="A706" s="10"/>
      <c r="B706" s="10"/>
      <c r="C706" s="10"/>
      <c r="D706" s="10"/>
      <c r="E706" s="10"/>
      <c r="F706" s="10"/>
      <c r="G706" s="10"/>
    </row>
    <row r="707">
      <c r="A707" s="10"/>
      <c r="B707" s="10"/>
      <c r="C707" s="10"/>
      <c r="D707" s="10"/>
      <c r="E707" s="10"/>
      <c r="F707" s="10"/>
      <c r="G707" s="10"/>
    </row>
    <row r="708">
      <c r="A708" s="10"/>
      <c r="B708" s="10"/>
      <c r="C708" s="10"/>
      <c r="D708" s="10"/>
      <c r="E708" s="10"/>
      <c r="F708" s="10"/>
      <c r="G708" s="10"/>
    </row>
    <row r="709">
      <c r="A709" s="10"/>
      <c r="B709" s="10"/>
      <c r="C709" s="10"/>
      <c r="D709" s="10"/>
      <c r="E709" s="10"/>
      <c r="F709" s="10"/>
      <c r="G709" s="10"/>
    </row>
    <row r="710">
      <c r="A710" s="10"/>
      <c r="B710" s="10"/>
      <c r="C710" s="10"/>
      <c r="D710" s="10"/>
      <c r="E710" s="10"/>
      <c r="F710" s="10"/>
      <c r="G710" s="10"/>
    </row>
    <row r="711">
      <c r="A711" s="10"/>
      <c r="B711" s="10"/>
      <c r="C711" s="10"/>
      <c r="D711" s="10"/>
      <c r="E711" s="10"/>
      <c r="F711" s="10"/>
      <c r="G711" s="10"/>
    </row>
    <row r="712">
      <c r="A712" s="10"/>
      <c r="B712" s="10"/>
      <c r="C712" s="10"/>
      <c r="D712" s="10"/>
      <c r="E712" s="10"/>
      <c r="F712" s="10"/>
      <c r="G712" s="10"/>
    </row>
    <row r="713">
      <c r="A713" s="10"/>
      <c r="B713" s="10"/>
      <c r="C713" s="10"/>
      <c r="D713" s="10"/>
      <c r="E713" s="10"/>
      <c r="F713" s="10"/>
      <c r="G713" s="10"/>
    </row>
    <row r="714">
      <c r="A714" s="10"/>
      <c r="B714" s="10"/>
      <c r="C714" s="10"/>
      <c r="D714" s="10"/>
      <c r="E714" s="10"/>
      <c r="F714" s="10"/>
      <c r="G714" s="10"/>
    </row>
    <row r="715">
      <c r="A715" s="10"/>
      <c r="B715" s="10"/>
      <c r="C715" s="10"/>
      <c r="D715" s="10"/>
      <c r="E715" s="10"/>
      <c r="F715" s="10"/>
      <c r="G715" s="10"/>
    </row>
    <row r="716">
      <c r="A716" s="10"/>
      <c r="B716" s="10"/>
      <c r="C716" s="10"/>
      <c r="D716" s="10"/>
      <c r="E716" s="10"/>
      <c r="F716" s="10"/>
      <c r="G716" s="10"/>
    </row>
    <row r="717">
      <c r="A717" s="10"/>
      <c r="B717" s="10"/>
      <c r="C717" s="10"/>
      <c r="D717" s="10"/>
      <c r="E717" s="10"/>
      <c r="F717" s="10"/>
      <c r="G717" s="10"/>
    </row>
    <row r="718">
      <c r="A718" s="10"/>
      <c r="B718" s="10"/>
      <c r="C718" s="10"/>
      <c r="D718" s="10"/>
      <c r="E718" s="10"/>
      <c r="F718" s="10"/>
      <c r="G718" s="10"/>
    </row>
    <row r="719">
      <c r="A719" s="10"/>
      <c r="B719" s="10"/>
      <c r="C719" s="10"/>
      <c r="D719" s="10"/>
      <c r="E719" s="10"/>
      <c r="F719" s="10"/>
      <c r="G719" s="10"/>
    </row>
    <row r="720">
      <c r="A720" s="10"/>
      <c r="B720" s="10"/>
      <c r="C720" s="10"/>
      <c r="D720" s="10"/>
      <c r="E720" s="10"/>
      <c r="F720" s="10"/>
      <c r="G720" s="10"/>
    </row>
    <row r="721">
      <c r="A721" s="10"/>
      <c r="B721" s="10"/>
      <c r="C721" s="10"/>
      <c r="D721" s="10"/>
      <c r="E721" s="10"/>
      <c r="F721" s="10"/>
      <c r="G721" s="10"/>
    </row>
    <row r="722">
      <c r="A722" s="10"/>
      <c r="B722" s="10"/>
      <c r="C722" s="10"/>
      <c r="D722" s="10"/>
      <c r="E722" s="10"/>
      <c r="F722" s="10"/>
      <c r="G722" s="10"/>
    </row>
    <row r="723">
      <c r="A723" s="10"/>
      <c r="B723" s="10"/>
      <c r="C723" s="10"/>
      <c r="D723" s="10"/>
      <c r="E723" s="10"/>
      <c r="F723" s="10"/>
      <c r="G723" s="10"/>
    </row>
    <row r="724">
      <c r="A724" s="10"/>
      <c r="B724" s="10"/>
      <c r="C724" s="10"/>
      <c r="D724" s="10"/>
      <c r="E724" s="10"/>
      <c r="F724" s="10"/>
      <c r="G724" s="10"/>
    </row>
    <row r="725">
      <c r="A725" s="10"/>
      <c r="B725" s="10"/>
      <c r="C725" s="10"/>
      <c r="D725" s="10"/>
      <c r="E725" s="10"/>
      <c r="F725" s="10"/>
      <c r="G725" s="10"/>
    </row>
    <row r="726">
      <c r="A726" s="10"/>
      <c r="B726" s="10"/>
      <c r="C726" s="10"/>
      <c r="D726" s="10"/>
      <c r="E726" s="10"/>
      <c r="F726" s="10"/>
      <c r="G726" s="10"/>
    </row>
    <row r="727">
      <c r="A727" s="10"/>
      <c r="B727" s="10"/>
      <c r="C727" s="10"/>
      <c r="D727" s="10"/>
      <c r="E727" s="10"/>
      <c r="F727" s="10"/>
      <c r="G727" s="10"/>
    </row>
    <row r="728">
      <c r="A728" s="10"/>
      <c r="B728" s="10"/>
      <c r="C728" s="10"/>
      <c r="D728" s="10"/>
      <c r="E728" s="10"/>
      <c r="F728" s="10"/>
      <c r="G728" s="10"/>
    </row>
    <row r="729">
      <c r="A729" s="10"/>
      <c r="B729" s="10"/>
      <c r="C729" s="10"/>
      <c r="D729" s="10"/>
      <c r="E729" s="10"/>
      <c r="F729" s="10"/>
      <c r="G729" s="10"/>
    </row>
    <row r="730">
      <c r="A730" s="10"/>
      <c r="B730" s="10"/>
      <c r="C730" s="10"/>
      <c r="D730" s="10"/>
      <c r="E730" s="10"/>
      <c r="F730" s="10"/>
      <c r="G730" s="10"/>
    </row>
    <row r="731">
      <c r="A731" s="10"/>
      <c r="B731" s="10"/>
      <c r="C731" s="10"/>
      <c r="D731" s="10"/>
      <c r="E731" s="10"/>
      <c r="F731" s="10"/>
      <c r="G731" s="10"/>
    </row>
    <row r="732">
      <c r="A732" s="10"/>
      <c r="B732" s="10"/>
      <c r="C732" s="10"/>
      <c r="D732" s="10"/>
      <c r="E732" s="10"/>
      <c r="F732" s="10"/>
      <c r="G732" s="10"/>
    </row>
    <row r="733">
      <c r="A733" s="10"/>
      <c r="B733" s="10"/>
      <c r="C733" s="10"/>
      <c r="D733" s="10"/>
      <c r="E733" s="10"/>
      <c r="F733" s="10"/>
      <c r="G733" s="10"/>
    </row>
    <row r="734">
      <c r="A734" s="10"/>
      <c r="B734" s="10"/>
      <c r="C734" s="10"/>
      <c r="D734" s="10"/>
      <c r="E734" s="10"/>
      <c r="F734" s="10"/>
      <c r="G734" s="10"/>
    </row>
    <row r="735">
      <c r="A735" s="10"/>
      <c r="B735" s="10"/>
      <c r="C735" s="10"/>
      <c r="D735" s="10"/>
      <c r="E735" s="10"/>
      <c r="F735" s="10"/>
      <c r="G735" s="10"/>
    </row>
    <row r="736">
      <c r="A736" s="10"/>
      <c r="B736" s="10"/>
      <c r="C736" s="10"/>
      <c r="D736" s="10"/>
      <c r="E736" s="10"/>
      <c r="F736" s="10"/>
      <c r="G736" s="10"/>
    </row>
    <row r="737">
      <c r="A737" s="10"/>
      <c r="B737" s="10"/>
      <c r="C737" s="10"/>
      <c r="D737" s="10"/>
      <c r="E737" s="10"/>
      <c r="F737" s="10"/>
      <c r="G737" s="10"/>
    </row>
    <row r="738">
      <c r="A738" s="10"/>
      <c r="B738" s="10"/>
      <c r="C738" s="10"/>
      <c r="D738" s="10"/>
      <c r="E738" s="10"/>
      <c r="F738" s="10"/>
      <c r="G738" s="10"/>
    </row>
    <row r="739">
      <c r="A739" s="10"/>
      <c r="B739" s="10"/>
      <c r="C739" s="10"/>
      <c r="D739" s="10"/>
      <c r="E739" s="10"/>
      <c r="F739" s="10"/>
      <c r="G739" s="10"/>
    </row>
    <row r="740">
      <c r="A740" s="10"/>
      <c r="B740" s="10"/>
      <c r="C740" s="10"/>
      <c r="D740" s="10"/>
      <c r="E740" s="10"/>
      <c r="F740" s="10"/>
      <c r="G740" s="10"/>
    </row>
    <row r="741">
      <c r="A741" s="10"/>
      <c r="B741" s="10"/>
      <c r="C741" s="10"/>
      <c r="D741" s="10"/>
      <c r="E741" s="10"/>
      <c r="F741" s="10"/>
      <c r="G741" s="10"/>
    </row>
    <row r="742">
      <c r="A742" s="10"/>
      <c r="B742" s="10"/>
      <c r="C742" s="10"/>
      <c r="D742" s="10"/>
      <c r="E742" s="10"/>
      <c r="F742" s="10"/>
      <c r="G742" s="10"/>
    </row>
    <row r="743">
      <c r="A743" s="10"/>
      <c r="B743" s="10"/>
      <c r="C743" s="10"/>
      <c r="D743" s="10"/>
      <c r="E743" s="10"/>
      <c r="F743" s="10"/>
      <c r="G743" s="10"/>
    </row>
    <row r="744">
      <c r="A744" s="10"/>
      <c r="B744" s="10"/>
      <c r="C744" s="10"/>
      <c r="D744" s="10"/>
      <c r="E744" s="10"/>
      <c r="F744" s="10"/>
      <c r="G744" s="10"/>
    </row>
    <row r="745">
      <c r="A745" s="10"/>
      <c r="B745" s="10"/>
      <c r="C745" s="10"/>
      <c r="D745" s="10"/>
      <c r="E745" s="10"/>
      <c r="F745" s="10"/>
      <c r="G745" s="10"/>
    </row>
    <row r="746">
      <c r="A746" s="10"/>
      <c r="B746" s="10"/>
      <c r="C746" s="10"/>
      <c r="D746" s="10"/>
      <c r="E746" s="10"/>
      <c r="F746" s="10"/>
      <c r="G746" s="10"/>
    </row>
    <row r="747">
      <c r="A747" s="10"/>
      <c r="B747" s="10"/>
      <c r="C747" s="10"/>
      <c r="D747" s="10"/>
      <c r="E747" s="10"/>
      <c r="F747" s="10"/>
      <c r="G747" s="10"/>
    </row>
    <row r="748">
      <c r="A748" s="10"/>
      <c r="B748" s="10"/>
      <c r="C748" s="10"/>
      <c r="D748" s="10"/>
      <c r="E748" s="10"/>
      <c r="F748" s="10"/>
      <c r="G748" s="10"/>
    </row>
    <row r="749">
      <c r="A749" s="10"/>
      <c r="B749" s="10"/>
      <c r="C749" s="10"/>
      <c r="D749" s="10"/>
      <c r="E749" s="10"/>
      <c r="F749" s="10"/>
      <c r="G749" s="10"/>
    </row>
    <row r="750">
      <c r="A750" s="10"/>
      <c r="B750" s="10"/>
      <c r="C750" s="10"/>
      <c r="D750" s="10"/>
      <c r="E750" s="10"/>
      <c r="F750" s="10"/>
      <c r="G750" s="10"/>
    </row>
    <row r="751">
      <c r="A751" s="10"/>
      <c r="B751" s="10"/>
      <c r="C751" s="10"/>
      <c r="D751" s="10"/>
      <c r="E751" s="10"/>
      <c r="F751" s="10"/>
      <c r="G751" s="10"/>
    </row>
    <row r="752">
      <c r="A752" s="10"/>
      <c r="B752" s="10"/>
      <c r="C752" s="10"/>
      <c r="D752" s="10"/>
      <c r="E752" s="10"/>
      <c r="F752" s="10"/>
      <c r="G752" s="10"/>
    </row>
    <row r="753">
      <c r="A753" s="10"/>
      <c r="B753" s="10"/>
      <c r="C753" s="10"/>
      <c r="D753" s="10"/>
      <c r="E753" s="10"/>
      <c r="F753" s="10"/>
      <c r="G753" s="10"/>
    </row>
    <row r="754">
      <c r="A754" s="10"/>
      <c r="B754" s="10"/>
      <c r="C754" s="10"/>
      <c r="D754" s="10"/>
      <c r="E754" s="10"/>
      <c r="F754" s="10"/>
      <c r="G754" s="10"/>
    </row>
    <row r="755">
      <c r="A755" s="10"/>
      <c r="B755" s="10"/>
      <c r="C755" s="10"/>
      <c r="D755" s="10"/>
      <c r="E755" s="10"/>
      <c r="F755" s="10"/>
      <c r="G755" s="10"/>
    </row>
    <row r="756">
      <c r="A756" s="10"/>
      <c r="B756" s="10"/>
      <c r="C756" s="10"/>
      <c r="D756" s="10"/>
      <c r="E756" s="10"/>
      <c r="F756" s="10"/>
      <c r="G756" s="10"/>
    </row>
    <row r="757">
      <c r="A757" s="10"/>
      <c r="B757" s="10"/>
      <c r="C757" s="10"/>
      <c r="D757" s="10"/>
      <c r="E757" s="10"/>
      <c r="F757" s="10"/>
      <c r="G757" s="10"/>
    </row>
    <row r="758">
      <c r="A758" s="10"/>
      <c r="B758" s="10"/>
      <c r="C758" s="10"/>
      <c r="D758" s="10"/>
      <c r="E758" s="10"/>
      <c r="F758" s="10"/>
      <c r="G758" s="10"/>
    </row>
    <row r="759">
      <c r="A759" s="10"/>
      <c r="B759" s="10"/>
      <c r="C759" s="10"/>
      <c r="D759" s="10"/>
      <c r="E759" s="10"/>
      <c r="F759" s="10"/>
      <c r="G759" s="10"/>
    </row>
    <row r="760">
      <c r="A760" s="10"/>
      <c r="B760" s="10"/>
      <c r="C760" s="10"/>
      <c r="D760" s="10"/>
      <c r="E760" s="10"/>
      <c r="F760" s="10"/>
      <c r="G760" s="10"/>
    </row>
    <row r="761">
      <c r="A761" s="10"/>
      <c r="B761" s="10"/>
      <c r="C761" s="10"/>
      <c r="D761" s="10"/>
      <c r="E761" s="10"/>
      <c r="F761" s="10"/>
      <c r="G761" s="10"/>
    </row>
    <row r="762">
      <c r="A762" s="10"/>
      <c r="B762" s="10"/>
      <c r="C762" s="10"/>
      <c r="D762" s="10"/>
      <c r="E762" s="10"/>
      <c r="F762" s="10"/>
      <c r="G762" s="10"/>
    </row>
    <row r="763">
      <c r="A763" s="10"/>
      <c r="B763" s="10"/>
      <c r="C763" s="10"/>
      <c r="D763" s="10"/>
      <c r="E763" s="10"/>
      <c r="F763" s="10"/>
      <c r="G763" s="10"/>
    </row>
    <row r="764">
      <c r="A764" s="10"/>
      <c r="B764" s="10"/>
      <c r="C764" s="10"/>
      <c r="D764" s="10"/>
      <c r="E764" s="10"/>
      <c r="F764" s="10"/>
      <c r="G764" s="10"/>
    </row>
    <row r="765">
      <c r="A765" s="10"/>
      <c r="B765" s="10"/>
      <c r="C765" s="10"/>
      <c r="D765" s="10"/>
      <c r="E765" s="10"/>
      <c r="F765" s="10"/>
      <c r="G765" s="10"/>
    </row>
    <row r="766">
      <c r="A766" s="10"/>
      <c r="B766" s="10"/>
      <c r="C766" s="10"/>
      <c r="D766" s="10"/>
      <c r="E766" s="10"/>
      <c r="F766" s="10"/>
      <c r="G766" s="10"/>
    </row>
    <row r="767">
      <c r="A767" s="10"/>
      <c r="B767" s="10"/>
      <c r="C767" s="10"/>
      <c r="D767" s="10"/>
      <c r="E767" s="10"/>
      <c r="F767" s="10"/>
      <c r="G767" s="10"/>
    </row>
    <row r="768">
      <c r="A768" s="10"/>
      <c r="B768" s="10"/>
      <c r="C768" s="10"/>
      <c r="D768" s="10"/>
      <c r="E768" s="10"/>
      <c r="F768" s="10"/>
      <c r="G768" s="10"/>
    </row>
    <row r="769">
      <c r="A769" s="10"/>
      <c r="B769" s="10"/>
      <c r="C769" s="10"/>
      <c r="D769" s="10"/>
      <c r="E769" s="10"/>
      <c r="F769" s="10"/>
      <c r="G769" s="10"/>
    </row>
    <row r="770">
      <c r="A770" s="10"/>
      <c r="B770" s="10"/>
      <c r="C770" s="10"/>
      <c r="D770" s="10"/>
      <c r="E770" s="10"/>
      <c r="F770" s="10"/>
      <c r="G770" s="10"/>
    </row>
    <row r="771">
      <c r="A771" s="10"/>
      <c r="B771" s="10"/>
      <c r="C771" s="10"/>
      <c r="D771" s="10"/>
      <c r="E771" s="10"/>
      <c r="F771" s="10"/>
      <c r="G771" s="10"/>
    </row>
    <row r="772">
      <c r="A772" s="10"/>
      <c r="B772" s="10"/>
      <c r="C772" s="10"/>
      <c r="D772" s="10"/>
      <c r="E772" s="10"/>
      <c r="F772" s="10"/>
      <c r="G772" s="10"/>
    </row>
    <row r="773">
      <c r="A773" s="10"/>
      <c r="B773" s="10"/>
      <c r="C773" s="10"/>
      <c r="D773" s="10"/>
      <c r="E773" s="10"/>
      <c r="F773" s="10"/>
      <c r="G773" s="10"/>
    </row>
    <row r="774">
      <c r="A774" s="10"/>
      <c r="B774" s="10"/>
      <c r="C774" s="10"/>
      <c r="D774" s="10"/>
      <c r="E774" s="10"/>
      <c r="F774" s="10"/>
      <c r="G774" s="10"/>
    </row>
    <row r="775">
      <c r="A775" s="10"/>
      <c r="B775" s="10"/>
      <c r="C775" s="10"/>
      <c r="D775" s="10"/>
      <c r="E775" s="10"/>
      <c r="F775" s="10"/>
      <c r="G775" s="10"/>
    </row>
    <row r="776">
      <c r="A776" s="10"/>
      <c r="B776" s="10"/>
      <c r="C776" s="10"/>
      <c r="D776" s="10"/>
      <c r="E776" s="10"/>
      <c r="F776" s="10"/>
      <c r="G776" s="10"/>
    </row>
    <row r="777">
      <c r="A777" s="10"/>
      <c r="B777" s="10"/>
      <c r="C777" s="10"/>
      <c r="D777" s="10"/>
      <c r="E777" s="10"/>
      <c r="F777" s="10"/>
      <c r="G777" s="10"/>
    </row>
    <row r="778">
      <c r="A778" s="10"/>
      <c r="B778" s="10"/>
      <c r="C778" s="10"/>
      <c r="D778" s="10"/>
      <c r="E778" s="10"/>
      <c r="F778" s="10"/>
      <c r="G778" s="10"/>
    </row>
    <row r="779">
      <c r="A779" s="10"/>
      <c r="B779" s="10"/>
      <c r="C779" s="10"/>
      <c r="D779" s="10"/>
      <c r="E779" s="10"/>
      <c r="F779" s="10"/>
      <c r="G779" s="10"/>
    </row>
    <row r="780">
      <c r="A780" s="10"/>
      <c r="B780" s="10"/>
      <c r="C780" s="10"/>
      <c r="D780" s="10"/>
      <c r="E780" s="10"/>
      <c r="F780" s="10"/>
      <c r="G780" s="10"/>
    </row>
    <row r="781">
      <c r="A781" s="10"/>
      <c r="B781" s="10"/>
      <c r="C781" s="10"/>
      <c r="D781" s="10"/>
      <c r="E781" s="10"/>
      <c r="F781" s="10"/>
      <c r="G781" s="10"/>
    </row>
    <row r="782">
      <c r="A782" s="10"/>
      <c r="B782" s="10"/>
      <c r="C782" s="10"/>
      <c r="D782" s="10"/>
      <c r="E782" s="10"/>
      <c r="F782" s="10"/>
      <c r="G782" s="10"/>
    </row>
    <row r="783">
      <c r="A783" s="10"/>
      <c r="B783" s="10"/>
      <c r="C783" s="10"/>
      <c r="D783" s="10"/>
      <c r="E783" s="10"/>
      <c r="F783" s="10"/>
      <c r="G783" s="10"/>
    </row>
    <row r="784">
      <c r="A784" s="10"/>
      <c r="B784" s="10"/>
      <c r="C784" s="10"/>
      <c r="D784" s="10"/>
      <c r="E784" s="10"/>
      <c r="F784" s="10"/>
      <c r="G784" s="10"/>
    </row>
    <row r="785">
      <c r="A785" s="10"/>
      <c r="B785" s="10"/>
      <c r="C785" s="10"/>
      <c r="D785" s="10"/>
      <c r="E785" s="10"/>
      <c r="F785" s="10"/>
      <c r="G785" s="10"/>
    </row>
    <row r="786">
      <c r="A786" s="10"/>
      <c r="B786" s="10"/>
      <c r="C786" s="10"/>
      <c r="D786" s="10"/>
      <c r="E786" s="10"/>
      <c r="F786" s="10"/>
      <c r="G786" s="10"/>
    </row>
    <row r="787">
      <c r="A787" s="10"/>
      <c r="B787" s="10"/>
      <c r="C787" s="10"/>
      <c r="D787" s="10"/>
      <c r="E787" s="10"/>
      <c r="F787" s="10"/>
      <c r="G787" s="10"/>
    </row>
    <row r="788">
      <c r="A788" s="10"/>
      <c r="B788" s="10"/>
      <c r="C788" s="10"/>
      <c r="D788" s="10"/>
      <c r="E788" s="10"/>
      <c r="F788" s="10"/>
      <c r="G788" s="10"/>
    </row>
    <row r="789">
      <c r="A789" s="10"/>
      <c r="B789" s="10"/>
      <c r="C789" s="10"/>
      <c r="D789" s="10"/>
      <c r="E789" s="10"/>
      <c r="F789" s="10"/>
      <c r="G789" s="10"/>
    </row>
    <row r="790">
      <c r="A790" s="10"/>
      <c r="B790" s="10"/>
      <c r="C790" s="10"/>
      <c r="D790" s="10"/>
      <c r="E790" s="10"/>
      <c r="F790" s="10"/>
      <c r="G790" s="10"/>
    </row>
    <row r="791">
      <c r="A791" s="10"/>
      <c r="B791" s="10"/>
      <c r="C791" s="10"/>
      <c r="D791" s="10"/>
      <c r="E791" s="10"/>
      <c r="F791" s="10"/>
      <c r="G791" s="10"/>
    </row>
    <row r="792">
      <c r="A792" s="10"/>
      <c r="B792" s="10"/>
      <c r="C792" s="10"/>
      <c r="D792" s="10"/>
      <c r="E792" s="10"/>
      <c r="F792" s="10"/>
      <c r="G792" s="10"/>
    </row>
    <row r="793">
      <c r="A793" s="10"/>
      <c r="B793" s="10"/>
      <c r="C793" s="10"/>
      <c r="D793" s="10"/>
      <c r="E793" s="10"/>
      <c r="F793" s="10"/>
      <c r="G793" s="10"/>
    </row>
    <row r="794">
      <c r="A794" s="10"/>
      <c r="B794" s="10"/>
      <c r="C794" s="10"/>
      <c r="D794" s="10"/>
      <c r="E794" s="10"/>
      <c r="F794" s="10"/>
      <c r="G794" s="10"/>
    </row>
    <row r="795">
      <c r="A795" s="10"/>
      <c r="B795" s="10"/>
      <c r="C795" s="10"/>
      <c r="D795" s="10"/>
      <c r="E795" s="10"/>
      <c r="F795" s="10"/>
      <c r="G795" s="10"/>
    </row>
    <row r="796">
      <c r="A796" s="10"/>
      <c r="B796" s="10"/>
      <c r="C796" s="10"/>
      <c r="D796" s="10"/>
      <c r="E796" s="10"/>
      <c r="F796" s="10"/>
      <c r="G796" s="10"/>
    </row>
    <row r="797">
      <c r="A797" s="10"/>
      <c r="B797" s="10"/>
      <c r="C797" s="10"/>
      <c r="D797" s="10"/>
      <c r="E797" s="10"/>
      <c r="F797" s="10"/>
      <c r="G797" s="10"/>
    </row>
    <row r="798">
      <c r="A798" s="10"/>
      <c r="B798" s="10"/>
      <c r="C798" s="10"/>
      <c r="D798" s="10"/>
      <c r="E798" s="10"/>
      <c r="F798" s="10"/>
      <c r="G798" s="10"/>
    </row>
    <row r="799">
      <c r="A799" s="10"/>
      <c r="B799" s="10"/>
      <c r="C799" s="10"/>
      <c r="D799" s="10"/>
      <c r="E799" s="10"/>
      <c r="F799" s="10"/>
      <c r="G799" s="10"/>
    </row>
    <row r="800">
      <c r="A800" s="10"/>
      <c r="B800" s="10"/>
      <c r="C800" s="10"/>
      <c r="D800" s="10"/>
      <c r="E800" s="10"/>
      <c r="F800" s="10"/>
      <c r="G800" s="10"/>
    </row>
    <row r="801">
      <c r="A801" s="10"/>
      <c r="B801" s="10"/>
      <c r="C801" s="10"/>
      <c r="D801" s="10"/>
      <c r="E801" s="10"/>
      <c r="F801" s="10"/>
      <c r="G801" s="10"/>
    </row>
    <row r="802">
      <c r="A802" s="10"/>
      <c r="B802" s="10"/>
      <c r="C802" s="10"/>
      <c r="D802" s="10"/>
      <c r="E802" s="10"/>
      <c r="F802" s="10"/>
      <c r="G802" s="10"/>
    </row>
    <row r="803">
      <c r="A803" s="10"/>
      <c r="B803" s="10"/>
      <c r="C803" s="10"/>
      <c r="D803" s="10"/>
      <c r="E803" s="10"/>
      <c r="F803" s="10"/>
      <c r="G803" s="10"/>
    </row>
    <row r="804">
      <c r="A804" s="10"/>
      <c r="B804" s="10"/>
      <c r="C804" s="10"/>
      <c r="D804" s="10"/>
      <c r="E804" s="10"/>
      <c r="F804" s="10"/>
      <c r="G804" s="10"/>
    </row>
    <row r="805">
      <c r="A805" s="10"/>
      <c r="B805" s="10"/>
      <c r="C805" s="10"/>
      <c r="D805" s="10"/>
      <c r="E805" s="10"/>
      <c r="F805" s="10"/>
      <c r="G805" s="10"/>
    </row>
    <row r="806">
      <c r="A806" s="10"/>
      <c r="B806" s="10"/>
      <c r="C806" s="10"/>
      <c r="D806" s="10"/>
      <c r="E806" s="10"/>
      <c r="F806" s="10"/>
      <c r="G806" s="10"/>
    </row>
    <row r="807">
      <c r="A807" s="10"/>
      <c r="B807" s="10"/>
      <c r="C807" s="10"/>
      <c r="D807" s="10"/>
      <c r="E807" s="10"/>
      <c r="F807" s="10"/>
      <c r="G807" s="10"/>
    </row>
    <row r="808">
      <c r="A808" s="10"/>
      <c r="B808" s="10"/>
      <c r="C808" s="10"/>
      <c r="D808" s="10"/>
      <c r="E808" s="10"/>
      <c r="F808" s="10"/>
      <c r="G808" s="10"/>
    </row>
    <row r="809">
      <c r="A809" s="10"/>
      <c r="B809" s="10"/>
      <c r="C809" s="10"/>
      <c r="D809" s="10"/>
      <c r="E809" s="10"/>
      <c r="F809" s="10"/>
      <c r="G809" s="10"/>
    </row>
    <row r="810">
      <c r="A810" s="10"/>
      <c r="B810" s="10"/>
      <c r="C810" s="10"/>
      <c r="D810" s="10"/>
      <c r="E810" s="10"/>
      <c r="F810" s="10"/>
      <c r="G810" s="10"/>
    </row>
    <row r="811">
      <c r="A811" s="10"/>
      <c r="B811" s="10"/>
      <c r="C811" s="10"/>
      <c r="D811" s="10"/>
      <c r="E811" s="10"/>
      <c r="F811" s="10"/>
      <c r="G811" s="10"/>
    </row>
    <row r="812">
      <c r="A812" s="10"/>
      <c r="B812" s="10"/>
      <c r="C812" s="10"/>
      <c r="D812" s="10"/>
      <c r="E812" s="10"/>
      <c r="F812" s="10"/>
      <c r="G812" s="10"/>
    </row>
    <row r="813">
      <c r="A813" s="10"/>
      <c r="B813" s="10"/>
      <c r="C813" s="10"/>
      <c r="D813" s="10"/>
      <c r="E813" s="10"/>
      <c r="F813" s="10"/>
      <c r="G813" s="10"/>
    </row>
    <row r="814">
      <c r="A814" s="10"/>
      <c r="B814" s="10"/>
      <c r="C814" s="10"/>
      <c r="D814" s="10"/>
      <c r="E814" s="10"/>
      <c r="F814" s="10"/>
      <c r="G814" s="10"/>
    </row>
    <row r="815">
      <c r="A815" s="10"/>
      <c r="B815" s="10"/>
      <c r="C815" s="10"/>
      <c r="D815" s="10"/>
      <c r="E815" s="10"/>
      <c r="F815" s="10"/>
      <c r="G815" s="10"/>
    </row>
    <row r="816">
      <c r="A816" s="10"/>
      <c r="B816" s="10"/>
      <c r="C816" s="10"/>
      <c r="D816" s="10"/>
      <c r="E816" s="10"/>
      <c r="F816" s="10"/>
      <c r="G816" s="10"/>
    </row>
    <row r="817">
      <c r="A817" s="10"/>
      <c r="B817" s="10"/>
      <c r="C817" s="10"/>
      <c r="D817" s="10"/>
      <c r="E817" s="10"/>
      <c r="F817" s="10"/>
      <c r="G817" s="10"/>
    </row>
    <row r="818">
      <c r="A818" s="10"/>
      <c r="B818" s="10"/>
      <c r="C818" s="10"/>
      <c r="D818" s="10"/>
      <c r="E818" s="10"/>
      <c r="F818" s="10"/>
      <c r="G818" s="10"/>
    </row>
    <row r="819">
      <c r="A819" s="10"/>
      <c r="B819" s="10"/>
      <c r="C819" s="10"/>
      <c r="D819" s="10"/>
      <c r="E819" s="10"/>
      <c r="F819" s="10"/>
      <c r="G819" s="10"/>
    </row>
    <row r="820">
      <c r="A820" s="10"/>
      <c r="B820" s="10"/>
      <c r="C820" s="10"/>
      <c r="D820" s="10"/>
      <c r="E820" s="10"/>
      <c r="F820" s="10"/>
      <c r="G820" s="10"/>
    </row>
    <row r="821">
      <c r="A821" s="10"/>
      <c r="B821" s="10"/>
      <c r="C821" s="10"/>
      <c r="D821" s="10"/>
      <c r="E821" s="10"/>
      <c r="F821" s="10"/>
      <c r="G821" s="10"/>
    </row>
    <row r="822">
      <c r="A822" s="10"/>
      <c r="B822" s="10"/>
      <c r="C822" s="10"/>
      <c r="D822" s="10"/>
      <c r="E822" s="10"/>
      <c r="F822" s="10"/>
      <c r="G822" s="10"/>
    </row>
    <row r="823">
      <c r="A823" s="10"/>
      <c r="B823" s="10"/>
      <c r="C823" s="10"/>
      <c r="D823" s="10"/>
      <c r="E823" s="10"/>
      <c r="F823" s="10"/>
      <c r="G823" s="10"/>
    </row>
    <row r="824">
      <c r="A824" s="10"/>
      <c r="B824" s="10"/>
      <c r="C824" s="10"/>
      <c r="D824" s="10"/>
      <c r="E824" s="10"/>
      <c r="F824" s="10"/>
      <c r="G824" s="10"/>
    </row>
    <row r="825">
      <c r="A825" s="10"/>
      <c r="B825" s="10"/>
      <c r="C825" s="10"/>
      <c r="D825" s="10"/>
      <c r="E825" s="10"/>
      <c r="F825" s="10"/>
      <c r="G825" s="10"/>
    </row>
    <row r="826">
      <c r="A826" s="10"/>
      <c r="B826" s="10"/>
      <c r="C826" s="10"/>
      <c r="D826" s="10"/>
      <c r="E826" s="10"/>
      <c r="F826" s="10"/>
      <c r="G826" s="10"/>
    </row>
    <row r="827">
      <c r="A827" s="10"/>
      <c r="B827" s="10"/>
      <c r="C827" s="10"/>
      <c r="D827" s="10"/>
      <c r="E827" s="10"/>
      <c r="F827" s="10"/>
      <c r="G827" s="10"/>
    </row>
    <row r="828">
      <c r="A828" s="10"/>
      <c r="B828" s="10"/>
      <c r="C828" s="10"/>
      <c r="D828" s="10"/>
      <c r="E828" s="10"/>
      <c r="F828" s="10"/>
      <c r="G828" s="10"/>
    </row>
    <row r="829">
      <c r="A829" s="10"/>
      <c r="B829" s="10"/>
      <c r="C829" s="10"/>
      <c r="D829" s="10"/>
      <c r="E829" s="10"/>
      <c r="F829" s="10"/>
      <c r="G829" s="10"/>
    </row>
    <row r="830">
      <c r="A830" s="10"/>
      <c r="B830" s="10"/>
      <c r="C830" s="10"/>
      <c r="D830" s="10"/>
      <c r="E830" s="10"/>
      <c r="F830" s="10"/>
      <c r="G830" s="10"/>
    </row>
    <row r="831">
      <c r="A831" s="10"/>
      <c r="B831" s="10"/>
      <c r="C831" s="10"/>
      <c r="D831" s="10"/>
      <c r="E831" s="10"/>
      <c r="F831" s="10"/>
      <c r="G831" s="10"/>
    </row>
    <row r="832">
      <c r="A832" s="10"/>
      <c r="B832" s="10"/>
      <c r="C832" s="10"/>
      <c r="D832" s="10"/>
      <c r="E832" s="10"/>
      <c r="F832" s="10"/>
      <c r="G832" s="10"/>
    </row>
    <row r="833">
      <c r="A833" s="10"/>
      <c r="B833" s="10"/>
      <c r="C833" s="10"/>
      <c r="D833" s="10"/>
      <c r="E833" s="10"/>
      <c r="F833" s="10"/>
      <c r="G833" s="10"/>
    </row>
    <row r="834">
      <c r="A834" s="10"/>
      <c r="B834" s="10"/>
      <c r="C834" s="10"/>
      <c r="D834" s="10"/>
      <c r="E834" s="10"/>
      <c r="F834" s="10"/>
      <c r="G834" s="10"/>
    </row>
    <row r="835">
      <c r="A835" s="10"/>
      <c r="B835" s="10"/>
      <c r="C835" s="10"/>
      <c r="D835" s="10"/>
      <c r="E835" s="10"/>
      <c r="F835" s="10"/>
      <c r="G835" s="10"/>
    </row>
    <row r="836">
      <c r="A836" s="10"/>
      <c r="B836" s="10"/>
      <c r="C836" s="10"/>
      <c r="D836" s="10"/>
      <c r="E836" s="10"/>
      <c r="F836" s="10"/>
      <c r="G836" s="10"/>
    </row>
    <row r="837">
      <c r="A837" s="10"/>
      <c r="B837" s="10"/>
      <c r="C837" s="10"/>
      <c r="D837" s="10"/>
      <c r="E837" s="10"/>
      <c r="F837" s="10"/>
      <c r="G837" s="10"/>
    </row>
    <row r="838">
      <c r="A838" s="10"/>
      <c r="B838" s="10"/>
      <c r="C838" s="10"/>
      <c r="D838" s="10"/>
      <c r="E838" s="10"/>
      <c r="F838" s="10"/>
      <c r="G838" s="10"/>
    </row>
    <row r="839">
      <c r="A839" s="10"/>
      <c r="B839" s="10"/>
      <c r="C839" s="10"/>
      <c r="D839" s="10"/>
      <c r="E839" s="10"/>
      <c r="F839" s="10"/>
      <c r="G839" s="10"/>
    </row>
    <row r="840">
      <c r="A840" s="10"/>
      <c r="B840" s="10"/>
      <c r="C840" s="10"/>
      <c r="D840" s="10"/>
      <c r="E840" s="10"/>
      <c r="F840" s="10"/>
      <c r="G840" s="10"/>
    </row>
    <row r="841">
      <c r="A841" s="10"/>
      <c r="B841" s="10"/>
      <c r="C841" s="10"/>
      <c r="D841" s="10"/>
      <c r="E841" s="10"/>
      <c r="F841" s="10"/>
      <c r="G841" s="10"/>
    </row>
    <row r="842">
      <c r="A842" s="10"/>
      <c r="B842" s="10"/>
      <c r="C842" s="10"/>
      <c r="D842" s="10"/>
      <c r="E842" s="10"/>
      <c r="F842" s="10"/>
      <c r="G842" s="10"/>
    </row>
    <row r="843">
      <c r="A843" s="10"/>
      <c r="B843" s="10"/>
      <c r="C843" s="10"/>
      <c r="D843" s="10"/>
      <c r="E843" s="10"/>
      <c r="F843" s="10"/>
      <c r="G843" s="10"/>
    </row>
    <row r="844">
      <c r="A844" s="10"/>
      <c r="B844" s="10"/>
      <c r="C844" s="10"/>
      <c r="D844" s="10"/>
      <c r="E844" s="10"/>
      <c r="F844" s="10"/>
      <c r="G844" s="10"/>
    </row>
    <row r="845">
      <c r="A845" s="10"/>
      <c r="B845" s="10"/>
      <c r="C845" s="10"/>
      <c r="D845" s="10"/>
      <c r="E845" s="10"/>
      <c r="F845" s="10"/>
      <c r="G845" s="10"/>
    </row>
    <row r="846">
      <c r="A846" s="10"/>
      <c r="B846" s="10"/>
      <c r="C846" s="10"/>
      <c r="D846" s="10"/>
      <c r="E846" s="10"/>
      <c r="F846" s="10"/>
      <c r="G846" s="10"/>
    </row>
    <row r="847">
      <c r="A847" s="10"/>
      <c r="B847" s="10"/>
      <c r="C847" s="10"/>
      <c r="D847" s="10"/>
      <c r="E847" s="10"/>
      <c r="F847" s="10"/>
      <c r="G847" s="10"/>
    </row>
    <row r="848">
      <c r="A848" s="10"/>
      <c r="B848" s="10"/>
      <c r="C848" s="10"/>
      <c r="D848" s="10"/>
      <c r="E848" s="10"/>
      <c r="F848" s="10"/>
      <c r="G848" s="10"/>
    </row>
    <row r="849">
      <c r="A849" s="10"/>
      <c r="B849" s="10"/>
      <c r="C849" s="10"/>
      <c r="D849" s="10"/>
      <c r="E849" s="10"/>
      <c r="F849" s="10"/>
      <c r="G849" s="10"/>
    </row>
    <row r="850">
      <c r="A850" s="10"/>
      <c r="B850" s="10"/>
      <c r="C850" s="10"/>
      <c r="D850" s="10"/>
      <c r="E850" s="10"/>
      <c r="F850" s="10"/>
      <c r="G850" s="10"/>
    </row>
    <row r="851">
      <c r="A851" s="10"/>
      <c r="B851" s="10"/>
      <c r="C851" s="10"/>
      <c r="D851" s="10"/>
      <c r="E851" s="10"/>
      <c r="F851" s="10"/>
      <c r="G851" s="10"/>
    </row>
    <row r="852">
      <c r="A852" s="10"/>
      <c r="B852" s="10"/>
      <c r="C852" s="10"/>
      <c r="D852" s="10"/>
      <c r="E852" s="10"/>
      <c r="F852" s="10"/>
      <c r="G852" s="10"/>
    </row>
    <row r="853">
      <c r="A853" s="10"/>
      <c r="B853" s="10"/>
      <c r="C853" s="10"/>
      <c r="D853" s="10"/>
      <c r="E853" s="10"/>
      <c r="F853" s="10"/>
      <c r="G853" s="10"/>
    </row>
    <row r="854">
      <c r="A854" s="10"/>
      <c r="B854" s="10"/>
      <c r="C854" s="10"/>
      <c r="D854" s="10"/>
      <c r="E854" s="10"/>
      <c r="F854" s="10"/>
      <c r="G854" s="10"/>
    </row>
    <row r="855">
      <c r="A855" s="10"/>
      <c r="B855" s="10"/>
      <c r="C855" s="10"/>
      <c r="D855" s="10"/>
      <c r="E855" s="10"/>
      <c r="F855" s="10"/>
      <c r="G855" s="10"/>
    </row>
    <row r="856">
      <c r="A856" s="10"/>
      <c r="B856" s="10"/>
      <c r="C856" s="10"/>
      <c r="D856" s="10"/>
      <c r="E856" s="10"/>
      <c r="F856" s="10"/>
      <c r="G856" s="10"/>
    </row>
    <row r="857">
      <c r="A857" s="10"/>
      <c r="B857" s="10"/>
      <c r="C857" s="10"/>
      <c r="D857" s="10"/>
      <c r="E857" s="10"/>
      <c r="F857" s="10"/>
      <c r="G857" s="10"/>
    </row>
    <row r="858">
      <c r="A858" s="10"/>
      <c r="B858" s="10"/>
      <c r="C858" s="10"/>
      <c r="D858" s="10"/>
      <c r="E858" s="10"/>
      <c r="F858" s="10"/>
      <c r="G858" s="10"/>
    </row>
    <row r="859">
      <c r="A859" s="10"/>
      <c r="B859" s="10"/>
      <c r="C859" s="10"/>
      <c r="D859" s="10"/>
      <c r="E859" s="10"/>
      <c r="F859" s="10"/>
      <c r="G859" s="10"/>
    </row>
    <row r="860">
      <c r="A860" s="10"/>
      <c r="B860" s="10"/>
      <c r="C860" s="10"/>
      <c r="D860" s="10"/>
      <c r="E860" s="10"/>
      <c r="F860" s="10"/>
      <c r="G860" s="10"/>
    </row>
    <row r="861">
      <c r="A861" s="10"/>
      <c r="B861" s="10"/>
      <c r="C861" s="10"/>
      <c r="D861" s="10"/>
      <c r="E861" s="10"/>
      <c r="F861" s="10"/>
      <c r="G861" s="10"/>
    </row>
    <row r="862">
      <c r="A862" s="10"/>
      <c r="B862" s="10"/>
      <c r="C862" s="10"/>
      <c r="D862" s="10"/>
      <c r="E862" s="10"/>
      <c r="F862" s="10"/>
      <c r="G862" s="10"/>
    </row>
    <row r="863">
      <c r="A863" s="10"/>
      <c r="B863" s="10"/>
      <c r="C863" s="10"/>
      <c r="D863" s="10"/>
      <c r="E863" s="10"/>
      <c r="F863" s="10"/>
      <c r="G863" s="10"/>
    </row>
    <row r="864">
      <c r="A864" s="10"/>
      <c r="B864" s="10"/>
      <c r="C864" s="10"/>
      <c r="D864" s="10"/>
      <c r="E864" s="10"/>
      <c r="F864" s="10"/>
      <c r="G864" s="10"/>
    </row>
    <row r="865">
      <c r="A865" s="10"/>
      <c r="B865" s="10"/>
      <c r="C865" s="10"/>
      <c r="D865" s="10"/>
      <c r="E865" s="10"/>
      <c r="F865" s="10"/>
      <c r="G865" s="10"/>
    </row>
    <row r="866">
      <c r="A866" s="10"/>
      <c r="B866" s="10"/>
      <c r="C866" s="10"/>
      <c r="D866" s="10"/>
      <c r="E866" s="10"/>
      <c r="F866" s="10"/>
      <c r="G866" s="10"/>
    </row>
    <row r="867">
      <c r="A867" s="10"/>
      <c r="B867" s="10"/>
      <c r="C867" s="10"/>
      <c r="D867" s="10"/>
      <c r="E867" s="10"/>
      <c r="F867" s="10"/>
      <c r="G867" s="10"/>
    </row>
    <row r="868">
      <c r="A868" s="10"/>
      <c r="B868" s="10"/>
      <c r="C868" s="10"/>
      <c r="D868" s="10"/>
      <c r="E868" s="10"/>
      <c r="F868" s="10"/>
      <c r="G868" s="10"/>
    </row>
    <row r="869">
      <c r="A869" s="10"/>
      <c r="B869" s="10"/>
      <c r="C869" s="10"/>
      <c r="D869" s="10"/>
      <c r="E869" s="10"/>
      <c r="F869" s="10"/>
      <c r="G869" s="10"/>
    </row>
    <row r="870">
      <c r="A870" s="10"/>
      <c r="B870" s="10"/>
      <c r="C870" s="10"/>
      <c r="D870" s="10"/>
      <c r="E870" s="10"/>
      <c r="F870" s="10"/>
      <c r="G870" s="10"/>
    </row>
    <row r="871">
      <c r="A871" s="10"/>
      <c r="B871" s="10"/>
      <c r="C871" s="10"/>
      <c r="D871" s="10"/>
      <c r="E871" s="10"/>
      <c r="F871" s="10"/>
      <c r="G871" s="10"/>
    </row>
    <row r="872">
      <c r="A872" s="10"/>
      <c r="B872" s="10"/>
      <c r="C872" s="10"/>
      <c r="D872" s="10"/>
      <c r="E872" s="10"/>
      <c r="F872" s="10"/>
      <c r="G872" s="10"/>
    </row>
    <row r="873">
      <c r="A873" s="10"/>
      <c r="B873" s="10"/>
      <c r="C873" s="10"/>
      <c r="D873" s="10"/>
      <c r="E873" s="10"/>
      <c r="F873" s="10"/>
      <c r="G873" s="10"/>
    </row>
    <row r="874">
      <c r="A874" s="10"/>
      <c r="B874" s="10"/>
      <c r="C874" s="10"/>
      <c r="D874" s="10"/>
      <c r="E874" s="10"/>
      <c r="F874" s="10"/>
      <c r="G874" s="10"/>
    </row>
    <row r="875">
      <c r="A875" s="10"/>
      <c r="B875" s="10"/>
      <c r="C875" s="10"/>
      <c r="D875" s="10"/>
      <c r="E875" s="10"/>
      <c r="F875" s="10"/>
      <c r="G875" s="10"/>
    </row>
    <row r="876">
      <c r="A876" s="10"/>
      <c r="B876" s="10"/>
      <c r="C876" s="10"/>
      <c r="D876" s="10"/>
      <c r="E876" s="10"/>
      <c r="F876" s="10"/>
      <c r="G876" s="10"/>
    </row>
    <row r="877">
      <c r="A877" s="10"/>
      <c r="B877" s="10"/>
      <c r="C877" s="10"/>
      <c r="D877" s="10"/>
      <c r="E877" s="10"/>
      <c r="F877" s="10"/>
      <c r="G877" s="10"/>
    </row>
    <row r="878">
      <c r="A878" s="10"/>
      <c r="B878" s="10"/>
      <c r="C878" s="10"/>
      <c r="D878" s="10"/>
      <c r="E878" s="10"/>
      <c r="F878" s="10"/>
      <c r="G878" s="10"/>
    </row>
    <row r="879">
      <c r="A879" s="10"/>
      <c r="B879" s="10"/>
      <c r="C879" s="10"/>
      <c r="D879" s="10"/>
      <c r="E879" s="10"/>
      <c r="F879" s="10"/>
      <c r="G879" s="10"/>
    </row>
    <row r="880">
      <c r="A880" s="10"/>
      <c r="B880" s="10"/>
      <c r="C880" s="10"/>
      <c r="D880" s="10"/>
      <c r="E880" s="10"/>
      <c r="F880" s="10"/>
      <c r="G880" s="10"/>
    </row>
    <row r="881">
      <c r="A881" s="10"/>
      <c r="B881" s="10"/>
      <c r="C881" s="10"/>
      <c r="D881" s="10"/>
      <c r="E881" s="10"/>
      <c r="F881" s="10"/>
      <c r="G881" s="10"/>
    </row>
    <row r="882">
      <c r="A882" s="10"/>
      <c r="B882" s="10"/>
      <c r="C882" s="10"/>
      <c r="D882" s="10"/>
      <c r="E882" s="10"/>
      <c r="F882" s="10"/>
      <c r="G882" s="10"/>
    </row>
    <row r="883">
      <c r="A883" s="10"/>
      <c r="B883" s="10"/>
      <c r="C883" s="10"/>
      <c r="D883" s="10"/>
      <c r="E883" s="10"/>
      <c r="F883" s="10"/>
      <c r="G883" s="10"/>
    </row>
    <row r="884">
      <c r="A884" s="10"/>
      <c r="B884" s="10"/>
      <c r="C884" s="10"/>
      <c r="D884" s="10"/>
      <c r="E884" s="10"/>
      <c r="F884" s="10"/>
      <c r="G884" s="10"/>
    </row>
    <row r="885">
      <c r="A885" s="10"/>
      <c r="B885" s="10"/>
      <c r="C885" s="10"/>
      <c r="D885" s="10"/>
      <c r="E885" s="10"/>
      <c r="F885" s="10"/>
      <c r="G885" s="10"/>
    </row>
    <row r="886">
      <c r="A886" s="10"/>
      <c r="B886" s="10"/>
      <c r="C886" s="10"/>
      <c r="D886" s="10"/>
      <c r="E886" s="10"/>
      <c r="F886" s="10"/>
      <c r="G886" s="10"/>
    </row>
    <row r="887">
      <c r="A887" s="10"/>
      <c r="B887" s="10"/>
      <c r="C887" s="10"/>
      <c r="D887" s="10"/>
      <c r="E887" s="10"/>
      <c r="F887" s="10"/>
      <c r="G887" s="10"/>
    </row>
    <row r="888">
      <c r="A888" s="10"/>
      <c r="B888" s="10"/>
      <c r="C888" s="10"/>
      <c r="D888" s="10"/>
      <c r="E888" s="10"/>
      <c r="F888" s="10"/>
      <c r="G888" s="10"/>
    </row>
    <row r="889">
      <c r="A889" s="10"/>
      <c r="B889" s="10"/>
      <c r="C889" s="10"/>
      <c r="D889" s="10"/>
      <c r="E889" s="10"/>
      <c r="F889" s="10"/>
      <c r="G889" s="10"/>
    </row>
    <row r="890">
      <c r="A890" s="10"/>
      <c r="B890" s="10"/>
      <c r="C890" s="10"/>
      <c r="D890" s="10"/>
      <c r="E890" s="10"/>
      <c r="F890" s="10"/>
      <c r="G890" s="10"/>
    </row>
    <row r="891">
      <c r="A891" s="10"/>
      <c r="B891" s="10"/>
      <c r="C891" s="10"/>
      <c r="D891" s="10"/>
      <c r="E891" s="10"/>
      <c r="F891" s="10"/>
      <c r="G891" s="10"/>
    </row>
    <row r="892">
      <c r="A892" s="10"/>
      <c r="B892" s="10"/>
      <c r="C892" s="10"/>
      <c r="D892" s="10"/>
      <c r="E892" s="10"/>
      <c r="F892" s="10"/>
      <c r="G892" s="10"/>
    </row>
    <row r="893">
      <c r="A893" s="10"/>
      <c r="B893" s="10"/>
      <c r="C893" s="10"/>
      <c r="D893" s="10"/>
      <c r="E893" s="10"/>
      <c r="F893" s="10"/>
      <c r="G893" s="10"/>
    </row>
    <row r="894">
      <c r="A894" s="10"/>
      <c r="B894" s="10"/>
      <c r="C894" s="10"/>
      <c r="D894" s="10"/>
      <c r="E894" s="10"/>
      <c r="F894" s="10"/>
      <c r="G894" s="10"/>
    </row>
    <row r="895">
      <c r="A895" s="10"/>
      <c r="B895" s="10"/>
      <c r="C895" s="10"/>
      <c r="D895" s="10"/>
      <c r="E895" s="10"/>
      <c r="F895" s="10"/>
      <c r="G895" s="10"/>
    </row>
    <row r="896">
      <c r="A896" s="10"/>
      <c r="B896" s="10"/>
      <c r="C896" s="10"/>
      <c r="D896" s="10"/>
      <c r="E896" s="10"/>
      <c r="F896" s="10"/>
      <c r="G896" s="10"/>
    </row>
    <row r="897">
      <c r="A897" s="10"/>
      <c r="B897" s="10"/>
      <c r="C897" s="10"/>
      <c r="D897" s="10"/>
      <c r="E897" s="10"/>
      <c r="F897" s="10"/>
      <c r="G897" s="10"/>
    </row>
    <row r="898">
      <c r="A898" s="10"/>
      <c r="B898" s="10"/>
      <c r="C898" s="10"/>
      <c r="D898" s="10"/>
      <c r="E898" s="10"/>
      <c r="F898" s="10"/>
      <c r="G898" s="10"/>
    </row>
    <row r="899">
      <c r="A899" s="10"/>
      <c r="B899" s="10"/>
      <c r="C899" s="10"/>
      <c r="D899" s="10"/>
      <c r="E899" s="10"/>
      <c r="F899" s="10"/>
      <c r="G899" s="10"/>
    </row>
    <row r="900">
      <c r="A900" s="10"/>
      <c r="B900" s="10"/>
      <c r="C900" s="10"/>
      <c r="D900" s="10"/>
      <c r="E900" s="10"/>
      <c r="F900" s="10"/>
      <c r="G900" s="10"/>
    </row>
    <row r="901">
      <c r="A901" s="10"/>
      <c r="B901" s="10"/>
      <c r="C901" s="10"/>
      <c r="D901" s="10"/>
      <c r="E901" s="10"/>
      <c r="F901" s="10"/>
      <c r="G901" s="10"/>
    </row>
    <row r="902">
      <c r="A902" s="10"/>
      <c r="B902" s="10"/>
      <c r="C902" s="10"/>
      <c r="D902" s="10"/>
      <c r="E902" s="10"/>
      <c r="F902" s="10"/>
      <c r="G902" s="10"/>
    </row>
    <row r="903">
      <c r="A903" s="10"/>
      <c r="B903" s="10"/>
      <c r="C903" s="10"/>
      <c r="D903" s="10"/>
      <c r="E903" s="10"/>
      <c r="F903" s="10"/>
      <c r="G903" s="10"/>
    </row>
    <row r="904">
      <c r="A904" s="10"/>
      <c r="B904" s="10"/>
      <c r="C904" s="10"/>
      <c r="D904" s="10"/>
      <c r="E904" s="10"/>
      <c r="F904" s="10"/>
      <c r="G904" s="10"/>
    </row>
    <row r="905">
      <c r="A905" s="10"/>
      <c r="B905" s="10"/>
      <c r="C905" s="10"/>
      <c r="D905" s="10"/>
      <c r="E905" s="10"/>
      <c r="F905" s="10"/>
      <c r="G905" s="10"/>
    </row>
    <row r="906">
      <c r="A906" s="10"/>
      <c r="B906" s="10"/>
      <c r="C906" s="10"/>
      <c r="D906" s="10"/>
      <c r="E906" s="10"/>
      <c r="F906" s="10"/>
      <c r="G906" s="10"/>
    </row>
    <row r="907">
      <c r="A907" s="10"/>
      <c r="B907" s="10"/>
      <c r="C907" s="10"/>
      <c r="D907" s="10"/>
      <c r="E907" s="10"/>
      <c r="F907" s="10"/>
      <c r="G907" s="10"/>
    </row>
    <row r="908">
      <c r="A908" s="10"/>
      <c r="B908" s="10"/>
      <c r="C908" s="10"/>
      <c r="D908" s="10"/>
      <c r="E908" s="10"/>
      <c r="F908" s="10"/>
      <c r="G908" s="10"/>
    </row>
    <row r="909">
      <c r="A909" s="10"/>
      <c r="B909" s="10"/>
      <c r="C909" s="10"/>
      <c r="D909" s="10"/>
      <c r="E909" s="10"/>
      <c r="F909" s="10"/>
      <c r="G909" s="10"/>
    </row>
    <row r="910">
      <c r="A910" s="10"/>
      <c r="B910" s="10"/>
      <c r="C910" s="10"/>
      <c r="D910" s="10"/>
      <c r="E910" s="10"/>
      <c r="F910" s="10"/>
      <c r="G910" s="10"/>
    </row>
    <row r="911">
      <c r="A911" s="10"/>
      <c r="B911" s="10"/>
      <c r="C911" s="10"/>
      <c r="D911" s="10"/>
      <c r="E911" s="10"/>
      <c r="F911" s="10"/>
      <c r="G911" s="10"/>
    </row>
    <row r="912">
      <c r="A912" s="10"/>
      <c r="B912" s="10"/>
      <c r="C912" s="10"/>
      <c r="D912" s="10"/>
      <c r="E912" s="10"/>
      <c r="F912" s="10"/>
      <c r="G912" s="10"/>
    </row>
    <row r="913">
      <c r="A913" s="10"/>
      <c r="B913" s="10"/>
      <c r="C913" s="10"/>
      <c r="D913" s="10"/>
      <c r="E913" s="10"/>
      <c r="F913" s="10"/>
      <c r="G913" s="10"/>
    </row>
    <row r="914">
      <c r="A914" s="10"/>
      <c r="B914" s="10"/>
      <c r="C914" s="10"/>
      <c r="D914" s="10"/>
      <c r="E914" s="10"/>
      <c r="F914" s="10"/>
      <c r="G914" s="10"/>
    </row>
    <row r="915">
      <c r="A915" s="10"/>
      <c r="B915" s="10"/>
      <c r="C915" s="10"/>
      <c r="D915" s="10"/>
      <c r="E915" s="10"/>
      <c r="F915" s="10"/>
      <c r="G915" s="10"/>
    </row>
    <row r="916">
      <c r="A916" s="10"/>
      <c r="B916" s="10"/>
      <c r="C916" s="10"/>
      <c r="D916" s="10"/>
      <c r="E916" s="10"/>
      <c r="F916" s="10"/>
      <c r="G916" s="10"/>
    </row>
    <row r="917">
      <c r="A917" s="10"/>
      <c r="B917" s="10"/>
      <c r="C917" s="10"/>
      <c r="D917" s="10"/>
      <c r="E917" s="10"/>
      <c r="F917" s="10"/>
      <c r="G917" s="10"/>
    </row>
    <row r="918">
      <c r="A918" s="10"/>
      <c r="B918" s="10"/>
      <c r="C918" s="10"/>
      <c r="D918" s="10"/>
      <c r="E918" s="10"/>
      <c r="F918" s="10"/>
      <c r="G918" s="10"/>
    </row>
    <row r="919">
      <c r="A919" s="10"/>
      <c r="B919" s="10"/>
      <c r="C919" s="10"/>
      <c r="D919" s="10"/>
      <c r="E919" s="10"/>
      <c r="F919" s="10"/>
      <c r="G919" s="10"/>
    </row>
    <row r="920">
      <c r="A920" s="10"/>
      <c r="B920" s="10"/>
      <c r="C920" s="10"/>
      <c r="D920" s="10"/>
      <c r="E920" s="10"/>
      <c r="F920" s="10"/>
      <c r="G920" s="10"/>
    </row>
    <row r="921">
      <c r="A921" s="10"/>
      <c r="B921" s="10"/>
      <c r="C921" s="10"/>
      <c r="D921" s="10"/>
      <c r="E921" s="10"/>
      <c r="F921" s="10"/>
      <c r="G921" s="10"/>
    </row>
    <row r="922">
      <c r="A922" s="10"/>
      <c r="B922" s="10"/>
      <c r="C922" s="10"/>
      <c r="D922" s="10"/>
      <c r="E922" s="10"/>
      <c r="F922" s="10"/>
      <c r="G922" s="10"/>
    </row>
    <row r="923">
      <c r="A923" s="10"/>
      <c r="B923" s="10"/>
      <c r="C923" s="10"/>
      <c r="D923" s="10"/>
      <c r="E923" s="10"/>
      <c r="F923" s="10"/>
      <c r="G923" s="10"/>
    </row>
    <row r="924">
      <c r="A924" s="10"/>
      <c r="B924" s="10"/>
      <c r="C924" s="10"/>
      <c r="D924" s="10"/>
      <c r="E924" s="10"/>
      <c r="F924" s="10"/>
      <c r="G924" s="10"/>
    </row>
    <row r="925">
      <c r="A925" s="10"/>
      <c r="B925" s="10"/>
      <c r="C925" s="10"/>
      <c r="D925" s="10"/>
      <c r="E925" s="10"/>
      <c r="F925" s="10"/>
      <c r="G925" s="10"/>
    </row>
    <row r="926">
      <c r="A926" s="10"/>
      <c r="B926" s="10"/>
      <c r="C926" s="10"/>
      <c r="D926" s="10"/>
      <c r="E926" s="10"/>
      <c r="F926" s="10"/>
      <c r="G926" s="10"/>
    </row>
    <row r="927">
      <c r="A927" s="10"/>
      <c r="B927" s="10"/>
      <c r="C927" s="10"/>
      <c r="D927" s="10"/>
      <c r="E927" s="10"/>
      <c r="F927" s="10"/>
      <c r="G927" s="10"/>
    </row>
    <row r="928">
      <c r="A928" s="10"/>
      <c r="B928" s="10"/>
      <c r="C928" s="10"/>
      <c r="D928" s="10"/>
      <c r="E928" s="10"/>
      <c r="F928" s="10"/>
      <c r="G928" s="10"/>
    </row>
    <row r="929">
      <c r="A929" s="10"/>
      <c r="B929" s="10"/>
      <c r="C929" s="10"/>
      <c r="D929" s="10"/>
      <c r="E929" s="10"/>
      <c r="F929" s="10"/>
      <c r="G929" s="10"/>
    </row>
    <row r="930">
      <c r="A930" s="10"/>
      <c r="B930" s="10"/>
      <c r="C930" s="10"/>
      <c r="D930" s="10"/>
      <c r="E930" s="10"/>
      <c r="F930" s="10"/>
      <c r="G930" s="10"/>
    </row>
    <row r="931">
      <c r="A931" s="10"/>
      <c r="B931" s="10"/>
      <c r="C931" s="10"/>
      <c r="D931" s="10"/>
      <c r="E931" s="10"/>
      <c r="F931" s="10"/>
      <c r="G931" s="10"/>
    </row>
    <row r="932">
      <c r="A932" s="10"/>
      <c r="B932" s="10"/>
      <c r="C932" s="10"/>
      <c r="D932" s="10"/>
      <c r="E932" s="10"/>
      <c r="F932" s="10"/>
      <c r="G932" s="10"/>
    </row>
    <row r="933">
      <c r="A933" s="10"/>
      <c r="B933" s="10"/>
      <c r="C933" s="10"/>
      <c r="D933" s="10"/>
      <c r="E933" s="10"/>
      <c r="F933" s="10"/>
      <c r="G933" s="10"/>
    </row>
    <row r="934">
      <c r="A934" s="10"/>
      <c r="B934" s="10"/>
      <c r="C934" s="10"/>
      <c r="D934" s="10"/>
      <c r="E934" s="10"/>
      <c r="F934" s="10"/>
      <c r="G934" s="10"/>
    </row>
    <row r="935">
      <c r="A935" s="10"/>
      <c r="B935" s="10"/>
      <c r="C935" s="10"/>
      <c r="D935" s="10"/>
      <c r="E935" s="10"/>
      <c r="F935" s="10"/>
      <c r="G935" s="10"/>
    </row>
    <row r="936">
      <c r="A936" s="10"/>
      <c r="B936" s="10"/>
      <c r="C936" s="10"/>
      <c r="D936" s="10"/>
      <c r="E936" s="10"/>
      <c r="F936" s="10"/>
      <c r="G936" s="10"/>
    </row>
    <row r="937">
      <c r="A937" s="10"/>
      <c r="B937" s="10"/>
      <c r="C937" s="10"/>
      <c r="D937" s="10"/>
      <c r="E937" s="10"/>
      <c r="F937" s="10"/>
      <c r="G937" s="10"/>
    </row>
    <row r="938">
      <c r="A938" s="10"/>
      <c r="B938" s="10"/>
      <c r="C938" s="10"/>
      <c r="D938" s="10"/>
      <c r="E938" s="10"/>
      <c r="F938" s="10"/>
      <c r="G938" s="10"/>
    </row>
    <row r="939">
      <c r="A939" s="10"/>
      <c r="B939" s="10"/>
      <c r="C939" s="10"/>
      <c r="D939" s="10"/>
      <c r="E939" s="10"/>
      <c r="F939" s="10"/>
      <c r="G939" s="10"/>
    </row>
    <row r="940">
      <c r="A940" s="10"/>
      <c r="B940" s="10"/>
      <c r="C940" s="10"/>
      <c r="D940" s="10"/>
      <c r="E940" s="10"/>
      <c r="F940" s="10"/>
      <c r="G940" s="10"/>
    </row>
    <row r="941">
      <c r="A941" s="10"/>
      <c r="B941" s="10"/>
      <c r="C941" s="10"/>
      <c r="D941" s="10"/>
      <c r="E941" s="10"/>
      <c r="F941" s="10"/>
      <c r="G941" s="10"/>
    </row>
    <row r="942">
      <c r="A942" s="10"/>
      <c r="B942" s="10"/>
      <c r="C942" s="10"/>
      <c r="D942" s="10"/>
      <c r="E942" s="10"/>
      <c r="F942" s="10"/>
      <c r="G942" s="10"/>
    </row>
    <row r="943">
      <c r="A943" s="10"/>
      <c r="B943" s="10"/>
      <c r="C943" s="10"/>
      <c r="D943" s="10"/>
      <c r="E943" s="10"/>
      <c r="F943" s="10"/>
      <c r="G943" s="10"/>
    </row>
    <row r="944">
      <c r="A944" s="10"/>
      <c r="B944" s="10"/>
      <c r="C944" s="10"/>
      <c r="D944" s="10"/>
      <c r="E944" s="10"/>
      <c r="F944" s="10"/>
      <c r="G944" s="10"/>
    </row>
    <row r="945">
      <c r="A945" s="10"/>
      <c r="B945" s="10"/>
      <c r="C945" s="10"/>
      <c r="D945" s="10"/>
      <c r="E945" s="10"/>
      <c r="F945" s="10"/>
      <c r="G945" s="10"/>
    </row>
    <row r="946">
      <c r="A946" s="10"/>
      <c r="B946" s="10"/>
      <c r="C946" s="10"/>
      <c r="D946" s="10"/>
      <c r="E946" s="10"/>
      <c r="F946" s="10"/>
      <c r="G946" s="10"/>
    </row>
    <row r="947">
      <c r="A947" s="10"/>
      <c r="B947" s="10"/>
      <c r="C947" s="10"/>
      <c r="D947" s="10"/>
      <c r="E947" s="10"/>
      <c r="F947" s="10"/>
      <c r="G947" s="10"/>
    </row>
    <row r="948">
      <c r="A948" s="10"/>
      <c r="B948" s="10"/>
      <c r="C948" s="10"/>
      <c r="D948" s="10"/>
      <c r="E948" s="10"/>
      <c r="F948" s="10"/>
      <c r="G948" s="10"/>
    </row>
    <row r="949">
      <c r="A949" s="10"/>
      <c r="B949" s="10"/>
      <c r="C949" s="10"/>
      <c r="D949" s="10"/>
      <c r="E949" s="10"/>
      <c r="F949" s="10"/>
      <c r="G949" s="10"/>
    </row>
    <row r="950">
      <c r="A950" s="10"/>
      <c r="B950" s="10"/>
      <c r="C950" s="10"/>
      <c r="D950" s="10"/>
      <c r="E950" s="10"/>
      <c r="F950" s="10"/>
      <c r="G950" s="10"/>
    </row>
    <row r="951">
      <c r="A951" s="10"/>
      <c r="B951" s="10"/>
      <c r="C951" s="10"/>
      <c r="D951" s="10"/>
      <c r="E951" s="10"/>
      <c r="F951" s="10"/>
      <c r="G951" s="10"/>
    </row>
    <row r="952">
      <c r="A952" s="10"/>
      <c r="B952" s="10"/>
      <c r="C952" s="10"/>
      <c r="D952" s="10"/>
      <c r="E952" s="10"/>
      <c r="F952" s="10"/>
      <c r="G952" s="10"/>
    </row>
    <row r="953">
      <c r="A953" s="10"/>
      <c r="B953" s="10"/>
      <c r="C953" s="10"/>
      <c r="D953" s="10"/>
      <c r="E953" s="10"/>
      <c r="F953" s="10"/>
      <c r="G953" s="10"/>
    </row>
    <row r="954">
      <c r="A954" s="10"/>
      <c r="B954" s="10"/>
      <c r="C954" s="10"/>
      <c r="D954" s="10"/>
      <c r="E954" s="10"/>
      <c r="F954" s="10"/>
      <c r="G954" s="10"/>
    </row>
    <row r="955">
      <c r="A955" s="10"/>
      <c r="B955" s="10"/>
      <c r="C955" s="10"/>
      <c r="D955" s="10"/>
      <c r="E955" s="10"/>
      <c r="F955" s="10"/>
      <c r="G955" s="10"/>
    </row>
    <row r="956">
      <c r="A956" s="10"/>
      <c r="B956" s="10"/>
      <c r="C956" s="10"/>
      <c r="D956" s="10"/>
      <c r="E956" s="10"/>
      <c r="F956" s="10"/>
      <c r="G956" s="10"/>
    </row>
    <row r="957">
      <c r="A957" s="10"/>
      <c r="B957" s="10"/>
      <c r="C957" s="10"/>
      <c r="D957" s="10"/>
      <c r="E957" s="10"/>
      <c r="F957" s="10"/>
      <c r="G957" s="10"/>
    </row>
    <row r="958">
      <c r="A958" s="10"/>
      <c r="B958" s="10"/>
      <c r="C958" s="10"/>
      <c r="D958" s="10"/>
      <c r="E958" s="10"/>
      <c r="F958" s="10"/>
      <c r="G958" s="10"/>
    </row>
    <row r="959">
      <c r="A959" s="10"/>
      <c r="B959" s="10"/>
      <c r="C959" s="10"/>
      <c r="D959" s="10"/>
      <c r="E959" s="10"/>
      <c r="F959" s="10"/>
      <c r="G959" s="10"/>
    </row>
    <row r="960">
      <c r="A960" s="10"/>
      <c r="B960" s="10"/>
      <c r="C960" s="10"/>
      <c r="D960" s="10"/>
      <c r="E960" s="10"/>
      <c r="F960" s="10"/>
      <c r="G960" s="10"/>
    </row>
    <row r="961">
      <c r="A961" s="10"/>
      <c r="B961" s="10"/>
      <c r="C961" s="10"/>
      <c r="D961" s="10"/>
      <c r="E961" s="10"/>
      <c r="F961" s="10"/>
      <c r="G961" s="10"/>
    </row>
    <row r="962">
      <c r="A962" s="10"/>
      <c r="B962" s="10"/>
      <c r="C962" s="10"/>
      <c r="D962" s="10"/>
      <c r="E962" s="10"/>
      <c r="F962" s="10"/>
      <c r="G962" s="10"/>
    </row>
    <row r="963">
      <c r="A963" s="10"/>
      <c r="B963" s="10"/>
      <c r="C963" s="10"/>
      <c r="D963" s="10"/>
      <c r="E963" s="10"/>
      <c r="F963" s="10"/>
      <c r="G963" s="10"/>
    </row>
    <row r="964">
      <c r="A964" s="10"/>
      <c r="B964" s="10"/>
      <c r="C964" s="10"/>
      <c r="D964" s="10"/>
      <c r="E964" s="10"/>
      <c r="F964" s="10"/>
      <c r="G964" s="10"/>
    </row>
    <row r="965">
      <c r="A965" s="10"/>
      <c r="B965" s="10"/>
      <c r="C965" s="10"/>
      <c r="D965" s="10"/>
      <c r="E965" s="10"/>
      <c r="F965" s="10"/>
      <c r="G965" s="10"/>
    </row>
    <row r="966">
      <c r="A966" s="10"/>
      <c r="B966" s="10"/>
      <c r="C966" s="10"/>
      <c r="D966" s="10"/>
      <c r="E966" s="10"/>
      <c r="F966" s="10"/>
      <c r="G966" s="10"/>
    </row>
    <row r="967">
      <c r="A967" s="10"/>
      <c r="B967" s="10"/>
      <c r="C967" s="10"/>
      <c r="D967" s="10"/>
      <c r="E967" s="10"/>
      <c r="F967" s="10"/>
      <c r="G967" s="10"/>
    </row>
    <row r="968">
      <c r="A968" s="10"/>
      <c r="B968" s="10"/>
      <c r="C968" s="10"/>
      <c r="D968" s="10"/>
      <c r="E968" s="10"/>
      <c r="F968" s="10"/>
      <c r="G968" s="10"/>
    </row>
    <row r="969">
      <c r="A969" s="10"/>
      <c r="B969" s="10"/>
      <c r="C969" s="10"/>
      <c r="D969" s="10"/>
      <c r="E969" s="10"/>
      <c r="F969" s="10"/>
      <c r="G969" s="10"/>
    </row>
    <row r="970">
      <c r="A970" s="10"/>
      <c r="B970" s="10"/>
      <c r="C970" s="10"/>
      <c r="D970" s="10"/>
      <c r="E970" s="10"/>
      <c r="F970" s="10"/>
      <c r="G970" s="10"/>
    </row>
    <row r="971">
      <c r="A971" s="10"/>
      <c r="B971" s="10"/>
      <c r="C971" s="10"/>
      <c r="D971" s="10"/>
      <c r="E971" s="10"/>
      <c r="F971" s="10"/>
      <c r="G971" s="10"/>
    </row>
    <row r="972">
      <c r="A972" s="10"/>
      <c r="B972" s="10"/>
      <c r="C972" s="10"/>
      <c r="D972" s="10"/>
      <c r="E972" s="10"/>
      <c r="F972" s="10"/>
      <c r="G972" s="10"/>
    </row>
    <row r="973">
      <c r="A973" s="10"/>
      <c r="B973" s="10"/>
      <c r="C973" s="10"/>
      <c r="D973" s="10"/>
      <c r="E973" s="10"/>
      <c r="F973" s="10"/>
      <c r="G973" s="10"/>
    </row>
    <row r="974">
      <c r="A974" s="10"/>
      <c r="B974" s="10"/>
      <c r="C974" s="10"/>
      <c r="D974" s="10"/>
      <c r="E974" s="10"/>
      <c r="F974" s="10"/>
      <c r="G974" s="10"/>
    </row>
    <row r="975">
      <c r="A975" s="10"/>
      <c r="B975" s="10"/>
      <c r="C975" s="10"/>
      <c r="D975" s="10"/>
      <c r="E975" s="10"/>
      <c r="F975" s="10"/>
      <c r="G975" s="10"/>
    </row>
    <row r="976">
      <c r="A976" s="10"/>
      <c r="B976" s="10"/>
      <c r="C976" s="10"/>
      <c r="D976" s="10"/>
      <c r="E976" s="10"/>
      <c r="F976" s="10"/>
      <c r="G976" s="10"/>
    </row>
    <row r="977">
      <c r="A977" s="10"/>
      <c r="B977" s="10"/>
      <c r="C977" s="10"/>
      <c r="D977" s="10"/>
      <c r="E977" s="10"/>
      <c r="F977" s="10"/>
      <c r="G977" s="10"/>
    </row>
    <row r="978">
      <c r="A978" s="10"/>
      <c r="B978" s="10"/>
      <c r="C978" s="10"/>
      <c r="D978" s="10"/>
      <c r="E978" s="10"/>
      <c r="F978" s="10"/>
      <c r="G978" s="10"/>
    </row>
    <row r="979">
      <c r="A979" s="10"/>
      <c r="B979" s="10"/>
      <c r="C979" s="10"/>
      <c r="D979" s="10"/>
      <c r="E979" s="10"/>
      <c r="F979" s="10"/>
      <c r="G979" s="10"/>
    </row>
    <row r="980">
      <c r="A980" s="10"/>
      <c r="B980" s="10"/>
      <c r="C980" s="10"/>
      <c r="D980" s="10"/>
      <c r="E980" s="10"/>
      <c r="F980" s="10"/>
      <c r="G980" s="10"/>
    </row>
    <row r="981">
      <c r="A981" s="10"/>
      <c r="B981" s="10"/>
      <c r="C981" s="10"/>
      <c r="D981" s="10"/>
      <c r="E981" s="10"/>
      <c r="F981" s="10"/>
      <c r="G981" s="10"/>
    </row>
    <row r="982">
      <c r="A982" s="10"/>
      <c r="B982" s="10"/>
      <c r="C982" s="10"/>
      <c r="D982" s="10"/>
      <c r="E982" s="10"/>
      <c r="F982" s="10"/>
      <c r="G982" s="10"/>
    </row>
    <row r="983">
      <c r="A983" s="10"/>
      <c r="B983" s="10"/>
      <c r="C983" s="10"/>
      <c r="D983" s="10"/>
      <c r="E983" s="10"/>
      <c r="F983" s="10"/>
      <c r="G983" s="10"/>
    </row>
    <row r="984">
      <c r="A984" s="10"/>
      <c r="B984" s="10"/>
      <c r="C984" s="10"/>
      <c r="D984" s="10"/>
      <c r="E984" s="10"/>
      <c r="F984" s="10"/>
      <c r="G984" s="10"/>
    </row>
    <row r="985">
      <c r="A985" s="10"/>
      <c r="B985" s="10"/>
      <c r="C985" s="10"/>
      <c r="D985" s="10"/>
      <c r="E985" s="10"/>
      <c r="F985" s="10"/>
      <c r="G985" s="10"/>
    </row>
    <row r="986">
      <c r="A986" s="10"/>
      <c r="B986" s="10"/>
      <c r="C986" s="10"/>
      <c r="D986" s="10"/>
      <c r="E986" s="10"/>
      <c r="F986" s="10"/>
      <c r="G986" s="10"/>
    </row>
    <row r="987">
      <c r="A987" s="10"/>
      <c r="B987" s="10"/>
      <c r="C987" s="10"/>
      <c r="D987" s="10"/>
      <c r="E987" s="10"/>
      <c r="F987" s="10"/>
      <c r="G987" s="10"/>
    </row>
    <row r="988">
      <c r="A988" s="10"/>
      <c r="B988" s="10"/>
      <c r="C988" s="10"/>
      <c r="D988" s="10"/>
      <c r="E988" s="10"/>
      <c r="F988" s="10"/>
      <c r="G988" s="10"/>
    </row>
    <row r="989">
      <c r="A989" s="10"/>
      <c r="B989" s="10"/>
      <c r="C989" s="10"/>
      <c r="D989" s="10"/>
      <c r="E989" s="10"/>
      <c r="F989" s="10"/>
      <c r="G989" s="10"/>
    </row>
    <row r="990">
      <c r="A990" s="10"/>
      <c r="B990" s="10"/>
      <c r="C990" s="10"/>
      <c r="D990" s="10"/>
      <c r="E990" s="10"/>
      <c r="F990" s="10"/>
      <c r="G990" s="10"/>
    </row>
    <row r="991">
      <c r="A991" s="10"/>
      <c r="B991" s="10"/>
      <c r="C991" s="10"/>
      <c r="D991" s="10"/>
      <c r="E991" s="10"/>
      <c r="F991" s="10"/>
      <c r="G991" s="10"/>
    </row>
    <row r="992">
      <c r="A992" s="10"/>
      <c r="B992" s="10"/>
      <c r="C992" s="10"/>
      <c r="D992" s="10"/>
      <c r="E992" s="10"/>
      <c r="F992" s="10"/>
      <c r="G992" s="10"/>
    </row>
    <row r="993">
      <c r="A993" s="10"/>
      <c r="B993" s="10"/>
      <c r="C993" s="10"/>
      <c r="D993" s="10"/>
      <c r="E993" s="10"/>
      <c r="F993" s="10"/>
      <c r="G993" s="10"/>
    </row>
    <row r="994">
      <c r="A994" s="10"/>
      <c r="B994" s="10"/>
      <c r="C994" s="10"/>
      <c r="D994" s="10"/>
      <c r="E994" s="10"/>
      <c r="F994" s="10"/>
      <c r="G994" s="10"/>
    </row>
    <row r="995">
      <c r="A995" s="10"/>
      <c r="B995" s="10"/>
      <c r="C995" s="10"/>
      <c r="D995" s="10"/>
      <c r="E995" s="10"/>
      <c r="F995" s="10"/>
      <c r="G995" s="10"/>
    </row>
    <row r="996">
      <c r="A996" s="10"/>
      <c r="B996" s="10"/>
      <c r="C996" s="10"/>
      <c r="D996" s="10"/>
      <c r="E996" s="10"/>
      <c r="F996" s="10"/>
      <c r="G996" s="10"/>
    </row>
    <row r="997">
      <c r="A997" s="10"/>
      <c r="B997" s="10"/>
      <c r="C997" s="10"/>
      <c r="D997" s="10"/>
      <c r="E997" s="10"/>
      <c r="F997" s="10"/>
      <c r="G997" s="10"/>
    </row>
    <row r="998">
      <c r="A998" s="10"/>
      <c r="B998" s="10"/>
      <c r="C998" s="10"/>
      <c r="D998" s="10"/>
      <c r="E998" s="10"/>
      <c r="F998" s="10"/>
      <c r="G998" s="10"/>
    </row>
    <row r="999">
      <c r="A999" s="10"/>
      <c r="B999" s="10"/>
      <c r="C999" s="10"/>
      <c r="D999" s="10"/>
      <c r="E999" s="10"/>
      <c r="F999" s="10"/>
      <c r="G999" s="10"/>
    </row>
    <row r="1000">
      <c r="A1000" s="10"/>
      <c r="B1000" s="10"/>
      <c r="C1000" s="10"/>
      <c r="D1000" s="10"/>
      <c r="E1000" s="10"/>
      <c r="F1000" s="10"/>
      <c r="G100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3.43"/>
    <col customWidth="1" min="2" max="2" width="12.0"/>
    <col customWidth="1" min="3" max="3" width="14.86"/>
    <col customWidth="1" min="4" max="6" width="11.0"/>
    <col customWidth="1" min="7" max="7" width="5.71"/>
    <col customWidth="1" min="8" max="8" width="16.0"/>
    <col customWidth="1" min="9" max="9" width="19.43"/>
    <col customWidth="1" min="10" max="10" width="11.0"/>
    <col customWidth="1" min="11" max="11" width="17.29"/>
  </cols>
  <sheetData>
    <row r="1">
      <c r="A1" s="47" t="s">
        <v>0</v>
      </c>
      <c r="B1" s="48" t="s">
        <v>142</v>
      </c>
      <c r="C1" s="48" t="s">
        <v>143</v>
      </c>
      <c r="D1" s="48" t="s">
        <v>144</v>
      </c>
      <c r="E1" s="48" t="s">
        <v>145</v>
      </c>
      <c r="F1" s="48" t="s">
        <v>146</v>
      </c>
      <c r="G1" s="48"/>
      <c r="H1" s="48" t="s">
        <v>147</v>
      </c>
      <c r="I1" s="48" t="s">
        <v>143</v>
      </c>
      <c r="J1" s="48" t="s">
        <v>146</v>
      </c>
    </row>
    <row r="2" ht="15.0" customHeight="1">
      <c r="A2" s="10" t="s">
        <v>25</v>
      </c>
      <c r="B2" s="49" t="s">
        <v>148</v>
      </c>
      <c r="C2" s="49" t="s">
        <v>148</v>
      </c>
      <c r="D2" s="49" t="s">
        <v>149</v>
      </c>
      <c r="E2" s="49" t="s">
        <v>150</v>
      </c>
      <c r="F2" s="49"/>
      <c r="G2" s="49"/>
      <c r="H2" s="49"/>
      <c r="I2" s="50"/>
      <c r="J2" s="49"/>
    </row>
    <row r="3" ht="15.0" customHeight="1">
      <c r="A3" s="10" t="s">
        <v>151</v>
      </c>
      <c r="B3" s="49" t="s">
        <v>148</v>
      </c>
      <c r="C3" s="49" t="s">
        <v>148</v>
      </c>
      <c r="D3" s="49" t="s">
        <v>149</v>
      </c>
      <c r="E3" s="49" t="s">
        <v>150</v>
      </c>
      <c r="F3" s="49"/>
      <c r="G3" s="49"/>
      <c r="H3" s="49"/>
      <c r="I3" s="50"/>
      <c r="J3" s="49"/>
    </row>
    <row r="4" ht="15.0" customHeight="1">
      <c r="A4" s="10" t="s">
        <v>34</v>
      </c>
      <c r="B4" s="49" t="s">
        <v>148</v>
      </c>
      <c r="C4" s="49" t="s">
        <v>148</v>
      </c>
      <c r="D4" s="49" t="s">
        <v>152</v>
      </c>
      <c r="E4" s="49" t="s">
        <v>152</v>
      </c>
      <c r="F4" s="49" t="s">
        <v>148</v>
      </c>
      <c r="G4" s="49"/>
      <c r="H4" s="49"/>
      <c r="I4" s="50"/>
      <c r="J4" s="49"/>
    </row>
    <row r="5" ht="15.0" customHeight="1">
      <c r="A5" s="10" t="s">
        <v>37</v>
      </c>
      <c r="B5" s="49" t="s">
        <v>148</v>
      </c>
      <c r="C5" s="49" t="s">
        <v>153</v>
      </c>
      <c r="D5" s="49" t="s">
        <v>149</v>
      </c>
      <c r="E5" s="49" t="s">
        <v>149</v>
      </c>
      <c r="F5" s="49"/>
      <c r="G5" s="49"/>
      <c r="H5" s="49"/>
      <c r="I5" s="50"/>
      <c r="J5" s="49"/>
    </row>
    <row r="6" ht="15.0" customHeight="1">
      <c r="A6" s="10" t="s">
        <v>39</v>
      </c>
      <c r="B6" s="49" t="s">
        <v>154</v>
      </c>
      <c r="C6" s="49" t="s">
        <v>153</v>
      </c>
      <c r="D6" s="49" t="s">
        <v>155</v>
      </c>
      <c r="E6" s="49" t="s">
        <v>155</v>
      </c>
      <c r="F6" s="49"/>
      <c r="G6" s="49"/>
      <c r="H6" s="49"/>
      <c r="I6" s="50"/>
      <c r="J6" s="49"/>
    </row>
    <row r="7" ht="15.0" customHeight="1">
      <c r="A7" s="10" t="s">
        <v>156</v>
      </c>
      <c r="B7" s="49" t="s">
        <v>154</v>
      </c>
      <c r="C7" s="49" t="s">
        <v>153</v>
      </c>
      <c r="D7" s="49" t="s">
        <v>155</v>
      </c>
      <c r="E7" s="49" t="s">
        <v>155</v>
      </c>
      <c r="F7" s="49"/>
      <c r="G7" s="49"/>
      <c r="H7" s="49"/>
      <c r="I7" s="50"/>
      <c r="J7" s="49"/>
    </row>
    <row r="8" ht="15.0" customHeight="1">
      <c r="A8" s="10" t="s">
        <v>42</v>
      </c>
      <c r="B8" s="49" t="s">
        <v>148</v>
      </c>
      <c r="C8" s="49" t="s">
        <v>148</v>
      </c>
      <c r="D8" s="49" t="s">
        <v>149</v>
      </c>
      <c r="E8" s="49" t="s">
        <v>149</v>
      </c>
      <c r="F8" s="49"/>
      <c r="G8" s="49"/>
      <c r="H8" s="49"/>
      <c r="I8" s="50"/>
      <c r="J8" s="49"/>
    </row>
    <row r="9" ht="15.0" customHeight="1">
      <c r="A9" s="10" t="s">
        <v>67</v>
      </c>
      <c r="B9" s="49" t="s">
        <v>148</v>
      </c>
      <c r="C9" s="49" t="s">
        <v>148</v>
      </c>
      <c r="D9" s="49" t="s">
        <v>149</v>
      </c>
      <c r="E9" s="49" t="s">
        <v>150</v>
      </c>
      <c r="F9" s="49"/>
      <c r="G9" s="49"/>
      <c r="H9" s="49"/>
      <c r="I9" s="50"/>
      <c r="J9" s="49"/>
    </row>
    <row r="10" ht="15.0" customHeight="1">
      <c r="A10" s="10" t="s">
        <v>71</v>
      </c>
      <c r="B10" s="49" t="s">
        <v>148</v>
      </c>
      <c r="C10" s="49" t="s">
        <v>148</v>
      </c>
      <c r="D10" s="49" t="s">
        <v>149</v>
      </c>
      <c r="E10" s="49" t="s">
        <v>149</v>
      </c>
      <c r="F10" s="49" t="s">
        <v>148</v>
      </c>
      <c r="G10" s="49"/>
      <c r="H10" s="49"/>
      <c r="I10" s="50"/>
      <c r="J10" s="49"/>
    </row>
    <row r="11" ht="15.0" customHeight="1">
      <c r="A11" s="10" t="s">
        <v>75</v>
      </c>
      <c r="B11" s="49" t="s">
        <v>148</v>
      </c>
      <c r="C11" s="49" t="s">
        <v>153</v>
      </c>
      <c r="D11" s="49" t="s">
        <v>149</v>
      </c>
      <c r="E11" s="49" t="s">
        <v>150</v>
      </c>
      <c r="F11" s="49"/>
      <c r="G11" s="49"/>
      <c r="H11" s="49"/>
      <c r="I11" s="50"/>
      <c r="J11" s="49"/>
    </row>
    <row r="12" ht="15.0" customHeight="1">
      <c r="A12" s="10" t="s">
        <v>78</v>
      </c>
      <c r="B12" s="49" t="s">
        <v>148</v>
      </c>
      <c r="C12" s="49" t="s">
        <v>148</v>
      </c>
      <c r="D12" s="49" t="s">
        <v>149</v>
      </c>
      <c r="E12" s="49" t="s">
        <v>149</v>
      </c>
      <c r="F12" s="49"/>
      <c r="G12" s="49"/>
      <c r="H12" s="49"/>
      <c r="I12" s="50"/>
      <c r="J12" s="49" t="s">
        <v>157</v>
      </c>
    </row>
    <row r="13" ht="15.0" customHeight="1">
      <c r="A13" s="10" t="s">
        <v>81</v>
      </c>
      <c r="B13" s="49" t="s">
        <v>148</v>
      </c>
      <c r="C13" s="49" t="s">
        <v>148</v>
      </c>
      <c r="D13" s="49" t="s">
        <v>149</v>
      </c>
      <c r="E13" s="49" t="s">
        <v>149</v>
      </c>
      <c r="F13" s="49"/>
      <c r="G13" s="49"/>
      <c r="H13" s="49"/>
      <c r="I13" s="50"/>
      <c r="J13" s="49"/>
      <c r="K13" s="50" t="s">
        <v>157</v>
      </c>
    </row>
    <row r="14" ht="15.0" customHeight="1">
      <c r="A14" s="10" t="s">
        <v>84</v>
      </c>
      <c r="B14" s="49" t="s">
        <v>148</v>
      </c>
      <c r="C14" s="49" t="s">
        <v>148</v>
      </c>
      <c r="D14" s="49" t="s">
        <v>149</v>
      </c>
      <c r="E14" s="49" t="s">
        <v>149</v>
      </c>
      <c r="F14" s="49"/>
      <c r="G14" s="49"/>
      <c r="H14" s="49"/>
      <c r="I14" s="50"/>
      <c r="J14" s="49"/>
      <c r="K14" s="50" t="s">
        <v>157</v>
      </c>
    </row>
    <row r="15" ht="15.0" customHeight="1">
      <c r="A15" s="10" t="s">
        <v>86</v>
      </c>
      <c r="B15" s="49" t="s">
        <v>148</v>
      </c>
      <c r="C15" s="49" t="s">
        <v>153</v>
      </c>
      <c r="D15" s="49" t="s">
        <v>149</v>
      </c>
      <c r="E15" s="49" t="s">
        <v>149</v>
      </c>
      <c r="F15" s="49"/>
      <c r="G15" s="49"/>
      <c r="H15" s="49"/>
      <c r="I15" s="50"/>
      <c r="J15" s="49"/>
      <c r="K15" s="50" t="s">
        <v>157</v>
      </c>
    </row>
    <row r="16" ht="15.0" customHeight="1">
      <c r="A16" s="10" t="s">
        <v>89</v>
      </c>
      <c r="B16" s="49" t="s">
        <v>148</v>
      </c>
      <c r="C16" s="49" t="s">
        <v>148</v>
      </c>
      <c r="D16" s="49" t="s">
        <v>149</v>
      </c>
      <c r="E16" s="49" t="s">
        <v>149</v>
      </c>
      <c r="F16" s="49"/>
      <c r="G16" s="49"/>
      <c r="H16" s="49"/>
      <c r="I16" s="50"/>
      <c r="J16" s="49"/>
      <c r="K16" s="50" t="s">
        <v>157</v>
      </c>
    </row>
    <row r="17" ht="15.0" customHeight="1">
      <c r="A17" s="10" t="s">
        <v>91</v>
      </c>
      <c r="B17" s="49" t="s">
        <v>148</v>
      </c>
      <c r="C17" s="49" t="s">
        <v>148</v>
      </c>
      <c r="D17" s="49" t="s">
        <v>149</v>
      </c>
      <c r="E17" s="49" t="s">
        <v>149</v>
      </c>
      <c r="F17" s="49"/>
      <c r="G17" s="49"/>
      <c r="H17" s="49"/>
      <c r="I17" s="50"/>
      <c r="J17" s="49"/>
      <c r="K17" s="50" t="s">
        <v>157</v>
      </c>
    </row>
    <row r="18" ht="15.0" customHeight="1">
      <c r="A18" s="10" t="s">
        <v>93</v>
      </c>
      <c r="B18" s="49" t="s">
        <v>148</v>
      </c>
      <c r="C18" s="49" t="s">
        <v>148</v>
      </c>
      <c r="D18" s="49" t="s">
        <v>149</v>
      </c>
      <c r="E18" s="49" t="s">
        <v>149</v>
      </c>
      <c r="F18" s="49"/>
      <c r="G18" s="49"/>
      <c r="H18" s="49"/>
      <c r="I18" s="50"/>
      <c r="J18" s="49"/>
      <c r="K18" s="50" t="s">
        <v>157</v>
      </c>
    </row>
    <row r="19" ht="15.0" customHeight="1">
      <c r="A19" s="10" t="s">
        <v>95</v>
      </c>
      <c r="B19" s="49" t="s">
        <v>148</v>
      </c>
      <c r="C19" s="49" t="s">
        <v>148</v>
      </c>
      <c r="D19" s="49" t="s">
        <v>149</v>
      </c>
      <c r="E19" s="49" t="s">
        <v>149</v>
      </c>
      <c r="F19" s="49"/>
      <c r="G19" s="49"/>
      <c r="H19" s="49"/>
      <c r="I19" s="50"/>
      <c r="J19" s="49"/>
      <c r="K19" s="50" t="s">
        <v>157</v>
      </c>
    </row>
    <row r="20" ht="15.0" customHeight="1">
      <c r="A20" s="10"/>
      <c r="B20" s="49" t="str">
        <f>CONCATENATE(COUNTIF(B2:B19,"yes"),"/",COUNTA(B2:B19))</f>
        <v>16/18</v>
      </c>
      <c r="C20" s="49" t="str">
        <f>CONCATENATE("'",COUNTIF(C2:C19,"yes"),"/",COUNTA(C2:C19))</f>
        <v>'13/18</v>
      </c>
      <c r="D20" s="49" t="str">
        <f t="shared" ref="D20:E20" si="1">CONCATENATE("'",COUNTIF(D2:D19,"1/*")+COUNTIF(D2:D19,"2/*")*2,"/",COUNTIF(D2:D19,"*/1")+COUNTIF(D2:D19,"*/2")*2)</f>
        <v>'31/34</v>
      </c>
      <c r="E20" s="49" t="str">
        <f t="shared" si="1"/>
        <v>'23/26</v>
      </c>
      <c r="F20" s="49"/>
      <c r="G20" s="49"/>
      <c r="H20" s="49"/>
      <c r="I20" s="50"/>
      <c r="J20" s="49"/>
      <c r="K20" s="50" t="s">
        <v>157</v>
      </c>
    </row>
    <row r="21" ht="15.0" customHeight="1">
      <c r="A21" s="10"/>
      <c r="B21" s="49"/>
      <c r="C21" s="49"/>
      <c r="D21" s="49"/>
      <c r="E21" s="49"/>
      <c r="F21" s="49"/>
      <c r="G21" s="49"/>
      <c r="H21" s="49"/>
      <c r="I21" s="50"/>
      <c r="J21" s="49"/>
      <c r="K21" s="50" t="s">
        <v>157</v>
      </c>
    </row>
    <row r="22" ht="15.0" customHeight="1">
      <c r="A22" s="10"/>
      <c r="B22" s="49"/>
      <c r="C22" s="49"/>
      <c r="D22" s="49"/>
      <c r="E22" s="49"/>
      <c r="F22" s="49"/>
      <c r="G22" s="49"/>
      <c r="H22" s="49"/>
      <c r="I22" s="50"/>
      <c r="J22" s="49"/>
      <c r="K22" s="50" t="s">
        <v>157</v>
      </c>
    </row>
    <row r="23" ht="15.0" customHeight="1">
      <c r="A23" s="10"/>
      <c r="B23" s="49"/>
      <c r="C23" s="49"/>
      <c r="D23" s="49"/>
      <c r="E23" s="49"/>
      <c r="F23" s="49"/>
      <c r="G23" s="49"/>
      <c r="H23" s="49"/>
      <c r="I23" s="50"/>
      <c r="J23" s="49"/>
      <c r="K23" s="50" t="s">
        <v>157</v>
      </c>
    </row>
    <row r="24" ht="15.0" customHeight="1">
      <c r="A24" s="10"/>
      <c r="B24" s="49"/>
      <c r="C24" s="49"/>
      <c r="D24" s="49"/>
      <c r="E24" s="49"/>
      <c r="F24" s="49"/>
      <c r="G24" s="49"/>
      <c r="H24" s="49"/>
      <c r="I24" s="50"/>
      <c r="J24" s="49"/>
      <c r="K24" s="50" t="s">
        <v>157</v>
      </c>
    </row>
    <row r="25" ht="15.0" customHeight="1">
      <c r="A25" s="10"/>
      <c r="B25" s="49"/>
      <c r="C25" s="49"/>
      <c r="D25" s="49"/>
      <c r="E25" s="49"/>
      <c r="F25" s="49"/>
      <c r="G25" s="49"/>
      <c r="H25" s="49"/>
      <c r="I25" s="50"/>
      <c r="J25" s="49"/>
      <c r="K25" s="50" t="s">
        <v>157</v>
      </c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3" width="10.43"/>
    <col customWidth="1" min="24" max="36" width="11.29"/>
  </cols>
  <sheetData>
    <row r="1" ht="12.75" customHeight="1">
      <c r="A1" s="53">
        <v>0.058111</v>
      </c>
      <c r="B1" s="53">
        <v>0.049842</v>
      </c>
      <c r="C1" s="53">
        <v>0.048843</v>
      </c>
      <c r="D1" s="53">
        <v>0.046439</v>
      </c>
      <c r="E1" s="53">
        <v>0.043693</v>
      </c>
      <c r="F1" s="53">
        <v>0.045438</v>
      </c>
      <c r="G1" s="53">
        <v>0.042725</v>
      </c>
      <c r="H1" s="53">
        <v>0.037099</v>
      </c>
      <c r="I1" s="53">
        <v>0.031028</v>
      </c>
      <c r="J1" s="53">
        <v>0.032691</v>
      </c>
      <c r="K1" s="53">
        <v>0.031589</v>
      </c>
      <c r="L1" s="53">
        <v>0.025258</v>
      </c>
      <c r="M1" s="53">
        <v>0.024311</v>
      </c>
      <c r="N1" s="53">
        <v>0.023386</v>
      </c>
      <c r="O1" s="53">
        <v>0.019678</v>
      </c>
      <c r="P1" s="53">
        <v>0.018005</v>
      </c>
      <c r="Q1" s="53">
        <v>0.014985</v>
      </c>
      <c r="R1" s="53">
        <v>0.007082</v>
      </c>
      <c r="S1" s="53">
        <v>0.012242</v>
      </c>
      <c r="T1" s="53">
        <v>0.006326</v>
      </c>
      <c r="U1" s="53">
        <v>0.001819</v>
      </c>
      <c r="V1" s="53">
        <v>0.004616</v>
      </c>
      <c r="W1" s="53">
        <v>0.0</v>
      </c>
      <c r="X1" s="53">
        <v>0.001534</v>
      </c>
      <c r="Y1" s="53">
        <v>-0.005767</v>
      </c>
      <c r="Z1" s="53">
        <v>-0.006396</v>
      </c>
      <c r="AA1" s="53">
        <v>-0.0106</v>
      </c>
      <c r="AB1" s="53">
        <v>-0.014734</v>
      </c>
      <c r="AC1" s="53">
        <v>-0.016807</v>
      </c>
      <c r="AD1" s="53">
        <v>-0.025036</v>
      </c>
      <c r="AE1" s="53">
        <v>-0.017126</v>
      </c>
      <c r="AF1" s="53">
        <v>-0.022336</v>
      </c>
      <c r="AG1" s="53">
        <v>-0.02601</v>
      </c>
      <c r="AH1" s="53">
        <v>-0.029125</v>
      </c>
      <c r="AI1" s="53">
        <v>-0.030441</v>
      </c>
      <c r="AJ1" s="53">
        <v>-0.035399</v>
      </c>
    </row>
    <row r="2" ht="12.75" customHeight="1">
      <c r="A2" s="53">
        <v>0.05296</v>
      </c>
      <c r="B2" s="53">
        <v>0.046207</v>
      </c>
      <c r="C2" s="53">
        <v>0.045205</v>
      </c>
      <c r="D2" s="53">
        <v>0.04302</v>
      </c>
      <c r="E2" s="53">
        <v>0.04102</v>
      </c>
      <c r="F2" s="53">
        <v>0.041588</v>
      </c>
      <c r="G2" s="53">
        <v>0.03809</v>
      </c>
      <c r="H2" s="53">
        <v>0.033909</v>
      </c>
      <c r="I2" s="53">
        <v>0.027881</v>
      </c>
      <c r="J2" s="53">
        <v>0.029709</v>
      </c>
      <c r="K2" s="53">
        <v>0.02807</v>
      </c>
      <c r="L2" s="53">
        <v>0.021172</v>
      </c>
      <c r="M2" s="53">
        <v>0.020381</v>
      </c>
      <c r="N2" s="53">
        <v>0.020504</v>
      </c>
      <c r="O2" s="53">
        <v>0.017256</v>
      </c>
      <c r="P2" s="53">
        <v>0.014876</v>
      </c>
      <c r="Q2" s="53">
        <v>0.013105</v>
      </c>
      <c r="R2" s="53">
        <v>0.004878</v>
      </c>
      <c r="S2" s="53">
        <v>0.008893</v>
      </c>
      <c r="T2" s="53">
        <v>0.004869</v>
      </c>
      <c r="U2" s="53">
        <v>0.001989</v>
      </c>
      <c r="V2" s="53">
        <v>0.002627</v>
      </c>
      <c r="W2" s="53">
        <v>0.0</v>
      </c>
      <c r="X2" s="53">
        <v>-4.17E-4</v>
      </c>
      <c r="Y2" s="53">
        <v>-0.005237</v>
      </c>
      <c r="Z2" s="53">
        <v>-0.008394</v>
      </c>
      <c r="AA2" s="53">
        <v>-0.011286</v>
      </c>
      <c r="AB2" s="53">
        <v>-0.015306</v>
      </c>
      <c r="AC2" s="53">
        <v>-0.017891</v>
      </c>
      <c r="AD2" s="53">
        <v>-0.022436</v>
      </c>
      <c r="AE2" s="53">
        <v>-0.020584</v>
      </c>
      <c r="AF2" s="53">
        <v>-0.024658</v>
      </c>
      <c r="AG2" s="53">
        <v>-0.027953</v>
      </c>
      <c r="AH2" s="53">
        <v>-0.030711</v>
      </c>
      <c r="AI2" s="53">
        <v>-0.031362</v>
      </c>
      <c r="AJ2" s="53">
        <v>-0.033243</v>
      </c>
    </row>
    <row r="3" ht="12.75" customHeight="1">
      <c r="A3" s="53">
        <v>0.051417</v>
      </c>
      <c r="B3" s="53">
        <v>0.044664</v>
      </c>
      <c r="C3" s="53">
        <v>0.042958</v>
      </c>
      <c r="D3" s="53">
        <v>0.041411</v>
      </c>
      <c r="E3" s="53">
        <v>0.038658</v>
      </c>
      <c r="F3" s="53">
        <v>0.038552</v>
      </c>
      <c r="G3" s="53">
        <v>0.036748</v>
      </c>
      <c r="H3" s="53">
        <v>0.031513</v>
      </c>
      <c r="I3" s="53">
        <v>0.025037</v>
      </c>
      <c r="J3" s="53">
        <v>0.026398</v>
      </c>
      <c r="K3" s="53">
        <v>0.023396</v>
      </c>
      <c r="L3" s="53">
        <v>0.020567</v>
      </c>
      <c r="M3" s="53">
        <v>0.018602</v>
      </c>
      <c r="N3" s="53">
        <v>0.018148</v>
      </c>
      <c r="O3" s="53">
        <v>0.016836</v>
      </c>
      <c r="P3" s="53">
        <v>0.012611</v>
      </c>
      <c r="Q3" s="53">
        <v>0.011637</v>
      </c>
      <c r="R3" s="53">
        <v>0.00609</v>
      </c>
      <c r="S3" s="53">
        <v>0.007227</v>
      </c>
      <c r="T3" s="53">
        <v>0.004232</v>
      </c>
      <c r="U3" s="53">
        <v>0.002705</v>
      </c>
      <c r="V3" s="53">
        <v>0.002741</v>
      </c>
      <c r="W3" s="53">
        <v>0.0</v>
      </c>
      <c r="X3" s="53">
        <v>-0.001481</v>
      </c>
      <c r="Y3" s="53">
        <v>-0.004824</v>
      </c>
      <c r="Z3" s="53">
        <v>-0.008305</v>
      </c>
      <c r="AA3" s="53">
        <v>-0.011814</v>
      </c>
      <c r="AB3" s="53">
        <v>-0.0152</v>
      </c>
      <c r="AC3" s="53">
        <v>-0.017321</v>
      </c>
      <c r="AD3" s="53">
        <v>-0.022042</v>
      </c>
      <c r="AE3" s="53">
        <v>-0.021946</v>
      </c>
      <c r="AF3" s="53">
        <v>-0.025028</v>
      </c>
      <c r="AG3" s="53">
        <v>-0.027378</v>
      </c>
      <c r="AH3" s="53">
        <v>-0.029853</v>
      </c>
      <c r="AI3" s="53">
        <v>-0.030867</v>
      </c>
      <c r="AJ3" s="53">
        <v>-0.032642</v>
      </c>
    </row>
    <row r="4" ht="12.75" customHeight="1">
      <c r="A4" s="53">
        <v>0.049069</v>
      </c>
      <c r="B4" s="53">
        <v>0.042614</v>
      </c>
      <c r="C4" s="53">
        <v>0.041302</v>
      </c>
      <c r="D4" s="53">
        <v>0.039792</v>
      </c>
      <c r="E4" s="53">
        <v>0.037631</v>
      </c>
      <c r="F4" s="53">
        <v>0.037618</v>
      </c>
      <c r="G4" s="53">
        <v>0.034215</v>
      </c>
      <c r="H4" s="53">
        <v>0.029527</v>
      </c>
      <c r="I4" s="53">
        <v>0.025038</v>
      </c>
      <c r="J4" s="53">
        <v>0.026152</v>
      </c>
      <c r="K4" s="53">
        <v>0.023741</v>
      </c>
      <c r="L4" s="53">
        <v>0.019615</v>
      </c>
      <c r="M4" s="53">
        <v>0.018065</v>
      </c>
      <c r="N4" s="53">
        <v>0.018241</v>
      </c>
      <c r="O4" s="53">
        <v>0.015037</v>
      </c>
      <c r="P4" s="53">
        <v>0.013584</v>
      </c>
      <c r="Q4" s="53">
        <v>0.012454</v>
      </c>
      <c r="R4" s="53">
        <v>0.005842</v>
      </c>
      <c r="S4" s="53">
        <v>0.007887</v>
      </c>
      <c r="T4" s="53">
        <v>0.004969</v>
      </c>
      <c r="U4" s="53">
        <v>0.001473</v>
      </c>
      <c r="V4" s="53">
        <v>0.00293</v>
      </c>
      <c r="W4" s="53">
        <v>0.0</v>
      </c>
      <c r="X4" s="53">
        <v>-9.2E-5</v>
      </c>
      <c r="Y4" s="53">
        <v>-0.005536</v>
      </c>
      <c r="Z4" s="53">
        <v>-0.007904</v>
      </c>
      <c r="AA4" s="53">
        <v>-0.011762</v>
      </c>
      <c r="AB4" s="53">
        <v>-0.015674</v>
      </c>
      <c r="AC4" s="53">
        <v>-0.018417</v>
      </c>
      <c r="AD4" s="53">
        <v>-0.023552</v>
      </c>
      <c r="AE4" s="53">
        <v>-0.020307</v>
      </c>
      <c r="AF4" s="53">
        <v>-0.024283</v>
      </c>
      <c r="AG4" s="53">
        <v>-0.027111</v>
      </c>
      <c r="AH4" s="53">
        <v>-0.028885</v>
      </c>
      <c r="AI4" s="53">
        <v>-0.030106</v>
      </c>
      <c r="AJ4" s="53">
        <v>-0.03261</v>
      </c>
    </row>
    <row r="5" ht="12.75" customHeight="1">
      <c r="A5" s="53">
        <v>0.0478</v>
      </c>
      <c r="B5" s="53">
        <v>0.041402</v>
      </c>
      <c r="C5" s="53">
        <v>0.039784</v>
      </c>
      <c r="D5" s="53">
        <v>0.038861</v>
      </c>
      <c r="E5" s="53">
        <v>0.03581</v>
      </c>
      <c r="F5" s="53">
        <v>0.035402</v>
      </c>
      <c r="G5" s="53">
        <v>0.032237</v>
      </c>
      <c r="H5" s="53">
        <v>0.028481</v>
      </c>
      <c r="I5" s="53">
        <v>0.024444</v>
      </c>
      <c r="J5" s="53">
        <v>0.023889</v>
      </c>
      <c r="K5" s="53">
        <v>0.021357</v>
      </c>
      <c r="L5" s="53">
        <v>0.017743</v>
      </c>
      <c r="M5" s="53">
        <v>0.016535</v>
      </c>
      <c r="N5" s="53">
        <v>0.015518</v>
      </c>
      <c r="O5" s="53">
        <v>0.014501</v>
      </c>
      <c r="P5" s="53">
        <v>0.01183</v>
      </c>
      <c r="Q5" s="53">
        <v>0.010554</v>
      </c>
      <c r="R5" s="53">
        <v>0.005811</v>
      </c>
      <c r="S5" s="53">
        <v>0.00686</v>
      </c>
      <c r="T5" s="53">
        <v>0.004052</v>
      </c>
      <c r="U5" s="53">
        <v>0.002242</v>
      </c>
      <c r="V5" s="53">
        <v>0.002134</v>
      </c>
      <c r="W5" s="53">
        <v>0.0</v>
      </c>
      <c r="X5" s="53">
        <v>-0.001488</v>
      </c>
      <c r="Y5" s="53">
        <v>-0.005093</v>
      </c>
      <c r="Z5" s="53">
        <v>-0.008728</v>
      </c>
      <c r="AA5" s="53">
        <v>-0.012236</v>
      </c>
      <c r="AB5" s="53">
        <v>-0.015567</v>
      </c>
      <c r="AC5" s="53">
        <v>-0.018183</v>
      </c>
      <c r="AD5" s="53">
        <v>-0.021796</v>
      </c>
      <c r="AE5" s="53">
        <v>-0.022525</v>
      </c>
      <c r="AF5" s="53">
        <v>-0.024773</v>
      </c>
      <c r="AG5" s="53">
        <v>-0.027348</v>
      </c>
      <c r="AH5" s="53">
        <v>-0.029458</v>
      </c>
      <c r="AI5" s="53">
        <v>-0.030427</v>
      </c>
      <c r="AJ5" s="53">
        <v>-0.03116</v>
      </c>
    </row>
    <row r="6" ht="12.75" customHeight="1">
      <c r="A6" s="53">
        <v>0.046018</v>
      </c>
      <c r="B6" s="53">
        <v>0.039371</v>
      </c>
      <c r="C6" s="53">
        <v>0.038051</v>
      </c>
      <c r="D6" s="53">
        <v>0.036683</v>
      </c>
      <c r="E6" s="53">
        <v>0.035064</v>
      </c>
      <c r="F6" s="53">
        <v>0.033998</v>
      </c>
      <c r="G6" s="53">
        <v>0.030385</v>
      </c>
      <c r="H6" s="53">
        <v>0.027378</v>
      </c>
      <c r="I6" s="53">
        <v>0.023501</v>
      </c>
      <c r="J6" s="53">
        <v>0.023235</v>
      </c>
      <c r="K6" s="53">
        <v>0.020982</v>
      </c>
      <c r="L6" s="53">
        <v>0.016813</v>
      </c>
      <c r="M6" s="53">
        <v>0.01575</v>
      </c>
      <c r="N6" s="53">
        <v>0.015946</v>
      </c>
      <c r="O6" s="53">
        <v>0.01252</v>
      </c>
      <c r="P6" s="53">
        <v>0.012123</v>
      </c>
      <c r="Q6" s="53">
        <v>0.010662</v>
      </c>
      <c r="R6" s="53">
        <v>0.005286</v>
      </c>
      <c r="S6" s="53">
        <v>0.007062</v>
      </c>
      <c r="T6" s="53">
        <v>0.004968</v>
      </c>
      <c r="U6" s="53">
        <v>0.002045</v>
      </c>
      <c r="V6" s="53">
        <v>0.002904</v>
      </c>
      <c r="W6" s="53">
        <v>0.0</v>
      </c>
      <c r="X6" s="53">
        <v>-4.88E-4</v>
      </c>
      <c r="Y6" s="53">
        <v>-0.005711</v>
      </c>
      <c r="Z6" s="53">
        <v>-0.00756</v>
      </c>
      <c r="AA6" s="53">
        <v>-0.012089</v>
      </c>
      <c r="AB6" s="53">
        <v>-0.015726</v>
      </c>
      <c r="AC6" s="53">
        <v>-0.018624</v>
      </c>
      <c r="AD6" s="53">
        <v>-0.023062</v>
      </c>
      <c r="AE6" s="53">
        <v>-0.020874</v>
      </c>
      <c r="AF6" s="53">
        <v>-0.024566</v>
      </c>
      <c r="AG6" s="53">
        <v>-0.026562</v>
      </c>
      <c r="AH6" s="53">
        <v>-0.028308</v>
      </c>
      <c r="AI6" s="53">
        <v>-0.029549</v>
      </c>
      <c r="AJ6" s="53">
        <v>-0.031413</v>
      </c>
    </row>
    <row r="7" ht="12.75" customHeight="1">
      <c r="A7" s="53">
        <v>0.044511</v>
      </c>
      <c r="B7" s="53">
        <v>0.038324</v>
      </c>
      <c r="C7" s="53">
        <v>0.036222</v>
      </c>
      <c r="D7" s="53">
        <v>0.035297</v>
      </c>
      <c r="E7" s="53">
        <v>0.032737</v>
      </c>
      <c r="F7" s="53">
        <v>0.031902</v>
      </c>
      <c r="G7" s="53">
        <v>0.029158</v>
      </c>
      <c r="H7" s="53">
        <v>0.025073</v>
      </c>
      <c r="I7" s="53">
        <v>0.022099</v>
      </c>
      <c r="J7" s="53">
        <v>0.021984</v>
      </c>
      <c r="K7" s="53">
        <v>0.019118</v>
      </c>
      <c r="L7" s="53">
        <v>0.015639</v>
      </c>
      <c r="M7" s="53">
        <v>0.014727</v>
      </c>
      <c r="N7" s="53">
        <v>0.014316</v>
      </c>
      <c r="O7" s="53">
        <v>0.012402</v>
      </c>
      <c r="P7" s="53">
        <v>0.010871</v>
      </c>
      <c r="Q7" s="53">
        <v>0.009126</v>
      </c>
      <c r="R7" s="53">
        <v>0.005437</v>
      </c>
      <c r="S7" s="53">
        <v>0.006417</v>
      </c>
      <c r="T7" s="53">
        <v>0.003923</v>
      </c>
      <c r="U7" s="53">
        <v>0.002176</v>
      </c>
      <c r="V7" s="53">
        <v>0.001728</v>
      </c>
      <c r="W7" s="53">
        <v>0.0</v>
      </c>
      <c r="X7" s="53">
        <v>-0.001576</v>
      </c>
      <c r="Y7" s="53">
        <v>-0.005427</v>
      </c>
      <c r="Z7" s="53">
        <v>-0.008076</v>
      </c>
      <c r="AA7" s="53">
        <v>-0.012121</v>
      </c>
      <c r="AB7" s="53">
        <v>-0.015411</v>
      </c>
      <c r="AC7" s="53">
        <v>-0.017628</v>
      </c>
      <c r="AD7" s="53">
        <v>-0.021687</v>
      </c>
      <c r="AE7" s="53">
        <v>-0.021077</v>
      </c>
      <c r="AF7" s="53">
        <v>-0.023895</v>
      </c>
      <c r="AG7" s="53">
        <v>-0.026275</v>
      </c>
      <c r="AH7" s="53">
        <v>-0.027841</v>
      </c>
      <c r="AI7" s="53">
        <v>-0.028901</v>
      </c>
      <c r="AJ7" s="53">
        <v>-0.030028</v>
      </c>
    </row>
    <row r="8" ht="12.75" customHeight="1">
      <c r="A8" s="53">
        <v>0.042536</v>
      </c>
      <c r="B8" s="53">
        <v>0.036447</v>
      </c>
      <c r="C8" s="53">
        <v>0.03443</v>
      </c>
      <c r="D8" s="53">
        <v>0.033172</v>
      </c>
      <c r="E8" s="53">
        <v>0.030821</v>
      </c>
      <c r="F8" s="53">
        <v>0.029993</v>
      </c>
      <c r="G8" s="53">
        <v>0.027113</v>
      </c>
      <c r="H8" s="53">
        <v>0.024067</v>
      </c>
      <c r="I8" s="53">
        <v>0.021062</v>
      </c>
      <c r="J8" s="53">
        <v>0.020497</v>
      </c>
      <c r="K8" s="53">
        <v>0.017499</v>
      </c>
      <c r="L8" s="53">
        <v>0.014744</v>
      </c>
      <c r="M8" s="53">
        <v>0.013641</v>
      </c>
      <c r="N8" s="53">
        <v>0.013083</v>
      </c>
      <c r="O8" s="53">
        <v>0.011196</v>
      </c>
      <c r="P8" s="53">
        <v>0.010237</v>
      </c>
      <c r="Q8" s="53">
        <v>0.008855</v>
      </c>
      <c r="R8" s="53">
        <v>0.00499</v>
      </c>
      <c r="S8" s="53">
        <v>0.005544</v>
      </c>
      <c r="T8" s="53">
        <v>0.003843</v>
      </c>
      <c r="U8" s="53">
        <v>0.001741</v>
      </c>
      <c r="V8" s="53">
        <v>0.002007</v>
      </c>
      <c r="W8" s="53">
        <v>0.0</v>
      </c>
      <c r="X8" s="53">
        <v>-0.001446</v>
      </c>
      <c r="Y8" s="53">
        <v>-0.005065</v>
      </c>
      <c r="Z8" s="53">
        <v>-0.007854</v>
      </c>
      <c r="AA8" s="53">
        <v>-0.011601</v>
      </c>
      <c r="AB8" s="53">
        <v>-0.014894</v>
      </c>
      <c r="AC8" s="53">
        <v>-0.0172</v>
      </c>
      <c r="AD8" s="53">
        <v>-0.020372</v>
      </c>
      <c r="AE8" s="53">
        <v>-0.020785</v>
      </c>
      <c r="AF8" s="53">
        <v>-0.023314</v>
      </c>
      <c r="AG8" s="53">
        <v>-0.025662</v>
      </c>
      <c r="AH8" s="53">
        <v>-0.027021</v>
      </c>
      <c r="AI8" s="53">
        <v>-0.028097</v>
      </c>
      <c r="AJ8" s="53">
        <v>-0.029191</v>
      </c>
    </row>
    <row r="9" ht="12.75" customHeight="1">
      <c r="A9" s="53">
        <v>0.041019</v>
      </c>
      <c r="B9" s="53">
        <v>0.03493</v>
      </c>
      <c r="C9" s="53">
        <v>0.032547</v>
      </c>
      <c r="D9" s="53">
        <v>0.031281</v>
      </c>
      <c r="E9" s="53">
        <v>0.029074</v>
      </c>
      <c r="F9" s="53">
        <v>0.027984</v>
      </c>
      <c r="G9" s="53">
        <v>0.025774</v>
      </c>
      <c r="H9" s="53">
        <v>0.023103</v>
      </c>
      <c r="I9" s="53">
        <v>0.020747</v>
      </c>
      <c r="J9" s="53">
        <v>0.019321</v>
      </c>
      <c r="K9" s="53">
        <v>0.017332</v>
      </c>
      <c r="L9" s="53">
        <v>0.014396</v>
      </c>
      <c r="M9" s="53">
        <v>0.01335</v>
      </c>
      <c r="N9" s="53">
        <v>0.012653</v>
      </c>
      <c r="O9" s="53">
        <v>0.010782</v>
      </c>
      <c r="P9" s="53">
        <v>0.010042</v>
      </c>
      <c r="Q9" s="53">
        <v>0.008394</v>
      </c>
      <c r="R9" s="53">
        <v>0.00527</v>
      </c>
      <c r="S9" s="53">
        <v>0.005424</v>
      </c>
      <c r="T9" s="53">
        <v>0.004108</v>
      </c>
      <c r="U9" s="53">
        <v>0.001996</v>
      </c>
      <c r="V9" s="53">
        <v>0.002184</v>
      </c>
      <c r="W9" s="53">
        <v>0.0</v>
      </c>
      <c r="X9" s="53">
        <v>-0.001338</v>
      </c>
      <c r="Y9" s="53">
        <v>-0.004804</v>
      </c>
      <c r="Z9" s="53">
        <v>-0.007363</v>
      </c>
      <c r="AA9" s="53">
        <v>-0.011303</v>
      </c>
      <c r="AB9" s="53">
        <v>-0.014123</v>
      </c>
      <c r="AC9" s="53">
        <v>-0.016919</v>
      </c>
      <c r="AD9" s="53">
        <v>-0.019861</v>
      </c>
      <c r="AE9" s="53">
        <v>-0.020007</v>
      </c>
      <c r="AF9" s="53">
        <v>-0.021851</v>
      </c>
      <c r="AG9" s="53">
        <v>-0.024185</v>
      </c>
      <c r="AH9" s="53">
        <v>-0.025361</v>
      </c>
      <c r="AI9" s="53">
        <v>-0.026918</v>
      </c>
      <c r="AJ9" s="53">
        <v>-0.027762</v>
      </c>
    </row>
    <row r="10" ht="12.75" customHeight="1">
      <c r="A10" s="53">
        <v>0.038636</v>
      </c>
      <c r="B10" s="53">
        <v>0.032744</v>
      </c>
      <c r="C10" s="53">
        <v>0.030416</v>
      </c>
      <c r="D10" s="53">
        <v>0.028942</v>
      </c>
      <c r="E10" s="53">
        <v>0.026871</v>
      </c>
      <c r="F10" s="53">
        <v>0.025529</v>
      </c>
      <c r="G10" s="53">
        <v>0.023292</v>
      </c>
      <c r="H10" s="53">
        <v>0.021224</v>
      </c>
      <c r="I10" s="53">
        <v>0.019148</v>
      </c>
      <c r="J10" s="53">
        <v>0.018054</v>
      </c>
      <c r="K10" s="53">
        <v>0.016071</v>
      </c>
      <c r="L10" s="53">
        <v>0.013349</v>
      </c>
      <c r="M10" s="53">
        <v>0.012241</v>
      </c>
      <c r="N10" s="53">
        <v>0.011826</v>
      </c>
      <c r="O10" s="53">
        <v>0.00958</v>
      </c>
      <c r="P10" s="53">
        <v>0.009013</v>
      </c>
      <c r="Q10" s="53">
        <v>0.00764</v>
      </c>
      <c r="R10" s="53">
        <v>0.004707</v>
      </c>
      <c r="S10" s="53">
        <v>0.005056</v>
      </c>
      <c r="T10" s="53">
        <v>0.003358</v>
      </c>
      <c r="U10" s="53">
        <v>0.001684</v>
      </c>
      <c r="V10" s="53">
        <v>0.001658</v>
      </c>
      <c r="W10" s="53">
        <v>0.0</v>
      </c>
      <c r="X10" s="53">
        <v>-0.001683</v>
      </c>
      <c r="Y10" s="53">
        <v>-0.004899</v>
      </c>
      <c r="Z10" s="53">
        <v>-0.007497</v>
      </c>
      <c r="AA10" s="53">
        <v>-0.010738</v>
      </c>
      <c r="AB10" s="53">
        <v>-0.013461</v>
      </c>
      <c r="AC10" s="53">
        <v>-0.015784</v>
      </c>
      <c r="AD10" s="53">
        <v>-0.018612</v>
      </c>
      <c r="AE10" s="53">
        <v>-0.018574</v>
      </c>
      <c r="AF10" s="53">
        <v>-0.02086</v>
      </c>
      <c r="AG10" s="53">
        <v>-0.023005</v>
      </c>
      <c r="AH10" s="53">
        <v>-0.024345</v>
      </c>
      <c r="AI10" s="53">
        <v>-0.025378</v>
      </c>
      <c r="AJ10" s="53">
        <v>-0.026433</v>
      </c>
    </row>
    <row r="11" ht="12.75" customHeight="1">
      <c r="A11" s="53">
        <v>0.035991</v>
      </c>
      <c r="B11" s="53">
        <v>0.030278</v>
      </c>
      <c r="C11" s="53">
        <v>0.027969</v>
      </c>
      <c r="D11" s="53">
        <v>0.026512</v>
      </c>
      <c r="E11" s="53">
        <v>0.02457</v>
      </c>
      <c r="F11" s="53">
        <v>0.023258</v>
      </c>
      <c r="G11" s="53">
        <v>0.021576</v>
      </c>
      <c r="H11" s="53">
        <v>0.01913</v>
      </c>
      <c r="I11" s="53">
        <v>0.017711</v>
      </c>
      <c r="J11" s="53">
        <v>0.016716</v>
      </c>
      <c r="K11" s="53">
        <v>0.01479</v>
      </c>
      <c r="L11" s="53">
        <v>0.012537</v>
      </c>
      <c r="M11" s="53">
        <v>0.011331</v>
      </c>
      <c r="N11" s="53">
        <v>0.010861</v>
      </c>
      <c r="O11" s="53">
        <v>0.009508</v>
      </c>
      <c r="P11" s="53">
        <v>0.008629</v>
      </c>
      <c r="Q11" s="53">
        <v>0.007653</v>
      </c>
      <c r="R11" s="53">
        <v>0.004376</v>
      </c>
      <c r="S11" s="53">
        <v>0.00479</v>
      </c>
      <c r="T11" s="53">
        <v>0.003847</v>
      </c>
      <c r="U11" s="53">
        <v>0.001845</v>
      </c>
      <c r="V11" s="53">
        <v>0.001696</v>
      </c>
      <c r="W11" s="53">
        <v>0.0</v>
      </c>
      <c r="X11" s="53">
        <v>-0.001105</v>
      </c>
      <c r="Y11" s="53">
        <v>-0.004418</v>
      </c>
      <c r="Z11" s="53">
        <v>-0.006816</v>
      </c>
      <c r="AA11" s="53">
        <v>-0.009568</v>
      </c>
      <c r="AB11" s="53">
        <v>-0.012354</v>
      </c>
      <c r="AC11" s="53">
        <v>-0.014346</v>
      </c>
      <c r="AD11" s="53">
        <v>-0.01705</v>
      </c>
      <c r="AE11" s="53">
        <v>-0.017338</v>
      </c>
      <c r="AF11" s="53">
        <v>-0.019397</v>
      </c>
      <c r="AG11" s="53">
        <v>-0.021355</v>
      </c>
      <c r="AH11" s="53">
        <v>-0.02244</v>
      </c>
      <c r="AI11" s="53">
        <v>-0.023728</v>
      </c>
      <c r="AJ11" s="53">
        <v>-0.024806</v>
      </c>
    </row>
    <row r="12" ht="12.75" customHeight="1">
      <c r="A12" s="53">
        <v>0.033862</v>
      </c>
      <c r="B12" s="53">
        <v>0.028306</v>
      </c>
      <c r="C12" s="53">
        <v>0.02574</v>
      </c>
      <c r="D12" s="53">
        <v>0.024435</v>
      </c>
      <c r="E12" s="53">
        <v>0.022642</v>
      </c>
      <c r="F12" s="53">
        <v>0.021418</v>
      </c>
      <c r="G12" s="53">
        <v>0.019496</v>
      </c>
      <c r="H12" s="53">
        <v>0.017515</v>
      </c>
      <c r="I12" s="53">
        <v>0.016504</v>
      </c>
      <c r="J12" s="53">
        <v>0.015305</v>
      </c>
      <c r="K12" s="53">
        <v>0.013843</v>
      </c>
      <c r="L12" s="53">
        <v>0.011746</v>
      </c>
      <c r="M12" s="53">
        <v>0.010766</v>
      </c>
      <c r="N12" s="53">
        <v>0.009845</v>
      </c>
      <c r="O12" s="53">
        <v>0.008483</v>
      </c>
      <c r="P12" s="53">
        <v>0.008173</v>
      </c>
      <c r="Q12" s="53">
        <v>0.007045</v>
      </c>
      <c r="R12" s="53">
        <v>0.004652</v>
      </c>
      <c r="S12" s="53">
        <v>0.004393</v>
      </c>
      <c r="T12" s="53">
        <v>0.003247</v>
      </c>
      <c r="U12" s="53">
        <v>0.001855</v>
      </c>
      <c r="V12" s="53">
        <v>0.001584</v>
      </c>
      <c r="W12" s="53">
        <v>0.0</v>
      </c>
      <c r="X12" s="53">
        <v>-0.001406</v>
      </c>
      <c r="Y12" s="53">
        <v>-0.004183</v>
      </c>
      <c r="Z12" s="53">
        <v>-0.006326</v>
      </c>
      <c r="AA12" s="53">
        <v>-0.009238</v>
      </c>
      <c r="AB12" s="53">
        <v>-0.011358</v>
      </c>
      <c r="AC12" s="53">
        <v>-0.013577</v>
      </c>
      <c r="AD12" s="53">
        <v>-0.015902</v>
      </c>
      <c r="AE12" s="53">
        <v>-0.016063</v>
      </c>
      <c r="AF12" s="53">
        <v>-0.017913</v>
      </c>
      <c r="AG12" s="53">
        <v>-0.019825</v>
      </c>
      <c r="AH12" s="53">
        <v>-0.021155</v>
      </c>
      <c r="AI12" s="53">
        <v>-0.022328</v>
      </c>
      <c r="AJ12" s="53">
        <v>-0.023198</v>
      </c>
    </row>
    <row r="13" ht="12.75" customHeight="1">
      <c r="A13" s="53">
        <v>0.031555</v>
      </c>
      <c r="B13" s="53">
        <v>0.026284</v>
      </c>
      <c r="C13" s="53">
        <v>0.023642</v>
      </c>
      <c r="D13" s="53">
        <v>0.022516</v>
      </c>
      <c r="E13" s="53">
        <v>0.020406</v>
      </c>
      <c r="F13" s="53">
        <v>0.019443</v>
      </c>
      <c r="G13" s="53">
        <v>0.01785</v>
      </c>
      <c r="H13" s="53">
        <v>0.016172</v>
      </c>
      <c r="I13" s="53">
        <v>0.014586</v>
      </c>
      <c r="J13" s="53">
        <v>0.013584</v>
      </c>
      <c r="K13" s="53">
        <v>0.012362</v>
      </c>
      <c r="L13" s="53">
        <v>0.010727</v>
      </c>
      <c r="M13" s="53">
        <v>0.009787</v>
      </c>
      <c r="N13" s="53">
        <v>0.008841</v>
      </c>
      <c r="O13" s="53">
        <v>0.007793</v>
      </c>
      <c r="P13" s="53">
        <v>0.007032</v>
      </c>
      <c r="Q13" s="53">
        <v>0.00594</v>
      </c>
      <c r="R13" s="53">
        <v>0.003973</v>
      </c>
      <c r="S13" s="53">
        <v>0.003869</v>
      </c>
      <c r="T13" s="53">
        <v>0.002878</v>
      </c>
      <c r="U13" s="53">
        <v>0.00155</v>
      </c>
      <c r="V13" s="53">
        <v>0.001393</v>
      </c>
      <c r="W13" s="53">
        <v>0.0</v>
      </c>
      <c r="X13" s="53">
        <v>-0.001421</v>
      </c>
      <c r="Y13" s="53">
        <v>-0.003779</v>
      </c>
      <c r="Z13" s="53">
        <v>-0.005973</v>
      </c>
      <c r="AA13" s="53">
        <v>-0.008404</v>
      </c>
      <c r="AB13" s="53">
        <v>-0.010567</v>
      </c>
      <c r="AC13" s="53">
        <v>-0.012308</v>
      </c>
      <c r="AD13" s="53">
        <v>-0.014198</v>
      </c>
      <c r="AE13" s="53">
        <v>-0.015039</v>
      </c>
      <c r="AF13" s="53">
        <v>-0.016547</v>
      </c>
      <c r="AG13" s="53">
        <v>-0.018265</v>
      </c>
      <c r="AH13" s="53">
        <v>-0.019259</v>
      </c>
      <c r="AI13" s="53">
        <v>-0.020529</v>
      </c>
      <c r="AJ13" s="53">
        <v>-0.02136</v>
      </c>
    </row>
    <row r="14" ht="12.75" customHeight="1">
      <c r="A14" s="53">
        <v>0.029488</v>
      </c>
      <c r="B14" s="53">
        <v>0.024291</v>
      </c>
      <c r="C14" s="53">
        <v>0.021866</v>
      </c>
      <c r="D14" s="53">
        <v>0.020608</v>
      </c>
      <c r="E14" s="53">
        <v>0.01881</v>
      </c>
      <c r="F14" s="53">
        <v>0.017685</v>
      </c>
      <c r="G14" s="53">
        <v>0.016047</v>
      </c>
      <c r="H14" s="53">
        <v>0.014704</v>
      </c>
      <c r="I14" s="53">
        <v>0.013527</v>
      </c>
      <c r="J14" s="53">
        <v>0.012484</v>
      </c>
      <c r="K14" s="53">
        <v>0.011346</v>
      </c>
      <c r="L14" s="53">
        <v>0.009492</v>
      </c>
      <c r="M14" s="53">
        <v>0.008716</v>
      </c>
      <c r="N14" s="53">
        <v>0.008256</v>
      </c>
      <c r="O14" s="53">
        <v>0.006826</v>
      </c>
      <c r="P14" s="53">
        <v>0.006662</v>
      </c>
      <c r="Q14" s="53">
        <v>0.005403</v>
      </c>
      <c r="R14" s="53">
        <v>0.003595</v>
      </c>
      <c r="S14" s="53">
        <v>0.003869</v>
      </c>
      <c r="T14" s="53">
        <v>0.002557</v>
      </c>
      <c r="U14" s="53">
        <v>0.001252</v>
      </c>
      <c r="V14" s="53">
        <v>0.001396</v>
      </c>
      <c r="W14" s="53">
        <v>0.0</v>
      </c>
      <c r="X14" s="53">
        <v>-0.001081</v>
      </c>
      <c r="Y14" s="53">
        <v>-0.003636</v>
      </c>
      <c r="Z14" s="53">
        <v>-0.005499</v>
      </c>
      <c r="AA14" s="53">
        <v>-0.007811</v>
      </c>
      <c r="AB14" s="53">
        <v>-0.009803</v>
      </c>
      <c r="AC14" s="53">
        <v>-0.011358</v>
      </c>
      <c r="AD14" s="53">
        <v>-0.013177</v>
      </c>
      <c r="AE14" s="53">
        <v>-0.013534</v>
      </c>
      <c r="AF14" s="53">
        <v>-0.015145</v>
      </c>
      <c r="AG14" s="53">
        <v>-0.01677</v>
      </c>
      <c r="AH14" s="53">
        <v>-0.017653</v>
      </c>
      <c r="AI14" s="53">
        <v>-0.018972</v>
      </c>
      <c r="AJ14" s="53">
        <v>-0.019809</v>
      </c>
    </row>
    <row r="15" ht="12.75" customHeight="1">
      <c r="A15" s="53">
        <v>0.028071</v>
      </c>
      <c r="B15" s="53">
        <v>0.023219</v>
      </c>
      <c r="C15" s="53">
        <v>0.020735</v>
      </c>
      <c r="D15" s="53">
        <v>0.019646</v>
      </c>
      <c r="E15" s="53">
        <v>0.017835</v>
      </c>
      <c r="F15" s="53">
        <v>0.016728</v>
      </c>
      <c r="G15" s="53">
        <v>0.015263</v>
      </c>
      <c r="H15" s="53">
        <v>0.013687</v>
      </c>
      <c r="I15" s="53">
        <v>0.012664</v>
      </c>
      <c r="J15" s="53">
        <v>0.011439</v>
      </c>
      <c r="K15" s="53">
        <v>0.01049</v>
      </c>
      <c r="L15" s="53">
        <v>0.009257</v>
      </c>
      <c r="M15" s="53">
        <v>0.008029</v>
      </c>
      <c r="N15" s="53">
        <v>0.0072</v>
      </c>
      <c r="O15" s="53">
        <v>0.006113</v>
      </c>
      <c r="P15" s="53">
        <v>0.00575</v>
      </c>
      <c r="Q15" s="53">
        <v>0.004936</v>
      </c>
      <c r="R15" s="53">
        <v>0.003611</v>
      </c>
      <c r="S15" s="53">
        <v>0.003248</v>
      </c>
      <c r="T15" s="53">
        <v>0.002287</v>
      </c>
      <c r="U15" s="53">
        <v>0.001372</v>
      </c>
      <c r="V15" s="53">
        <v>9.93E-4</v>
      </c>
      <c r="W15" s="53">
        <v>0.0</v>
      </c>
      <c r="X15" s="53">
        <v>-0.001265</v>
      </c>
      <c r="Y15" s="53">
        <v>-0.003226</v>
      </c>
      <c r="Z15" s="53">
        <v>-0.005058</v>
      </c>
      <c r="AA15" s="53">
        <v>-0.007293</v>
      </c>
      <c r="AB15" s="53">
        <v>-0.008791</v>
      </c>
      <c r="AC15" s="53">
        <v>-0.010321</v>
      </c>
      <c r="AD15" s="53">
        <v>-0.011959</v>
      </c>
      <c r="AE15" s="53">
        <v>-0.012394</v>
      </c>
      <c r="AF15" s="53">
        <v>-0.013847</v>
      </c>
      <c r="AG15" s="53">
        <v>-0.015595</v>
      </c>
      <c r="AH15" s="53">
        <v>-0.016483</v>
      </c>
      <c r="AI15" s="53">
        <v>-0.017585</v>
      </c>
      <c r="AJ15" s="53">
        <v>-0.018134</v>
      </c>
    </row>
    <row r="16" ht="12.75" customHeight="1">
      <c r="A16" s="53">
        <v>0.026424</v>
      </c>
      <c r="B16" s="53">
        <v>0.021772</v>
      </c>
      <c r="C16" s="53">
        <v>0.0195</v>
      </c>
      <c r="D16" s="53">
        <v>0.018329</v>
      </c>
      <c r="E16" s="53">
        <v>0.01658</v>
      </c>
      <c r="F16" s="53">
        <v>0.015622</v>
      </c>
      <c r="G16" s="53">
        <v>0.014005</v>
      </c>
      <c r="H16" s="53">
        <v>0.012796</v>
      </c>
      <c r="I16" s="53">
        <v>0.012036</v>
      </c>
      <c r="J16" s="53">
        <v>0.010551</v>
      </c>
      <c r="K16" s="53">
        <v>0.009595</v>
      </c>
      <c r="L16" s="53">
        <v>0.008295</v>
      </c>
      <c r="M16" s="53">
        <v>0.007548</v>
      </c>
      <c r="N16" s="53">
        <v>0.006723</v>
      </c>
      <c r="O16" s="53">
        <v>0.005888</v>
      </c>
      <c r="P16" s="53">
        <v>0.005479</v>
      </c>
      <c r="Q16" s="53">
        <v>0.004395</v>
      </c>
      <c r="R16" s="53">
        <v>0.003022</v>
      </c>
      <c r="S16" s="53">
        <v>0.002986</v>
      </c>
      <c r="T16" s="53">
        <v>0.001867</v>
      </c>
      <c r="U16" s="53">
        <v>0.001232</v>
      </c>
      <c r="V16" s="53">
        <v>0.001</v>
      </c>
      <c r="W16" s="53">
        <v>0.0</v>
      </c>
      <c r="X16" s="53">
        <v>-0.001037</v>
      </c>
      <c r="Y16" s="53">
        <v>-0.002943</v>
      </c>
      <c r="Z16" s="53">
        <v>-0.004586</v>
      </c>
      <c r="AA16" s="53">
        <v>-0.006494</v>
      </c>
      <c r="AB16" s="53">
        <v>-0.008279</v>
      </c>
      <c r="AC16" s="53">
        <v>-0.009426</v>
      </c>
      <c r="AD16" s="53">
        <v>-0.010965</v>
      </c>
      <c r="AE16" s="53">
        <v>-0.011409</v>
      </c>
      <c r="AF16" s="53">
        <v>-0.012656</v>
      </c>
      <c r="AG16" s="53">
        <v>-0.014098</v>
      </c>
      <c r="AH16" s="53">
        <v>-0.014964</v>
      </c>
      <c r="AI16" s="53">
        <v>-0.016044</v>
      </c>
      <c r="AJ16" s="53">
        <v>-0.016799</v>
      </c>
    </row>
    <row r="17" ht="12.75" customHeight="1">
      <c r="A17" s="53">
        <v>0.025116</v>
      </c>
      <c r="B17" s="53">
        <v>0.020506</v>
      </c>
      <c r="C17" s="53">
        <v>0.018392</v>
      </c>
      <c r="D17" s="53">
        <v>0.017412</v>
      </c>
      <c r="E17" s="53">
        <v>0.015905</v>
      </c>
      <c r="F17" s="53">
        <v>0.014639</v>
      </c>
      <c r="G17" s="53">
        <v>0.013319</v>
      </c>
      <c r="H17" s="53">
        <v>0.012157</v>
      </c>
      <c r="I17" s="53">
        <v>0.011084</v>
      </c>
      <c r="J17" s="53">
        <v>0.010019</v>
      </c>
      <c r="K17" s="53">
        <v>0.009055</v>
      </c>
      <c r="L17" s="53">
        <v>0.007839</v>
      </c>
      <c r="M17" s="53">
        <v>0.007048</v>
      </c>
      <c r="N17" s="53">
        <v>0.006164</v>
      </c>
      <c r="O17" s="53">
        <v>0.005265</v>
      </c>
      <c r="P17" s="53">
        <v>0.005094</v>
      </c>
      <c r="Q17" s="53">
        <v>0.004338</v>
      </c>
      <c r="R17" s="53">
        <v>0.002938</v>
      </c>
      <c r="S17" s="53">
        <v>0.002799</v>
      </c>
      <c r="T17" s="53">
        <v>0.001993</v>
      </c>
      <c r="U17" s="53">
        <v>0.001235</v>
      </c>
      <c r="V17" s="53">
        <v>0.001026</v>
      </c>
      <c r="W17" s="53">
        <v>0.0</v>
      </c>
      <c r="X17" s="53">
        <v>-7.11E-4</v>
      </c>
      <c r="Y17" s="53">
        <v>-0.002663</v>
      </c>
      <c r="Z17" s="53">
        <v>-0.004223</v>
      </c>
      <c r="AA17" s="53">
        <v>-0.006003</v>
      </c>
      <c r="AB17" s="53">
        <v>-0.007371</v>
      </c>
      <c r="AC17" s="53">
        <v>-0.008477</v>
      </c>
      <c r="AD17" s="53">
        <v>-0.009859</v>
      </c>
      <c r="AE17" s="53">
        <v>-0.010298</v>
      </c>
      <c r="AF17" s="53">
        <v>-0.011432</v>
      </c>
      <c r="AG17" s="53">
        <v>-0.012941</v>
      </c>
      <c r="AH17" s="53">
        <v>-0.013707</v>
      </c>
      <c r="AI17" s="53">
        <v>-0.014787</v>
      </c>
      <c r="AJ17" s="53">
        <v>-0.01542</v>
      </c>
    </row>
    <row r="18" ht="12.75" customHeight="1">
      <c r="A18" s="53">
        <v>0.024116</v>
      </c>
      <c r="B18" s="53">
        <v>0.019652</v>
      </c>
      <c r="C18" s="53">
        <v>0.01755</v>
      </c>
      <c r="D18" s="53">
        <v>0.016544</v>
      </c>
      <c r="E18" s="53">
        <v>0.01495</v>
      </c>
      <c r="F18" s="53">
        <v>0.014051</v>
      </c>
      <c r="G18" s="53">
        <v>0.012578</v>
      </c>
      <c r="H18" s="53">
        <v>0.01152</v>
      </c>
      <c r="I18" s="53">
        <v>0.01064</v>
      </c>
      <c r="J18" s="53">
        <v>0.009131</v>
      </c>
      <c r="K18" s="53">
        <v>0.00836</v>
      </c>
      <c r="L18" s="53">
        <v>0.007415</v>
      </c>
      <c r="M18" s="53">
        <v>0.006466</v>
      </c>
      <c r="N18" s="53">
        <v>0.005828</v>
      </c>
      <c r="O18" s="53">
        <v>0.004827</v>
      </c>
      <c r="P18" s="53">
        <v>0.00467</v>
      </c>
      <c r="Q18" s="53">
        <v>0.003654</v>
      </c>
      <c r="R18" s="53">
        <v>0.00268</v>
      </c>
      <c r="S18" s="53">
        <v>0.002629</v>
      </c>
      <c r="T18" s="53">
        <v>0.001549</v>
      </c>
      <c r="U18" s="53">
        <v>9.96E-4</v>
      </c>
      <c r="V18" s="53">
        <v>6.81E-4</v>
      </c>
      <c r="W18" s="53">
        <v>0.0</v>
      </c>
      <c r="X18" s="53">
        <v>-0.00102</v>
      </c>
      <c r="Y18" s="53">
        <v>-0.002557</v>
      </c>
      <c r="Z18" s="53">
        <v>-0.00406</v>
      </c>
      <c r="AA18" s="53">
        <v>-0.005789</v>
      </c>
      <c r="AB18" s="53">
        <v>-0.007044</v>
      </c>
      <c r="AC18" s="53">
        <v>-0.00819</v>
      </c>
      <c r="AD18" s="53">
        <v>-0.00934</v>
      </c>
      <c r="AE18" s="53">
        <v>-0.009763</v>
      </c>
      <c r="AF18" s="53">
        <v>-0.010963</v>
      </c>
      <c r="AG18" s="53">
        <v>-0.012177</v>
      </c>
      <c r="AH18" s="53">
        <v>-0.013163</v>
      </c>
      <c r="AI18" s="53">
        <v>-0.014087</v>
      </c>
      <c r="AJ18" s="53">
        <v>-0.014681</v>
      </c>
    </row>
    <row r="19" ht="12.75" customHeight="1">
      <c r="A19" s="53">
        <v>0.022304</v>
      </c>
      <c r="B19" s="53">
        <v>0.018182</v>
      </c>
      <c r="C19" s="53">
        <v>0.016224</v>
      </c>
      <c r="D19" s="53">
        <v>0.015481</v>
      </c>
      <c r="E19" s="53">
        <v>0.013964</v>
      </c>
      <c r="F19" s="53">
        <v>0.013204</v>
      </c>
      <c r="G19" s="53">
        <v>0.011836</v>
      </c>
      <c r="H19" s="53">
        <v>0.010683</v>
      </c>
      <c r="I19" s="53">
        <v>0.009741</v>
      </c>
      <c r="J19" s="53">
        <v>0.008649</v>
      </c>
      <c r="K19" s="53">
        <v>0.007903</v>
      </c>
      <c r="L19" s="53">
        <v>0.006832</v>
      </c>
      <c r="M19" s="53">
        <v>0.006014</v>
      </c>
      <c r="N19" s="53">
        <v>0.005414</v>
      </c>
      <c r="O19" s="53">
        <v>0.004647</v>
      </c>
      <c r="P19" s="53">
        <v>0.004182</v>
      </c>
      <c r="Q19" s="53">
        <v>0.003548</v>
      </c>
      <c r="R19" s="53">
        <v>0.002509</v>
      </c>
      <c r="S19" s="53">
        <v>0.002374</v>
      </c>
      <c r="T19" s="53">
        <v>0.001551</v>
      </c>
      <c r="U19" s="53">
        <v>9.54E-4</v>
      </c>
      <c r="V19" s="53">
        <v>7.14E-4</v>
      </c>
      <c r="W19" s="53">
        <v>0.0</v>
      </c>
      <c r="X19" s="53">
        <v>-7.72E-4</v>
      </c>
      <c r="Y19" s="53">
        <v>-0.002216</v>
      </c>
      <c r="Z19" s="53">
        <v>-0.003683</v>
      </c>
      <c r="AA19" s="53">
        <v>-0.005243</v>
      </c>
      <c r="AB19" s="53">
        <v>-0.006357</v>
      </c>
      <c r="AC19" s="53">
        <v>-0.007403</v>
      </c>
      <c r="AD19" s="53">
        <v>-0.008504</v>
      </c>
      <c r="AE19" s="53">
        <v>-0.009114</v>
      </c>
      <c r="AF19" s="53">
        <v>-0.010133</v>
      </c>
      <c r="AG19" s="53">
        <v>-0.011419</v>
      </c>
      <c r="AH19" s="53">
        <v>-0.01203</v>
      </c>
      <c r="AI19" s="53">
        <v>-0.013048</v>
      </c>
      <c r="AJ19" s="53">
        <v>-0.01366</v>
      </c>
    </row>
    <row r="20" ht="12.75" customHeight="1">
      <c r="A20" s="53">
        <v>0.021063</v>
      </c>
      <c r="B20" s="53">
        <v>0.016992</v>
      </c>
      <c r="C20" s="53">
        <v>0.015139</v>
      </c>
      <c r="D20" s="53">
        <v>0.014605</v>
      </c>
      <c r="E20" s="53">
        <v>0.013121</v>
      </c>
      <c r="F20" s="53">
        <v>0.012253</v>
      </c>
      <c r="G20" s="53">
        <v>0.011143</v>
      </c>
      <c r="H20" s="53">
        <v>0.010239</v>
      </c>
      <c r="I20" s="53">
        <v>0.009171</v>
      </c>
      <c r="J20" s="53">
        <v>0.007996</v>
      </c>
      <c r="K20" s="53">
        <v>0.007433</v>
      </c>
      <c r="L20" s="53">
        <v>0.00642</v>
      </c>
      <c r="M20" s="53">
        <v>0.005777</v>
      </c>
      <c r="N20" s="53">
        <v>0.004911</v>
      </c>
      <c r="O20" s="53">
        <v>0.004225</v>
      </c>
      <c r="P20" s="53">
        <v>0.003943</v>
      </c>
      <c r="Q20" s="53">
        <v>0.003074</v>
      </c>
      <c r="R20" s="53">
        <v>0.002381</v>
      </c>
      <c r="S20" s="53">
        <v>0.002207</v>
      </c>
      <c r="T20" s="53">
        <v>0.001492</v>
      </c>
      <c r="U20" s="53">
        <v>9.62E-4</v>
      </c>
      <c r="V20" s="53">
        <v>6.77E-4</v>
      </c>
      <c r="W20" s="53">
        <v>0.0</v>
      </c>
      <c r="X20" s="53">
        <v>-6.72E-4</v>
      </c>
      <c r="Y20" s="53">
        <v>-0.002124</v>
      </c>
      <c r="Z20" s="53">
        <v>-0.003455</v>
      </c>
      <c r="AA20" s="53">
        <v>-0.0049</v>
      </c>
      <c r="AB20" s="53">
        <v>-0.006035</v>
      </c>
      <c r="AC20" s="53">
        <v>-0.006908</v>
      </c>
      <c r="AD20" s="53">
        <v>-0.008001</v>
      </c>
      <c r="AE20" s="53">
        <v>-0.008497</v>
      </c>
      <c r="AF20" s="53">
        <v>-0.009583</v>
      </c>
      <c r="AG20" s="53">
        <v>-0.010626</v>
      </c>
      <c r="AH20" s="53">
        <v>-0.011507</v>
      </c>
      <c r="AI20" s="53">
        <v>-0.012273</v>
      </c>
      <c r="AJ20" s="53">
        <v>-0.01295</v>
      </c>
    </row>
    <row r="21" ht="12.75" customHeight="1">
      <c r="A21" s="53">
        <v>0.020045</v>
      </c>
      <c r="B21" s="53">
        <v>0.01616</v>
      </c>
      <c r="C21" s="53">
        <v>0.014372</v>
      </c>
      <c r="D21" s="53">
        <v>0.013735</v>
      </c>
      <c r="E21" s="53">
        <v>0.012437</v>
      </c>
      <c r="F21" s="53">
        <v>0.011816</v>
      </c>
      <c r="G21" s="53">
        <v>0.010778</v>
      </c>
      <c r="H21" s="53">
        <v>0.00977</v>
      </c>
      <c r="I21" s="53">
        <v>0.008606</v>
      </c>
      <c r="J21" s="53">
        <v>0.007565</v>
      </c>
      <c r="K21" s="53">
        <v>0.007181</v>
      </c>
      <c r="L21" s="53">
        <v>0.006175</v>
      </c>
      <c r="M21" s="53">
        <v>0.005538</v>
      </c>
      <c r="N21" s="53">
        <v>0.004785</v>
      </c>
      <c r="O21" s="53">
        <v>0.003913</v>
      </c>
      <c r="P21" s="53">
        <v>0.003648</v>
      </c>
      <c r="Q21" s="53">
        <v>0.003078</v>
      </c>
      <c r="R21" s="53">
        <v>0.002198</v>
      </c>
      <c r="S21" s="53">
        <v>0.002082</v>
      </c>
      <c r="T21" s="53">
        <v>0.001163</v>
      </c>
      <c r="U21" s="53">
        <v>7.07E-4</v>
      </c>
      <c r="V21" s="53">
        <v>6.08E-4</v>
      </c>
      <c r="W21" s="53">
        <v>0.0</v>
      </c>
      <c r="X21" s="53">
        <v>-6.76E-4</v>
      </c>
      <c r="Y21" s="53">
        <v>-0.002075</v>
      </c>
      <c r="Z21" s="53">
        <v>-0.00331</v>
      </c>
      <c r="AA21" s="53">
        <v>-0.004648</v>
      </c>
      <c r="AB21" s="53">
        <v>-0.005618</v>
      </c>
      <c r="AC21" s="53">
        <v>-0.006482</v>
      </c>
      <c r="AD21" s="53">
        <v>-0.007504</v>
      </c>
      <c r="AE21" s="53">
        <v>-0.007989</v>
      </c>
      <c r="AF21" s="53">
        <v>-0.009015</v>
      </c>
      <c r="AG21" s="53">
        <v>-0.010214</v>
      </c>
      <c r="AH21" s="53">
        <v>-0.010962</v>
      </c>
      <c r="AI21" s="53">
        <v>-0.011645</v>
      </c>
      <c r="AJ21" s="53">
        <v>-0.012341</v>
      </c>
    </row>
    <row r="22" ht="12.75" customHeight="1">
      <c r="A22" s="53">
        <v>0.018674</v>
      </c>
      <c r="B22" s="53">
        <v>0.014986</v>
      </c>
      <c r="C22" s="53">
        <v>0.013463</v>
      </c>
      <c r="D22" s="53">
        <v>0.013125</v>
      </c>
      <c r="E22" s="53">
        <v>0.011937</v>
      </c>
      <c r="F22" s="53">
        <v>0.011047</v>
      </c>
      <c r="G22" s="53">
        <v>0.010252</v>
      </c>
      <c r="H22" s="53">
        <v>0.009357</v>
      </c>
      <c r="I22" s="53">
        <v>0.008299</v>
      </c>
      <c r="J22" s="53">
        <v>0.007348</v>
      </c>
      <c r="K22" s="53">
        <v>0.006792</v>
      </c>
      <c r="L22" s="53">
        <v>0.005847</v>
      </c>
      <c r="M22" s="53">
        <v>0.005222</v>
      </c>
      <c r="N22" s="53">
        <v>0.004566</v>
      </c>
      <c r="O22" s="53">
        <v>0.003981</v>
      </c>
      <c r="P22" s="53">
        <v>0.003577</v>
      </c>
      <c r="Q22" s="53">
        <v>0.003029</v>
      </c>
      <c r="R22" s="53">
        <v>0.002166</v>
      </c>
      <c r="S22" s="53">
        <v>0.002131</v>
      </c>
      <c r="T22" s="53">
        <v>0.001349</v>
      </c>
      <c r="U22" s="53">
        <v>9.95E-4</v>
      </c>
      <c r="V22" s="53">
        <v>6.7E-4</v>
      </c>
      <c r="W22" s="53">
        <v>0.0</v>
      </c>
      <c r="X22" s="53">
        <v>-6.06E-4</v>
      </c>
      <c r="Y22" s="53">
        <v>-0.001898</v>
      </c>
      <c r="Z22" s="53">
        <v>-0.003068</v>
      </c>
      <c r="AA22" s="53">
        <v>-0.004417</v>
      </c>
      <c r="AB22" s="53">
        <v>-0.005406</v>
      </c>
      <c r="AC22" s="53">
        <v>-0.006169</v>
      </c>
      <c r="AD22" s="53">
        <v>-0.007112</v>
      </c>
      <c r="AE22" s="53">
        <v>-0.007678</v>
      </c>
      <c r="AF22" s="53">
        <v>-0.008659</v>
      </c>
      <c r="AG22" s="53">
        <v>-0.009646</v>
      </c>
      <c r="AH22" s="53">
        <v>-0.010332</v>
      </c>
      <c r="AI22" s="53">
        <v>-0.011285</v>
      </c>
      <c r="AJ22" s="53">
        <v>-0.011817</v>
      </c>
    </row>
    <row r="23" ht="12.75" customHeight="1">
      <c r="A23" s="53">
        <v>0.018024</v>
      </c>
      <c r="B23" s="53">
        <v>0.014347</v>
      </c>
      <c r="C23" s="53">
        <v>0.012823</v>
      </c>
      <c r="D23" s="53">
        <v>0.012424</v>
      </c>
      <c r="E23" s="53">
        <v>0.011313</v>
      </c>
      <c r="F23" s="53">
        <v>0.010695</v>
      </c>
      <c r="G23" s="53">
        <v>0.009739</v>
      </c>
      <c r="H23" s="53">
        <v>0.008917</v>
      </c>
      <c r="I23" s="53">
        <v>0.007732</v>
      </c>
      <c r="J23" s="53">
        <v>0.006831</v>
      </c>
      <c r="K23" s="53">
        <v>0.006508</v>
      </c>
      <c r="L23" s="53">
        <v>0.005598</v>
      </c>
      <c r="M23" s="53">
        <v>0.005033</v>
      </c>
      <c r="N23" s="53">
        <v>0.004278</v>
      </c>
      <c r="O23" s="53">
        <v>0.003602</v>
      </c>
      <c r="P23" s="53">
        <v>0.003202</v>
      </c>
      <c r="Q23" s="53">
        <v>0.00269</v>
      </c>
      <c r="R23" s="53">
        <v>0.00199</v>
      </c>
      <c r="S23" s="53">
        <v>0.002034</v>
      </c>
      <c r="T23" s="53">
        <v>0.001077</v>
      </c>
      <c r="U23" s="53">
        <v>7.78E-4</v>
      </c>
      <c r="V23" s="53">
        <v>6.02E-4</v>
      </c>
      <c r="W23" s="53">
        <v>0.0</v>
      </c>
      <c r="X23" s="53">
        <v>-5.31E-4</v>
      </c>
      <c r="Y23" s="53">
        <v>-0.001849</v>
      </c>
      <c r="Z23" s="53">
        <v>-0.002941</v>
      </c>
      <c r="AA23" s="53">
        <v>-0.004216</v>
      </c>
      <c r="AB23" s="53">
        <v>-0.005159</v>
      </c>
      <c r="AC23" s="53">
        <v>-0.005876</v>
      </c>
      <c r="AD23" s="53">
        <v>-0.006909</v>
      </c>
      <c r="AE23" s="53">
        <v>-0.007129</v>
      </c>
      <c r="AF23" s="53">
        <v>-0.008227</v>
      </c>
      <c r="AG23" s="53">
        <v>-0.009207</v>
      </c>
      <c r="AH23" s="53">
        <v>-0.010082</v>
      </c>
      <c r="AI23" s="53">
        <v>-0.010807</v>
      </c>
      <c r="AJ23" s="53">
        <v>-0.01143</v>
      </c>
    </row>
    <row r="24" ht="12.75" customHeight="1">
      <c r="A24" s="53">
        <v>0.017105</v>
      </c>
      <c r="B24" s="53">
        <v>0.013637</v>
      </c>
      <c r="C24" s="53">
        <v>0.012181</v>
      </c>
      <c r="D24" s="53">
        <v>0.011897</v>
      </c>
      <c r="E24" s="53">
        <v>0.010763</v>
      </c>
      <c r="F24" s="53">
        <v>0.010264</v>
      </c>
      <c r="G24" s="53">
        <v>0.009462</v>
      </c>
      <c r="H24" s="53">
        <v>0.008602</v>
      </c>
      <c r="I24" s="53">
        <v>0.007561</v>
      </c>
      <c r="J24" s="53">
        <v>0.006702</v>
      </c>
      <c r="K24" s="53">
        <v>0.006222</v>
      </c>
      <c r="L24" s="53">
        <v>0.005457</v>
      </c>
      <c r="M24" s="53">
        <v>0.00489</v>
      </c>
      <c r="N24" s="53">
        <v>0.004319</v>
      </c>
      <c r="O24" s="53">
        <v>0.003697</v>
      </c>
      <c r="P24" s="53">
        <v>0.003326</v>
      </c>
      <c r="Q24" s="53">
        <v>0.002707</v>
      </c>
      <c r="R24" s="53">
        <v>0.00192</v>
      </c>
      <c r="S24" s="53">
        <v>0.001871</v>
      </c>
      <c r="T24" s="53">
        <v>0.001064</v>
      </c>
      <c r="U24" s="53">
        <v>7.63E-4</v>
      </c>
      <c r="V24" s="53">
        <v>3.79E-4</v>
      </c>
      <c r="W24" s="53">
        <v>0.0</v>
      </c>
      <c r="X24" s="53">
        <v>-5.85E-4</v>
      </c>
      <c r="Y24" s="53">
        <v>-0.001725</v>
      </c>
      <c r="Z24" s="53">
        <v>-0.002822</v>
      </c>
      <c r="AA24" s="53">
        <v>-0.00397</v>
      </c>
      <c r="AB24" s="53">
        <v>-0.004873</v>
      </c>
      <c r="AC24" s="53">
        <v>-0.005596</v>
      </c>
      <c r="AD24" s="53">
        <v>-0.006508</v>
      </c>
      <c r="AE24" s="53">
        <v>-0.007009</v>
      </c>
      <c r="AF24" s="53">
        <v>-0.008012</v>
      </c>
      <c r="AG24" s="53">
        <v>-0.008951</v>
      </c>
      <c r="AH24" s="53">
        <v>-0.009694</v>
      </c>
      <c r="AI24" s="53">
        <v>-0.010434</v>
      </c>
      <c r="AJ24" s="53">
        <v>-0.011085</v>
      </c>
    </row>
    <row r="25" ht="12.75" customHeight="1">
      <c r="A25" s="53">
        <v>0.016436</v>
      </c>
      <c r="B25" s="53">
        <v>0.013034</v>
      </c>
      <c r="C25" s="53">
        <v>0.011742</v>
      </c>
      <c r="D25" s="53">
        <v>0.011501</v>
      </c>
      <c r="E25" s="53">
        <v>0.010481</v>
      </c>
      <c r="F25" s="53">
        <v>0.009982</v>
      </c>
      <c r="G25" s="53">
        <v>0.00912</v>
      </c>
      <c r="H25" s="53">
        <v>0.008423</v>
      </c>
      <c r="I25" s="53">
        <v>0.007351</v>
      </c>
      <c r="J25" s="53">
        <v>0.006656</v>
      </c>
      <c r="K25" s="53">
        <v>0.006135</v>
      </c>
      <c r="L25" s="53">
        <v>0.005327</v>
      </c>
      <c r="M25" s="53">
        <v>0.004823</v>
      </c>
      <c r="N25" s="53">
        <v>0.004142</v>
      </c>
      <c r="O25" s="53">
        <v>0.003575</v>
      </c>
      <c r="P25" s="53">
        <v>0.003097</v>
      </c>
      <c r="Q25" s="53">
        <v>0.002585</v>
      </c>
      <c r="R25" s="53">
        <v>0.001795</v>
      </c>
      <c r="S25" s="53">
        <v>0.00187</v>
      </c>
      <c r="T25" s="53">
        <v>0.001049</v>
      </c>
      <c r="U25" s="53">
        <v>7.3E-4</v>
      </c>
      <c r="V25" s="53">
        <v>6.05E-4</v>
      </c>
      <c r="W25" s="53">
        <v>0.0</v>
      </c>
      <c r="X25" s="53">
        <v>-5.19E-4</v>
      </c>
      <c r="Y25" s="53">
        <v>-0.001697</v>
      </c>
      <c r="Z25" s="53">
        <v>-0.00276</v>
      </c>
      <c r="AA25" s="53">
        <v>-0.0038</v>
      </c>
      <c r="AB25" s="53">
        <v>-0.004682</v>
      </c>
      <c r="AC25" s="53">
        <v>-0.005401</v>
      </c>
      <c r="AD25" s="53">
        <v>-0.006277</v>
      </c>
      <c r="AE25" s="53">
        <v>-0.006765</v>
      </c>
      <c r="AF25" s="53">
        <v>-0.007738</v>
      </c>
      <c r="AG25" s="53">
        <v>-0.008643</v>
      </c>
      <c r="AH25" s="53">
        <v>-0.009446</v>
      </c>
      <c r="AI25" s="53">
        <v>-0.010183</v>
      </c>
      <c r="AJ25" s="53">
        <v>-0.010726</v>
      </c>
    </row>
    <row r="26" ht="12.75" customHeight="1">
      <c r="A26" s="53">
        <v>0.015871</v>
      </c>
      <c r="B26" s="53">
        <v>0.012536</v>
      </c>
      <c r="C26" s="53">
        <v>0.011236</v>
      </c>
      <c r="D26" s="53">
        <v>0.011063</v>
      </c>
      <c r="E26" s="53">
        <v>0.010044</v>
      </c>
      <c r="F26" s="53">
        <v>0.009559</v>
      </c>
      <c r="G26" s="53">
        <v>0.00885</v>
      </c>
      <c r="H26" s="53">
        <v>0.008052</v>
      </c>
      <c r="I26" s="53">
        <v>0.007062</v>
      </c>
      <c r="J26" s="53">
        <v>0.006273</v>
      </c>
      <c r="K26" s="53">
        <v>0.006053</v>
      </c>
      <c r="L26" s="53">
        <v>0.00508</v>
      </c>
      <c r="M26" s="53">
        <v>0.00455</v>
      </c>
      <c r="N26" s="53">
        <v>0.004068</v>
      </c>
      <c r="O26" s="53">
        <v>0.003439</v>
      </c>
      <c r="P26" s="53">
        <v>0.003018</v>
      </c>
      <c r="Q26" s="53">
        <v>0.002568</v>
      </c>
      <c r="R26" s="53">
        <v>0.001812</v>
      </c>
      <c r="S26" s="53">
        <v>0.001833</v>
      </c>
      <c r="T26" s="53">
        <v>0.001011</v>
      </c>
      <c r="U26" s="53">
        <v>7.57E-4</v>
      </c>
      <c r="V26" s="53">
        <v>5.07E-4</v>
      </c>
      <c r="W26" s="53">
        <v>0.0</v>
      </c>
      <c r="X26" s="53">
        <v>-5.24E-4</v>
      </c>
      <c r="Y26" s="53">
        <v>-0.001629</v>
      </c>
      <c r="Z26" s="53">
        <v>-0.002705</v>
      </c>
      <c r="AA26" s="53">
        <v>-0.003809</v>
      </c>
      <c r="AB26" s="53">
        <v>-0.004545</v>
      </c>
      <c r="AC26" s="53">
        <v>-0.005235</v>
      </c>
      <c r="AD26" s="53">
        <v>-0.006129</v>
      </c>
      <c r="AE26" s="53">
        <v>-0.006602</v>
      </c>
      <c r="AF26" s="53">
        <v>-0.007494</v>
      </c>
      <c r="AG26" s="53">
        <v>-0.008518</v>
      </c>
      <c r="AH26" s="53">
        <v>-0.009361</v>
      </c>
      <c r="AI26" s="53">
        <v>-0.009969</v>
      </c>
      <c r="AJ26" s="53">
        <v>-0.010546</v>
      </c>
    </row>
    <row r="27" ht="12.75" customHeight="1">
      <c r="A27" s="53">
        <v>0.015057</v>
      </c>
      <c r="B27" s="53">
        <v>0.011885</v>
      </c>
      <c r="C27" s="53">
        <v>0.010651</v>
      </c>
      <c r="D27" s="53">
        <v>0.010468</v>
      </c>
      <c r="E27" s="53">
        <v>0.009499</v>
      </c>
      <c r="F27" s="53">
        <v>0.009049</v>
      </c>
      <c r="G27" s="53">
        <v>0.008411</v>
      </c>
      <c r="H27" s="53">
        <v>0.007672</v>
      </c>
      <c r="I27" s="53">
        <v>0.006562</v>
      </c>
      <c r="J27" s="53">
        <v>0.006071</v>
      </c>
      <c r="K27" s="53">
        <v>0.00567</v>
      </c>
      <c r="L27" s="53">
        <v>0.00487</v>
      </c>
      <c r="M27" s="53">
        <v>0.004481</v>
      </c>
      <c r="N27" s="53">
        <v>0.003825</v>
      </c>
      <c r="O27" s="53">
        <v>0.003455</v>
      </c>
      <c r="P27" s="53">
        <v>0.002821</v>
      </c>
      <c r="Q27" s="53">
        <v>0.00233</v>
      </c>
      <c r="R27" s="53">
        <v>0.001727</v>
      </c>
      <c r="S27" s="53">
        <v>0.001565</v>
      </c>
      <c r="T27" s="53">
        <v>9.16E-4</v>
      </c>
      <c r="U27" s="53">
        <v>6.7E-4</v>
      </c>
      <c r="V27" s="53">
        <v>4.26E-4</v>
      </c>
      <c r="W27" s="53">
        <v>0.0</v>
      </c>
      <c r="X27" s="53">
        <v>-5.34E-4</v>
      </c>
      <c r="Y27" s="53">
        <v>-0.001574</v>
      </c>
      <c r="Z27" s="53">
        <v>-0.002534</v>
      </c>
      <c r="AA27" s="53">
        <v>-0.003528</v>
      </c>
      <c r="AB27" s="53">
        <v>-0.004354</v>
      </c>
      <c r="AC27" s="53">
        <v>-0.005053</v>
      </c>
      <c r="AD27" s="53">
        <v>-0.005935</v>
      </c>
      <c r="AE27" s="53">
        <v>-0.006325</v>
      </c>
      <c r="AF27" s="53">
        <v>-0.007349</v>
      </c>
      <c r="AG27" s="53">
        <v>-0.008199</v>
      </c>
      <c r="AH27" s="53">
        <v>-0.00904</v>
      </c>
      <c r="AI27" s="53">
        <v>-0.009608</v>
      </c>
      <c r="AJ27" s="53">
        <v>-0.010308</v>
      </c>
    </row>
    <row r="28" ht="12.75" customHeight="1">
      <c r="A28" s="53">
        <v>0.014443</v>
      </c>
      <c r="B28" s="53">
        <v>0.011388</v>
      </c>
      <c r="C28" s="53">
        <v>0.010271</v>
      </c>
      <c r="D28" s="53">
        <v>0.010133</v>
      </c>
      <c r="E28" s="53">
        <v>0.00924</v>
      </c>
      <c r="F28" s="53">
        <v>0.008805</v>
      </c>
      <c r="G28" s="53">
        <v>0.008189</v>
      </c>
      <c r="H28" s="53">
        <v>0.007446</v>
      </c>
      <c r="I28" s="53">
        <v>0.006463</v>
      </c>
      <c r="J28" s="53">
        <v>0.005897</v>
      </c>
      <c r="K28" s="53">
        <v>0.005506</v>
      </c>
      <c r="L28" s="53">
        <v>0.004786</v>
      </c>
      <c r="M28" s="53">
        <v>0.004368</v>
      </c>
      <c r="N28" s="53">
        <v>0.003798</v>
      </c>
      <c r="O28" s="53">
        <v>0.003242</v>
      </c>
      <c r="P28" s="53">
        <v>0.002827</v>
      </c>
      <c r="Q28" s="53">
        <v>0.002379</v>
      </c>
      <c r="R28" s="53">
        <v>0.001638</v>
      </c>
      <c r="S28" s="53">
        <v>0.001607</v>
      </c>
      <c r="T28" s="53">
        <v>9.33E-4</v>
      </c>
      <c r="U28" s="53">
        <v>7.2E-4</v>
      </c>
      <c r="V28" s="53">
        <v>5.22E-4</v>
      </c>
      <c r="W28" s="53">
        <v>0.0</v>
      </c>
      <c r="X28" s="53">
        <v>-3.92E-4</v>
      </c>
      <c r="Y28" s="53">
        <v>-0.001404</v>
      </c>
      <c r="Z28" s="53">
        <v>-0.002372</v>
      </c>
      <c r="AA28" s="53">
        <v>-0.003442</v>
      </c>
      <c r="AB28" s="53">
        <v>-0.004189</v>
      </c>
      <c r="AC28" s="53">
        <v>-0.004863</v>
      </c>
      <c r="AD28" s="53">
        <v>-0.005748</v>
      </c>
      <c r="AE28" s="53">
        <v>-0.006205</v>
      </c>
      <c r="AF28" s="53">
        <v>-0.007157</v>
      </c>
      <c r="AG28" s="53">
        <v>-0.008029</v>
      </c>
      <c r="AH28" s="53">
        <v>-0.008853</v>
      </c>
      <c r="AI28" s="53">
        <v>-0.009423</v>
      </c>
      <c r="AJ28" s="53">
        <v>-0.010062</v>
      </c>
    </row>
    <row r="29" ht="12.75" customHeight="1">
      <c r="A29" s="53">
        <v>0.013713</v>
      </c>
      <c r="B29" s="53">
        <v>0.010766</v>
      </c>
      <c r="C29" s="53">
        <v>0.009715</v>
      </c>
      <c r="D29" s="53">
        <v>0.009632</v>
      </c>
      <c r="E29" s="53">
        <v>0.008842</v>
      </c>
      <c r="F29" s="53">
        <v>0.008484</v>
      </c>
      <c r="G29" s="53">
        <v>0.007749</v>
      </c>
      <c r="H29" s="53">
        <v>0.007198</v>
      </c>
      <c r="I29" s="53">
        <v>0.006184</v>
      </c>
      <c r="J29" s="53">
        <v>0.005682</v>
      </c>
      <c r="K29" s="53">
        <v>0.005371</v>
      </c>
      <c r="L29" s="53">
        <v>0.004564</v>
      </c>
      <c r="M29" s="53">
        <v>0.004155</v>
      </c>
      <c r="N29" s="53">
        <v>0.003663</v>
      </c>
      <c r="O29" s="53">
        <v>0.003154</v>
      </c>
      <c r="P29" s="53">
        <v>0.0026</v>
      </c>
      <c r="Q29" s="53">
        <v>0.002333</v>
      </c>
      <c r="R29" s="53">
        <v>0.001567</v>
      </c>
      <c r="S29" s="53">
        <v>0.001559</v>
      </c>
      <c r="T29" s="53">
        <v>9.37E-4</v>
      </c>
      <c r="U29" s="53">
        <v>6.0E-4</v>
      </c>
      <c r="V29" s="53">
        <v>4.79E-4</v>
      </c>
      <c r="W29" s="53">
        <v>0.0</v>
      </c>
      <c r="X29" s="53">
        <v>-3.93E-4</v>
      </c>
      <c r="Y29" s="53">
        <v>-0.001509</v>
      </c>
      <c r="Z29" s="53">
        <v>-0.002413</v>
      </c>
      <c r="AA29" s="53">
        <v>-0.003442</v>
      </c>
      <c r="AB29" s="53">
        <v>-0.004162</v>
      </c>
      <c r="AC29" s="53">
        <v>-0.00484</v>
      </c>
      <c r="AD29" s="53">
        <v>-0.005733</v>
      </c>
      <c r="AE29" s="53">
        <v>-0.006117</v>
      </c>
      <c r="AF29" s="53">
        <v>-0.007098</v>
      </c>
      <c r="AG29" s="53">
        <v>-0.007984</v>
      </c>
      <c r="AH29" s="53">
        <v>-0.008814</v>
      </c>
      <c r="AI29" s="53">
        <v>-0.009407</v>
      </c>
      <c r="AJ29" s="53">
        <v>-0.010007</v>
      </c>
    </row>
    <row r="30" ht="12.75" customHeight="1">
      <c r="A30" s="53">
        <v>0.01303</v>
      </c>
      <c r="B30" s="53">
        <v>0.010245</v>
      </c>
      <c r="C30" s="53">
        <v>0.009207</v>
      </c>
      <c r="D30" s="53">
        <v>0.009136</v>
      </c>
      <c r="E30" s="53">
        <v>0.008333</v>
      </c>
      <c r="F30" s="53">
        <v>0.008069</v>
      </c>
      <c r="G30" s="53">
        <v>0.007496</v>
      </c>
      <c r="H30" s="53">
        <v>0.006784</v>
      </c>
      <c r="I30" s="53">
        <v>0.005888</v>
      </c>
      <c r="J30" s="53">
        <v>0.005351</v>
      </c>
      <c r="K30" s="53">
        <v>0.005048</v>
      </c>
      <c r="L30" s="53">
        <v>0.004375</v>
      </c>
      <c r="M30" s="53">
        <v>0.004004</v>
      </c>
      <c r="N30" s="53">
        <v>0.003505</v>
      </c>
      <c r="O30" s="53">
        <v>0.003063</v>
      </c>
      <c r="P30" s="53">
        <v>0.002543</v>
      </c>
      <c r="Q30" s="53">
        <v>0.002134</v>
      </c>
      <c r="R30" s="53">
        <v>0.001527</v>
      </c>
      <c r="S30" s="53">
        <v>0.00152</v>
      </c>
      <c r="T30" s="53">
        <v>8.32E-4</v>
      </c>
      <c r="U30" s="53">
        <v>6.47E-4</v>
      </c>
      <c r="V30" s="53">
        <v>4.81E-4</v>
      </c>
      <c r="W30" s="53">
        <v>0.0</v>
      </c>
      <c r="X30" s="53">
        <v>-3.68E-4</v>
      </c>
      <c r="Y30" s="53">
        <v>-0.001335</v>
      </c>
      <c r="Z30" s="53">
        <v>-0.002297</v>
      </c>
      <c r="AA30" s="53">
        <v>-0.003268</v>
      </c>
      <c r="AB30" s="53">
        <v>-0.004101</v>
      </c>
      <c r="AC30" s="53">
        <v>-0.004716</v>
      </c>
      <c r="AD30" s="53">
        <v>-0.005612</v>
      </c>
      <c r="AE30" s="53">
        <v>-0.006014</v>
      </c>
      <c r="AF30" s="53">
        <v>-0.00695</v>
      </c>
      <c r="AG30" s="53">
        <v>-0.007826</v>
      </c>
      <c r="AH30" s="53">
        <v>-0.008654</v>
      </c>
      <c r="AI30" s="53">
        <v>-0.009194</v>
      </c>
      <c r="AJ30" s="53">
        <v>-0.009842</v>
      </c>
    </row>
    <row r="31" ht="12.75" customHeight="1">
      <c r="A31" s="53">
        <v>0.012413</v>
      </c>
      <c r="B31" s="53">
        <v>0.009709</v>
      </c>
      <c r="C31" s="53">
        <v>0.008778</v>
      </c>
      <c r="D31" s="53">
        <v>0.008797</v>
      </c>
      <c r="E31" s="53">
        <v>0.008029</v>
      </c>
      <c r="F31" s="53">
        <v>0.007672</v>
      </c>
      <c r="G31" s="53">
        <v>0.007075</v>
      </c>
      <c r="H31" s="53">
        <v>0.006464</v>
      </c>
      <c r="I31" s="53">
        <v>0.005563</v>
      </c>
      <c r="J31" s="53">
        <v>0.005159</v>
      </c>
      <c r="K31" s="53">
        <v>0.004744</v>
      </c>
      <c r="L31" s="53">
        <v>0.004096</v>
      </c>
      <c r="M31" s="53">
        <v>0.003725</v>
      </c>
      <c r="N31" s="53">
        <v>0.003371</v>
      </c>
      <c r="O31" s="53">
        <v>0.002887</v>
      </c>
      <c r="P31" s="53">
        <v>0.002463</v>
      </c>
      <c r="Q31" s="53">
        <v>0.002064</v>
      </c>
      <c r="R31" s="53">
        <v>0.001335</v>
      </c>
      <c r="S31" s="53">
        <v>0.001325</v>
      </c>
      <c r="T31" s="53">
        <v>7.89E-4</v>
      </c>
      <c r="U31" s="53">
        <v>4.42E-4</v>
      </c>
      <c r="V31" s="53">
        <v>3.7E-4</v>
      </c>
      <c r="W31" s="53">
        <v>0.0</v>
      </c>
      <c r="X31" s="53">
        <v>-4.0E-4</v>
      </c>
      <c r="Y31" s="53">
        <v>-0.001494</v>
      </c>
      <c r="Z31" s="53">
        <v>-0.002362</v>
      </c>
      <c r="AA31" s="53">
        <v>-0.00334</v>
      </c>
      <c r="AB31" s="53">
        <v>-0.004173</v>
      </c>
      <c r="AC31" s="53">
        <v>-0.004762</v>
      </c>
      <c r="AD31" s="53">
        <v>-0.005715</v>
      </c>
      <c r="AE31" s="53">
        <v>-0.006104</v>
      </c>
      <c r="AF31" s="53">
        <v>-0.007027</v>
      </c>
      <c r="AG31" s="53">
        <v>-0.007877</v>
      </c>
      <c r="AH31" s="53">
        <v>-0.0087</v>
      </c>
      <c r="AI31" s="53">
        <v>-0.009235</v>
      </c>
      <c r="AJ31" s="53">
        <v>-0.009845</v>
      </c>
    </row>
    <row r="32" ht="12.75" customHeight="1">
      <c r="A32" s="53">
        <v>0.011655</v>
      </c>
      <c r="B32" s="53">
        <v>0.009095</v>
      </c>
      <c r="C32" s="53">
        <v>0.00829</v>
      </c>
      <c r="D32" s="53">
        <v>0.008294</v>
      </c>
      <c r="E32" s="53">
        <v>0.007514</v>
      </c>
      <c r="F32" s="53">
        <v>0.007299</v>
      </c>
      <c r="G32" s="53">
        <v>0.006774</v>
      </c>
      <c r="H32" s="53">
        <v>0.006127</v>
      </c>
      <c r="I32" s="53">
        <v>0.005285</v>
      </c>
      <c r="J32" s="53">
        <v>0.004923</v>
      </c>
      <c r="K32" s="53">
        <v>0.004564</v>
      </c>
      <c r="L32" s="53">
        <v>0.003887</v>
      </c>
      <c r="M32" s="53">
        <v>0.003567</v>
      </c>
      <c r="N32" s="53">
        <v>0.00319</v>
      </c>
      <c r="O32" s="53">
        <v>0.002746</v>
      </c>
      <c r="P32" s="53">
        <v>0.002324</v>
      </c>
      <c r="Q32" s="53">
        <v>0.001994</v>
      </c>
      <c r="R32" s="53">
        <v>0.001299</v>
      </c>
      <c r="S32" s="53">
        <v>0.001222</v>
      </c>
      <c r="T32" s="53">
        <v>7.39E-4</v>
      </c>
      <c r="U32" s="53">
        <v>5.09E-4</v>
      </c>
      <c r="V32" s="53">
        <v>4.22E-4</v>
      </c>
      <c r="W32" s="53">
        <v>0.0</v>
      </c>
      <c r="X32" s="53">
        <v>-4.67E-4</v>
      </c>
      <c r="Y32" s="53">
        <v>-0.001469</v>
      </c>
      <c r="Z32" s="53">
        <v>-0.00234</v>
      </c>
      <c r="AA32" s="53">
        <v>-0.003331</v>
      </c>
      <c r="AB32" s="53">
        <v>-0.004173</v>
      </c>
      <c r="AC32" s="53">
        <v>-0.004805</v>
      </c>
      <c r="AD32" s="53">
        <v>-0.005727</v>
      </c>
      <c r="AE32" s="53">
        <v>-0.006171</v>
      </c>
      <c r="AF32" s="53">
        <v>-0.007131</v>
      </c>
      <c r="AG32" s="53">
        <v>-0.007924</v>
      </c>
      <c r="AH32" s="53">
        <v>-0.008641</v>
      </c>
      <c r="AI32" s="53">
        <v>-0.009226</v>
      </c>
      <c r="AJ32" s="53">
        <v>-0.009802</v>
      </c>
    </row>
    <row r="33" ht="12.75" customHeight="1">
      <c r="A33" s="53">
        <v>0.011034</v>
      </c>
      <c r="B33" s="53">
        <v>0.008635</v>
      </c>
      <c r="C33" s="53">
        <v>0.007838</v>
      </c>
      <c r="D33" s="53">
        <v>0.007868</v>
      </c>
      <c r="E33" s="53">
        <v>0.007173</v>
      </c>
      <c r="F33" s="53">
        <v>0.006958</v>
      </c>
      <c r="G33" s="53">
        <v>0.006506</v>
      </c>
      <c r="H33" s="53">
        <v>0.005887</v>
      </c>
      <c r="I33" s="53">
        <v>0.00511</v>
      </c>
      <c r="J33" s="53">
        <v>0.004807</v>
      </c>
      <c r="K33" s="53">
        <v>0.004436</v>
      </c>
      <c r="L33" s="53">
        <v>0.003834</v>
      </c>
      <c r="M33" s="53">
        <v>0.003504</v>
      </c>
      <c r="N33" s="53">
        <v>0.003287</v>
      </c>
      <c r="O33" s="53">
        <v>0.002764</v>
      </c>
      <c r="P33" s="53">
        <v>0.00234</v>
      </c>
      <c r="Q33" s="53">
        <v>0.002015</v>
      </c>
      <c r="R33" s="53">
        <v>0.001291</v>
      </c>
      <c r="S33" s="53">
        <v>0.001324</v>
      </c>
      <c r="T33" s="53">
        <v>8.18E-4</v>
      </c>
      <c r="U33" s="53">
        <v>4.85E-4</v>
      </c>
      <c r="V33" s="53">
        <v>3.99E-4</v>
      </c>
      <c r="W33" s="53">
        <v>0.0</v>
      </c>
      <c r="X33" s="53">
        <v>-3.57E-4</v>
      </c>
      <c r="Y33" s="53">
        <v>-0.001328</v>
      </c>
      <c r="Z33" s="53">
        <v>-0.002303</v>
      </c>
      <c r="AA33" s="53">
        <v>-0.00329</v>
      </c>
      <c r="AB33" s="53">
        <v>-0.004132</v>
      </c>
      <c r="AC33" s="53">
        <v>-0.004789</v>
      </c>
      <c r="AD33" s="53">
        <v>-0.005707</v>
      </c>
      <c r="AE33" s="53">
        <v>-0.006166</v>
      </c>
      <c r="AF33" s="53">
        <v>-0.007063</v>
      </c>
      <c r="AG33" s="53">
        <v>-0.007846</v>
      </c>
      <c r="AH33" s="53">
        <v>-0.008602</v>
      </c>
      <c r="AI33" s="53">
        <v>-0.009218</v>
      </c>
      <c r="AJ33" s="53">
        <v>-0.009739</v>
      </c>
    </row>
    <row r="34" ht="12.75" customHeight="1">
      <c r="A34" s="53">
        <v>0.010507</v>
      </c>
      <c r="B34" s="53">
        <v>0.008207</v>
      </c>
      <c r="C34" s="53">
        <v>0.007517</v>
      </c>
      <c r="D34" s="53">
        <v>0.007585</v>
      </c>
      <c r="E34" s="53">
        <v>0.00693</v>
      </c>
      <c r="F34" s="53">
        <v>0.006731</v>
      </c>
      <c r="G34" s="53">
        <v>0.006249</v>
      </c>
      <c r="H34" s="53">
        <v>0.005682</v>
      </c>
      <c r="I34" s="53">
        <v>0.004937</v>
      </c>
      <c r="J34" s="53">
        <v>0.004691</v>
      </c>
      <c r="K34" s="53">
        <v>0.004306</v>
      </c>
      <c r="L34" s="53">
        <v>0.003647</v>
      </c>
      <c r="M34" s="53">
        <v>0.00341</v>
      </c>
      <c r="N34" s="53">
        <v>0.003104</v>
      </c>
      <c r="O34" s="53">
        <v>0.002737</v>
      </c>
      <c r="P34" s="53">
        <v>0.002319</v>
      </c>
      <c r="Q34" s="53">
        <v>0.001983</v>
      </c>
      <c r="R34" s="53">
        <v>0.001345</v>
      </c>
      <c r="S34" s="53">
        <v>0.001332</v>
      </c>
      <c r="T34" s="53">
        <v>7.5E-4</v>
      </c>
      <c r="U34" s="53">
        <v>5.13E-4</v>
      </c>
      <c r="V34" s="53">
        <v>4.56E-4</v>
      </c>
      <c r="W34" s="53">
        <v>0.0</v>
      </c>
      <c r="X34" s="53">
        <v>-4.06E-4</v>
      </c>
      <c r="Y34" s="53">
        <v>-0.001473</v>
      </c>
      <c r="Z34" s="53">
        <v>-0.002393</v>
      </c>
      <c r="AA34" s="53">
        <v>-0.003426</v>
      </c>
      <c r="AB34" s="53">
        <v>-0.004255</v>
      </c>
      <c r="AC34" s="53">
        <v>-0.005005</v>
      </c>
      <c r="AD34" s="53">
        <v>-0.005867</v>
      </c>
      <c r="AE34" s="53">
        <v>-0.006263</v>
      </c>
      <c r="AF34" s="53">
        <v>-0.007187</v>
      </c>
      <c r="AG34" s="53">
        <v>-0.007939</v>
      </c>
      <c r="AH34" s="53">
        <v>-0.008739</v>
      </c>
      <c r="AI34" s="53">
        <v>-0.009282</v>
      </c>
      <c r="AJ34" s="53">
        <v>-0.009784</v>
      </c>
    </row>
    <row r="35" ht="12.75" customHeight="1">
      <c r="A35" s="53">
        <v>0.010311</v>
      </c>
      <c r="B35" s="53">
        <v>0.008105</v>
      </c>
      <c r="C35" s="53">
        <v>0.007395</v>
      </c>
      <c r="D35" s="53">
        <v>0.007423</v>
      </c>
      <c r="E35" s="53">
        <v>0.006751</v>
      </c>
      <c r="F35" s="53">
        <v>0.006557</v>
      </c>
      <c r="G35" s="53">
        <v>0.006132</v>
      </c>
      <c r="H35" s="53">
        <v>0.005517</v>
      </c>
      <c r="I35" s="53">
        <v>0.004817</v>
      </c>
      <c r="J35" s="53">
        <v>0.00459</v>
      </c>
      <c r="K35" s="53">
        <v>0.004125</v>
      </c>
      <c r="L35" s="53">
        <v>0.003653</v>
      </c>
      <c r="M35" s="53">
        <v>0.003308</v>
      </c>
      <c r="N35" s="53">
        <v>0.003051</v>
      </c>
      <c r="O35" s="53">
        <v>0.002654</v>
      </c>
      <c r="P35" s="53">
        <v>0.002266</v>
      </c>
      <c r="Q35" s="53">
        <v>0.001935</v>
      </c>
      <c r="R35" s="53">
        <v>0.001259</v>
      </c>
      <c r="S35" s="53">
        <v>0.001164</v>
      </c>
      <c r="T35" s="53">
        <v>7.4E-4</v>
      </c>
      <c r="U35" s="53">
        <v>4.71E-4</v>
      </c>
      <c r="V35" s="53">
        <v>3.62E-4</v>
      </c>
      <c r="W35" s="53">
        <v>0.0</v>
      </c>
      <c r="X35" s="53">
        <v>-4.56E-4</v>
      </c>
      <c r="Y35" s="53">
        <v>-0.0015</v>
      </c>
      <c r="Z35" s="53">
        <v>-0.002486</v>
      </c>
      <c r="AA35" s="53">
        <v>-0.00347</v>
      </c>
      <c r="AB35" s="53">
        <v>-0.004392</v>
      </c>
      <c r="AC35" s="53">
        <v>-0.005102</v>
      </c>
      <c r="AD35" s="53">
        <v>-0.006002</v>
      </c>
      <c r="AE35" s="53">
        <v>-0.006408</v>
      </c>
      <c r="AF35" s="53">
        <v>-0.007287</v>
      </c>
      <c r="AG35" s="53">
        <v>-0.008027</v>
      </c>
      <c r="AH35" s="53">
        <v>-0.008722</v>
      </c>
      <c r="AI35" s="53">
        <v>-0.009242</v>
      </c>
      <c r="AJ35" s="53">
        <v>-0.009784</v>
      </c>
    </row>
    <row r="36" ht="12.75" customHeight="1">
      <c r="A36" s="53">
        <v>0.009904</v>
      </c>
      <c r="B36" s="53">
        <v>0.007735</v>
      </c>
      <c r="C36" s="53">
        <v>0.00708</v>
      </c>
      <c r="D36" s="53">
        <v>0.007133</v>
      </c>
      <c r="E36" s="53">
        <v>0.006473</v>
      </c>
      <c r="F36" s="53">
        <v>0.006306</v>
      </c>
      <c r="G36" s="53">
        <v>0.005828</v>
      </c>
      <c r="H36" s="53">
        <v>0.00533</v>
      </c>
      <c r="I36" s="53">
        <v>0.004665</v>
      </c>
      <c r="J36" s="53">
        <v>0.004438</v>
      </c>
      <c r="K36" s="53">
        <v>0.004093</v>
      </c>
      <c r="L36" s="53">
        <v>0.003485</v>
      </c>
      <c r="M36" s="53">
        <v>0.003233</v>
      </c>
      <c r="N36" s="53">
        <v>0.002972</v>
      </c>
      <c r="O36" s="53">
        <v>0.00262</v>
      </c>
      <c r="P36" s="53">
        <v>0.002259</v>
      </c>
      <c r="Q36" s="53">
        <v>0.001869</v>
      </c>
      <c r="R36" s="53">
        <v>0.001232</v>
      </c>
      <c r="S36" s="53">
        <v>0.001218</v>
      </c>
      <c r="T36" s="53">
        <v>7.49E-4</v>
      </c>
      <c r="U36" s="53">
        <v>4.03E-4</v>
      </c>
      <c r="V36" s="53">
        <v>3.94E-4</v>
      </c>
      <c r="W36" s="53">
        <v>0.0</v>
      </c>
      <c r="X36" s="53">
        <v>-4.97E-4</v>
      </c>
      <c r="Y36" s="53">
        <v>-0.001549</v>
      </c>
      <c r="Z36" s="53">
        <v>-0.002511</v>
      </c>
      <c r="AA36" s="53">
        <v>-0.003547</v>
      </c>
      <c r="AB36" s="53">
        <v>-0.004439</v>
      </c>
      <c r="AC36" s="53">
        <v>-0.005169</v>
      </c>
      <c r="AD36" s="53">
        <v>-0.006111</v>
      </c>
      <c r="AE36" s="53">
        <v>-0.006481</v>
      </c>
      <c r="AF36" s="53">
        <v>-0.00735</v>
      </c>
      <c r="AG36" s="53">
        <v>-0.008085</v>
      </c>
      <c r="AH36" s="53">
        <v>-0.008804</v>
      </c>
      <c r="AI36" s="53">
        <v>-0.009249</v>
      </c>
      <c r="AJ36" s="53">
        <v>-0.009717</v>
      </c>
    </row>
    <row r="37" ht="12.75" customHeight="1">
      <c r="A37" s="53">
        <v>0.00984</v>
      </c>
      <c r="B37" s="53">
        <v>0.007706</v>
      </c>
      <c r="C37" s="53">
        <v>0.007017</v>
      </c>
      <c r="D37" s="53">
        <v>0.007031</v>
      </c>
      <c r="E37" s="53">
        <v>0.006385</v>
      </c>
      <c r="F37" s="53">
        <v>0.006187</v>
      </c>
      <c r="G37" s="53">
        <v>0.00572</v>
      </c>
      <c r="H37" s="53">
        <v>0.00519</v>
      </c>
      <c r="I37" s="53">
        <v>0.00462</v>
      </c>
      <c r="J37" s="53">
        <v>0.004405</v>
      </c>
      <c r="K37" s="53">
        <v>0.003975</v>
      </c>
      <c r="L37" s="53">
        <v>0.003443</v>
      </c>
      <c r="M37" s="53">
        <v>0.00317</v>
      </c>
      <c r="N37" s="53">
        <v>0.002946</v>
      </c>
      <c r="O37" s="53">
        <v>0.00261</v>
      </c>
      <c r="P37" s="53">
        <v>0.002211</v>
      </c>
      <c r="Q37" s="53">
        <v>0.001909</v>
      </c>
      <c r="R37" s="53">
        <v>0.001213</v>
      </c>
      <c r="S37" s="53">
        <v>0.001199</v>
      </c>
      <c r="T37" s="53">
        <v>8.17E-4</v>
      </c>
      <c r="U37" s="53">
        <v>5.13E-4</v>
      </c>
      <c r="V37" s="53">
        <v>4.46E-4</v>
      </c>
      <c r="W37" s="53">
        <v>0.0</v>
      </c>
      <c r="X37" s="53">
        <v>-4.44E-4</v>
      </c>
      <c r="Y37" s="53">
        <v>-0.001528</v>
      </c>
      <c r="Z37" s="53">
        <v>-0.002525</v>
      </c>
      <c r="AA37" s="53">
        <v>-0.003564</v>
      </c>
      <c r="AB37" s="53">
        <v>-0.004467</v>
      </c>
      <c r="AC37" s="53">
        <v>-0.005158</v>
      </c>
      <c r="AD37" s="53">
        <v>-0.00606</v>
      </c>
      <c r="AE37" s="53">
        <v>-0.006517</v>
      </c>
      <c r="AF37" s="53">
        <v>-0.007321</v>
      </c>
      <c r="AG37" s="53">
        <v>-0.008023</v>
      </c>
      <c r="AH37" s="53">
        <v>-0.008672</v>
      </c>
      <c r="AI37" s="53">
        <v>-0.009147</v>
      </c>
      <c r="AJ37" s="53">
        <v>-0.009635</v>
      </c>
    </row>
    <row r="38" ht="12.75" customHeight="1">
      <c r="A38" s="53">
        <v>0.009345</v>
      </c>
      <c r="B38" s="53">
        <v>0.007322</v>
      </c>
      <c r="C38" s="53">
        <v>0.006685</v>
      </c>
      <c r="D38" s="53">
        <v>0.006704</v>
      </c>
      <c r="E38" s="53">
        <v>0.006085</v>
      </c>
      <c r="F38" s="53">
        <v>0.0059</v>
      </c>
      <c r="G38" s="53">
        <v>0.005444</v>
      </c>
      <c r="H38" s="53">
        <v>0.004925</v>
      </c>
      <c r="I38" s="53">
        <v>0.004431</v>
      </c>
      <c r="J38" s="53">
        <v>0.004148</v>
      </c>
      <c r="K38" s="53">
        <v>0.003777</v>
      </c>
      <c r="L38" s="53">
        <v>0.003291</v>
      </c>
      <c r="M38" s="53">
        <v>0.003018</v>
      </c>
      <c r="N38" s="53">
        <v>0.002841</v>
      </c>
      <c r="O38" s="53">
        <v>0.002426</v>
      </c>
      <c r="P38" s="53">
        <v>0.002119</v>
      </c>
      <c r="Q38" s="53">
        <v>0.001781</v>
      </c>
      <c r="R38" s="53">
        <v>0.001134</v>
      </c>
      <c r="S38" s="53">
        <v>0.001084</v>
      </c>
      <c r="T38" s="53">
        <v>7.39E-4</v>
      </c>
      <c r="U38" s="53">
        <v>3.91E-4</v>
      </c>
      <c r="V38" s="53">
        <v>3.47E-4</v>
      </c>
      <c r="W38" s="53">
        <v>0.0</v>
      </c>
      <c r="X38" s="53">
        <v>-4.92E-4</v>
      </c>
      <c r="Y38" s="53">
        <v>-0.001548</v>
      </c>
      <c r="Z38" s="53">
        <v>-0.002516</v>
      </c>
      <c r="AA38" s="53">
        <v>-0.003635</v>
      </c>
      <c r="AB38" s="53">
        <v>-0.004534</v>
      </c>
      <c r="AC38" s="53">
        <v>-0.005241</v>
      </c>
      <c r="AD38" s="53">
        <v>-0.006123</v>
      </c>
      <c r="AE38" s="53">
        <v>-0.006523</v>
      </c>
      <c r="AF38" s="53">
        <v>-0.007303</v>
      </c>
      <c r="AG38" s="53">
        <v>-0.008003</v>
      </c>
      <c r="AH38" s="53">
        <v>-0.008617</v>
      </c>
      <c r="AI38" s="53">
        <v>-0.009126</v>
      </c>
      <c r="AJ38" s="53">
        <v>-0.009568</v>
      </c>
    </row>
    <row r="39" ht="12.75" customHeight="1">
      <c r="A39" s="53">
        <v>0.008954</v>
      </c>
      <c r="B39" s="53">
        <v>0.006904</v>
      </c>
      <c r="C39" s="53">
        <v>0.006239</v>
      </c>
      <c r="D39" s="53">
        <v>0.006289</v>
      </c>
      <c r="E39" s="53">
        <v>0.005668</v>
      </c>
      <c r="F39" s="53">
        <v>0.00556</v>
      </c>
      <c r="G39" s="53">
        <v>0.005097</v>
      </c>
      <c r="H39" s="53">
        <v>0.004673</v>
      </c>
      <c r="I39" s="53">
        <v>0.004201</v>
      </c>
      <c r="J39" s="53">
        <v>0.003958</v>
      </c>
      <c r="K39" s="53">
        <v>0.003643</v>
      </c>
      <c r="L39" s="53">
        <v>0.003103</v>
      </c>
      <c r="M39" s="53">
        <v>0.002893</v>
      </c>
      <c r="N39" s="53">
        <v>0.002744</v>
      </c>
      <c r="O39" s="53">
        <v>0.002372</v>
      </c>
      <c r="P39" s="53">
        <v>0.002086</v>
      </c>
      <c r="Q39" s="53">
        <v>0.001727</v>
      </c>
      <c r="R39" s="53">
        <v>0.001149</v>
      </c>
      <c r="S39" s="53">
        <v>0.001057</v>
      </c>
      <c r="T39" s="53">
        <v>7.21E-4</v>
      </c>
      <c r="U39" s="53">
        <v>4.35E-4</v>
      </c>
      <c r="V39" s="53">
        <v>3.64E-4</v>
      </c>
      <c r="W39" s="53">
        <v>0.0</v>
      </c>
      <c r="X39" s="53">
        <v>-3.78E-4</v>
      </c>
      <c r="Y39" s="53">
        <v>-0.001408</v>
      </c>
      <c r="Z39" s="53">
        <v>-0.002371</v>
      </c>
      <c r="AA39" s="53">
        <v>-0.003416</v>
      </c>
      <c r="AB39" s="53">
        <v>-0.004318</v>
      </c>
      <c r="AC39" s="53">
        <v>-0.005038</v>
      </c>
      <c r="AD39" s="53">
        <v>-0.005853</v>
      </c>
      <c r="AE39" s="53">
        <v>-0.006252</v>
      </c>
      <c r="AF39" s="53">
        <v>-0.007036</v>
      </c>
      <c r="AG39" s="53">
        <v>-0.007705</v>
      </c>
      <c r="AH39" s="53">
        <v>-0.008275</v>
      </c>
      <c r="AI39" s="53">
        <v>-0.008766</v>
      </c>
      <c r="AJ39" s="53">
        <v>-0.009211</v>
      </c>
    </row>
    <row r="40" ht="12.75" customHeight="1">
      <c r="A40" s="53">
        <v>0.008751</v>
      </c>
      <c r="B40" s="53">
        <v>0.006657</v>
      </c>
      <c r="C40" s="53">
        <v>0.005955</v>
      </c>
      <c r="D40" s="53">
        <v>0.005984</v>
      </c>
      <c r="E40" s="53">
        <v>0.005422</v>
      </c>
      <c r="F40" s="53">
        <v>0.005249</v>
      </c>
      <c r="G40" s="53">
        <v>0.00485</v>
      </c>
      <c r="H40" s="53">
        <v>0.004442</v>
      </c>
      <c r="I40" s="53">
        <v>0.00401</v>
      </c>
      <c r="J40" s="53">
        <v>0.003767</v>
      </c>
      <c r="K40" s="53">
        <v>0.003453</v>
      </c>
      <c r="L40" s="53">
        <v>0.002989</v>
      </c>
      <c r="M40" s="53">
        <v>0.002765</v>
      </c>
      <c r="N40" s="53">
        <v>0.002541</v>
      </c>
      <c r="O40" s="53">
        <v>0.002195</v>
      </c>
      <c r="P40" s="53">
        <v>0.001905</v>
      </c>
      <c r="Q40" s="53">
        <v>0.001597</v>
      </c>
      <c r="R40" s="53">
        <v>0.001051</v>
      </c>
      <c r="S40" s="53">
        <v>0.001023</v>
      </c>
      <c r="T40" s="53">
        <v>6.89E-4</v>
      </c>
      <c r="U40" s="53">
        <v>3.69E-4</v>
      </c>
      <c r="V40" s="53">
        <v>3.16E-4</v>
      </c>
      <c r="W40" s="53">
        <v>0.0</v>
      </c>
      <c r="X40" s="53">
        <v>-4.23E-4</v>
      </c>
      <c r="Y40" s="53">
        <v>-0.001373</v>
      </c>
      <c r="Z40" s="53">
        <v>-0.002344</v>
      </c>
      <c r="AA40" s="53">
        <v>-0.003369</v>
      </c>
      <c r="AB40" s="53">
        <v>-0.004212</v>
      </c>
      <c r="AC40" s="53">
        <v>-0.004877</v>
      </c>
      <c r="AD40" s="53">
        <v>-0.005714</v>
      </c>
      <c r="AE40" s="53">
        <v>-0.006105</v>
      </c>
      <c r="AF40" s="53">
        <v>-0.006872</v>
      </c>
      <c r="AG40" s="53">
        <v>-0.007529</v>
      </c>
      <c r="AH40" s="53">
        <v>-0.008088</v>
      </c>
      <c r="AI40" s="53">
        <v>-0.008549</v>
      </c>
      <c r="AJ40" s="53">
        <v>-0.008945</v>
      </c>
    </row>
    <row r="41" ht="12.75" customHeight="1">
      <c r="A41" s="53">
        <v>0.008455</v>
      </c>
      <c r="B41" s="53">
        <v>0.006327</v>
      </c>
      <c r="C41" s="53">
        <v>0.005575</v>
      </c>
      <c r="D41" s="53">
        <v>0.005608</v>
      </c>
      <c r="E41" s="53">
        <v>0.005053</v>
      </c>
      <c r="F41" s="53">
        <v>0.004878</v>
      </c>
      <c r="G41" s="53">
        <v>0.004482</v>
      </c>
      <c r="H41" s="53">
        <v>0.004101</v>
      </c>
      <c r="I41" s="53">
        <v>0.003703</v>
      </c>
      <c r="J41" s="53">
        <v>0.003491</v>
      </c>
      <c r="K41" s="53">
        <v>0.003116</v>
      </c>
      <c r="L41" s="53">
        <v>0.002702</v>
      </c>
      <c r="M41" s="53">
        <v>0.002508</v>
      </c>
      <c r="N41" s="53">
        <v>0.002356</v>
      </c>
      <c r="O41" s="53">
        <v>0.001997</v>
      </c>
      <c r="P41" s="53">
        <v>0.001774</v>
      </c>
      <c r="Q41" s="53">
        <v>0.001524</v>
      </c>
      <c r="R41" s="53">
        <v>9.06E-4</v>
      </c>
      <c r="S41" s="53">
        <v>8.99E-4</v>
      </c>
      <c r="T41" s="53">
        <v>5.8E-4</v>
      </c>
      <c r="U41" s="53">
        <v>2.74E-4</v>
      </c>
      <c r="V41" s="53">
        <v>2.85E-4</v>
      </c>
      <c r="W41" s="53">
        <v>0.0</v>
      </c>
      <c r="X41" s="53">
        <v>-3.34E-4</v>
      </c>
      <c r="Y41" s="53">
        <v>-0.001181</v>
      </c>
      <c r="Z41" s="53">
        <v>-0.002065</v>
      </c>
      <c r="AA41" s="53">
        <v>-0.003038</v>
      </c>
      <c r="AB41" s="53">
        <v>-0.003833</v>
      </c>
      <c r="AC41" s="53">
        <v>-0.004476</v>
      </c>
      <c r="AD41" s="53">
        <v>-0.005228</v>
      </c>
      <c r="AE41" s="53">
        <v>-0.005638</v>
      </c>
      <c r="AF41" s="53">
        <v>-0.006305</v>
      </c>
      <c r="AG41" s="53">
        <v>-0.006955</v>
      </c>
      <c r="AH41" s="53">
        <v>-0.007535</v>
      </c>
      <c r="AI41" s="53">
        <v>-0.007981</v>
      </c>
      <c r="AJ41" s="53">
        <v>-0.008374</v>
      </c>
    </row>
    <row r="42" ht="12.75" customHeight="1">
      <c r="A42" s="53">
        <v>0.008177</v>
      </c>
      <c r="B42" s="53">
        <v>0.006019</v>
      </c>
      <c r="C42" s="53">
        <v>0.005189</v>
      </c>
      <c r="D42" s="53">
        <v>0.005259</v>
      </c>
      <c r="E42" s="53">
        <v>0.004677</v>
      </c>
      <c r="F42" s="53">
        <v>0.004534</v>
      </c>
      <c r="G42" s="53">
        <v>0.004165</v>
      </c>
      <c r="H42" s="53">
        <v>0.003827</v>
      </c>
      <c r="I42" s="53">
        <v>0.003446</v>
      </c>
      <c r="J42" s="53">
        <v>0.003244</v>
      </c>
      <c r="K42" s="53">
        <v>0.002988</v>
      </c>
      <c r="L42" s="53">
        <v>0.002601</v>
      </c>
      <c r="M42" s="53">
        <v>0.002403</v>
      </c>
      <c r="N42" s="53">
        <v>0.002226</v>
      </c>
      <c r="O42" s="53">
        <v>0.001929</v>
      </c>
      <c r="P42" s="53">
        <v>0.00165</v>
      </c>
      <c r="Q42" s="53">
        <v>0.001411</v>
      </c>
      <c r="R42" s="53">
        <v>8.69E-4</v>
      </c>
      <c r="S42" s="53">
        <v>8.15E-4</v>
      </c>
      <c r="T42" s="53">
        <v>5.54E-4</v>
      </c>
      <c r="U42" s="53">
        <v>2.94E-4</v>
      </c>
      <c r="V42" s="53">
        <v>2.78E-4</v>
      </c>
      <c r="W42" s="53">
        <v>0.0</v>
      </c>
      <c r="X42" s="53">
        <v>-2.9E-4</v>
      </c>
      <c r="Y42" s="53">
        <v>-0.001031</v>
      </c>
      <c r="Z42" s="53">
        <v>-0.001891</v>
      </c>
      <c r="AA42" s="53">
        <v>-0.00275</v>
      </c>
      <c r="AB42" s="53">
        <v>-0.00344</v>
      </c>
      <c r="AC42" s="53">
        <v>-0.004006</v>
      </c>
      <c r="AD42" s="53">
        <v>-0.004688</v>
      </c>
      <c r="AE42" s="53">
        <v>-0.005069</v>
      </c>
      <c r="AF42" s="53">
        <v>-0.005771</v>
      </c>
      <c r="AG42" s="53">
        <v>-0.006422</v>
      </c>
      <c r="AH42" s="53">
        <v>-0.006948</v>
      </c>
      <c r="AI42" s="53">
        <v>-0.007388</v>
      </c>
      <c r="AJ42" s="53">
        <v>-0.007749</v>
      </c>
    </row>
    <row r="43" ht="12.75" customHeight="1">
      <c r="A43" s="53">
        <v>0.01023</v>
      </c>
      <c r="B43" s="53">
        <v>0.007649</v>
      </c>
      <c r="C43" s="53">
        <v>0.006723</v>
      </c>
      <c r="D43" s="53">
        <v>0.006576</v>
      </c>
      <c r="E43" s="53">
        <v>0.005605</v>
      </c>
      <c r="F43" s="53">
        <v>0.005237</v>
      </c>
      <c r="G43" s="53">
        <v>0.004899</v>
      </c>
      <c r="H43" s="53">
        <v>0.00454</v>
      </c>
      <c r="I43" s="53">
        <v>0.004087</v>
      </c>
      <c r="J43" s="53">
        <v>0.003847</v>
      </c>
      <c r="K43" s="53">
        <v>0.003696</v>
      </c>
      <c r="L43" s="53">
        <v>0.003267</v>
      </c>
      <c r="M43" s="53">
        <v>0.003</v>
      </c>
      <c r="N43" s="53">
        <v>0.0027</v>
      </c>
      <c r="O43" s="53">
        <v>0.002404</v>
      </c>
      <c r="P43" s="53">
        <v>0.002042</v>
      </c>
      <c r="Q43" s="53">
        <v>0.001751</v>
      </c>
      <c r="R43" s="53">
        <v>0.001298</v>
      </c>
      <c r="S43" s="53">
        <v>0.001201</v>
      </c>
      <c r="T43" s="53">
        <v>7.88E-4</v>
      </c>
      <c r="U43" s="53">
        <v>5.77E-4</v>
      </c>
      <c r="V43" s="53">
        <v>4.09E-4</v>
      </c>
      <c r="W43" s="53">
        <v>0.0</v>
      </c>
      <c r="X43" s="53">
        <v>-7.75E-4</v>
      </c>
      <c r="Y43" s="53">
        <v>-0.00213</v>
      </c>
      <c r="Z43" s="53">
        <v>-0.003562</v>
      </c>
      <c r="AA43" s="53">
        <v>-0.004892</v>
      </c>
      <c r="AB43" s="53">
        <v>-0.005961</v>
      </c>
      <c r="AC43" s="53">
        <v>-0.00688</v>
      </c>
      <c r="AD43" s="53">
        <v>-0.007756</v>
      </c>
      <c r="AE43" s="53">
        <v>-0.008281</v>
      </c>
      <c r="AF43" s="53">
        <v>-0.008942</v>
      </c>
      <c r="AG43" s="53">
        <v>-0.009587</v>
      </c>
      <c r="AH43" s="53">
        <v>-0.010109</v>
      </c>
      <c r="AI43" s="53">
        <v>-0.010486</v>
      </c>
      <c r="AJ43" s="53">
        <v>-0.010781</v>
      </c>
    </row>
    <row r="44" ht="12.75" customHeight="1">
      <c r="A44" s="53">
        <v>0.010255</v>
      </c>
      <c r="B44" s="53">
        <v>0.007721</v>
      </c>
      <c r="C44" s="53">
        <v>0.006838</v>
      </c>
      <c r="D44" s="53">
        <v>0.006675</v>
      </c>
      <c r="E44" s="53">
        <v>0.005693</v>
      </c>
      <c r="F44" s="53">
        <v>0.005403</v>
      </c>
      <c r="G44" s="53">
        <v>0.005038</v>
      </c>
      <c r="H44" s="53">
        <v>0.004729</v>
      </c>
      <c r="I44" s="53">
        <v>0.004228</v>
      </c>
      <c r="J44" s="53">
        <v>0.004024</v>
      </c>
      <c r="K44" s="53">
        <v>0.003858</v>
      </c>
      <c r="L44" s="53">
        <v>0.003402</v>
      </c>
      <c r="M44" s="53">
        <v>0.003148</v>
      </c>
      <c r="N44" s="53">
        <v>0.002753</v>
      </c>
      <c r="O44" s="53">
        <v>0.002393</v>
      </c>
      <c r="P44" s="53">
        <v>0.002098</v>
      </c>
      <c r="Q44" s="53">
        <v>0.001761</v>
      </c>
      <c r="R44" s="53">
        <v>0.001304</v>
      </c>
      <c r="S44" s="53">
        <v>0.001211</v>
      </c>
      <c r="T44" s="53">
        <v>7.72E-4</v>
      </c>
      <c r="U44" s="53">
        <v>5.89E-4</v>
      </c>
      <c r="V44" s="53">
        <v>4.32E-4</v>
      </c>
      <c r="W44" s="53">
        <v>0.0</v>
      </c>
      <c r="X44" s="53">
        <v>-7.48E-4</v>
      </c>
      <c r="Y44" s="53">
        <v>-0.002139</v>
      </c>
      <c r="Z44" s="53">
        <v>-0.003656</v>
      </c>
      <c r="AA44" s="53">
        <v>-0.004961</v>
      </c>
      <c r="AB44" s="53">
        <v>-0.006094</v>
      </c>
      <c r="AC44" s="53">
        <v>-0.006932</v>
      </c>
      <c r="AD44" s="53">
        <v>-0.007867</v>
      </c>
      <c r="AE44" s="53">
        <v>-0.00837</v>
      </c>
      <c r="AF44" s="53">
        <v>-0.009054</v>
      </c>
      <c r="AG44" s="53">
        <v>-0.009702</v>
      </c>
      <c r="AH44" s="53">
        <v>-0.010214</v>
      </c>
      <c r="AI44" s="53">
        <v>-0.010592</v>
      </c>
      <c r="AJ44" s="53">
        <v>-0.010874</v>
      </c>
    </row>
    <row r="45" ht="12.75" customHeight="1">
      <c r="A45" s="53">
        <v>0.010181</v>
      </c>
      <c r="B45" s="53">
        <v>0.007683</v>
      </c>
      <c r="C45" s="53">
        <v>0.006806</v>
      </c>
      <c r="D45" s="53">
        <v>0.006731</v>
      </c>
      <c r="E45" s="53">
        <v>0.005763</v>
      </c>
      <c r="F45" s="53">
        <v>0.005463</v>
      </c>
      <c r="G45" s="53">
        <v>0.005171</v>
      </c>
      <c r="H45" s="53">
        <v>0.00486</v>
      </c>
      <c r="I45" s="53">
        <v>0.004341</v>
      </c>
      <c r="J45" s="53">
        <v>0.00412</v>
      </c>
      <c r="K45" s="53">
        <v>0.003915</v>
      </c>
      <c r="L45" s="53">
        <v>0.0035</v>
      </c>
      <c r="M45" s="53">
        <v>0.003232</v>
      </c>
      <c r="N45" s="53">
        <v>0.002861</v>
      </c>
      <c r="O45" s="53">
        <v>0.002477</v>
      </c>
      <c r="P45" s="53">
        <v>0.002104</v>
      </c>
      <c r="Q45" s="53">
        <v>0.001841</v>
      </c>
      <c r="R45" s="53">
        <v>0.001348</v>
      </c>
      <c r="S45" s="53">
        <v>0.00128</v>
      </c>
      <c r="T45" s="53">
        <v>7.99E-4</v>
      </c>
      <c r="U45" s="53">
        <v>6.52E-4</v>
      </c>
      <c r="V45" s="53">
        <v>4.63E-4</v>
      </c>
      <c r="W45" s="53">
        <v>0.0</v>
      </c>
      <c r="X45" s="53">
        <v>-8.23E-4</v>
      </c>
      <c r="Y45" s="53">
        <v>-0.002238</v>
      </c>
      <c r="Z45" s="53">
        <v>-0.003711</v>
      </c>
      <c r="AA45" s="53">
        <v>-0.005069</v>
      </c>
      <c r="AB45" s="53">
        <v>-0.006237</v>
      </c>
      <c r="AC45" s="53">
        <v>-0.007166</v>
      </c>
      <c r="AD45" s="53">
        <v>-0.00804</v>
      </c>
      <c r="AE45" s="53">
        <v>-0.008584</v>
      </c>
      <c r="AF45" s="53">
        <v>-0.009232</v>
      </c>
      <c r="AG45" s="53">
        <v>-0.009869</v>
      </c>
      <c r="AH45" s="53">
        <v>-0.010409</v>
      </c>
      <c r="AI45" s="53">
        <v>-0.010796</v>
      </c>
      <c r="AJ45" s="53">
        <v>-0.01106</v>
      </c>
    </row>
    <row r="46" ht="12.75" customHeight="1">
      <c r="A46" s="53">
        <v>0.010197</v>
      </c>
      <c r="B46" s="53">
        <v>0.007712</v>
      </c>
      <c r="C46" s="53">
        <v>0.006864</v>
      </c>
      <c r="D46" s="53">
        <v>0.006842</v>
      </c>
      <c r="E46" s="53">
        <v>0.005907</v>
      </c>
      <c r="F46" s="53">
        <v>0.005629</v>
      </c>
      <c r="G46" s="53">
        <v>0.005251</v>
      </c>
      <c r="H46" s="53">
        <v>0.004948</v>
      </c>
      <c r="I46" s="53">
        <v>0.004482</v>
      </c>
      <c r="J46" s="53">
        <v>0.004296</v>
      </c>
      <c r="K46" s="53">
        <v>0.004036</v>
      </c>
      <c r="L46" s="53">
        <v>0.003639</v>
      </c>
      <c r="M46" s="53">
        <v>0.0033</v>
      </c>
      <c r="N46" s="53">
        <v>0.002971</v>
      </c>
      <c r="O46" s="53">
        <v>0.002607</v>
      </c>
      <c r="P46" s="53">
        <v>0.00228</v>
      </c>
      <c r="Q46" s="53">
        <v>0.001926</v>
      </c>
      <c r="R46" s="53">
        <v>0.001381</v>
      </c>
      <c r="S46" s="53">
        <v>0.001268</v>
      </c>
      <c r="T46" s="53">
        <v>8.71E-4</v>
      </c>
      <c r="U46" s="53">
        <v>6.33E-4</v>
      </c>
      <c r="V46" s="53">
        <v>4.33E-4</v>
      </c>
      <c r="W46" s="53">
        <v>0.0</v>
      </c>
      <c r="X46" s="53">
        <v>-7.9E-4</v>
      </c>
      <c r="Y46" s="53">
        <v>-0.002211</v>
      </c>
      <c r="Z46" s="53">
        <v>-0.00374</v>
      </c>
      <c r="AA46" s="53">
        <v>-0.005068</v>
      </c>
      <c r="AB46" s="53">
        <v>-0.006256</v>
      </c>
      <c r="AC46" s="53">
        <v>-0.007157</v>
      </c>
      <c r="AD46" s="53">
        <v>-0.008073</v>
      </c>
      <c r="AE46" s="53">
        <v>-0.008552</v>
      </c>
      <c r="AF46" s="53">
        <v>-0.009256</v>
      </c>
      <c r="AG46" s="53">
        <v>-0.009859</v>
      </c>
      <c r="AH46" s="53">
        <v>-0.010409</v>
      </c>
      <c r="AI46" s="53">
        <v>-0.010743</v>
      </c>
      <c r="AJ46" s="53">
        <v>-0.011037</v>
      </c>
    </row>
    <row r="47" ht="12.75" customHeight="1">
      <c r="A47" s="53">
        <v>0.010171</v>
      </c>
      <c r="B47" s="53">
        <v>0.007762</v>
      </c>
      <c r="C47" s="53">
        <v>0.006979</v>
      </c>
      <c r="D47" s="53">
        <v>0.006984</v>
      </c>
      <c r="E47" s="53">
        <v>0.006016</v>
      </c>
      <c r="F47" s="53">
        <v>0.005683</v>
      </c>
      <c r="G47" s="53">
        <v>0.005373</v>
      </c>
      <c r="H47" s="53">
        <v>0.00501</v>
      </c>
      <c r="I47" s="53">
        <v>0.004526</v>
      </c>
      <c r="J47" s="53">
        <v>0.004304</v>
      </c>
      <c r="K47" s="53">
        <v>0.004026</v>
      </c>
      <c r="L47" s="53">
        <v>0.00356</v>
      </c>
      <c r="M47" s="53">
        <v>0.003306</v>
      </c>
      <c r="N47" s="53">
        <v>0.002976</v>
      </c>
      <c r="O47" s="53">
        <v>0.00264</v>
      </c>
      <c r="P47" s="53">
        <v>0.002203</v>
      </c>
      <c r="Q47" s="53">
        <v>0.001892</v>
      </c>
      <c r="R47" s="53">
        <v>0.001402</v>
      </c>
      <c r="S47" s="53">
        <v>0.001255</v>
      </c>
      <c r="T47" s="53">
        <v>8.43E-4</v>
      </c>
      <c r="U47" s="53">
        <v>6.65E-4</v>
      </c>
      <c r="V47" s="53">
        <v>4.65E-4</v>
      </c>
      <c r="W47" s="53">
        <v>0.0</v>
      </c>
      <c r="X47" s="53">
        <v>-8.3E-4</v>
      </c>
      <c r="Y47" s="53">
        <v>-0.00227</v>
      </c>
      <c r="Z47" s="53">
        <v>-0.003748</v>
      </c>
      <c r="AA47" s="53">
        <v>-0.00514</v>
      </c>
      <c r="AB47" s="53">
        <v>-0.006285</v>
      </c>
      <c r="AC47" s="53">
        <v>-0.00716</v>
      </c>
      <c r="AD47" s="53">
        <v>-0.008018</v>
      </c>
      <c r="AE47" s="53">
        <v>-0.008511</v>
      </c>
      <c r="AF47" s="53">
        <v>-0.009174</v>
      </c>
      <c r="AG47" s="53">
        <v>-0.009842</v>
      </c>
      <c r="AH47" s="53">
        <v>-0.010362</v>
      </c>
      <c r="AI47" s="53">
        <v>-0.010726</v>
      </c>
      <c r="AJ47" s="53">
        <v>-0.010999</v>
      </c>
    </row>
    <row r="48" ht="12.75" customHeight="1">
      <c r="A48" s="53">
        <v>0.010219</v>
      </c>
      <c r="B48" s="53">
        <v>0.007777</v>
      </c>
      <c r="C48" s="53">
        <v>0.007017</v>
      </c>
      <c r="D48" s="53">
        <v>0.00707</v>
      </c>
      <c r="E48" s="53">
        <v>0.006071</v>
      </c>
      <c r="F48" s="53">
        <v>0.005744</v>
      </c>
      <c r="G48" s="53">
        <v>0.005413</v>
      </c>
      <c r="H48" s="53">
        <v>0.005038</v>
      </c>
      <c r="I48" s="53">
        <v>0.004539</v>
      </c>
      <c r="J48" s="53">
        <v>0.004358</v>
      </c>
      <c r="K48" s="53">
        <v>0.004043</v>
      </c>
      <c r="L48" s="53">
        <v>0.003578</v>
      </c>
      <c r="M48" s="53">
        <v>0.003274</v>
      </c>
      <c r="N48" s="53">
        <v>0.002957</v>
      </c>
      <c r="O48" s="53">
        <v>0.002576</v>
      </c>
      <c r="P48" s="53">
        <v>0.002212</v>
      </c>
      <c r="Q48" s="53">
        <v>0.001961</v>
      </c>
      <c r="R48" s="53">
        <v>0.001408</v>
      </c>
      <c r="S48" s="53">
        <v>0.001281</v>
      </c>
      <c r="T48" s="53">
        <v>8.82E-4</v>
      </c>
      <c r="U48" s="53">
        <v>6.44E-4</v>
      </c>
      <c r="V48" s="53">
        <v>4.81E-4</v>
      </c>
      <c r="W48" s="53">
        <v>0.0</v>
      </c>
      <c r="X48" s="53">
        <v>-8.1E-4</v>
      </c>
      <c r="Y48" s="53">
        <v>-0.002187</v>
      </c>
      <c r="Z48" s="53">
        <v>-0.003671</v>
      </c>
      <c r="AA48" s="53">
        <v>-0.005026</v>
      </c>
      <c r="AB48" s="53">
        <v>-0.006161</v>
      </c>
      <c r="AC48" s="53">
        <v>-0.006979</v>
      </c>
      <c r="AD48" s="53">
        <v>-0.007847</v>
      </c>
      <c r="AE48" s="53">
        <v>-0.008337</v>
      </c>
      <c r="AF48" s="53">
        <v>-0.009023</v>
      </c>
      <c r="AG48" s="53">
        <v>-0.009636</v>
      </c>
      <c r="AH48" s="53">
        <v>-0.010185</v>
      </c>
      <c r="AI48" s="53">
        <v>-0.010554</v>
      </c>
      <c r="AJ48" s="53">
        <v>-0.010821</v>
      </c>
    </row>
    <row r="49" ht="12.75" customHeight="1">
      <c r="A49" s="53">
        <v>0.010195</v>
      </c>
      <c r="B49" s="53">
        <v>0.007755</v>
      </c>
      <c r="C49" s="53">
        <v>0.006966</v>
      </c>
      <c r="D49" s="53">
        <v>0.007003</v>
      </c>
      <c r="E49" s="53">
        <v>0.006049</v>
      </c>
      <c r="F49" s="53">
        <v>0.005719</v>
      </c>
      <c r="G49" s="53">
        <v>0.005288</v>
      </c>
      <c r="H49" s="53">
        <v>0.004941</v>
      </c>
      <c r="I49" s="53">
        <v>0.004464</v>
      </c>
      <c r="J49" s="53">
        <v>0.004248</v>
      </c>
      <c r="K49" s="53">
        <v>0.003997</v>
      </c>
      <c r="L49" s="53">
        <v>0.003491</v>
      </c>
      <c r="M49" s="53">
        <v>0.003258</v>
      </c>
      <c r="N49" s="53">
        <v>0.002945</v>
      </c>
      <c r="O49" s="53">
        <v>0.002602</v>
      </c>
      <c r="P49" s="53">
        <v>0.002206</v>
      </c>
      <c r="Q49" s="53">
        <v>0.00193</v>
      </c>
      <c r="R49" s="53">
        <v>0.001382</v>
      </c>
      <c r="S49" s="53">
        <v>0.001283</v>
      </c>
      <c r="T49" s="53">
        <v>8.33E-4</v>
      </c>
      <c r="U49" s="53">
        <v>6.27E-4</v>
      </c>
      <c r="V49" s="53">
        <v>4.46E-4</v>
      </c>
      <c r="W49" s="53">
        <v>0.0</v>
      </c>
      <c r="X49" s="53">
        <v>-7.82E-4</v>
      </c>
      <c r="Y49" s="53">
        <v>-0.00212</v>
      </c>
      <c r="Z49" s="53">
        <v>-0.003559</v>
      </c>
      <c r="AA49" s="53">
        <v>-0.004901</v>
      </c>
      <c r="AB49" s="53">
        <v>-0.006027</v>
      </c>
      <c r="AC49" s="53">
        <v>-0.006815</v>
      </c>
      <c r="AD49" s="53">
        <v>-0.00766</v>
      </c>
      <c r="AE49" s="53">
        <v>-0.008123</v>
      </c>
      <c r="AF49" s="53">
        <v>-0.008829</v>
      </c>
      <c r="AG49" s="53">
        <v>-0.009464</v>
      </c>
      <c r="AH49" s="53">
        <v>-0.01001</v>
      </c>
      <c r="AI49" s="53">
        <v>-0.01034</v>
      </c>
      <c r="AJ49" s="53">
        <v>-0.010619</v>
      </c>
    </row>
    <row r="50" ht="12.75" customHeight="1">
      <c r="A50" s="53">
        <v>0.010293</v>
      </c>
      <c r="B50" s="53">
        <v>0.0079</v>
      </c>
      <c r="C50" s="53">
        <v>0.007126</v>
      </c>
      <c r="D50" s="53">
        <v>0.007126</v>
      </c>
      <c r="E50" s="53">
        <v>0.006097</v>
      </c>
      <c r="F50" s="53">
        <v>0.005722</v>
      </c>
      <c r="G50" s="53">
        <v>0.005335</v>
      </c>
      <c r="H50" s="53">
        <v>0.004908</v>
      </c>
      <c r="I50" s="53">
        <v>0.004434</v>
      </c>
      <c r="J50" s="53">
        <v>0.004214</v>
      </c>
      <c r="K50" s="53">
        <v>0.00392</v>
      </c>
      <c r="L50" s="53">
        <v>0.003453</v>
      </c>
      <c r="M50" s="53">
        <v>0.003173</v>
      </c>
      <c r="N50" s="53">
        <v>0.002906</v>
      </c>
      <c r="O50" s="53">
        <v>0.002566</v>
      </c>
      <c r="P50" s="53">
        <v>0.002203</v>
      </c>
      <c r="Q50" s="53">
        <v>0.001868</v>
      </c>
      <c r="R50" s="53">
        <v>0.001365</v>
      </c>
      <c r="S50" s="53">
        <v>0.001263</v>
      </c>
      <c r="T50" s="53">
        <v>8.78E-4</v>
      </c>
      <c r="U50" s="53">
        <v>6.08E-4</v>
      </c>
      <c r="V50" s="53">
        <v>4.82E-4</v>
      </c>
      <c r="W50" s="53">
        <v>0.0</v>
      </c>
      <c r="X50" s="53">
        <v>-7.56E-4</v>
      </c>
      <c r="Y50" s="53">
        <v>-0.002087</v>
      </c>
      <c r="Z50" s="53">
        <v>-0.003489</v>
      </c>
      <c r="AA50" s="53">
        <v>-0.004802</v>
      </c>
      <c r="AB50" s="53">
        <v>-0.005844</v>
      </c>
      <c r="AC50" s="53">
        <v>-0.006598</v>
      </c>
      <c r="AD50" s="53">
        <v>-0.0074</v>
      </c>
      <c r="AE50" s="53">
        <v>-0.007876</v>
      </c>
      <c r="AF50" s="53">
        <v>-0.008582</v>
      </c>
      <c r="AG50" s="53">
        <v>-0.009206</v>
      </c>
      <c r="AH50" s="53">
        <v>-0.009702</v>
      </c>
      <c r="AI50" s="53">
        <v>-0.010101</v>
      </c>
      <c r="AJ50" s="53">
        <v>-0.010326</v>
      </c>
    </row>
    <row r="51" ht="12.75" customHeight="1">
      <c r="A51" s="53">
        <v>0.010199</v>
      </c>
      <c r="B51" s="53">
        <v>0.00773</v>
      </c>
      <c r="C51" s="53">
        <v>0.006949</v>
      </c>
      <c r="D51" s="53">
        <v>0.006944</v>
      </c>
      <c r="E51" s="53">
        <v>0.005935</v>
      </c>
      <c r="F51" s="53">
        <v>0.005556</v>
      </c>
      <c r="G51" s="53">
        <v>0.005153</v>
      </c>
      <c r="H51" s="53">
        <v>0.004753</v>
      </c>
      <c r="I51" s="53">
        <v>0.00427</v>
      </c>
      <c r="J51" s="53">
        <v>0.004099</v>
      </c>
      <c r="K51" s="53">
        <v>0.003771</v>
      </c>
      <c r="L51" s="53">
        <v>0.003381</v>
      </c>
      <c r="M51" s="53">
        <v>0.003102</v>
      </c>
      <c r="N51" s="53">
        <v>0.002818</v>
      </c>
      <c r="O51" s="53">
        <v>0.002491</v>
      </c>
      <c r="P51" s="53">
        <v>0.002145</v>
      </c>
      <c r="Q51" s="53">
        <v>0.001825</v>
      </c>
      <c r="R51" s="53">
        <v>0.001319</v>
      </c>
      <c r="S51" s="53">
        <v>0.001202</v>
      </c>
      <c r="T51" s="53">
        <v>8.59E-4</v>
      </c>
      <c r="U51" s="53">
        <v>6.28E-4</v>
      </c>
      <c r="V51" s="53">
        <v>4.73E-4</v>
      </c>
      <c r="W51" s="53">
        <v>0.0</v>
      </c>
      <c r="X51" s="53">
        <v>-7.18E-4</v>
      </c>
      <c r="Y51" s="53">
        <v>-0.001964</v>
      </c>
      <c r="Z51" s="53">
        <v>-0.003403</v>
      </c>
      <c r="AA51" s="53">
        <v>-0.00464</v>
      </c>
      <c r="AB51" s="53">
        <v>-0.005619</v>
      </c>
      <c r="AC51" s="53">
        <v>-0.006371</v>
      </c>
      <c r="AD51" s="53">
        <v>-0.00715</v>
      </c>
      <c r="AE51" s="53">
        <v>-0.007642</v>
      </c>
      <c r="AF51" s="53">
        <v>-0.008275</v>
      </c>
      <c r="AG51" s="53">
        <v>-0.008895</v>
      </c>
      <c r="AH51" s="53">
        <v>-0.009433</v>
      </c>
      <c r="AI51" s="53">
        <v>-0.009845</v>
      </c>
      <c r="AJ51" s="53">
        <v>-0.010047</v>
      </c>
    </row>
    <row r="52" ht="12.75" customHeight="1">
      <c r="A52" s="53">
        <v>0.010169</v>
      </c>
      <c r="B52" s="53">
        <v>0.007747</v>
      </c>
      <c r="C52" s="53">
        <v>0.006841</v>
      </c>
      <c r="D52" s="53">
        <v>0.006714</v>
      </c>
      <c r="E52" s="53">
        <v>0.005627</v>
      </c>
      <c r="F52" s="53">
        <v>0.00525</v>
      </c>
      <c r="G52" s="53">
        <v>0.004849</v>
      </c>
      <c r="H52" s="53">
        <v>0.004448</v>
      </c>
      <c r="I52" s="53">
        <v>0.003992</v>
      </c>
      <c r="J52" s="53">
        <v>0.003803</v>
      </c>
      <c r="K52" s="53">
        <v>0.003527</v>
      </c>
      <c r="L52" s="53">
        <v>0.003129</v>
      </c>
      <c r="M52" s="53">
        <v>0.002864</v>
      </c>
      <c r="N52" s="53">
        <v>0.002617</v>
      </c>
      <c r="O52" s="53">
        <v>0.002352</v>
      </c>
      <c r="P52" s="53">
        <v>0.002016</v>
      </c>
      <c r="Q52" s="53">
        <v>0.001721</v>
      </c>
      <c r="R52" s="53">
        <v>0.00124</v>
      </c>
      <c r="S52" s="53">
        <v>0.001131</v>
      </c>
      <c r="T52" s="53">
        <v>7.42E-4</v>
      </c>
      <c r="U52" s="53">
        <v>5.38E-4</v>
      </c>
      <c r="V52" s="53">
        <v>4.15E-4</v>
      </c>
      <c r="W52" s="53">
        <v>0.0</v>
      </c>
      <c r="X52" s="53">
        <v>-7.22E-4</v>
      </c>
      <c r="Y52" s="53">
        <v>-0.001894</v>
      </c>
      <c r="Z52" s="53">
        <v>-0.003229</v>
      </c>
      <c r="AA52" s="53">
        <v>-0.004406</v>
      </c>
      <c r="AB52" s="53">
        <v>-0.00531</v>
      </c>
      <c r="AC52" s="53">
        <v>-0.006022</v>
      </c>
      <c r="AD52" s="53">
        <v>-0.006767</v>
      </c>
      <c r="AE52" s="53">
        <v>-0.007203</v>
      </c>
      <c r="AF52" s="53">
        <v>-0.007844</v>
      </c>
      <c r="AG52" s="53">
        <v>-0.008464</v>
      </c>
      <c r="AH52" s="53">
        <v>-0.008991</v>
      </c>
      <c r="AI52" s="53">
        <v>-0.00937</v>
      </c>
      <c r="AJ52" s="53">
        <v>-0.009599</v>
      </c>
    </row>
    <row r="53" ht="12.75" customHeight="1">
      <c r="A53" s="53">
        <v>0.010141</v>
      </c>
      <c r="B53" s="53">
        <v>0.007645</v>
      </c>
      <c r="C53" s="53">
        <v>0.006714</v>
      </c>
      <c r="D53" s="53">
        <v>0.00659</v>
      </c>
      <c r="E53" s="53">
        <v>0.005576</v>
      </c>
      <c r="F53" s="53">
        <v>0.005182</v>
      </c>
      <c r="G53" s="53">
        <v>0.004763</v>
      </c>
      <c r="H53" s="53">
        <v>0.004319</v>
      </c>
      <c r="I53" s="53">
        <v>0.003889</v>
      </c>
      <c r="J53" s="53">
        <v>0.003691</v>
      </c>
      <c r="K53" s="53">
        <v>0.003361</v>
      </c>
      <c r="L53" s="53">
        <v>0.002941</v>
      </c>
      <c r="M53" s="53">
        <v>0.002663</v>
      </c>
      <c r="N53" s="53">
        <v>0.00251</v>
      </c>
      <c r="O53" s="53">
        <v>0.002182</v>
      </c>
      <c r="P53" s="53">
        <v>0.001864</v>
      </c>
      <c r="Q53" s="53">
        <v>0.0016</v>
      </c>
      <c r="R53" s="53">
        <v>0.001105</v>
      </c>
      <c r="S53" s="53">
        <v>0.001034</v>
      </c>
      <c r="T53" s="53">
        <v>7.14E-4</v>
      </c>
      <c r="U53" s="53">
        <v>4.7E-4</v>
      </c>
      <c r="V53" s="53">
        <v>3.74E-4</v>
      </c>
      <c r="W53" s="53">
        <v>0.0</v>
      </c>
      <c r="X53" s="53">
        <v>-6.38E-4</v>
      </c>
      <c r="Y53" s="53">
        <v>-0.001781</v>
      </c>
      <c r="Z53" s="53">
        <v>-0.003029</v>
      </c>
      <c r="AA53" s="53">
        <v>-0.004138</v>
      </c>
      <c r="AB53" s="53">
        <v>-0.004988</v>
      </c>
      <c r="AC53" s="53">
        <v>-0.005597</v>
      </c>
      <c r="AD53" s="53">
        <v>-0.006295</v>
      </c>
      <c r="AE53" s="53">
        <v>-0.006699</v>
      </c>
      <c r="AF53" s="53">
        <v>-0.007372</v>
      </c>
      <c r="AG53" s="53">
        <v>-0.007969</v>
      </c>
      <c r="AH53" s="53">
        <v>-0.008521</v>
      </c>
      <c r="AI53" s="53">
        <v>-0.008875</v>
      </c>
      <c r="AJ53" s="53">
        <v>-0.009126</v>
      </c>
    </row>
    <row r="54" ht="12.75" customHeight="1">
      <c r="A54" s="53">
        <v>0.009938</v>
      </c>
      <c r="B54" s="53">
        <v>0.007428</v>
      </c>
      <c r="C54" s="53">
        <v>0.006496</v>
      </c>
      <c r="D54" s="53">
        <v>0.006247</v>
      </c>
      <c r="E54" s="53">
        <v>0.005249</v>
      </c>
      <c r="F54" s="53">
        <v>0.004902</v>
      </c>
      <c r="G54" s="53">
        <v>0.00449</v>
      </c>
      <c r="H54" s="53">
        <v>0.004105</v>
      </c>
      <c r="I54" s="53">
        <v>0.003706</v>
      </c>
      <c r="J54" s="53">
        <v>0.003554</v>
      </c>
      <c r="K54" s="53">
        <v>0.003276</v>
      </c>
      <c r="L54" s="53">
        <v>0.002916</v>
      </c>
      <c r="M54" s="53">
        <v>0.002677</v>
      </c>
      <c r="N54" s="53">
        <v>0.002482</v>
      </c>
      <c r="O54" s="53">
        <v>0.002199</v>
      </c>
      <c r="P54" s="53">
        <v>0.001931</v>
      </c>
      <c r="Q54" s="53">
        <v>0.001616</v>
      </c>
      <c r="R54" s="53">
        <v>0.001125</v>
      </c>
      <c r="S54" s="53">
        <v>9.92E-4</v>
      </c>
      <c r="T54" s="53">
        <v>6.84E-4</v>
      </c>
      <c r="U54" s="53">
        <v>4.19E-4</v>
      </c>
      <c r="V54" s="53">
        <v>3.57E-4</v>
      </c>
      <c r="W54" s="53">
        <v>0.0</v>
      </c>
      <c r="X54" s="53">
        <v>-5.91E-4</v>
      </c>
      <c r="Y54" s="53">
        <v>-0.001711</v>
      </c>
      <c r="Z54" s="53">
        <v>-0.002902</v>
      </c>
      <c r="AA54" s="53">
        <v>-0.003951</v>
      </c>
      <c r="AB54" s="53">
        <v>-0.004749</v>
      </c>
      <c r="AC54" s="53">
        <v>-0.005329</v>
      </c>
      <c r="AD54" s="53">
        <v>-0.005976</v>
      </c>
      <c r="AE54" s="53">
        <v>-0.006327</v>
      </c>
      <c r="AF54" s="53">
        <v>-0.006986</v>
      </c>
      <c r="AG54" s="53">
        <v>-0.007572</v>
      </c>
      <c r="AH54" s="53">
        <v>-0.008071</v>
      </c>
      <c r="AI54" s="53">
        <v>-0.008461</v>
      </c>
      <c r="AJ54" s="53">
        <v>-0.008718</v>
      </c>
    </row>
    <row r="55" ht="12.75" customHeight="1">
      <c r="A55" s="53">
        <v>0.009511</v>
      </c>
      <c r="B55" s="53">
        <v>0.007015</v>
      </c>
      <c r="C55" s="53">
        <v>0.006026</v>
      </c>
      <c r="D55" s="53">
        <v>0.005805</v>
      </c>
      <c r="E55" s="53">
        <v>0.004772</v>
      </c>
      <c r="F55" s="53">
        <v>0.004449</v>
      </c>
      <c r="G55" s="53">
        <v>0.004061</v>
      </c>
      <c r="H55" s="53">
        <v>0.003733</v>
      </c>
      <c r="I55" s="53">
        <v>0.003407</v>
      </c>
      <c r="J55" s="53">
        <v>0.003185</v>
      </c>
      <c r="K55" s="53">
        <v>0.002914</v>
      </c>
      <c r="L55" s="53">
        <v>0.002561</v>
      </c>
      <c r="M55" s="53">
        <v>0.002335</v>
      </c>
      <c r="N55" s="53">
        <v>0.002218</v>
      </c>
      <c r="O55" s="53">
        <v>0.001957</v>
      </c>
      <c r="P55" s="53">
        <v>0.001675</v>
      </c>
      <c r="Q55" s="53">
        <v>0.001459</v>
      </c>
      <c r="R55" s="53">
        <v>0.001025</v>
      </c>
      <c r="S55" s="53">
        <v>9.87E-4</v>
      </c>
      <c r="T55" s="53">
        <v>7.16E-4</v>
      </c>
      <c r="U55" s="53">
        <v>4.98E-4</v>
      </c>
      <c r="V55" s="53">
        <v>4.31E-4</v>
      </c>
      <c r="W55" s="53">
        <v>0.0</v>
      </c>
      <c r="X55" s="53">
        <v>-6.09E-4</v>
      </c>
      <c r="Y55" s="53">
        <v>-0.0017</v>
      </c>
      <c r="Z55" s="53">
        <v>-0.002784</v>
      </c>
      <c r="AA55" s="53">
        <v>-0.003789</v>
      </c>
      <c r="AB55" s="53">
        <v>-0.004519</v>
      </c>
      <c r="AC55" s="53">
        <v>-0.005012</v>
      </c>
      <c r="AD55" s="53">
        <v>-0.005627</v>
      </c>
      <c r="AE55" s="53">
        <v>-0.005972</v>
      </c>
      <c r="AF55" s="53">
        <v>-0.006548</v>
      </c>
      <c r="AG55" s="53">
        <v>-0.007192</v>
      </c>
      <c r="AH55" s="53">
        <v>-0.007695</v>
      </c>
      <c r="AI55" s="53">
        <v>-0.008047</v>
      </c>
      <c r="AJ55" s="53">
        <v>-0.008338</v>
      </c>
    </row>
    <row r="56" ht="12.75" customHeight="1">
      <c r="A56" s="53">
        <v>0.009192</v>
      </c>
      <c r="B56" s="53">
        <v>0.006685</v>
      </c>
      <c r="C56" s="53">
        <v>0.005666</v>
      </c>
      <c r="D56" s="53">
        <v>0.005397</v>
      </c>
      <c r="E56" s="53">
        <v>0.004461</v>
      </c>
      <c r="F56" s="53">
        <v>0.004107</v>
      </c>
      <c r="G56" s="53">
        <v>0.003775</v>
      </c>
      <c r="H56" s="53">
        <v>0.003471</v>
      </c>
      <c r="I56" s="53">
        <v>0.003155</v>
      </c>
      <c r="J56" s="53">
        <v>0.002957</v>
      </c>
      <c r="K56" s="53">
        <v>0.002724</v>
      </c>
      <c r="L56" s="53">
        <v>0.002371</v>
      </c>
      <c r="M56" s="53">
        <v>0.002213</v>
      </c>
      <c r="N56" s="53">
        <v>0.002096</v>
      </c>
      <c r="O56" s="53">
        <v>0.001834</v>
      </c>
      <c r="P56" s="53">
        <v>0.001612</v>
      </c>
      <c r="Q56" s="53">
        <v>0.001404</v>
      </c>
      <c r="R56" s="53">
        <v>9.2E-4</v>
      </c>
      <c r="S56" s="53">
        <v>9.36E-4</v>
      </c>
      <c r="T56" s="53">
        <v>6.64E-4</v>
      </c>
      <c r="U56" s="53">
        <v>4.39E-4</v>
      </c>
      <c r="V56" s="53">
        <v>3.87E-4</v>
      </c>
      <c r="W56" s="53">
        <v>0.0</v>
      </c>
      <c r="X56" s="53">
        <v>-5.33E-4</v>
      </c>
      <c r="Y56" s="53">
        <v>-0.001536</v>
      </c>
      <c r="Z56" s="53">
        <v>-0.002594</v>
      </c>
      <c r="AA56" s="53">
        <v>-0.003504</v>
      </c>
      <c r="AB56" s="53">
        <v>-0.004174</v>
      </c>
      <c r="AC56" s="53">
        <v>-0.004645</v>
      </c>
      <c r="AD56" s="53">
        <v>-0.005233</v>
      </c>
      <c r="AE56" s="53">
        <v>-0.005525</v>
      </c>
      <c r="AF56" s="53">
        <v>-0.006143</v>
      </c>
      <c r="AG56" s="53">
        <v>-0.00679</v>
      </c>
      <c r="AH56" s="53">
        <v>-0.007264</v>
      </c>
      <c r="AI56" s="53">
        <v>-0.007663</v>
      </c>
      <c r="AJ56" s="53">
        <v>-0.007906</v>
      </c>
    </row>
    <row r="57" ht="12.75" customHeight="1">
      <c r="A57" s="53">
        <v>0.008822</v>
      </c>
      <c r="B57" s="53">
        <v>0.006341</v>
      </c>
      <c r="C57" s="53">
        <v>0.00527</v>
      </c>
      <c r="D57" s="53">
        <v>0.004986</v>
      </c>
      <c r="E57" s="53">
        <v>0.004115</v>
      </c>
      <c r="F57" s="53">
        <v>0.003772</v>
      </c>
      <c r="G57" s="53">
        <v>0.003465</v>
      </c>
      <c r="H57" s="53">
        <v>0.003137</v>
      </c>
      <c r="I57" s="53">
        <v>0.002818</v>
      </c>
      <c r="J57" s="53">
        <v>0.002726</v>
      </c>
      <c r="K57" s="53">
        <v>0.002484</v>
      </c>
      <c r="L57" s="53">
        <v>0.002208</v>
      </c>
      <c r="M57" s="53">
        <v>0.002036</v>
      </c>
      <c r="N57" s="53">
        <v>0.001929</v>
      </c>
      <c r="O57" s="53">
        <v>0.001669</v>
      </c>
      <c r="P57" s="53">
        <v>0.001457</v>
      </c>
      <c r="Q57" s="53">
        <v>0.00123</v>
      </c>
      <c r="R57" s="53">
        <v>7.79E-4</v>
      </c>
      <c r="S57" s="53">
        <v>7.08E-4</v>
      </c>
      <c r="T57" s="53">
        <v>4.51E-4</v>
      </c>
      <c r="U57" s="53">
        <v>2.21E-4</v>
      </c>
      <c r="V57" s="53">
        <v>1.97E-4</v>
      </c>
      <c r="W57" s="53">
        <v>0.0</v>
      </c>
      <c r="X57" s="53">
        <v>-4.51E-4</v>
      </c>
      <c r="Y57" s="53">
        <v>-0.001422</v>
      </c>
      <c r="Z57" s="53">
        <v>-0.002404</v>
      </c>
      <c r="AA57" s="53">
        <v>-0.003268</v>
      </c>
      <c r="AB57" s="53">
        <v>-0.003891</v>
      </c>
      <c r="AC57" s="53">
        <v>-0.004304</v>
      </c>
      <c r="AD57" s="53">
        <v>-0.00486</v>
      </c>
      <c r="AE57" s="53">
        <v>-0.00519</v>
      </c>
      <c r="AF57" s="53">
        <v>-0.0058</v>
      </c>
      <c r="AG57" s="53">
        <v>-0.00638</v>
      </c>
      <c r="AH57" s="53">
        <v>-0.006838</v>
      </c>
      <c r="AI57" s="53">
        <v>-0.007232</v>
      </c>
      <c r="AJ57" s="53">
        <v>-0.007482</v>
      </c>
    </row>
    <row r="58" ht="12.75" customHeight="1">
      <c r="A58" s="53">
        <v>0.008325</v>
      </c>
      <c r="B58" s="53">
        <v>0.005848</v>
      </c>
      <c r="C58" s="53">
        <v>0.004823</v>
      </c>
      <c r="D58" s="53">
        <v>0.004549</v>
      </c>
      <c r="E58" s="53">
        <v>0.003664</v>
      </c>
      <c r="F58" s="53">
        <v>0.003398</v>
      </c>
      <c r="G58" s="53">
        <v>0.003087</v>
      </c>
      <c r="H58" s="53">
        <v>0.002794</v>
      </c>
      <c r="I58" s="53">
        <v>0.002492</v>
      </c>
      <c r="J58" s="53">
        <v>0.002358</v>
      </c>
      <c r="K58" s="53">
        <v>0.002119</v>
      </c>
      <c r="L58" s="53">
        <v>0.001818</v>
      </c>
      <c r="M58" s="53">
        <v>0.001646</v>
      </c>
      <c r="N58" s="53">
        <v>0.001565</v>
      </c>
      <c r="O58" s="53">
        <v>0.001374</v>
      </c>
      <c r="P58" s="53">
        <v>0.001187</v>
      </c>
      <c r="Q58" s="53">
        <v>0.001036</v>
      </c>
      <c r="R58" s="53">
        <v>6.55E-4</v>
      </c>
      <c r="S58" s="53">
        <v>6.23E-4</v>
      </c>
      <c r="T58" s="53">
        <v>4.37E-4</v>
      </c>
      <c r="U58" s="53">
        <v>2.0E-4</v>
      </c>
      <c r="V58" s="53">
        <v>1.98E-4</v>
      </c>
      <c r="W58" s="53">
        <v>0.0</v>
      </c>
      <c r="X58" s="53">
        <v>-3.93E-4</v>
      </c>
      <c r="Y58" s="53">
        <v>-0.001333</v>
      </c>
      <c r="Z58" s="53">
        <v>-0.002219</v>
      </c>
      <c r="AA58" s="53">
        <v>-0.003019</v>
      </c>
      <c r="AB58" s="53">
        <v>-0.003578</v>
      </c>
      <c r="AC58" s="53">
        <v>-0.004001</v>
      </c>
      <c r="AD58" s="53">
        <v>-0.004536</v>
      </c>
      <c r="AE58" s="53">
        <v>-0.004813</v>
      </c>
      <c r="AF58" s="53">
        <v>-0.005406</v>
      </c>
      <c r="AG58" s="53">
        <v>-0.006</v>
      </c>
      <c r="AH58" s="53">
        <v>-0.006463</v>
      </c>
      <c r="AI58" s="53">
        <v>-0.006833</v>
      </c>
      <c r="AJ58" s="53">
        <v>-0.007115</v>
      </c>
    </row>
    <row r="59" ht="12.75" customHeight="1">
      <c r="A59" s="53">
        <v>0.007883</v>
      </c>
      <c r="B59" s="53">
        <v>0.005515</v>
      </c>
      <c r="C59" s="53">
        <v>0.004435</v>
      </c>
      <c r="D59" s="53">
        <v>0.004089</v>
      </c>
      <c r="E59" s="53">
        <v>0.003213</v>
      </c>
      <c r="F59" s="53">
        <v>0.002929</v>
      </c>
      <c r="G59" s="53">
        <v>0.002605</v>
      </c>
      <c r="H59" s="53">
        <v>0.002385</v>
      </c>
      <c r="I59" s="53">
        <v>0.002199</v>
      </c>
      <c r="J59" s="53">
        <v>0.002102</v>
      </c>
      <c r="K59" s="53">
        <v>0.001878</v>
      </c>
      <c r="L59" s="53">
        <v>0.001652</v>
      </c>
      <c r="M59" s="53">
        <v>0.001583</v>
      </c>
      <c r="N59" s="53">
        <v>0.001477</v>
      </c>
      <c r="O59" s="53">
        <v>0.001296</v>
      </c>
      <c r="P59" s="53">
        <v>0.001145</v>
      </c>
      <c r="Q59" s="53">
        <v>9.97E-4</v>
      </c>
      <c r="R59" s="53">
        <v>5.99E-4</v>
      </c>
      <c r="S59" s="53">
        <v>5.7E-4</v>
      </c>
      <c r="T59" s="53">
        <v>3.87E-4</v>
      </c>
      <c r="U59" s="53">
        <v>1.92E-4</v>
      </c>
      <c r="V59" s="53">
        <v>2.39E-4</v>
      </c>
      <c r="W59" s="53">
        <v>0.0</v>
      </c>
      <c r="X59" s="53">
        <v>-3.89E-4</v>
      </c>
      <c r="Y59" s="53">
        <v>-0.001255</v>
      </c>
      <c r="Z59" s="53">
        <v>-0.002133</v>
      </c>
      <c r="AA59" s="53">
        <v>-0.002901</v>
      </c>
      <c r="AB59" s="53">
        <v>-0.003476</v>
      </c>
      <c r="AC59" s="53">
        <v>-0.00384</v>
      </c>
      <c r="AD59" s="53">
        <v>-0.004346</v>
      </c>
      <c r="AE59" s="53">
        <v>-0.004595</v>
      </c>
      <c r="AF59" s="53">
        <v>-0.005173</v>
      </c>
      <c r="AG59" s="53">
        <v>-0.005747</v>
      </c>
      <c r="AH59" s="53">
        <v>-0.006231</v>
      </c>
      <c r="AI59" s="53">
        <v>-0.006618</v>
      </c>
      <c r="AJ59" s="53">
        <v>-0.0069</v>
      </c>
    </row>
    <row r="60" ht="12.75" customHeight="1">
      <c r="A60" s="53">
        <v>0.00755</v>
      </c>
      <c r="B60" s="53">
        <v>0.005104</v>
      </c>
      <c r="C60" s="53">
        <v>0.004035</v>
      </c>
      <c r="D60" s="53">
        <v>0.003787</v>
      </c>
      <c r="E60" s="53">
        <v>0.002993</v>
      </c>
      <c r="F60" s="53">
        <v>0.002747</v>
      </c>
      <c r="G60" s="53">
        <v>0.002463</v>
      </c>
      <c r="H60" s="53">
        <v>0.002236</v>
      </c>
      <c r="I60" s="53">
        <v>0.00205</v>
      </c>
      <c r="J60" s="53">
        <v>0.001915</v>
      </c>
      <c r="K60" s="53">
        <v>0.001719</v>
      </c>
      <c r="L60" s="53">
        <v>0.001474</v>
      </c>
      <c r="M60" s="53">
        <v>0.00139</v>
      </c>
      <c r="N60" s="53">
        <v>0.001333</v>
      </c>
      <c r="O60" s="53">
        <v>0.001122</v>
      </c>
      <c r="P60" s="53">
        <v>0.001016</v>
      </c>
      <c r="Q60" s="53">
        <v>8.8E-4</v>
      </c>
      <c r="R60" s="53">
        <v>4.98E-4</v>
      </c>
      <c r="S60" s="53">
        <v>5.01E-4</v>
      </c>
      <c r="T60" s="53">
        <v>2.99E-4</v>
      </c>
      <c r="U60" s="53">
        <v>1.39E-4</v>
      </c>
      <c r="V60" s="53">
        <v>1.56E-4</v>
      </c>
      <c r="W60" s="53">
        <v>0.0</v>
      </c>
      <c r="X60" s="53">
        <v>-3.38E-4</v>
      </c>
      <c r="Y60" s="53">
        <v>-0.001168</v>
      </c>
      <c r="Z60" s="53">
        <v>-0.002047</v>
      </c>
      <c r="AA60" s="53">
        <v>-0.002777</v>
      </c>
      <c r="AB60" s="53">
        <v>-0.003329</v>
      </c>
      <c r="AC60" s="53">
        <v>-0.003675</v>
      </c>
      <c r="AD60" s="53">
        <v>-0.004139</v>
      </c>
      <c r="AE60" s="53">
        <v>-0.004433</v>
      </c>
      <c r="AF60" s="53">
        <v>-0.004997</v>
      </c>
      <c r="AG60" s="53">
        <v>-0.005578</v>
      </c>
      <c r="AH60" s="53">
        <v>-0.006053</v>
      </c>
      <c r="AI60" s="53">
        <v>-0.006431</v>
      </c>
      <c r="AJ60" s="53">
        <v>-0.00669</v>
      </c>
    </row>
    <row r="61" ht="12.75" customHeight="1">
      <c r="A61" s="53">
        <v>0.007214</v>
      </c>
      <c r="B61" s="53">
        <v>0.004901</v>
      </c>
      <c r="C61" s="53">
        <v>0.003875</v>
      </c>
      <c r="D61" s="53">
        <v>0.003595</v>
      </c>
      <c r="E61" s="53">
        <v>0.002819</v>
      </c>
      <c r="F61" s="53">
        <v>0.002592</v>
      </c>
      <c r="G61" s="53">
        <v>0.002333</v>
      </c>
      <c r="H61" s="53">
        <v>0.002134</v>
      </c>
      <c r="I61" s="53">
        <v>0.001999</v>
      </c>
      <c r="J61" s="53">
        <v>0.001835</v>
      </c>
      <c r="K61" s="53">
        <v>0.001695</v>
      </c>
      <c r="L61" s="53">
        <v>0.001423</v>
      </c>
      <c r="M61" s="53">
        <v>0.001333</v>
      </c>
      <c r="N61" s="53">
        <v>0.001245</v>
      </c>
      <c r="O61" s="53">
        <v>0.001077</v>
      </c>
      <c r="P61" s="53">
        <v>0.001041</v>
      </c>
      <c r="Q61" s="53">
        <v>8.3E-4</v>
      </c>
      <c r="R61" s="53">
        <v>4.91E-4</v>
      </c>
      <c r="S61" s="53">
        <v>5.18E-4</v>
      </c>
      <c r="T61" s="53">
        <v>3.61E-4</v>
      </c>
      <c r="U61" s="53">
        <v>1.22E-4</v>
      </c>
      <c r="V61" s="53">
        <v>1.77E-4</v>
      </c>
      <c r="W61" s="53">
        <v>0.0</v>
      </c>
      <c r="X61" s="53">
        <v>-2.98E-4</v>
      </c>
      <c r="Y61" s="53">
        <v>-0.001128</v>
      </c>
      <c r="Z61" s="53">
        <v>-0.001895</v>
      </c>
      <c r="AA61" s="53">
        <v>-0.002599</v>
      </c>
      <c r="AB61" s="53">
        <v>-0.003135</v>
      </c>
      <c r="AC61" s="53">
        <v>-0.003464</v>
      </c>
      <c r="AD61" s="53">
        <v>-0.003937</v>
      </c>
      <c r="AE61" s="53">
        <v>-0.00417</v>
      </c>
      <c r="AF61" s="53">
        <v>-0.004714</v>
      </c>
      <c r="AG61" s="53">
        <v>-0.005299</v>
      </c>
      <c r="AH61" s="53">
        <v>-0.005745</v>
      </c>
      <c r="AI61" s="53">
        <v>-0.006144</v>
      </c>
      <c r="AJ61" s="53">
        <v>-0.006461</v>
      </c>
    </row>
    <row r="62" ht="12.75" customHeight="1">
      <c r="A62" s="53">
        <v>0.007038</v>
      </c>
      <c r="B62" s="53">
        <v>0.00475</v>
      </c>
      <c r="C62" s="53">
        <v>0.00367</v>
      </c>
      <c r="D62" s="53">
        <v>0.003379</v>
      </c>
      <c r="E62" s="53">
        <v>0.002596</v>
      </c>
      <c r="F62" s="53">
        <v>0.002377</v>
      </c>
      <c r="G62" s="53">
        <v>0.002086</v>
      </c>
      <c r="H62" s="53">
        <v>0.001899</v>
      </c>
      <c r="I62" s="53">
        <v>0.001767</v>
      </c>
      <c r="J62" s="53">
        <v>0.00163</v>
      </c>
      <c r="K62" s="53">
        <v>0.001459</v>
      </c>
      <c r="L62" s="53">
        <v>0.001242</v>
      </c>
      <c r="M62" s="53">
        <v>0.001167</v>
      </c>
      <c r="N62" s="53">
        <v>0.001151</v>
      </c>
      <c r="O62" s="53">
        <v>9.55E-4</v>
      </c>
      <c r="P62" s="53">
        <v>8.6E-4</v>
      </c>
      <c r="Q62" s="53">
        <v>7.04E-4</v>
      </c>
      <c r="R62" s="53">
        <v>3.87E-4</v>
      </c>
      <c r="S62" s="53">
        <v>3.72E-4</v>
      </c>
      <c r="T62" s="53">
        <v>2.15E-4</v>
      </c>
      <c r="U62" s="53">
        <v>8.5E-5</v>
      </c>
      <c r="V62" s="53">
        <v>1.01E-4</v>
      </c>
      <c r="W62" s="53">
        <v>0.0</v>
      </c>
      <c r="X62" s="53">
        <v>-3.17E-4</v>
      </c>
      <c r="Y62" s="53">
        <v>-0.001063</v>
      </c>
      <c r="Z62" s="53">
        <v>-0.001834</v>
      </c>
      <c r="AA62" s="53">
        <v>-0.002491</v>
      </c>
      <c r="AB62" s="53">
        <v>-0.002952</v>
      </c>
      <c r="AC62" s="53">
        <v>-0.003325</v>
      </c>
      <c r="AD62" s="53">
        <v>-0.003776</v>
      </c>
      <c r="AE62" s="53">
        <v>-0.004043</v>
      </c>
      <c r="AF62" s="53">
        <v>-0.004554</v>
      </c>
      <c r="AG62" s="53">
        <v>-0.005166</v>
      </c>
      <c r="AH62" s="53">
        <v>-0.005561</v>
      </c>
      <c r="AI62" s="53">
        <v>-0.00599</v>
      </c>
      <c r="AJ62" s="53">
        <v>-0.006254</v>
      </c>
    </row>
    <row r="63" ht="12.75" customHeight="1">
      <c r="A63" s="53">
        <v>0.006862</v>
      </c>
      <c r="B63" s="53">
        <v>0.00457</v>
      </c>
      <c r="C63" s="53">
        <v>0.003573</v>
      </c>
      <c r="D63" s="53">
        <v>0.003326</v>
      </c>
      <c r="E63" s="53">
        <v>0.00261</v>
      </c>
      <c r="F63" s="53">
        <v>0.002396</v>
      </c>
      <c r="G63" s="53">
        <v>0.00215</v>
      </c>
      <c r="H63" s="53">
        <v>0.00198</v>
      </c>
      <c r="I63" s="53">
        <v>0.001808</v>
      </c>
      <c r="J63" s="53">
        <v>0.001697</v>
      </c>
      <c r="K63" s="53">
        <v>0.001552</v>
      </c>
      <c r="L63" s="53">
        <v>0.001304</v>
      </c>
      <c r="M63" s="53">
        <v>0.001208</v>
      </c>
      <c r="N63" s="53">
        <v>0.001154</v>
      </c>
      <c r="O63" s="53">
        <v>9.83E-4</v>
      </c>
      <c r="P63" s="53">
        <v>9.36E-4</v>
      </c>
      <c r="Q63" s="53">
        <v>7.51E-4</v>
      </c>
      <c r="R63" s="53">
        <v>4.38E-4</v>
      </c>
      <c r="S63" s="53">
        <v>4.47E-4</v>
      </c>
      <c r="T63" s="53">
        <v>3.13E-4</v>
      </c>
      <c r="U63" s="53">
        <v>1.45E-4</v>
      </c>
      <c r="V63" s="53">
        <v>1.45E-4</v>
      </c>
      <c r="W63" s="53">
        <v>0.0</v>
      </c>
      <c r="X63" s="53">
        <v>-3.02E-4</v>
      </c>
      <c r="Y63" s="53">
        <v>-0.001084</v>
      </c>
      <c r="Z63" s="53">
        <v>-0.001856</v>
      </c>
      <c r="AA63" s="53">
        <v>-0.002527</v>
      </c>
      <c r="AB63" s="53">
        <v>-0.002985</v>
      </c>
      <c r="AC63" s="53">
        <v>-0.003322</v>
      </c>
      <c r="AD63" s="53">
        <v>-0.003738</v>
      </c>
      <c r="AE63" s="53">
        <v>-0.003978</v>
      </c>
      <c r="AF63" s="53">
        <v>-0.004534</v>
      </c>
      <c r="AG63" s="53">
        <v>-0.005125</v>
      </c>
      <c r="AH63" s="53">
        <v>-0.005554</v>
      </c>
      <c r="AI63" s="53">
        <v>-0.005967</v>
      </c>
      <c r="AJ63" s="53">
        <v>-0.006236</v>
      </c>
    </row>
    <row r="64" ht="12.75" customHeight="1">
      <c r="A64" s="53">
        <v>0.006703</v>
      </c>
      <c r="B64" s="53">
        <v>0.004503</v>
      </c>
      <c r="C64" s="53">
        <v>0.003484</v>
      </c>
      <c r="D64" s="53">
        <v>0.003238</v>
      </c>
      <c r="E64" s="53">
        <v>0.00254</v>
      </c>
      <c r="F64" s="53">
        <v>0.002298</v>
      </c>
      <c r="G64" s="53">
        <v>0.002014</v>
      </c>
      <c r="H64" s="53">
        <v>0.001854</v>
      </c>
      <c r="I64" s="53">
        <v>0.001732</v>
      </c>
      <c r="J64" s="53">
        <v>0.001552</v>
      </c>
      <c r="K64" s="53">
        <v>0.001421</v>
      </c>
      <c r="L64" s="53">
        <v>0.001183</v>
      </c>
      <c r="M64" s="53">
        <v>0.001159</v>
      </c>
      <c r="N64" s="53">
        <v>0.001064</v>
      </c>
      <c r="O64" s="53">
        <v>8.61E-4</v>
      </c>
      <c r="P64" s="53">
        <v>8.93E-4</v>
      </c>
      <c r="Q64" s="53">
        <v>6.67E-4</v>
      </c>
      <c r="R64" s="53">
        <v>3.38E-4</v>
      </c>
      <c r="S64" s="53">
        <v>3.95E-4</v>
      </c>
      <c r="T64" s="53">
        <v>2.2E-4</v>
      </c>
      <c r="U64" s="53">
        <v>6.0E-5</v>
      </c>
      <c r="V64" s="53">
        <v>8.9E-5</v>
      </c>
      <c r="W64" s="53">
        <v>0.0</v>
      </c>
      <c r="X64" s="53">
        <v>-2.43E-4</v>
      </c>
      <c r="Y64" s="53">
        <v>-9.73E-4</v>
      </c>
      <c r="Z64" s="53">
        <v>-0.001683</v>
      </c>
      <c r="AA64" s="53">
        <v>-0.00239</v>
      </c>
      <c r="AB64" s="53">
        <v>-0.002855</v>
      </c>
      <c r="AC64" s="53">
        <v>-0.003184</v>
      </c>
      <c r="AD64" s="53">
        <v>-0.003619</v>
      </c>
      <c r="AE64" s="53">
        <v>-0.003877</v>
      </c>
      <c r="AF64" s="53">
        <v>-0.004409</v>
      </c>
      <c r="AG64" s="53">
        <v>-0.004941</v>
      </c>
      <c r="AH64" s="53">
        <v>-0.005399</v>
      </c>
      <c r="AI64" s="53">
        <v>-0.005816</v>
      </c>
      <c r="AJ64" s="53">
        <v>-0.006124</v>
      </c>
    </row>
    <row r="65" ht="12.75" customHeight="1">
      <c r="A65" s="53">
        <v>0.006597</v>
      </c>
      <c r="B65" s="53">
        <v>0.004469</v>
      </c>
      <c r="C65" s="53">
        <v>0.003564</v>
      </c>
      <c r="D65" s="53">
        <v>0.003317</v>
      </c>
      <c r="E65" s="53">
        <v>0.002579</v>
      </c>
      <c r="F65" s="53">
        <v>0.002425</v>
      </c>
      <c r="G65" s="53">
        <v>0.002092</v>
      </c>
      <c r="H65" s="53">
        <v>0.001918</v>
      </c>
      <c r="I65" s="53">
        <v>0.001769</v>
      </c>
      <c r="J65" s="53">
        <v>0.001572</v>
      </c>
      <c r="K65" s="53">
        <v>0.001492</v>
      </c>
      <c r="L65" s="53">
        <v>0.001245</v>
      </c>
      <c r="M65" s="53">
        <v>0.00112</v>
      </c>
      <c r="N65" s="53">
        <v>0.00106</v>
      </c>
      <c r="O65" s="53">
        <v>9.04E-4</v>
      </c>
      <c r="P65" s="53">
        <v>8.82E-4</v>
      </c>
      <c r="Q65" s="53">
        <v>6.51E-4</v>
      </c>
      <c r="R65" s="53">
        <v>4.25E-4</v>
      </c>
      <c r="S65" s="53">
        <v>3.86E-4</v>
      </c>
      <c r="T65" s="53">
        <v>2.11E-4</v>
      </c>
      <c r="U65" s="53">
        <v>1.15E-4</v>
      </c>
      <c r="V65" s="53">
        <v>1.21E-4</v>
      </c>
      <c r="W65" s="53">
        <v>0.0</v>
      </c>
      <c r="X65" s="53">
        <v>-2.68E-4</v>
      </c>
      <c r="Y65" s="53">
        <v>-0.001001</v>
      </c>
      <c r="Z65" s="53">
        <v>-0.00173</v>
      </c>
      <c r="AA65" s="53">
        <v>-0.002418</v>
      </c>
      <c r="AB65" s="53">
        <v>-0.002879</v>
      </c>
      <c r="AC65" s="53">
        <v>-0.003196</v>
      </c>
      <c r="AD65" s="53">
        <v>-0.003594</v>
      </c>
      <c r="AE65" s="53">
        <v>-0.003853</v>
      </c>
      <c r="AF65" s="53">
        <v>-0.004389</v>
      </c>
      <c r="AG65" s="53">
        <v>-0.004982</v>
      </c>
      <c r="AH65" s="53">
        <v>-0.005408</v>
      </c>
      <c r="AI65" s="53">
        <v>-0.005809</v>
      </c>
      <c r="AJ65" s="53">
        <v>-0.006107</v>
      </c>
    </row>
    <row r="66" ht="12.75" customHeight="1">
      <c r="A66" s="53">
        <v>0.00667</v>
      </c>
      <c r="B66" s="53">
        <v>0.004595</v>
      </c>
      <c r="C66" s="53">
        <v>0.003678</v>
      </c>
      <c r="D66" s="53">
        <v>0.003505</v>
      </c>
      <c r="E66" s="53">
        <v>0.002828</v>
      </c>
      <c r="F66" s="53">
        <v>0.002602</v>
      </c>
      <c r="G66" s="53">
        <v>0.002343</v>
      </c>
      <c r="H66" s="53">
        <v>0.002152</v>
      </c>
      <c r="I66" s="53">
        <v>0.001964</v>
      </c>
      <c r="J66" s="53">
        <v>0.001761</v>
      </c>
      <c r="K66" s="53">
        <v>0.001619</v>
      </c>
      <c r="L66" s="53">
        <v>0.001414</v>
      </c>
      <c r="M66" s="53">
        <v>0.001254</v>
      </c>
      <c r="N66" s="53">
        <v>0.00113</v>
      </c>
      <c r="O66" s="53">
        <v>9.65E-4</v>
      </c>
      <c r="P66" s="53">
        <v>8.94E-4</v>
      </c>
      <c r="Q66" s="53">
        <v>7.22E-4</v>
      </c>
      <c r="R66" s="53">
        <v>4.08E-4</v>
      </c>
      <c r="S66" s="53">
        <v>4.37E-4</v>
      </c>
      <c r="T66" s="53">
        <v>2.27E-4</v>
      </c>
      <c r="U66" s="53">
        <v>1.12E-4</v>
      </c>
      <c r="V66" s="53">
        <v>1.09E-4</v>
      </c>
      <c r="W66" s="53">
        <v>0.0</v>
      </c>
      <c r="X66" s="53">
        <v>-3.0E-4</v>
      </c>
      <c r="Y66" s="53">
        <v>-0.001039</v>
      </c>
      <c r="Z66" s="53">
        <v>-0.001762</v>
      </c>
      <c r="AA66" s="53">
        <v>-0.002425</v>
      </c>
      <c r="AB66" s="53">
        <v>-0.002916</v>
      </c>
      <c r="AC66" s="53">
        <v>-0.003245</v>
      </c>
      <c r="AD66" s="53">
        <v>-0.00366</v>
      </c>
      <c r="AE66" s="53">
        <v>-0.003946</v>
      </c>
      <c r="AF66" s="53">
        <v>-0.00444</v>
      </c>
      <c r="AG66" s="53">
        <v>-0.005066</v>
      </c>
      <c r="AH66" s="53">
        <v>-0.005459</v>
      </c>
      <c r="AI66" s="53">
        <v>-0.005906</v>
      </c>
      <c r="AJ66" s="53">
        <v>-0.006176</v>
      </c>
    </row>
    <row r="67" ht="12.75" customHeight="1">
      <c r="A67" s="53">
        <v>0.006717</v>
      </c>
      <c r="B67" s="53">
        <v>0.004686</v>
      </c>
      <c r="C67" s="53">
        <v>0.003806</v>
      </c>
      <c r="D67" s="53">
        <v>0.003609</v>
      </c>
      <c r="E67" s="53">
        <v>0.002969</v>
      </c>
      <c r="F67" s="53">
        <v>0.002738</v>
      </c>
      <c r="G67" s="53">
        <v>0.002443</v>
      </c>
      <c r="H67" s="53">
        <v>0.002232</v>
      </c>
      <c r="I67" s="53">
        <v>0.002048</v>
      </c>
      <c r="J67" s="53">
        <v>0.001816</v>
      </c>
      <c r="K67" s="53">
        <v>0.001698</v>
      </c>
      <c r="L67" s="53">
        <v>0.001466</v>
      </c>
      <c r="M67" s="53">
        <v>0.00137</v>
      </c>
      <c r="N67" s="53">
        <v>0.001215</v>
      </c>
      <c r="O67" s="53">
        <v>0.00101</v>
      </c>
      <c r="P67" s="53">
        <v>9.93E-4</v>
      </c>
      <c r="Q67" s="53">
        <v>7.77E-4</v>
      </c>
      <c r="R67" s="53">
        <v>4.77E-4</v>
      </c>
      <c r="S67" s="53">
        <v>4.84E-4</v>
      </c>
      <c r="T67" s="53">
        <v>2.68E-4</v>
      </c>
      <c r="U67" s="53">
        <v>1.08E-4</v>
      </c>
      <c r="V67" s="53">
        <v>1.27E-4</v>
      </c>
      <c r="W67" s="53">
        <v>0.0</v>
      </c>
      <c r="X67" s="53">
        <v>-2.73E-4</v>
      </c>
      <c r="Y67" s="53">
        <v>-9.82E-4</v>
      </c>
      <c r="Z67" s="53">
        <v>-0.001722</v>
      </c>
      <c r="AA67" s="53">
        <v>-0.002401</v>
      </c>
      <c r="AB67" s="53">
        <v>-0.002832</v>
      </c>
      <c r="AC67" s="53">
        <v>-0.003218</v>
      </c>
      <c r="AD67" s="53">
        <v>-0.003648</v>
      </c>
      <c r="AE67" s="53">
        <v>-0.003973</v>
      </c>
      <c r="AF67" s="53">
        <v>-0.004485</v>
      </c>
      <c r="AG67" s="53">
        <v>-0.004996</v>
      </c>
      <c r="AH67" s="53">
        <v>-0.005457</v>
      </c>
      <c r="AI67" s="53">
        <v>-0.0059</v>
      </c>
      <c r="AJ67" s="53">
        <v>-0.006226</v>
      </c>
    </row>
    <row r="68" ht="12.75" customHeight="1">
      <c r="A68" s="53">
        <v>0.006886</v>
      </c>
      <c r="B68" s="53">
        <v>0.004918</v>
      </c>
      <c r="C68" s="53">
        <v>0.004057</v>
      </c>
      <c r="D68" s="53">
        <v>0.003912</v>
      </c>
      <c r="E68" s="53">
        <v>0.003208</v>
      </c>
      <c r="F68" s="53">
        <v>0.002955</v>
      </c>
      <c r="G68" s="53">
        <v>0.002658</v>
      </c>
      <c r="H68" s="53">
        <v>0.002426</v>
      </c>
      <c r="I68" s="53">
        <v>0.002255</v>
      </c>
      <c r="J68" s="53">
        <v>0.001915</v>
      </c>
      <c r="K68" s="53">
        <v>0.001827</v>
      </c>
      <c r="L68" s="53">
        <v>0.0016</v>
      </c>
      <c r="M68" s="53">
        <v>0.001402</v>
      </c>
      <c r="N68" s="53">
        <v>0.001213</v>
      </c>
      <c r="O68" s="53">
        <v>0.001052</v>
      </c>
      <c r="P68" s="53">
        <v>9.4E-4</v>
      </c>
      <c r="Q68" s="53">
        <v>7.56E-4</v>
      </c>
      <c r="R68" s="53">
        <v>5.53E-4</v>
      </c>
      <c r="S68" s="53">
        <v>4.74E-4</v>
      </c>
      <c r="T68" s="53">
        <v>2.17E-4</v>
      </c>
      <c r="U68" s="53">
        <v>1.68E-4</v>
      </c>
      <c r="V68" s="53">
        <v>1.37E-4</v>
      </c>
      <c r="W68" s="53">
        <v>0.0</v>
      </c>
      <c r="X68" s="53">
        <v>-3.07E-4</v>
      </c>
      <c r="Y68" s="53">
        <v>-0.00102</v>
      </c>
      <c r="Z68" s="53">
        <v>-0.001798</v>
      </c>
      <c r="AA68" s="53">
        <v>-0.002462</v>
      </c>
      <c r="AB68" s="53">
        <v>-0.00295</v>
      </c>
      <c r="AC68" s="53">
        <v>-0.003318</v>
      </c>
      <c r="AD68" s="53">
        <v>-0.003719</v>
      </c>
      <c r="AE68" s="53">
        <v>-0.004018</v>
      </c>
      <c r="AF68" s="53">
        <v>-0.004516</v>
      </c>
      <c r="AG68" s="53">
        <v>-0.005206</v>
      </c>
      <c r="AH68" s="53">
        <v>-0.005627</v>
      </c>
      <c r="AI68" s="53">
        <v>-0.006041</v>
      </c>
      <c r="AJ68" s="53">
        <v>-0.006282</v>
      </c>
    </row>
    <row r="69" ht="12.75" customHeight="1">
      <c r="A69" s="53">
        <v>0.006922</v>
      </c>
      <c r="B69" s="53">
        <v>0.004996</v>
      </c>
      <c r="C69" s="53">
        <v>0.004156</v>
      </c>
      <c r="D69" s="53">
        <v>0.004048</v>
      </c>
      <c r="E69" s="53">
        <v>0.003389</v>
      </c>
      <c r="F69" s="53">
        <v>0.003146</v>
      </c>
      <c r="G69" s="53">
        <v>0.002851</v>
      </c>
      <c r="H69" s="53">
        <v>0.00262</v>
      </c>
      <c r="I69" s="53">
        <v>0.002381</v>
      </c>
      <c r="J69" s="53">
        <v>0.002118</v>
      </c>
      <c r="K69" s="53">
        <v>0.002044</v>
      </c>
      <c r="L69" s="53">
        <v>0.001719</v>
      </c>
      <c r="M69" s="53">
        <v>0.001588</v>
      </c>
      <c r="N69" s="53">
        <v>0.001396</v>
      </c>
      <c r="O69" s="53">
        <v>0.001108</v>
      </c>
      <c r="P69" s="53">
        <v>0.001068</v>
      </c>
      <c r="Q69" s="53">
        <v>8.52E-4</v>
      </c>
      <c r="R69" s="53">
        <v>5.58E-4</v>
      </c>
      <c r="S69" s="53">
        <v>5.62E-4</v>
      </c>
      <c r="T69" s="53">
        <v>3.22E-4</v>
      </c>
      <c r="U69" s="53">
        <v>1.98E-4</v>
      </c>
      <c r="V69" s="53">
        <v>1.44E-4</v>
      </c>
      <c r="W69" s="53">
        <v>0.0</v>
      </c>
      <c r="X69" s="53">
        <v>-3.34E-4</v>
      </c>
      <c r="Y69" s="53">
        <v>-0.001071</v>
      </c>
      <c r="Z69" s="53">
        <v>-0.001816</v>
      </c>
      <c r="AA69" s="53">
        <v>-0.002468</v>
      </c>
      <c r="AB69" s="53">
        <v>-0.003046</v>
      </c>
      <c r="AC69" s="53">
        <v>-0.003354</v>
      </c>
      <c r="AD69" s="53">
        <v>-0.003851</v>
      </c>
      <c r="AE69" s="53">
        <v>-0.004114</v>
      </c>
      <c r="AF69" s="53">
        <v>-0.004667</v>
      </c>
      <c r="AG69" s="53">
        <v>-0.005262</v>
      </c>
      <c r="AH69" s="53">
        <v>-0.005672</v>
      </c>
      <c r="AI69" s="53">
        <v>-0.006102</v>
      </c>
      <c r="AJ69" s="53">
        <v>-0.006419</v>
      </c>
    </row>
    <row r="70" ht="12.75" customHeight="1">
      <c r="A70" s="53">
        <v>0.00684</v>
      </c>
      <c r="B70" s="53">
        <v>0.005016</v>
      </c>
      <c r="C70" s="53">
        <v>0.004279</v>
      </c>
      <c r="D70" s="53">
        <v>0.00415</v>
      </c>
      <c r="E70" s="53">
        <v>0.00354</v>
      </c>
      <c r="F70" s="53">
        <v>0.003255</v>
      </c>
      <c r="G70" s="53">
        <v>0.002969</v>
      </c>
      <c r="H70" s="53">
        <v>0.00272</v>
      </c>
      <c r="I70" s="53">
        <v>0.002427</v>
      </c>
      <c r="J70" s="53">
        <v>0.002142</v>
      </c>
      <c r="K70" s="53">
        <v>0.002044</v>
      </c>
      <c r="L70" s="53">
        <v>0.001757</v>
      </c>
      <c r="M70" s="53">
        <v>0.001589</v>
      </c>
      <c r="N70" s="53">
        <v>0.001377</v>
      </c>
      <c r="O70" s="53">
        <v>0.001213</v>
      </c>
      <c r="P70" s="53">
        <v>0.001061</v>
      </c>
      <c r="Q70" s="53">
        <v>8.83E-4</v>
      </c>
      <c r="R70" s="53">
        <v>5.13E-4</v>
      </c>
      <c r="S70" s="53">
        <v>5.12E-4</v>
      </c>
      <c r="T70" s="53">
        <v>3.07E-4</v>
      </c>
      <c r="U70" s="53">
        <v>1.33E-4</v>
      </c>
      <c r="V70" s="53">
        <v>1.37E-4</v>
      </c>
      <c r="W70" s="53">
        <v>0.0</v>
      </c>
      <c r="X70" s="53">
        <v>-3.24E-4</v>
      </c>
      <c r="Y70" s="53">
        <v>-0.001049</v>
      </c>
      <c r="Z70" s="53">
        <v>-0.001818</v>
      </c>
      <c r="AA70" s="53">
        <v>-0.002514</v>
      </c>
      <c r="AB70" s="53">
        <v>-0.003055</v>
      </c>
      <c r="AC70" s="53">
        <v>-0.00346</v>
      </c>
      <c r="AD70" s="53">
        <v>-0.003885</v>
      </c>
      <c r="AE70" s="53">
        <v>-0.004221</v>
      </c>
      <c r="AF70" s="53">
        <v>-0.004741</v>
      </c>
      <c r="AG70" s="53">
        <v>-0.0053</v>
      </c>
      <c r="AH70" s="53">
        <v>-0.005761</v>
      </c>
      <c r="AI70" s="53">
        <v>-0.006216</v>
      </c>
      <c r="AJ70" s="53">
        <v>-0.006567</v>
      </c>
    </row>
    <row r="71" ht="12.75" customHeight="1">
      <c r="A71" s="53">
        <v>0.007002</v>
      </c>
      <c r="B71" s="53">
        <v>0.005276</v>
      </c>
      <c r="C71" s="53">
        <v>0.004516</v>
      </c>
      <c r="D71" s="53">
        <v>0.004424</v>
      </c>
      <c r="E71" s="53">
        <v>0.003796</v>
      </c>
      <c r="F71" s="53">
        <v>0.003539</v>
      </c>
      <c r="G71" s="53">
        <v>0.003205</v>
      </c>
      <c r="H71" s="53">
        <v>0.002949</v>
      </c>
      <c r="I71" s="53">
        <v>0.002641</v>
      </c>
      <c r="J71" s="53">
        <v>0.002356</v>
      </c>
      <c r="K71" s="53">
        <v>0.002238</v>
      </c>
      <c r="L71" s="53">
        <v>0.00191</v>
      </c>
      <c r="M71" s="53">
        <v>0.00168</v>
      </c>
      <c r="N71" s="53">
        <v>0.001528</v>
      </c>
      <c r="O71" s="53">
        <v>0.001277</v>
      </c>
      <c r="P71" s="53">
        <v>0.001193</v>
      </c>
      <c r="Q71" s="53">
        <v>9.49E-4</v>
      </c>
      <c r="R71" s="53">
        <v>6.11E-4</v>
      </c>
      <c r="S71" s="53">
        <v>6.74E-4</v>
      </c>
      <c r="T71" s="53">
        <v>3.21E-4</v>
      </c>
      <c r="U71" s="53">
        <v>2.5E-4</v>
      </c>
      <c r="V71" s="53">
        <v>1.82E-4</v>
      </c>
      <c r="W71" s="53">
        <v>0.0</v>
      </c>
      <c r="X71" s="53">
        <v>-3.0E-4</v>
      </c>
      <c r="Y71" s="53">
        <v>-0.001088</v>
      </c>
      <c r="Z71" s="53">
        <v>-0.001876</v>
      </c>
      <c r="AA71" s="53">
        <v>-0.002564</v>
      </c>
      <c r="AB71" s="53">
        <v>-0.003108</v>
      </c>
      <c r="AC71" s="53">
        <v>-0.003521</v>
      </c>
      <c r="AD71" s="53">
        <v>-0.004028</v>
      </c>
      <c r="AE71" s="53">
        <v>-0.004287</v>
      </c>
      <c r="AF71" s="53">
        <v>-0.004811</v>
      </c>
      <c r="AG71" s="53">
        <v>-0.005442</v>
      </c>
      <c r="AH71" s="53">
        <v>-0.005896</v>
      </c>
      <c r="AI71" s="53">
        <v>-0.006314</v>
      </c>
      <c r="AJ71" s="53">
        <v>-0.006626</v>
      </c>
    </row>
    <row r="72" ht="12.75" customHeight="1">
      <c r="A72" s="53">
        <v>0.006853</v>
      </c>
      <c r="B72" s="53">
        <v>0.005153</v>
      </c>
      <c r="C72" s="53">
        <v>0.00449</v>
      </c>
      <c r="D72" s="53">
        <v>0.004423</v>
      </c>
      <c r="E72" s="53">
        <v>0.00382</v>
      </c>
      <c r="F72" s="53">
        <v>0.003613</v>
      </c>
      <c r="G72" s="53">
        <v>0.003334</v>
      </c>
      <c r="H72" s="53">
        <v>0.003085</v>
      </c>
      <c r="I72" s="53">
        <v>0.002726</v>
      </c>
      <c r="J72" s="53">
        <v>0.002511</v>
      </c>
      <c r="K72" s="53">
        <v>0.002378</v>
      </c>
      <c r="L72" s="53">
        <v>0.002102</v>
      </c>
      <c r="M72" s="53">
        <v>0.00191</v>
      </c>
      <c r="N72" s="53">
        <v>0.001613</v>
      </c>
      <c r="O72" s="53">
        <v>0.001363</v>
      </c>
      <c r="P72" s="53">
        <v>0.001208</v>
      </c>
      <c r="Q72" s="53">
        <v>0.001003</v>
      </c>
      <c r="R72" s="53">
        <v>7.19E-4</v>
      </c>
      <c r="S72" s="53">
        <v>6.88E-4</v>
      </c>
      <c r="T72" s="53">
        <v>4.0E-4</v>
      </c>
      <c r="U72" s="53">
        <v>3.13E-4</v>
      </c>
      <c r="V72" s="53">
        <v>1.9E-4</v>
      </c>
      <c r="W72" s="53">
        <v>0.0</v>
      </c>
      <c r="X72" s="53">
        <v>-3.11E-4</v>
      </c>
      <c r="Y72" s="53">
        <v>-0.001109</v>
      </c>
      <c r="Z72" s="53">
        <v>-0.001918</v>
      </c>
      <c r="AA72" s="53">
        <v>-0.002684</v>
      </c>
      <c r="AB72" s="53">
        <v>-0.003214</v>
      </c>
      <c r="AC72" s="53">
        <v>-0.003662</v>
      </c>
      <c r="AD72" s="53">
        <v>-0.004178</v>
      </c>
      <c r="AE72" s="53">
        <v>-0.004412</v>
      </c>
      <c r="AF72" s="53">
        <v>-0.004985</v>
      </c>
      <c r="AG72" s="53">
        <v>-0.005562</v>
      </c>
      <c r="AH72" s="53">
        <v>-0.006073</v>
      </c>
      <c r="AI72" s="53">
        <v>-0.006448</v>
      </c>
      <c r="AJ72" s="53">
        <v>-0.006774</v>
      </c>
    </row>
    <row r="73" ht="12.75" customHeight="1">
      <c r="A73" s="53">
        <v>0.00701</v>
      </c>
      <c r="B73" s="53">
        <v>0.005393</v>
      </c>
      <c r="C73" s="53">
        <v>0.004713</v>
      </c>
      <c r="D73" s="53">
        <v>0.004582</v>
      </c>
      <c r="E73" s="53">
        <v>0.003991</v>
      </c>
      <c r="F73" s="53">
        <v>0.003729</v>
      </c>
      <c r="G73" s="53">
        <v>0.003394</v>
      </c>
      <c r="H73" s="53">
        <v>0.003158</v>
      </c>
      <c r="I73" s="53">
        <v>0.002789</v>
      </c>
      <c r="J73" s="53">
        <v>0.002506</v>
      </c>
      <c r="K73" s="53">
        <v>0.002426</v>
      </c>
      <c r="L73" s="53">
        <v>0.002154</v>
      </c>
      <c r="M73" s="53">
        <v>0.00193</v>
      </c>
      <c r="N73" s="53">
        <v>0.001671</v>
      </c>
      <c r="O73" s="53">
        <v>0.001374</v>
      </c>
      <c r="P73" s="53">
        <v>0.001272</v>
      </c>
      <c r="Q73" s="53">
        <v>0.001076</v>
      </c>
      <c r="R73" s="53">
        <v>6.91E-4</v>
      </c>
      <c r="S73" s="53">
        <v>7.05E-4</v>
      </c>
      <c r="T73" s="53">
        <v>3.47E-4</v>
      </c>
      <c r="U73" s="53">
        <v>3.1E-4</v>
      </c>
      <c r="V73" s="53">
        <v>2.6E-4</v>
      </c>
      <c r="W73" s="53">
        <v>0.0</v>
      </c>
      <c r="X73" s="53">
        <v>-3.27E-4</v>
      </c>
      <c r="Y73" s="53">
        <v>-0.001177</v>
      </c>
      <c r="Z73" s="53">
        <v>-0.001882</v>
      </c>
      <c r="AA73" s="53">
        <v>-0.002663</v>
      </c>
      <c r="AB73" s="53">
        <v>-0.003307</v>
      </c>
      <c r="AC73" s="53">
        <v>-0.003747</v>
      </c>
      <c r="AD73" s="53">
        <v>-0.004264</v>
      </c>
      <c r="AE73" s="53">
        <v>-0.004618</v>
      </c>
      <c r="AF73" s="53">
        <v>-0.00505</v>
      </c>
      <c r="AG73" s="53">
        <v>-0.005687</v>
      </c>
      <c r="AH73" s="53">
        <v>-0.00612</v>
      </c>
      <c r="AI73" s="53">
        <v>-0.006589</v>
      </c>
      <c r="AJ73" s="53">
        <v>-0.006991</v>
      </c>
    </row>
    <row r="74" ht="12.75" customHeight="1">
      <c r="A74" s="53">
        <v>0.006955</v>
      </c>
      <c r="B74" s="53">
        <v>0.005378</v>
      </c>
      <c r="C74" s="53">
        <v>0.004683</v>
      </c>
      <c r="D74" s="53">
        <v>0.004614</v>
      </c>
      <c r="E74" s="53">
        <v>0.004047</v>
      </c>
      <c r="F74" s="53">
        <v>0.003845</v>
      </c>
      <c r="G74" s="53">
        <v>0.003548</v>
      </c>
      <c r="H74" s="53">
        <v>0.003286</v>
      </c>
      <c r="I74" s="53">
        <v>0.00292</v>
      </c>
      <c r="J74" s="53">
        <v>0.002653</v>
      </c>
      <c r="K74" s="53">
        <v>0.002589</v>
      </c>
      <c r="L74" s="53">
        <v>0.002228</v>
      </c>
      <c r="M74" s="53">
        <v>0.002033</v>
      </c>
      <c r="N74" s="53">
        <v>0.001788</v>
      </c>
      <c r="O74" s="53">
        <v>0.001524</v>
      </c>
      <c r="P74" s="53">
        <v>0.001375</v>
      </c>
      <c r="Q74" s="53">
        <v>0.001115</v>
      </c>
      <c r="R74" s="53">
        <v>8.27E-4</v>
      </c>
      <c r="S74" s="53">
        <v>8.15E-4</v>
      </c>
      <c r="T74" s="53">
        <v>4.58E-4</v>
      </c>
      <c r="U74" s="53">
        <v>4.2E-4</v>
      </c>
      <c r="V74" s="53">
        <v>3.1E-4</v>
      </c>
      <c r="W74" s="53">
        <v>0.0</v>
      </c>
      <c r="X74" s="53">
        <v>-3.46E-4</v>
      </c>
      <c r="Y74" s="53">
        <v>-0.001158</v>
      </c>
      <c r="Z74" s="53">
        <v>-0.002005</v>
      </c>
      <c r="AA74" s="53">
        <v>-0.002733</v>
      </c>
      <c r="AB74" s="53">
        <v>-0.003346</v>
      </c>
      <c r="AC74" s="53">
        <v>-0.003859</v>
      </c>
      <c r="AD74" s="53">
        <v>-0.004389</v>
      </c>
      <c r="AE74" s="53">
        <v>-0.004576</v>
      </c>
      <c r="AF74" s="53">
        <v>-0.005167</v>
      </c>
      <c r="AG74" s="53">
        <v>-0.005755</v>
      </c>
      <c r="AH74" s="53">
        <v>-0.006245</v>
      </c>
      <c r="AI74" s="53">
        <v>-0.006632</v>
      </c>
      <c r="AJ74" s="53">
        <v>-0.00694</v>
      </c>
    </row>
    <row r="75" ht="12.75" customHeight="1">
      <c r="A75" s="53">
        <v>0.006803</v>
      </c>
      <c r="B75" s="53">
        <v>0.005224</v>
      </c>
      <c r="C75" s="53">
        <v>0.004636</v>
      </c>
      <c r="D75" s="53">
        <v>0.004552</v>
      </c>
      <c r="E75" s="53">
        <v>0.004004</v>
      </c>
      <c r="F75" s="53">
        <v>0.003835</v>
      </c>
      <c r="G75" s="53">
        <v>0.003592</v>
      </c>
      <c r="H75" s="53">
        <v>0.003282</v>
      </c>
      <c r="I75" s="53">
        <v>0.002925</v>
      </c>
      <c r="J75" s="53">
        <v>0.002719</v>
      </c>
      <c r="K75" s="53">
        <v>0.002657</v>
      </c>
      <c r="L75" s="53">
        <v>0.002286</v>
      </c>
      <c r="M75" s="53">
        <v>0.002104</v>
      </c>
      <c r="N75" s="53">
        <v>0.001813</v>
      </c>
      <c r="O75" s="53">
        <v>0.001486</v>
      </c>
      <c r="P75" s="53">
        <v>0.001341</v>
      </c>
      <c r="Q75" s="53">
        <v>0.00113</v>
      </c>
      <c r="R75" s="53">
        <v>7.64E-4</v>
      </c>
      <c r="S75" s="53">
        <v>8.12E-4</v>
      </c>
      <c r="T75" s="53">
        <v>4.43E-4</v>
      </c>
      <c r="U75" s="53">
        <v>3.09E-4</v>
      </c>
      <c r="V75" s="53">
        <v>2.05E-4</v>
      </c>
      <c r="W75" s="53">
        <v>0.0</v>
      </c>
      <c r="X75" s="53">
        <v>-3.81E-4</v>
      </c>
      <c r="Y75" s="53">
        <v>-0.001251</v>
      </c>
      <c r="Z75" s="53">
        <v>-0.002052</v>
      </c>
      <c r="AA75" s="53">
        <v>-0.002824</v>
      </c>
      <c r="AB75" s="53">
        <v>-0.003479</v>
      </c>
      <c r="AC75" s="53">
        <v>-0.003934</v>
      </c>
      <c r="AD75" s="53">
        <v>-0.00451</v>
      </c>
      <c r="AE75" s="53">
        <v>-0.004703</v>
      </c>
      <c r="AF75" s="53">
        <v>-0.005247</v>
      </c>
      <c r="AG75" s="53">
        <v>-0.005809</v>
      </c>
      <c r="AH75" s="53">
        <v>-0.006287</v>
      </c>
      <c r="AI75" s="53">
        <v>-0.006652</v>
      </c>
      <c r="AJ75" s="53">
        <v>-0.007038</v>
      </c>
    </row>
    <row r="76" ht="12.75" customHeight="1">
      <c r="A76" s="53">
        <v>0.006673</v>
      </c>
      <c r="B76" s="53">
        <v>0.005194</v>
      </c>
      <c r="C76" s="53">
        <v>0.004619</v>
      </c>
      <c r="D76" s="53">
        <v>0.004428</v>
      </c>
      <c r="E76" s="53">
        <v>0.003952</v>
      </c>
      <c r="F76" s="53">
        <v>0.003763</v>
      </c>
      <c r="G76" s="53">
        <v>0.003442</v>
      </c>
      <c r="H76" s="53">
        <v>0.003225</v>
      </c>
      <c r="I76" s="53">
        <v>0.002777</v>
      </c>
      <c r="J76" s="53">
        <v>0.002588</v>
      </c>
      <c r="K76" s="53">
        <v>0.002598</v>
      </c>
      <c r="L76" s="53">
        <v>0.002218</v>
      </c>
      <c r="M76" s="53">
        <v>0.00209</v>
      </c>
      <c r="N76" s="53">
        <v>0.001757</v>
      </c>
      <c r="O76" s="53">
        <v>0.001556</v>
      </c>
      <c r="P76" s="53">
        <v>0.001388</v>
      </c>
      <c r="Q76" s="53">
        <v>0.001171</v>
      </c>
      <c r="R76" s="53">
        <v>7.67E-4</v>
      </c>
      <c r="S76" s="53">
        <v>8.65E-4</v>
      </c>
      <c r="T76" s="53">
        <v>4.56E-4</v>
      </c>
      <c r="U76" s="53">
        <v>4.34E-4</v>
      </c>
      <c r="V76" s="53">
        <v>2.87E-4</v>
      </c>
      <c r="W76" s="53">
        <v>0.0</v>
      </c>
      <c r="X76" s="53">
        <v>-2.84E-4</v>
      </c>
      <c r="Y76" s="53">
        <v>-0.001166</v>
      </c>
      <c r="Z76" s="53">
        <v>-0.00189</v>
      </c>
      <c r="AA76" s="53">
        <v>-0.00269</v>
      </c>
      <c r="AB76" s="53">
        <v>-0.003389</v>
      </c>
      <c r="AC76" s="53">
        <v>-0.003841</v>
      </c>
      <c r="AD76" s="53">
        <v>-0.004349</v>
      </c>
      <c r="AE76" s="53">
        <v>-0.004523</v>
      </c>
      <c r="AF76" s="53">
        <v>-0.005034</v>
      </c>
      <c r="AG76" s="53">
        <v>-0.00565</v>
      </c>
      <c r="AH76" s="53">
        <v>-0.006137</v>
      </c>
      <c r="AI76" s="53">
        <v>-0.006479</v>
      </c>
      <c r="AJ76" s="53">
        <v>-0.006864</v>
      </c>
    </row>
    <row r="77" ht="12.75" customHeight="1">
      <c r="A77" s="53">
        <v>0.006592</v>
      </c>
      <c r="B77" s="53">
        <v>0.005153</v>
      </c>
      <c r="C77" s="53">
        <v>0.004587</v>
      </c>
      <c r="D77" s="53">
        <v>0.004504</v>
      </c>
      <c r="E77" s="53">
        <v>0.004093</v>
      </c>
      <c r="F77" s="53">
        <v>0.003975</v>
      </c>
      <c r="G77" s="53">
        <v>0.00369</v>
      </c>
      <c r="H77" s="53">
        <v>0.003449</v>
      </c>
      <c r="I77" s="53">
        <v>0.00293</v>
      </c>
      <c r="J77" s="53">
        <v>0.0028</v>
      </c>
      <c r="K77" s="53">
        <v>0.002697</v>
      </c>
      <c r="L77" s="53">
        <v>0.002397</v>
      </c>
      <c r="M77" s="53">
        <v>0.002181</v>
      </c>
      <c r="N77" s="53">
        <v>0.001916</v>
      </c>
      <c r="O77" s="53">
        <v>0.001645</v>
      </c>
      <c r="P77" s="53">
        <v>0.001375</v>
      </c>
      <c r="Q77" s="53">
        <v>0.001251</v>
      </c>
      <c r="R77" s="53">
        <v>8.26E-4</v>
      </c>
      <c r="S77" s="53">
        <v>9.47E-4</v>
      </c>
      <c r="T77" s="53">
        <v>5.59E-4</v>
      </c>
      <c r="U77" s="53">
        <v>3.78E-4</v>
      </c>
      <c r="V77" s="53">
        <v>4.19E-4</v>
      </c>
      <c r="W77" s="53">
        <v>0.0</v>
      </c>
      <c r="X77" s="53">
        <v>-3.89E-4</v>
      </c>
      <c r="Y77" s="53">
        <v>-0.001281</v>
      </c>
      <c r="Z77" s="53">
        <v>-0.002084</v>
      </c>
      <c r="AA77" s="53">
        <v>-0.002858</v>
      </c>
      <c r="AB77" s="53">
        <v>-0.003461</v>
      </c>
      <c r="AC77" s="53">
        <v>-0.003863</v>
      </c>
      <c r="AD77" s="53">
        <v>-0.004559</v>
      </c>
      <c r="AE77" s="53">
        <v>-0.004624</v>
      </c>
      <c r="AF77" s="53">
        <v>-0.00515</v>
      </c>
      <c r="AG77" s="53">
        <v>-0.005644</v>
      </c>
      <c r="AH77" s="53">
        <v>-0.006116</v>
      </c>
      <c r="AI77" s="53">
        <v>-0.006371</v>
      </c>
      <c r="AJ77" s="53">
        <v>-0.00678</v>
      </c>
    </row>
    <row r="78" ht="12.75" customHeight="1">
      <c r="A78" s="53">
        <v>0.006008</v>
      </c>
      <c r="B78" s="53">
        <v>0.004631</v>
      </c>
      <c r="C78" s="53">
        <v>0.004169</v>
      </c>
      <c r="D78" s="53">
        <v>0.004017</v>
      </c>
      <c r="E78" s="53">
        <v>0.003607</v>
      </c>
      <c r="F78" s="53">
        <v>0.0036</v>
      </c>
      <c r="G78" s="53">
        <v>0.003395</v>
      </c>
      <c r="H78" s="53">
        <v>0.003096</v>
      </c>
      <c r="I78" s="53">
        <v>0.002663</v>
      </c>
      <c r="J78" s="53">
        <v>0.002577</v>
      </c>
      <c r="K78" s="53">
        <v>0.002658</v>
      </c>
      <c r="L78" s="53">
        <v>0.002252</v>
      </c>
      <c r="M78" s="53">
        <v>0.002085</v>
      </c>
      <c r="N78" s="53">
        <v>0.001893</v>
      </c>
      <c r="O78" s="53">
        <v>0.001631</v>
      </c>
      <c r="P78" s="53">
        <v>0.001377</v>
      </c>
      <c r="Q78" s="53">
        <v>0.001161</v>
      </c>
      <c r="R78" s="53">
        <v>7.31E-4</v>
      </c>
      <c r="S78" s="53">
        <v>8.49E-4</v>
      </c>
      <c r="T78" s="53">
        <v>4.63E-4</v>
      </c>
      <c r="U78" s="53">
        <v>4.34E-4</v>
      </c>
      <c r="V78" s="53">
        <v>2.91E-4</v>
      </c>
      <c r="W78" s="53">
        <v>0.0</v>
      </c>
      <c r="X78" s="53">
        <v>-2.89E-4</v>
      </c>
      <c r="Y78" s="53">
        <v>-0.001195</v>
      </c>
      <c r="Z78" s="53">
        <v>-0.001937</v>
      </c>
      <c r="AA78" s="53">
        <v>-0.002601</v>
      </c>
      <c r="AB78" s="53">
        <v>-0.00326</v>
      </c>
      <c r="AC78" s="53">
        <v>-0.003714</v>
      </c>
      <c r="AD78" s="53">
        <v>-0.004262</v>
      </c>
      <c r="AE78" s="53">
        <v>-0.004233</v>
      </c>
      <c r="AF78" s="53">
        <v>-0.004811</v>
      </c>
      <c r="AG78" s="53">
        <v>-0.005286</v>
      </c>
      <c r="AH78" s="53">
        <v>-0.005734</v>
      </c>
      <c r="AI78" s="53">
        <v>-0.006107</v>
      </c>
      <c r="AJ78" s="53">
        <v>-0.006491</v>
      </c>
    </row>
    <row r="79" ht="12.75" customHeight="1">
      <c r="A79" s="53">
        <v>0.006107</v>
      </c>
      <c r="B79" s="53">
        <v>0.004851</v>
      </c>
      <c r="C79" s="53">
        <v>0.004305</v>
      </c>
      <c r="D79" s="53">
        <v>0.004151</v>
      </c>
      <c r="E79" s="53">
        <v>0.003774</v>
      </c>
      <c r="F79" s="53">
        <v>0.003776</v>
      </c>
      <c r="G79" s="53">
        <v>0.003506</v>
      </c>
      <c r="H79" s="53">
        <v>0.003236</v>
      </c>
      <c r="I79" s="53">
        <v>0.002728</v>
      </c>
      <c r="J79" s="53">
        <v>0.002686</v>
      </c>
      <c r="K79" s="53">
        <v>0.002707</v>
      </c>
      <c r="L79" s="53">
        <v>0.00222</v>
      </c>
      <c r="M79" s="53">
        <v>0.002185</v>
      </c>
      <c r="N79" s="53">
        <v>0.001917</v>
      </c>
      <c r="O79" s="53">
        <v>0.00161</v>
      </c>
      <c r="P79" s="53">
        <v>0.001466</v>
      </c>
      <c r="Q79" s="53">
        <v>0.001273</v>
      </c>
      <c r="R79" s="53">
        <v>8.2E-4</v>
      </c>
      <c r="S79" s="53">
        <v>9.71E-4</v>
      </c>
      <c r="T79" s="53">
        <v>4.72E-4</v>
      </c>
      <c r="U79" s="53">
        <v>4.5E-4</v>
      </c>
      <c r="V79" s="53">
        <v>3.67E-4</v>
      </c>
      <c r="W79" s="53">
        <v>0.0</v>
      </c>
      <c r="X79" s="53">
        <v>-2.75E-4</v>
      </c>
      <c r="Y79" s="53">
        <v>-0.00117</v>
      </c>
      <c r="Z79" s="53">
        <v>-0.001872</v>
      </c>
      <c r="AA79" s="53">
        <v>-0.002531</v>
      </c>
      <c r="AB79" s="53">
        <v>-0.003198</v>
      </c>
      <c r="AC79" s="53">
        <v>-0.003676</v>
      </c>
      <c r="AD79" s="53">
        <v>-0.004247</v>
      </c>
      <c r="AE79" s="53">
        <v>-0.004153</v>
      </c>
      <c r="AF79" s="53">
        <v>-0.004648</v>
      </c>
      <c r="AG79" s="53">
        <v>-0.005156</v>
      </c>
      <c r="AH79" s="53">
        <v>-0.005656</v>
      </c>
      <c r="AI79" s="53">
        <v>-0.00597</v>
      </c>
      <c r="AJ79" s="53">
        <v>-0.006304</v>
      </c>
    </row>
    <row r="80" ht="12.75" customHeight="1">
      <c r="A80" s="53">
        <v>0.006109</v>
      </c>
      <c r="B80" s="53">
        <v>0.004808</v>
      </c>
      <c r="C80" s="53">
        <v>0.004243</v>
      </c>
      <c r="D80" s="53">
        <v>0.004201</v>
      </c>
      <c r="E80" s="53">
        <v>0.003842</v>
      </c>
      <c r="F80" s="53">
        <v>0.003851</v>
      </c>
      <c r="G80" s="53">
        <v>0.003687</v>
      </c>
      <c r="H80" s="53">
        <v>0.003385</v>
      </c>
      <c r="I80" s="53">
        <v>0.002846</v>
      </c>
      <c r="J80" s="53">
        <v>0.002785</v>
      </c>
      <c r="K80" s="53">
        <v>0.002788</v>
      </c>
      <c r="L80" s="53">
        <v>0.002318</v>
      </c>
      <c r="M80" s="53">
        <v>0.002198</v>
      </c>
      <c r="N80" s="53">
        <v>0.001964</v>
      </c>
      <c r="O80" s="53">
        <v>0.001798</v>
      </c>
      <c r="P80" s="53">
        <v>0.001433</v>
      </c>
      <c r="Q80" s="53">
        <v>0.001283</v>
      </c>
      <c r="R80" s="53">
        <v>8.48E-4</v>
      </c>
      <c r="S80" s="53">
        <v>9.26E-4</v>
      </c>
      <c r="T80" s="53">
        <v>5.21E-4</v>
      </c>
      <c r="U80" s="53">
        <v>5.18E-4</v>
      </c>
      <c r="V80" s="53">
        <v>4.16E-4</v>
      </c>
      <c r="W80" s="53">
        <v>0.0</v>
      </c>
      <c r="X80" s="53">
        <v>-3.16E-4</v>
      </c>
      <c r="Y80" s="53">
        <v>-0.001201</v>
      </c>
      <c r="Z80" s="53">
        <v>-0.001986</v>
      </c>
      <c r="AA80" s="53">
        <v>-0.002656</v>
      </c>
      <c r="AB80" s="53">
        <v>-0.003215</v>
      </c>
      <c r="AC80" s="53">
        <v>-0.003568</v>
      </c>
      <c r="AD80" s="53">
        <v>-0.004141</v>
      </c>
      <c r="AE80" s="53">
        <v>-0.004215</v>
      </c>
      <c r="AF80" s="53">
        <v>-0.004672</v>
      </c>
      <c r="AG80" s="53">
        <v>-0.00515</v>
      </c>
      <c r="AH80" s="53">
        <v>-0.005544</v>
      </c>
      <c r="AI80" s="53">
        <v>-0.005744</v>
      </c>
      <c r="AJ80" s="53">
        <v>-0.006106</v>
      </c>
    </row>
    <row r="81" ht="12.75" customHeight="1">
      <c r="A81" s="53">
        <v>0.005945</v>
      </c>
      <c r="B81" s="53">
        <v>0.004693</v>
      </c>
      <c r="C81" s="53">
        <v>0.00423</v>
      </c>
      <c r="D81" s="53">
        <v>0.004176</v>
      </c>
      <c r="E81" s="53">
        <v>0.003775</v>
      </c>
      <c r="F81" s="53">
        <v>0.003873</v>
      </c>
      <c r="G81" s="53">
        <v>0.003648</v>
      </c>
      <c r="H81" s="53">
        <v>0.003341</v>
      </c>
      <c r="I81" s="53">
        <v>0.002741</v>
      </c>
      <c r="J81" s="53">
        <v>0.002793</v>
      </c>
      <c r="K81" s="53">
        <v>0.002704</v>
      </c>
      <c r="L81" s="53">
        <v>0.002326</v>
      </c>
      <c r="M81" s="53">
        <v>0.002202</v>
      </c>
      <c r="N81" s="53">
        <v>0.001963</v>
      </c>
      <c r="O81" s="53">
        <v>0.001748</v>
      </c>
      <c r="P81" s="53">
        <v>0.001463</v>
      </c>
      <c r="Q81" s="53">
        <v>0.001306</v>
      </c>
      <c r="R81" s="53">
        <v>7.51E-4</v>
      </c>
      <c r="S81" s="53">
        <v>9.15E-4</v>
      </c>
      <c r="T81" s="53">
        <v>5.63E-4</v>
      </c>
      <c r="U81" s="53">
        <v>4.78E-4</v>
      </c>
      <c r="V81" s="53">
        <v>4.36E-4</v>
      </c>
      <c r="W81" s="53">
        <v>0.0</v>
      </c>
      <c r="X81" s="53">
        <v>-3.8E-4</v>
      </c>
      <c r="Y81" s="53">
        <v>-0.001205</v>
      </c>
      <c r="Z81" s="53">
        <v>-0.001949</v>
      </c>
      <c r="AA81" s="53">
        <v>-0.002628</v>
      </c>
      <c r="AB81" s="53">
        <v>-0.003114</v>
      </c>
      <c r="AC81" s="53">
        <v>-0.003492</v>
      </c>
      <c r="AD81" s="53">
        <v>-0.004044</v>
      </c>
      <c r="AE81" s="53">
        <v>-0.004088</v>
      </c>
      <c r="AF81" s="53">
        <v>-0.004538</v>
      </c>
      <c r="AG81" s="53">
        <v>-0.004855</v>
      </c>
      <c r="AH81" s="53">
        <v>-0.005419</v>
      </c>
      <c r="AI81" s="53">
        <v>-0.005586</v>
      </c>
      <c r="AJ81" s="53">
        <v>-0.005982</v>
      </c>
    </row>
    <row r="82" ht="12.75" customHeight="1">
      <c r="A82" s="53">
        <v>0.005835</v>
      </c>
      <c r="B82" s="53">
        <v>0.004611</v>
      </c>
      <c r="C82" s="53">
        <v>0.004083</v>
      </c>
      <c r="D82" s="53">
        <v>0.004057</v>
      </c>
      <c r="E82" s="53">
        <v>0.003761</v>
      </c>
      <c r="F82" s="53">
        <v>0.003817</v>
      </c>
      <c r="G82" s="53">
        <v>0.003511</v>
      </c>
      <c r="H82" s="53">
        <v>0.003257</v>
      </c>
      <c r="I82" s="53">
        <v>0.002558</v>
      </c>
      <c r="J82" s="53">
        <v>0.002654</v>
      </c>
      <c r="K82" s="53">
        <v>0.002676</v>
      </c>
      <c r="L82" s="53">
        <v>0.002253</v>
      </c>
      <c r="M82" s="53">
        <v>0.002119</v>
      </c>
      <c r="N82" s="53">
        <v>0.001932</v>
      </c>
      <c r="O82" s="53">
        <v>0.001735</v>
      </c>
      <c r="P82" s="53">
        <v>0.00155</v>
      </c>
      <c r="Q82" s="53">
        <v>0.00127</v>
      </c>
      <c r="R82" s="53">
        <v>7.01E-4</v>
      </c>
      <c r="S82" s="53">
        <v>0.001029</v>
      </c>
      <c r="T82" s="53">
        <v>4.35E-4</v>
      </c>
      <c r="U82" s="53">
        <v>4.6E-4</v>
      </c>
      <c r="V82" s="53">
        <v>3.88E-4</v>
      </c>
      <c r="W82" s="53">
        <v>0.0</v>
      </c>
      <c r="X82" s="53">
        <v>-2.86E-4</v>
      </c>
      <c r="Y82" s="53">
        <v>-0.001267</v>
      </c>
      <c r="Z82" s="53">
        <v>-0.001898</v>
      </c>
      <c r="AA82" s="53">
        <v>-0.00258</v>
      </c>
      <c r="AB82" s="53">
        <v>-0.003145</v>
      </c>
      <c r="AC82" s="53">
        <v>-0.003479</v>
      </c>
      <c r="AD82" s="53">
        <v>-0.004056</v>
      </c>
      <c r="AE82" s="53">
        <v>-0.003983</v>
      </c>
      <c r="AF82" s="53">
        <v>-0.004409</v>
      </c>
      <c r="AG82" s="53">
        <v>-0.004866</v>
      </c>
      <c r="AH82" s="53">
        <v>-0.00538</v>
      </c>
      <c r="AI82" s="53">
        <v>-0.005535</v>
      </c>
      <c r="AJ82" s="53">
        <v>-0.005922</v>
      </c>
    </row>
    <row r="83" ht="12.75" customHeight="1">
      <c r="A83" s="53">
        <v>0.006106</v>
      </c>
      <c r="B83" s="53">
        <v>0.004732</v>
      </c>
      <c r="C83" s="53">
        <v>0.00436</v>
      </c>
      <c r="D83" s="53">
        <v>0.004282</v>
      </c>
      <c r="E83" s="53">
        <v>0.004065</v>
      </c>
      <c r="F83" s="53">
        <v>0.0042</v>
      </c>
      <c r="G83" s="53">
        <v>0.003992</v>
      </c>
      <c r="H83" s="53">
        <v>0.003551</v>
      </c>
      <c r="I83" s="53">
        <v>0.002934</v>
      </c>
      <c r="J83" s="53">
        <v>0.003061</v>
      </c>
      <c r="K83" s="53">
        <v>0.002907</v>
      </c>
      <c r="L83" s="53">
        <v>0.002369</v>
      </c>
      <c r="M83" s="53">
        <v>0.002264</v>
      </c>
      <c r="N83" s="53">
        <v>0.002139</v>
      </c>
      <c r="O83" s="53">
        <v>0.001887</v>
      </c>
      <c r="P83" s="53">
        <v>0.001675</v>
      </c>
      <c r="Q83" s="53">
        <v>0.001376</v>
      </c>
      <c r="R83" s="53">
        <v>8.84E-4</v>
      </c>
      <c r="S83" s="53">
        <v>0.001066</v>
      </c>
      <c r="T83" s="53">
        <v>5.7E-4</v>
      </c>
      <c r="U83" s="53">
        <v>5.28E-4</v>
      </c>
      <c r="V83" s="53">
        <v>5.24E-4</v>
      </c>
      <c r="W83" s="53">
        <v>0.0</v>
      </c>
      <c r="X83" s="53">
        <v>-1.77E-4</v>
      </c>
      <c r="Y83" s="53">
        <v>-0.001143</v>
      </c>
      <c r="Z83" s="53">
        <v>-0.00181</v>
      </c>
      <c r="AA83" s="53">
        <v>-0.002433</v>
      </c>
      <c r="AB83" s="53">
        <v>-0.003025</v>
      </c>
      <c r="AC83" s="53">
        <v>-0.00336</v>
      </c>
      <c r="AD83" s="53">
        <v>-0.003982</v>
      </c>
      <c r="AE83" s="53">
        <v>-0.003808</v>
      </c>
      <c r="AF83" s="53">
        <v>-0.004234</v>
      </c>
      <c r="AG83" s="53">
        <v>-0.004905</v>
      </c>
      <c r="AH83" s="53">
        <v>-0.005247</v>
      </c>
      <c r="AI83" s="53">
        <v>-0.005413</v>
      </c>
      <c r="AJ83" s="53">
        <v>-0.005825</v>
      </c>
    </row>
    <row r="84" ht="12.75" customHeight="1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</row>
    <row r="85" ht="12.75" customHeight="1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</row>
    <row r="86" ht="12.75" customHeight="1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3" width="9.0"/>
    <col customWidth="1" min="24" max="36" width="9.29"/>
  </cols>
  <sheetData>
    <row r="1" ht="12.75" customHeight="1">
      <c r="A1" s="53">
        <v>0.022844</v>
      </c>
      <c r="B1" s="53">
        <v>0.014177</v>
      </c>
      <c r="C1" s="53">
        <v>0.009512</v>
      </c>
      <c r="D1" s="53">
        <v>0.005677</v>
      </c>
      <c r="E1" s="53">
        <v>0.004554</v>
      </c>
      <c r="F1" s="53">
        <v>0.004502</v>
      </c>
      <c r="G1" s="53">
        <v>0.003624</v>
      </c>
      <c r="H1" s="53">
        <v>0.003088</v>
      </c>
      <c r="I1" s="53">
        <v>0.00179</v>
      </c>
      <c r="J1" s="53">
        <v>0.003416</v>
      </c>
      <c r="K1" s="53">
        <v>0.002633</v>
      </c>
      <c r="L1" s="53">
        <v>0.002556</v>
      </c>
      <c r="M1" s="53">
        <v>0.004417</v>
      </c>
      <c r="N1" s="53">
        <v>0.004794</v>
      </c>
      <c r="O1" s="53">
        <v>0.002335</v>
      </c>
      <c r="P1" s="53">
        <v>0.003713</v>
      </c>
      <c r="Q1" s="53">
        <v>0.002249</v>
      </c>
      <c r="R1" s="53">
        <v>0.003306</v>
      </c>
      <c r="S1" s="53">
        <v>0.003421</v>
      </c>
      <c r="T1" s="53">
        <v>0.003159</v>
      </c>
      <c r="U1" s="53">
        <v>0.003361</v>
      </c>
      <c r="V1" s="53">
        <v>5.03E-4</v>
      </c>
      <c r="W1" s="53">
        <v>0.0</v>
      </c>
      <c r="X1" s="53">
        <v>-0.003106</v>
      </c>
      <c r="Y1" s="53">
        <v>-0.002901</v>
      </c>
      <c r="Z1" s="53">
        <v>-0.003601</v>
      </c>
      <c r="AA1" s="53">
        <v>-0.002058</v>
      </c>
      <c r="AB1" s="53">
        <v>1.32E-4</v>
      </c>
      <c r="AC1" s="53">
        <v>0.001125</v>
      </c>
      <c r="AD1" s="53">
        <v>1.93E-4</v>
      </c>
      <c r="AE1" s="53">
        <v>0.003393</v>
      </c>
      <c r="AF1" s="53">
        <v>0.003186</v>
      </c>
      <c r="AG1" s="53">
        <v>9.53E-4</v>
      </c>
      <c r="AH1" s="53">
        <v>0.001508</v>
      </c>
      <c r="AI1" s="53">
        <v>0.002304</v>
      </c>
      <c r="AJ1" s="53">
        <v>0.002894</v>
      </c>
    </row>
    <row r="2" ht="12.75" customHeight="1">
      <c r="A2" s="53">
        <v>0.025869</v>
      </c>
      <c r="B2" s="53">
        <v>0.018555</v>
      </c>
      <c r="C2" s="53">
        <v>0.014367</v>
      </c>
      <c r="D2" s="53">
        <v>0.011324</v>
      </c>
      <c r="E2" s="53">
        <v>0.00999</v>
      </c>
      <c r="F2" s="53">
        <v>0.009603</v>
      </c>
      <c r="G2" s="53">
        <v>0.008293</v>
      </c>
      <c r="H2" s="53">
        <v>0.007614</v>
      </c>
      <c r="I2" s="53">
        <v>0.004947</v>
      </c>
      <c r="J2" s="53">
        <v>0.006869</v>
      </c>
      <c r="K2" s="53">
        <v>0.006169</v>
      </c>
      <c r="L2" s="53">
        <v>0.005931</v>
      </c>
      <c r="M2" s="53">
        <v>0.006944</v>
      </c>
      <c r="N2" s="53">
        <v>0.006886</v>
      </c>
      <c r="O2" s="53">
        <v>0.006519</v>
      </c>
      <c r="P2" s="53">
        <v>0.005393</v>
      </c>
      <c r="Q2" s="53">
        <v>0.004688</v>
      </c>
      <c r="R2" s="53">
        <v>0.004903</v>
      </c>
      <c r="S2" s="53">
        <v>0.003213</v>
      </c>
      <c r="T2" s="53">
        <v>0.003438</v>
      </c>
      <c r="U2" s="53">
        <v>0.005511</v>
      </c>
      <c r="V2" s="53">
        <v>0.001729</v>
      </c>
      <c r="W2" s="53">
        <v>0.0</v>
      </c>
      <c r="X2" s="53">
        <v>-0.002951</v>
      </c>
      <c r="Y2" s="53">
        <v>-0.00289</v>
      </c>
      <c r="Z2" s="53">
        <v>-0.003916</v>
      </c>
      <c r="AA2" s="53">
        <v>-0.003244</v>
      </c>
      <c r="AB2" s="53">
        <v>-0.00149</v>
      </c>
      <c r="AC2" s="53">
        <v>-0.001313</v>
      </c>
      <c r="AD2" s="53">
        <v>-0.002313</v>
      </c>
      <c r="AE2" s="53">
        <v>-9.03E-4</v>
      </c>
      <c r="AF2" s="53">
        <v>-1.1E-5</v>
      </c>
      <c r="AG2" s="53">
        <v>-0.001263</v>
      </c>
      <c r="AH2" s="53">
        <v>-0.002905</v>
      </c>
      <c r="AI2" s="53">
        <v>-0.002038</v>
      </c>
      <c r="AJ2" s="53">
        <v>-0.001275</v>
      </c>
    </row>
    <row r="3" ht="12.75" customHeight="1">
      <c r="A3" s="53">
        <v>0.030875</v>
      </c>
      <c r="B3" s="53">
        <v>0.0244</v>
      </c>
      <c r="C3" s="53">
        <v>0.020354</v>
      </c>
      <c r="D3" s="53">
        <v>0.017765</v>
      </c>
      <c r="E3" s="53">
        <v>0.015977</v>
      </c>
      <c r="F3" s="53">
        <v>0.0154</v>
      </c>
      <c r="G3" s="53">
        <v>0.014369</v>
      </c>
      <c r="H3" s="53">
        <v>0.012303</v>
      </c>
      <c r="I3" s="53">
        <v>0.009629</v>
      </c>
      <c r="J3" s="53">
        <v>0.010514</v>
      </c>
      <c r="K3" s="53">
        <v>0.010377</v>
      </c>
      <c r="L3" s="53">
        <v>0.009123</v>
      </c>
      <c r="M3" s="53">
        <v>0.009772</v>
      </c>
      <c r="N3" s="53">
        <v>0.009759</v>
      </c>
      <c r="O3" s="53">
        <v>0.008752</v>
      </c>
      <c r="P3" s="53">
        <v>0.008225</v>
      </c>
      <c r="Q3" s="53">
        <v>0.006165</v>
      </c>
      <c r="R3" s="53">
        <v>0.004893</v>
      </c>
      <c r="S3" s="53">
        <v>0.004567</v>
      </c>
      <c r="T3" s="53">
        <v>0.004541</v>
      </c>
      <c r="U3" s="53">
        <v>0.004534</v>
      </c>
      <c r="V3" s="53">
        <v>0.002219</v>
      </c>
      <c r="W3" s="53">
        <v>0.0</v>
      </c>
      <c r="X3" s="53">
        <v>-0.002917</v>
      </c>
      <c r="Y3" s="53">
        <v>-0.003873</v>
      </c>
      <c r="Z3" s="53">
        <v>-0.005062</v>
      </c>
      <c r="AA3" s="53">
        <v>-0.00484</v>
      </c>
      <c r="AB3" s="53">
        <v>-0.003591</v>
      </c>
      <c r="AC3" s="53">
        <v>-0.002881</v>
      </c>
      <c r="AD3" s="53">
        <v>-0.006142</v>
      </c>
      <c r="AE3" s="53">
        <v>-0.003663</v>
      </c>
      <c r="AF3" s="53">
        <v>-0.00389</v>
      </c>
      <c r="AG3" s="53">
        <v>-0.006035</v>
      </c>
      <c r="AH3" s="53">
        <v>-0.006935</v>
      </c>
      <c r="AI3" s="53">
        <v>-0.006603</v>
      </c>
      <c r="AJ3" s="53">
        <v>-0.006791</v>
      </c>
    </row>
    <row r="4" ht="12.75" customHeight="1">
      <c r="A4" s="53">
        <v>0.035398</v>
      </c>
      <c r="B4" s="53">
        <v>0.029712</v>
      </c>
      <c r="C4" s="53">
        <v>0.025977</v>
      </c>
      <c r="D4" s="53">
        <v>0.023045</v>
      </c>
      <c r="E4" s="53">
        <v>0.021335</v>
      </c>
      <c r="F4" s="53">
        <v>0.020468</v>
      </c>
      <c r="G4" s="53">
        <v>0.019357</v>
      </c>
      <c r="H4" s="53">
        <v>0.016563</v>
      </c>
      <c r="I4" s="53">
        <v>0.012826</v>
      </c>
      <c r="J4" s="53">
        <v>0.014395</v>
      </c>
      <c r="K4" s="53">
        <v>0.013519</v>
      </c>
      <c r="L4" s="53">
        <v>0.011982</v>
      </c>
      <c r="M4" s="53">
        <v>0.012524</v>
      </c>
      <c r="N4" s="53">
        <v>0.01301</v>
      </c>
      <c r="O4" s="53">
        <v>0.010617</v>
      </c>
      <c r="P4" s="53">
        <v>0.009329</v>
      </c>
      <c r="Q4" s="53">
        <v>0.007787</v>
      </c>
      <c r="R4" s="53">
        <v>0.00691</v>
      </c>
      <c r="S4" s="53">
        <v>0.005791</v>
      </c>
      <c r="T4" s="53">
        <v>0.004473</v>
      </c>
      <c r="U4" s="53">
        <v>0.004789</v>
      </c>
      <c r="V4" s="53">
        <v>0.00213</v>
      </c>
      <c r="W4" s="53">
        <v>0.0</v>
      </c>
      <c r="X4" s="53">
        <v>-0.003265</v>
      </c>
      <c r="Y4" s="53">
        <v>-0.004925</v>
      </c>
      <c r="Z4" s="53">
        <v>-0.006273</v>
      </c>
      <c r="AA4" s="53">
        <v>-0.006113</v>
      </c>
      <c r="AB4" s="53">
        <v>-0.005803</v>
      </c>
      <c r="AC4" s="53">
        <v>-0.005585</v>
      </c>
      <c r="AD4" s="53">
        <v>-0.007985</v>
      </c>
      <c r="AE4" s="53">
        <v>-0.006526</v>
      </c>
      <c r="AF4" s="53">
        <v>-0.00808</v>
      </c>
      <c r="AG4" s="53">
        <v>-0.009475</v>
      </c>
      <c r="AH4" s="53">
        <v>-0.01081</v>
      </c>
      <c r="AI4" s="53">
        <v>-0.011144</v>
      </c>
      <c r="AJ4" s="53">
        <v>-0.01109</v>
      </c>
    </row>
    <row r="5" ht="12.75" customHeight="1">
      <c r="A5" s="53">
        <v>0.038365</v>
      </c>
      <c r="B5" s="53">
        <v>0.0331</v>
      </c>
      <c r="C5" s="53">
        <v>0.029586</v>
      </c>
      <c r="D5" s="53">
        <v>0.02639</v>
      </c>
      <c r="E5" s="53">
        <v>0.024018</v>
      </c>
      <c r="F5" s="53">
        <v>0.02349</v>
      </c>
      <c r="G5" s="53">
        <v>0.022218</v>
      </c>
      <c r="H5" s="53">
        <v>0.01981</v>
      </c>
      <c r="I5" s="53">
        <v>0.015506</v>
      </c>
      <c r="J5" s="53">
        <v>0.016364</v>
      </c>
      <c r="K5" s="53">
        <v>0.01514</v>
      </c>
      <c r="L5" s="53">
        <v>0.013521</v>
      </c>
      <c r="M5" s="53">
        <v>0.013729</v>
      </c>
      <c r="N5" s="53">
        <v>0.013469</v>
      </c>
      <c r="O5" s="53">
        <v>0.011876</v>
      </c>
      <c r="P5" s="53">
        <v>0.010328</v>
      </c>
      <c r="Q5" s="53">
        <v>0.008772</v>
      </c>
      <c r="R5" s="53">
        <v>0.007638</v>
      </c>
      <c r="S5" s="53">
        <v>0.006728</v>
      </c>
      <c r="T5" s="53">
        <v>0.004853</v>
      </c>
      <c r="U5" s="53">
        <v>0.004402</v>
      </c>
      <c r="V5" s="53">
        <v>0.002314</v>
      </c>
      <c r="W5" s="53">
        <v>0.0</v>
      </c>
      <c r="X5" s="53">
        <v>-0.003446</v>
      </c>
      <c r="Y5" s="53">
        <v>-0.005429</v>
      </c>
      <c r="Z5" s="53">
        <v>-0.006388</v>
      </c>
      <c r="AA5" s="53">
        <v>-0.007163</v>
      </c>
      <c r="AB5" s="53">
        <v>-0.006692</v>
      </c>
      <c r="AC5" s="53">
        <v>-0.006869</v>
      </c>
      <c r="AD5" s="53">
        <v>-0.009571</v>
      </c>
      <c r="AE5" s="53">
        <v>-0.009063</v>
      </c>
      <c r="AF5" s="53">
        <v>-0.010153</v>
      </c>
      <c r="AG5" s="53">
        <v>-0.012154</v>
      </c>
      <c r="AH5" s="53">
        <v>-0.013483</v>
      </c>
      <c r="AI5" s="53">
        <v>-0.013528</v>
      </c>
      <c r="AJ5" s="53">
        <v>-0.014134</v>
      </c>
    </row>
    <row r="6" ht="12.75" customHeight="1">
      <c r="A6" s="53">
        <v>0.03881</v>
      </c>
      <c r="B6" s="53">
        <v>0.033124</v>
      </c>
      <c r="C6" s="53">
        <v>0.029781</v>
      </c>
      <c r="D6" s="53">
        <v>0.026891</v>
      </c>
      <c r="E6" s="53">
        <v>0.024826</v>
      </c>
      <c r="F6" s="53">
        <v>0.024039</v>
      </c>
      <c r="G6" s="53">
        <v>0.02269</v>
      </c>
      <c r="H6" s="53">
        <v>0.019819</v>
      </c>
      <c r="I6" s="53">
        <v>0.016661</v>
      </c>
      <c r="J6" s="53">
        <v>0.017417</v>
      </c>
      <c r="K6" s="53">
        <v>0.015404</v>
      </c>
      <c r="L6" s="53">
        <v>0.014214</v>
      </c>
      <c r="M6" s="53">
        <v>0.014209</v>
      </c>
      <c r="N6" s="53">
        <v>0.014513</v>
      </c>
      <c r="O6" s="53">
        <v>0.012216</v>
      </c>
      <c r="P6" s="53">
        <v>0.010698</v>
      </c>
      <c r="Q6" s="53">
        <v>0.009081</v>
      </c>
      <c r="R6" s="53">
        <v>0.007188</v>
      </c>
      <c r="S6" s="53">
        <v>0.006342</v>
      </c>
      <c r="T6" s="53">
        <v>0.004829</v>
      </c>
      <c r="U6" s="53">
        <v>0.004162</v>
      </c>
      <c r="V6" s="53">
        <v>0.002405</v>
      </c>
      <c r="W6" s="53">
        <v>0.0</v>
      </c>
      <c r="X6" s="53">
        <v>-0.003695</v>
      </c>
      <c r="Y6" s="53">
        <v>-0.00565</v>
      </c>
      <c r="Z6" s="53">
        <v>-0.007212</v>
      </c>
      <c r="AA6" s="53">
        <v>-0.007259</v>
      </c>
      <c r="AB6" s="53">
        <v>-0.007412</v>
      </c>
      <c r="AC6" s="53">
        <v>-0.007293</v>
      </c>
      <c r="AD6" s="53">
        <v>-0.01018</v>
      </c>
      <c r="AE6" s="53">
        <v>-0.009519</v>
      </c>
      <c r="AF6" s="53">
        <v>-0.010941</v>
      </c>
      <c r="AG6" s="53">
        <v>-0.01231</v>
      </c>
      <c r="AH6" s="53">
        <v>-0.014042</v>
      </c>
      <c r="AI6" s="53">
        <v>-0.014543</v>
      </c>
      <c r="AJ6" s="53">
        <v>-0.014847</v>
      </c>
    </row>
    <row r="7" ht="12.75" customHeight="1">
      <c r="A7" s="53">
        <v>0.039269</v>
      </c>
      <c r="B7" s="53">
        <v>0.032615</v>
      </c>
      <c r="C7" s="53">
        <v>0.02851</v>
      </c>
      <c r="D7" s="53">
        <v>0.025295</v>
      </c>
      <c r="E7" s="53">
        <v>0.023503</v>
      </c>
      <c r="F7" s="53">
        <v>0.023178</v>
      </c>
      <c r="G7" s="53">
        <v>0.021654</v>
      </c>
      <c r="H7" s="53">
        <v>0.019233</v>
      </c>
      <c r="I7" s="53">
        <v>0.016043</v>
      </c>
      <c r="J7" s="53">
        <v>0.016926</v>
      </c>
      <c r="K7" s="53">
        <v>0.014964</v>
      </c>
      <c r="L7" s="53">
        <v>0.013663</v>
      </c>
      <c r="M7" s="53">
        <v>0.013701</v>
      </c>
      <c r="N7" s="53">
        <v>0.014092</v>
      </c>
      <c r="O7" s="53">
        <v>0.01221</v>
      </c>
      <c r="P7" s="53">
        <v>0.010997</v>
      </c>
      <c r="Q7" s="53">
        <v>0.009514</v>
      </c>
      <c r="R7" s="53">
        <v>0.006846</v>
      </c>
      <c r="S7" s="53">
        <v>0.006286</v>
      </c>
      <c r="T7" s="53">
        <v>0.005004</v>
      </c>
      <c r="U7" s="53">
        <v>0.00407</v>
      </c>
      <c r="V7" s="53">
        <v>0.002641</v>
      </c>
      <c r="W7" s="53">
        <v>0.0</v>
      </c>
      <c r="X7" s="53">
        <v>-0.003075</v>
      </c>
      <c r="Y7" s="53">
        <v>-0.00539</v>
      </c>
      <c r="Z7" s="53">
        <v>-0.006602</v>
      </c>
      <c r="AA7" s="53">
        <v>-0.006685</v>
      </c>
      <c r="AB7" s="53">
        <v>-0.006489</v>
      </c>
      <c r="AC7" s="53">
        <v>-0.006698</v>
      </c>
      <c r="AD7" s="53">
        <v>-0.009312</v>
      </c>
      <c r="AE7" s="53">
        <v>-0.008837</v>
      </c>
      <c r="AF7" s="53">
        <v>-0.010362</v>
      </c>
      <c r="AG7" s="53">
        <v>-0.012043</v>
      </c>
      <c r="AH7" s="53">
        <v>-0.013212</v>
      </c>
      <c r="AI7" s="53">
        <v>-0.013531</v>
      </c>
      <c r="AJ7" s="53">
        <v>-0.013994</v>
      </c>
    </row>
    <row r="8" ht="12.75" customHeight="1">
      <c r="A8" s="53">
        <v>0.038943</v>
      </c>
      <c r="B8" s="53">
        <v>0.032086</v>
      </c>
      <c r="C8" s="53">
        <v>0.02724</v>
      </c>
      <c r="D8" s="53">
        <v>0.023756</v>
      </c>
      <c r="E8" s="53">
        <v>0.021879</v>
      </c>
      <c r="F8" s="53">
        <v>0.02136</v>
      </c>
      <c r="G8" s="53">
        <v>0.019819</v>
      </c>
      <c r="H8" s="53">
        <v>0.016975</v>
      </c>
      <c r="I8" s="53">
        <v>0.014664</v>
      </c>
      <c r="J8" s="53">
        <v>0.015622</v>
      </c>
      <c r="K8" s="53">
        <v>0.013924</v>
      </c>
      <c r="L8" s="53">
        <v>0.012282</v>
      </c>
      <c r="M8" s="53">
        <v>0.01272</v>
      </c>
      <c r="N8" s="53">
        <v>0.012963</v>
      </c>
      <c r="O8" s="53">
        <v>0.011643</v>
      </c>
      <c r="P8" s="53">
        <v>0.009974</v>
      </c>
      <c r="Q8" s="53">
        <v>0.008643</v>
      </c>
      <c r="R8" s="53">
        <v>0.006375</v>
      </c>
      <c r="S8" s="53">
        <v>0.006217</v>
      </c>
      <c r="T8" s="53">
        <v>0.005315</v>
      </c>
      <c r="U8" s="53">
        <v>0.003959</v>
      </c>
      <c r="V8" s="53">
        <v>0.002271</v>
      </c>
      <c r="W8" s="53">
        <v>0.0</v>
      </c>
      <c r="X8" s="53">
        <v>-0.003053</v>
      </c>
      <c r="Y8" s="53">
        <v>-0.00504</v>
      </c>
      <c r="Z8" s="53">
        <v>-0.006062</v>
      </c>
      <c r="AA8" s="53">
        <v>-0.006247</v>
      </c>
      <c r="AB8" s="53">
        <v>-0.005753</v>
      </c>
      <c r="AC8" s="53">
        <v>-0.006194</v>
      </c>
      <c r="AD8" s="53">
        <v>-0.008298</v>
      </c>
      <c r="AE8" s="53">
        <v>-0.008061</v>
      </c>
      <c r="AF8" s="53">
        <v>-0.009094</v>
      </c>
      <c r="AG8" s="53">
        <v>-0.010817</v>
      </c>
      <c r="AH8" s="53">
        <v>-0.012066</v>
      </c>
      <c r="AI8" s="53">
        <v>-0.012596</v>
      </c>
      <c r="AJ8" s="53">
        <v>-0.01309</v>
      </c>
    </row>
    <row r="9" ht="12.75" customHeight="1">
      <c r="A9" s="53">
        <v>0.037523</v>
      </c>
      <c r="B9" s="53">
        <v>0.031277</v>
      </c>
      <c r="C9" s="53">
        <v>0.026297</v>
      </c>
      <c r="D9" s="53">
        <v>0.022507</v>
      </c>
      <c r="E9" s="53">
        <v>0.020392</v>
      </c>
      <c r="F9" s="53">
        <v>0.019561</v>
      </c>
      <c r="G9" s="53">
        <v>0.018366</v>
      </c>
      <c r="H9" s="53">
        <v>0.016031</v>
      </c>
      <c r="I9" s="53">
        <v>0.01336</v>
      </c>
      <c r="J9" s="53">
        <v>0.014443</v>
      </c>
      <c r="K9" s="53">
        <v>0.012557</v>
      </c>
      <c r="L9" s="53">
        <v>0.011237</v>
      </c>
      <c r="M9" s="53">
        <v>0.011126</v>
      </c>
      <c r="N9" s="53">
        <v>0.011915</v>
      </c>
      <c r="O9" s="53">
        <v>0.010544</v>
      </c>
      <c r="P9" s="53">
        <v>0.009417</v>
      </c>
      <c r="Q9" s="53">
        <v>0.00796</v>
      </c>
      <c r="R9" s="53">
        <v>0.00594</v>
      </c>
      <c r="S9" s="53">
        <v>0.005193</v>
      </c>
      <c r="T9" s="53">
        <v>0.004326</v>
      </c>
      <c r="U9" s="53">
        <v>0.003594</v>
      </c>
      <c r="V9" s="53">
        <v>0.001972</v>
      </c>
      <c r="W9" s="53">
        <v>0.0</v>
      </c>
      <c r="X9" s="53">
        <v>-0.003016</v>
      </c>
      <c r="Y9" s="53">
        <v>-0.004826</v>
      </c>
      <c r="Z9" s="53">
        <v>-0.005634</v>
      </c>
      <c r="AA9" s="53">
        <v>-0.005766</v>
      </c>
      <c r="AB9" s="53">
        <v>-0.005283</v>
      </c>
      <c r="AC9" s="53">
        <v>-0.005271</v>
      </c>
      <c r="AD9" s="53">
        <v>-0.007367</v>
      </c>
      <c r="AE9" s="53">
        <v>-0.007182</v>
      </c>
      <c r="AF9" s="53">
        <v>-0.008005</v>
      </c>
      <c r="AG9" s="53">
        <v>-0.009338</v>
      </c>
      <c r="AH9" s="53">
        <v>-0.010518</v>
      </c>
      <c r="AI9" s="53">
        <v>-0.011217</v>
      </c>
      <c r="AJ9" s="53">
        <v>-0.011746</v>
      </c>
    </row>
    <row r="10" ht="12.75" customHeight="1">
      <c r="A10" s="53">
        <v>0.035416</v>
      </c>
      <c r="B10" s="53">
        <v>0.029838</v>
      </c>
      <c r="C10" s="53">
        <v>0.025259</v>
      </c>
      <c r="D10" s="53">
        <v>0.021458</v>
      </c>
      <c r="E10" s="53">
        <v>0.019367</v>
      </c>
      <c r="F10" s="53">
        <v>0.018628</v>
      </c>
      <c r="G10" s="53">
        <v>0.017131</v>
      </c>
      <c r="H10" s="53">
        <v>0.015034</v>
      </c>
      <c r="I10" s="53">
        <v>0.012639</v>
      </c>
      <c r="J10" s="53">
        <v>0.013491</v>
      </c>
      <c r="K10" s="53">
        <v>0.011897</v>
      </c>
      <c r="L10" s="53">
        <v>0.010415</v>
      </c>
      <c r="M10" s="53">
        <v>0.010536</v>
      </c>
      <c r="N10" s="53">
        <v>0.011102</v>
      </c>
      <c r="O10" s="53">
        <v>0.010112</v>
      </c>
      <c r="P10" s="53">
        <v>0.008696</v>
      </c>
      <c r="Q10" s="53">
        <v>0.007413</v>
      </c>
      <c r="R10" s="53">
        <v>0.005674</v>
      </c>
      <c r="S10" s="53">
        <v>0.004889</v>
      </c>
      <c r="T10" s="53">
        <v>0.004357</v>
      </c>
      <c r="U10" s="53">
        <v>0.003036</v>
      </c>
      <c r="V10" s="53">
        <v>0.001709</v>
      </c>
      <c r="W10" s="53">
        <v>0.0</v>
      </c>
      <c r="X10" s="53">
        <v>-0.002682</v>
      </c>
      <c r="Y10" s="53">
        <v>-0.004382</v>
      </c>
      <c r="Z10" s="53">
        <v>-0.005125</v>
      </c>
      <c r="AA10" s="53">
        <v>-0.004916</v>
      </c>
      <c r="AB10" s="53">
        <v>-0.004281</v>
      </c>
      <c r="AC10" s="53">
        <v>-0.004269</v>
      </c>
      <c r="AD10" s="53">
        <v>-0.005907</v>
      </c>
      <c r="AE10" s="53">
        <v>-0.005597</v>
      </c>
      <c r="AF10" s="53">
        <v>-0.006855</v>
      </c>
      <c r="AG10" s="53">
        <v>-0.008119</v>
      </c>
      <c r="AH10" s="53">
        <v>-0.008933</v>
      </c>
      <c r="AI10" s="53">
        <v>-0.009672</v>
      </c>
      <c r="AJ10" s="53">
        <v>-0.010125</v>
      </c>
    </row>
    <row r="11" ht="12.75" customHeight="1">
      <c r="A11" s="53">
        <v>0.032838</v>
      </c>
      <c r="B11" s="53">
        <v>0.027568</v>
      </c>
      <c r="C11" s="53">
        <v>0.023359</v>
      </c>
      <c r="D11" s="53">
        <v>0.019951</v>
      </c>
      <c r="E11" s="53">
        <v>0.017935</v>
      </c>
      <c r="F11" s="53">
        <v>0.017283</v>
      </c>
      <c r="G11" s="53">
        <v>0.015592</v>
      </c>
      <c r="H11" s="53">
        <v>0.013582</v>
      </c>
      <c r="I11" s="53">
        <v>0.011636</v>
      </c>
      <c r="J11" s="53">
        <v>0.012579</v>
      </c>
      <c r="K11" s="53">
        <v>0.010723</v>
      </c>
      <c r="L11" s="53">
        <v>0.009576</v>
      </c>
      <c r="M11" s="53">
        <v>0.009511</v>
      </c>
      <c r="N11" s="53">
        <v>0.01049</v>
      </c>
      <c r="O11" s="53">
        <v>0.009196</v>
      </c>
      <c r="P11" s="53">
        <v>0.008635</v>
      </c>
      <c r="Q11" s="53">
        <v>0.007123</v>
      </c>
      <c r="R11" s="53">
        <v>0.00531</v>
      </c>
      <c r="S11" s="53">
        <v>0.00472</v>
      </c>
      <c r="T11" s="53">
        <v>0.004279</v>
      </c>
      <c r="U11" s="53">
        <v>0.002662</v>
      </c>
      <c r="V11" s="53">
        <v>0.001939</v>
      </c>
      <c r="W11" s="53">
        <v>0.0</v>
      </c>
      <c r="X11" s="53">
        <v>-0.002738</v>
      </c>
      <c r="Y11" s="53">
        <v>-0.004196</v>
      </c>
      <c r="Z11" s="53">
        <v>-0.004757</v>
      </c>
      <c r="AA11" s="53">
        <v>-0.004465</v>
      </c>
      <c r="AB11" s="53">
        <v>-0.003977</v>
      </c>
      <c r="AC11" s="53">
        <v>-0.003514</v>
      </c>
      <c r="AD11" s="53">
        <v>-0.005393</v>
      </c>
      <c r="AE11" s="53">
        <v>-0.004796</v>
      </c>
      <c r="AF11" s="53">
        <v>-0.006039</v>
      </c>
      <c r="AG11" s="53">
        <v>-0.006885</v>
      </c>
      <c r="AH11" s="53">
        <v>-0.007914</v>
      </c>
      <c r="AI11" s="53">
        <v>-0.008498</v>
      </c>
      <c r="AJ11" s="53">
        <v>-0.008803</v>
      </c>
    </row>
    <row r="12" ht="12.75" customHeight="1">
      <c r="A12" s="53">
        <v>0.030441</v>
      </c>
      <c r="B12" s="53">
        <v>0.025482</v>
      </c>
      <c r="C12" s="53">
        <v>0.021547</v>
      </c>
      <c r="D12" s="53">
        <v>0.018453</v>
      </c>
      <c r="E12" s="53">
        <v>0.016751</v>
      </c>
      <c r="F12" s="53">
        <v>0.015937</v>
      </c>
      <c r="G12" s="53">
        <v>0.014721</v>
      </c>
      <c r="H12" s="53">
        <v>0.012721</v>
      </c>
      <c r="I12" s="53">
        <v>0.011097</v>
      </c>
      <c r="J12" s="53">
        <v>0.011461</v>
      </c>
      <c r="K12" s="53">
        <v>0.010291</v>
      </c>
      <c r="L12" s="53">
        <v>0.008966</v>
      </c>
      <c r="M12" s="53">
        <v>0.009083</v>
      </c>
      <c r="N12" s="53">
        <v>0.009858</v>
      </c>
      <c r="O12" s="53">
        <v>0.008861</v>
      </c>
      <c r="P12" s="53">
        <v>0.007884</v>
      </c>
      <c r="Q12" s="53">
        <v>0.006897</v>
      </c>
      <c r="R12" s="53">
        <v>0.004711</v>
      </c>
      <c r="S12" s="53">
        <v>0.004422</v>
      </c>
      <c r="T12" s="53">
        <v>0.00395</v>
      </c>
      <c r="U12" s="53">
        <v>0.002714</v>
      </c>
      <c r="V12" s="53">
        <v>0.001901</v>
      </c>
      <c r="W12" s="53">
        <v>0.0</v>
      </c>
      <c r="X12" s="53">
        <v>-0.00242</v>
      </c>
      <c r="Y12" s="53">
        <v>-0.003766</v>
      </c>
      <c r="Z12" s="53">
        <v>-0.004021</v>
      </c>
      <c r="AA12" s="53">
        <v>-0.003794</v>
      </c>
      <c r="AB12" s="53">
        <v>-0.003319</v>
      </c>
      <c r="AC12" s="53">
        <v>-0.002784</v>
      </c>
      <c r="AD12" s="53">
        <v>-0.004242</v>
      </c>
      <c r="AE12" s="53">
        <v>-0.003938</v>
      </c>
      <c r="AF12" s="53">
        <v>-0.004854</v>
      </c>
      <c r="AG12" s="53">
        <v>-0.005932</v>
      </c>
      <c r="AH12" s="53">
        <v>-0.006577</v>
      </c>
      <c r="AI12" s="53">
        <v>-0.007328</v>
      </c>
      <c r="AJ12" s="53">
        <v>-0.007748</v>
      </c>
    </row>
    <row r="13" ht="12.75" customHeight="1">
      <c r="A13" s="53">
        <v>0.028249</v>
      </c>
      <c r="B13" s="53">
        <v>0.0236</v>
      </c>
      <c r="C13" s="53">
        <v>0.019799</v>
      </c>
      <c r="D13" s="53">
        <v>0.016865</v>
      </c>
      <c r="E13" s="53">
        <v>0.015208</v>
      </c>
      <c r="F13" s="53">
        <v>0.014523</v>
      </c>
      <c r="G13" s="53">
        <v>0.013379</v>
      </c>
      <c r="H13" s="53">
        <v>0.011394</v>
      </c>
      <c r="I13" s="53">
        <v>0.010061</v>
      </c>
      <c r="J13" s="53">
        <v>0.010262</v>
      </c>
      <c r="K13" s="53">
        <v>0.008674</v>
      </c>
      <c r="L13" s="53">
        <v>0.007888</v>
      </c>
      <c r="M13" s="53">
        <v>0.007817</v>
      </c>
      <c r="N13" s="53">
        <v>0.008708</v>
      </c>
      <c r="O13" s="53">
        <v>0.007962</v>
      </c>
      <c r="P13" s="53">
        <v>0.007175</v>
      </c>
      <c r="Q13" s="53">
        <v>0.006181</v>
      </c>
      <c r="R13" s="53">
        <v>0.004603</v>
      </c>
      <c r="S13" s="53">
        <v>0.003834</v>
      </c>
      <c r="T13" s="53">
        <v>0.003619</v>
      </c>
      <c r="U13" s="53">
        <v>0.002374</v>
      </c>
      <c r="V13" s="53">
        <v>0.001747</v>
      </c>
      <c r="W13" s="53">
        <v>0.0</v>
      </c>
      <c r="X13" s="53">
        <v>-0.002507</v>
      </c>
      <c r="Y13" s="53">
        <v>-0.003474</v>
      </c>
      <c r="Z13" s="53">
        <v>-0.003956</v>
      </c>
      <c r="AA13" s="53">
        <v>-0.003503</v>
      </c>
      <c r="AB13" s="53">
        <v>-0.003013</v>
      </c>
      <c r="AC13" s="53">
        <v>-0.002588</v>
      </c>
      <c r="AD13" s="53">
        <v>-0.003695</v>
      </c>
      <c r="AE13" s="53">
        <v>-0.003326</v>
      </c>
      <c r="AF13" s="53">
        <v>-0.004385</v>
      </c>
      <c r="AG13" s="53">
        <v>-0.005123</v>
      </c>
      <c r="AH13" s="53">
        <v>-0.005946</v>
      </c>
      <c r="AI13" s="53">
        <v>-0.006466</v>
      </c>
      <c r="AJ13" s="53">
        <v>-0.006909</v>
      </c>
    </row>
    <row r="14" ht="12.75" customHeight="1">
      <c r="A14" s="53">
        <v>0.026676</v>
      </c>
      <c r="B14" s="53">
        <v>0.022128</v>
      </c>
      <c r="C14" s="53">
        <v>0.018602</v>
      </c>
      <c r="D14" s="53">
        <v>0.016004</v>
      </c>
      <c r="E14" s="53">
        <v>0.014662</v>
      </c>
      <c r="F14" s="53">
        <v>0.014041</v>
      </c>
      <c r="G14" s="53">
        <v>0.012635</v>
      </c>
      <c r="H14" s="53">
        <v>0.010953</v>
      </c>
      <c r="I14" s="53">
        <v>0.009545</v>
      </c>
      <c r="J14" s="53">
        <v>0.010032</v>
      </c>
      <c r="K14" s="53">
        <v>0.008223</v>
      </c>
      <c r="L14" s="53">
        <v>0.007314</v>
      </c>
      <c r="M14" s="53">
        <v>0.007391</v>
      </c>
      <c r="N14" s="53">
        <v>0.008277</v>
      </c>
      <c r="O14" s="53">
        <v>0.007291</v>
      </c>
      <c r="P14" s="53">
        <v>0.00667</v>
      </c>
      <c r="Q14" s="53">
        <v>0.005847</v>
      </c>
      <c r="R14" s="53">
        <v>0.00425</v>
      </c>
      <c r="S14" s="53">
        <v>0.003897</v>
      </c>
      <c r="T14" s="53">
        <v>0.003627</v>
      </c>
      <c r="U14" s="53">
        <v>0.002356</v>
      </c>
      <c r="V14" s="53">
        <v>0.001476</v>
      </c>
      <c r="W14" s="53">
        <v>0.0</v>
      </c>
      <c r="X14" s="53">
        <v>-0.002078</v>
      </c>
      <c r="Y14" s="53">
        <v>-0.003169</v>
      </c>
      <c r="Z14" s="53">
        <v>-0.003466</v>
      </c>
      <c r="AA14" s="53">
        <v>-0.003225</v>
      </c>
      <c r="AB14" s="53">
        <v>-0.002481</v>
      </c>
      <c r="AC14" s="53">
        <v>-0.002232</v>
      </c>
      <c r="AD14" s="53">
        <v>-0.003052</v>
      </c>
      <c r="AE14" s="53">
        <v>-0.00282</v>
      </c>
      <c r="AF14" s="53">
        <v>-0.003612</v>
      </c>
      <c r="AG14" s="53">
        <v>-0.004483</v>
      </c>
      <c r="AH14" s="53">
        <v>-0.004909</v>
      </c>
      <c r="AI14" s="53">
        <v>-0.005609</v>
      </c>
      <c r="AJ14" s="53">
        <v>-0.005837</v>
      </c>
    </row>
    <row r="15" ht="12.75" customHeight="1">
      <c r="A15" s="53">
        <v>0.024711</v>
      </c>
      <c r="B15" s="53">
        <v>0.020475</v>
      </c>
      <c r="C15" s="53">
        <v>0.017146</v>
      </c>
      <c r="D15" s="53">
        <v>0.014825</v>
      </c>
      <c r="E15" s="53">
        <v>0.013648</v>
      </c>
      <c r="F15" s="53">
        <v>0.012907</v>
      </c>
      <c r="G15" s="53">
        <v>0.011748</v>
      </c>
      <c r="H15" s="53">
        <v>0.010096</v>
      </c>
      <c r="I15" s="53">
        <v>0.009137</v>
      </c>
      <c r="J15" s="53">
        <v>0.009374</v>
      </c>
      <c r="K15" s="53">
        <v>0.007578</v>
      </c>
      <c r="L15" s="53">
        <v>0.006709</v>
      </c>
      <c r="M15" s="53">
        <v>0.006811</v>
      </c>
      <c r="N15" s="53">
        <v>0.00756</v>
      </c>
      <c r="O15" s="53">
        <v>0.006815</v>
      </c>
      <c r="P15" s="53">
        <v>0.006144</v>
      </c>
      <c r="Q15" s="53">
        <v>0.00541</v>
      </c>
      <c r="R15" s="53">
        <v>0.004011</v>
      </c>
      <c r="S15" s="53">
        <v>0.003411</v>
      </c>
      <c r="T15" s="53">
        <v>0.003255</v>
      </c>
      <c r="U15" s="53">
        <v>0.001869</v>
      </c>
      <c r="V15" s="53">
        <v>0.001365</v>
      </c>
      <c r="W15" s="53">
        <v>0.0</v>
      </c>
      <c r="X15" s="53">
        <v>-0.002163</v>
      </c>
      <c r="Y15" s="53">
        <v>-0.003173</v>
      </c>
      <c r="Z15" s="53">
        <v>-0.003269</v>
      </c>
      <c r="AA15" s="53">
        <v>-0.003058</v>
      </c>
      <c r="AB15" s="53">
        <v>-0.002442</v>
      </c>
      <c r="AC15" s="53">
        <v>-0.002007</v>
      </c>
      <c r="AD15" s="53">
        <v>-0.002752</v>
      </c>
      <c r="AE15" s="53">
        <v>-0.002672</v>
      </c>
      <c r="AF15" s="53">
        <v>-0.00327</v>
      </c>
      <c r="AG15" s="53">
        <v>-0.004059</v>
      </c>
      <c r="AH15" s="53">
        <v>-0.004482</v>
      </c>
      <c r="AI15" s="53">
        <v>-0.00507</v>
      </c>
      <c r="AJ15" s="53">
        <v>-0.005233</v>
      </c>
    </row>
    <row r="16" ht="12.75" customHeight="1">
      <c r="A16" s="53">
        <v>0.023055</v>
      </c>
      <c r="B16" s="53">
        <v>0.01906</v>
      </c>
      <c r="C16" s="53">
        <v>0.016113</v>
      </c>
      <c r="D16" s="53">
        <v>0.013945</v>
      </c>
      <c r="E16" s="53">
        <v>0.012757</v>
      </c>
      <c r="F16" s="53">
        <v>0.012189</v>
      </c>
      <c r="G16" s="53">
        <v>0.011078</v>
      </c>
      <c r="H16" s="53">
        <v>0.009474</v>
      </c>
      <c r="I16" s="53">
        <v>0.008642</v>
      </c>
      <c r="J16" s="53">
        <v>0.008762</v>
      </c>
      <c r="K16" s="53">
        <v>0.007033</v>
      </c>
      <c r="L16" s="53">
        <v>0.006272</v>
      </c>
      <c r="M16" s="53">
        <v>0.0066</v>
      </c>
      <c r="N16" s="53">
        <v>0.00715</v>
      </c>
      <c r="O16" s="53">
        <v>0.006462</v>
      </c>
      <c r="P16" s="53">
        <v>0.006093</v>
      </c>
      <c r="Q16" s="53">
        <v>0.005098</v>
      </c>
      <c r="R16" s="53">
        <v>0.003731</v>
      </c>
      <c r="S16" s="53">
        <v>0.003336</v>
      </c>
      <c r="T16" s="53">
        <v>0.003308</v>
      </c>
      <c r="U16" s="53">
        <v>0.001955</v>
      </c>
      <c r="V16" s="53">
        <v>0.00123</v>
      </c>
      <c r="W16" s="53">
        <v>0.0</v>
      </c>
      <c r="X16" s="53">
        <v>-0.001838</v>
      </c>
      <c r="Y16" s="53">
        <v>-0.002782</v>
      </c>
      <c r="Z16" s="53">
        <v>-0.002963</v>
      </c>
      <c r="AA16" s="53">
        <v>-0.002636</v>
      </c>
      <c r="AB16" s="53">
        <v>-0.002008</v>
      </c>
      <c r="AC16" s="53">
        <v>-0.001592</v>
      </c>
      <c r="AD16" s="53">
        <v>-0.002116</v>
      </c>
      <c r="AE16" s="53">
        <v>-0.001992</v>
      </c>
      <c r="AF16" s="53">
        <v>-0.002651</v>
      </c>
      <c r="AG16" s="53">
        <v>-0.003527</v>
      </c>
      <c r="AH16" s="53">
        <v>-0.003836</v>
      </c>
      <c r="AI16" s="53">
        <v>-0.004435</v>
      </c>
      <c r="AJ16" s="53">
        <v>-0.004639</v>
      </c>
    </row>
    <row r="17" ht="12.75" customHeight="1">
      <c r="A17" s="53">
        <v>0.021816</v>
      </c>
      <c r="B17" s="53">
        <v>0.018103</v>
      </c>
      <c r="C17" s="53">
        <v>0.015291</v>
      </c>
      <c r="D17" s="53">
        <v>0.013356</v>
      </c>
      <c r="E17" s="53">
        <v>0.012308</v>
      </c>
      <c r="F17" s="53">
        <v>0.01172</v>
      </c>
      <c r="G17" s="53">
        <v>0.010548</v>
      </c>
      <c r="H17" s="53">
        <v>0.009203</v>
      </c>
      <c r="I17" s="53">
        <v>0.008372</v>
      </c>
      <c r="J17" s="53">
        <v>0.008276</v>
      </c>
      <c r="K17" s="53">
        <v>0.006844</v>
      </c>
      <c r="L17" s="53">
        <v>0.006226</v>
      </c>
      <c r="M17" s="53">
        <v>0.006172</v>
      </c>
      <c r="N17" s="53">
        <v>0.006804</v>
      </c>
      <c r="O17" s="53">
        <v>0.006038</v>
      </c>
      <c r="P17" s="53">
        <v>0.005825</v>
      </c>
      <c r="Q17" s="53">
        <v>0.005001</v>
      </c>
      <c r="R17" s="53">
        <v>0.003738</v>
      </c>
      <c r="S17" s="53">
        <v>0.003253</v>
      </c>
      <c r="T17" s="53">
        <v>0.00306</v>
      </c>
      <c r="U17" s="53">
        <v>0.001895</v>
      </c>
      <c r="V17" s="53">
        <v>0.001301</v>
      </c>
      <c r="W17" s="53">
        <v>0.0</v>
      </c>
      <c r="X17" s="53">
        <v>-0.001871</v>
      </c>
      <c r="Y17" s="53">
        <v>-0.002785</v>
      </c>
      <c r="Z17" s="53">
        <v>-0.002823</v>
      </c>
      <c r="AA17" s="53">
        <v>-0.002421</v>
      </c>
      <c r="AB17" s="53">
        <v>-0.001876</v>
      </c>
      <c r="AC17" s="53">
        <v>-0.001566</v>
      </c>
      <c r="AD17" s="53">
        <v>-0.002077</v>
      </c>
      <c r="AE17" s="53">
        <v>-0.001888</v>
      </c>
      <c r="AF17" s="53">
        <v>-0.002469</v>
      </c>
      <c r="AG17" s="53">
        <v>-0.003081</v>
      </c>
      <c r="AH17" s="53">
        <v>-0.003405</v>
      </c>
      <c r="AI17" s="53">
        <v>-0.004046</v>
      </c>
      <c r="AJ17" s="53">
        <v>-0.004198</v>
      </c>
    </row>
    <row r="18" ht="12.75" customHeight="1">
      <c r="A18" s="53">
        <v>0.020361</v>
      </c>
      <c r="B18" s="53">
        <v>0.016978</v>
      </c>
      <c r="C18" s="53">
        <v>0.014385</v>
      </c>
      <c r="D18" s="53">
        <v>0.012643</v>
      </c>
      <c r="E18" s="53">
        <v>0.011641</v>
      </c>
      <c r="F18" s="53">
        <v>0.011023</v>
      </c>
      <c r="G18" s="53">
        <v>0.010031</v>
      </c>
      <c r="H18" s="53">
        <v>0.008712</v>
      </c>
      <c r="I18" s="53">
        <v>0.008047</v>
      </c>
      <c r="J18" s="53">
        <v>0.007805</v>
      </c>
      <c r="K18" s="53">
        <v>0.006533</v>
      </c>
      <c r="L18" s="53">
        <v>0.005755</v>
      </c>
      <c r="M18" s="53">
        <v>0.005748</v>
      </c>
      <c r="N18" s="53">
        <v>0.006273</v>
      </c>
      <c r="O18" s="53">
        <v>0.005692</v>
      </c>
      <c r="P18" s="53">
        <v>0.005639</v>
      </c>
      <c r="Q18" s="53">
        <v>0.004775</v>
      </c>
      <c r="R18" s="53">
        <v>0.00351</v>
      </c>
      <c r="S18" s="53">
        <v>0.003142</v>
      </c>
      <c r="T18" s="53">
        <v>0.003097</v>
      </c>
      <c r="U18" s="53">
        <v>0.001801</v>
      </c>
      <c r="V18" s="53">
        <v>0.00115</v>
      </c>
      <c r="W18" s="53">
        <v>0.0</v>
      </c>
      <c r="X18" s="53">
        <v>-0.001807</v>
      </c>
      <c r="Y18" s="53">
        <v>-0.002605</v>
      </c>
      <c r="Z18" s="53">
        <v>-0.002712</v>
      </c>
      <c r="AA18" s="53">
        <v>-0.002376</v>
      </c>
      <c r="AB18" s="53">
        <v>-0.001823</v>
      </c>
      <c r="AC18" s="53">
        <v>-0.001341</v>
      </c>
      <c r="AD18" s="53">
        <v>-0.00181</v>
      </c>
      <c r="AE18" s="53">
        <v>-0.001758</v>
      </c>
      <c r="AF18" s="53">
        <v>-0.002176</v>
      </c>
      <c r="AG18" s="53">
        <v>-0.002956</v>
      </c>
      <c r="AH18" s="53">
        <v>-0.003257</v>
      </c>
      <c r="AI18" s="53">
        <v>-0.003802</v>
      </c>
      <c r="AJ18" s="53">
        <v>-0.003852</v>
      </c>
    </row>
    <row r="19" ht="12.75" customHeight="1">
      <c r="A19" s="53">
        <v>0.018994</v>
      </c>
      <c r="B19" s="53">
        <v>0.015872</v>
      </c>
      <c r="C19" s="53">
        <v>0.013431</v>
      </c>
      <c r="D19" s="53">
        <v>0.011852</v>
      </c>
      <c r="E19" s="53">
        <v>0.010964</v>
      </c>
      <c r="F19" s="53">
        <v>0.010329</v>
      </c>
      <c r="G19" s="53">
        <v>0.009363</v>
      </c>
      <c r="H19" s="53">
        <v>0.008266</v>
      </c>
      <c r="I19" s="53">
        <v>0.007665</v>
      </c>
      <c r="J19" s="53">
        <v>0.007361</v>
      </c>
      <c r="K19" s="53">
        <v>0.00613</v>
      </c>
      <c r="L19" s="53">
        <v>0.005443</v>
      </c>
      <c r="M19" s="53">
        <v>0.005507</v>
      </c>
      <c r="N19" s="53">
        <v>0.005914</v>
      </c>
      <c r="O19" s="53">
        <v>0.00523</v>
      </c>
      <c r="P19" s="53">
        <v>0.0052</v>
      </c>
      <c r="Q19" s="53">
        <v>0.004475</v>
      </c>
      <c r="R19" s="53">
        <v>0.003436</v>
      </c>
      <c r="S19" s="53">
        <v>0.002836</v>
      </c>
      <c r="T19" s="53">
        <v>0.00279</v>
      </c>
      <c r="U19" s="53">
        <v>0.001756</v>
      </c>
      <c r="V19" s="53">
        <v>0.001141</v>
      </c>
      <c r="W19" s="53">
        <v>0.0</v>
      </c>
      <c r="X19" s="53">
        <v>-0.00177</v>
      </c>
      <c r="Y19" s="53">
        <v>-0.002517</v>
      </c>
      <c r="Z19" s="53">
        <v>-0.002466</v>
      </c>
      <c r="AA19" s="53">
        <v>-0.002269</v>
      </c>
      <c r="AB19" s="53">
        <v>-0.001597</v>
      </c>
      <c r="AC19" s="53">
        <v>-0.001332</v>
      </c>
      <c r="AD19" s="53">
        <v>-0.001793</v>
      </c>
      <c r="AE19" s="53">
        <v>-0.001623</v>
      </c>
      <c r="AF19" s="53">
        <v>-0.002053</v>
      </c>
      <c r="AG19" s="53">
        <v>-0.002722</v>
      </c>
      <c r="AH19" s="53">
        <v>-0.003039</v>
      </c>
      <c r="AI19" s="53">
        <v>-0.003563</v>
      </c>
      <c r="AJ19" s="53">
        <v>-0.003636</v>
      </c>
    </row>
    <row r="20" ht="12.75" customHeight="1">
      <c r="A20" s="53">
        <v>0.018367</v>
      </c>
      <c r="B20" s="53">
        <v>0.015426</v>
      </c>
      <c r="C20" s="53">
        <v>0.013058</v>
      </c>
      <c r="D20" s="53">
        <v>0.011519</v>
      </c>
      <c r="E20" s="53">
        <v>0.010679</v>
      </c>
      <c r="F20" s="53">
        <v>0.009954</v>
      </c>
      <c r="G20" s="53">
        <v>0.00904</v>
      </c>
      <c r="H20" s="53">
        <v>0.007943</v>
      </c>
      <c r="I20" s="53">
        <v>0.007461</v>
      </c>
      <c r="J20" s="53">
        <v>0.007129</v>
      </c>
      <c r="K20" s="53">
        <v>0.005901</v>
      </c>
      <c r="L20" s="53">
        <v>0.005346</v>
      </c>
      <c r="M20" s="53">
        <v>0.005121</v>
      </c>
      <c r="N20" s="53">
        <v>0.005685</v>
      </c>
      <c r="O20" s="53">
        <v>0.005179</v>
      </c>
      <c r="P20" s="53">
        <v>0.005024</v>
      </c>
      <c r="Q20" s="53">
        <v>0.004193</v>
      </c>
      <c r="R20" s="53">
        <v>0.00329</v>
      </c>
      <c r="S20" s="53">
        <v>0.002783</v>
      </c>
      <c r="T20" s="53">
        <v>0.00269</v>
      </c>
      <c r="U20" s="53">
        <v>0.001694</v>
      </c>
      <c r="V20" s="53">
        <v>0.001194</v>
      </c>
      <c r="W20" s="53">
        <v>0.0</v>
      </c>
      <c r="X20" s="53">
        <v>-0.001727</v>
      </c>
      <c r="Y20" s="53">
        <v>-0.002499</v>
      </c>
      <c r="Z20" s="53">
        <v>-0.002426</v>
      </c>
      <c r="AA20" s="53">
        <v>-0.002285</v>
      </c>
      <c r="AB20" s="53">
        <v>-0.00173</v>
      </c>
      <c r="AC20" s="53">
        <v>-0.001446</v>
      </c>
      <c r="AD20" s="53">
        <v>-0.001699</v>
      </c>
      <c r="AE20" s="53">
        <v>-0.001703</v>
      </c>
      <c r="AF20" s="53">
        <v>-0.002032</v>
      </c>
      <c r="AG20" s="53">
        <v>-0.002673</v>
      </c>
      <c r="AH20" s="53">
        <v>-0.00278</v>
      </c>
      <c r="AI20" s="53">
        <v>-0.003516</v>
      </c>
      <c r="AJ20" s="53">
        <v>-0.003571</v>
      </c>
    </row>
    <row r="21" ht="12.75" customHeight="1">
      <c r="A21" s="53">
        <v>0.017536</v>
      </c>
      <c r="B21" s="53">
        <v>0.014748</v>
      </c>
      <c r="C21" s="53">
        <v>0.012602</v>
      </c>
      <c r="D21" s="53">
        <v>0.010994</v>
      </c>
      <c r="E21" s="53">
        <v>0.010194</v>
      </c>
      <c r="F21" s="53">
        <v>0.009523</v>
      </c>
      <c r="G21" s="53">
        <v>0.008532</v>
      </c>
      <c r="H21" s="53">
        <v>0.007639</v>
      </c>
      <c r="I21" s="53">
        <v>0.007199</v>
      </c>
      <c r="J21" s="53">
        <v>0.006766</v>
      </c>
      <c r="K21" s="53">
        <v>0.005756</v>
      </c>
      <c r="L21" s="53">
        <v>0.00521</v>
      </c>
      <c r="M21" s="53">
        <v>0.00503</v>
      </c>
      <c r="N21" s="53">
        <v>0.005398</v>
      </c>
      <c r="O21" s="53">
        <v>0.004907</v>
      </c>
      <c r="P21" s="53">
        <v>0.004877</v>
      </c>
      <c r="Q21" s="53">
        <v>0.004137</v>
      </c>
      <c r="R21" s="53">
        <v>0.00324</v>
      </c>
      <c r="S21" s="53">
        <v>0.002734</v>
      </c>
      <c r="T21" s="53">
        <v>0.002674</v>
      </c>
      <c r="U21" s="53">
        <v>0.001596</v>
      </c>
      <c r="V21" s="53">
        <v>0.001098</v>
      </c>
      <c r="W21" s="53">
        <v>0.0</v>
      </c>
      <c r="X21" s="53">
        <v>-0.001677</v>
      </c>
      <c r="Y21" s="53">
        <v>-0.002447</v>
      </c>
      <c r="Z21" s="53">
        <v>-0.0023</v>
      </c>
      <c r="AA21" s="53">
        <v>-0.002028</v>
      </c>
      <c r="AB21" s="53">
        <v>-0.001516</v>
      </c>
      <c r="AC21" s="53">
        <v>-0.001227</v>
      </c>
      <c r="AD21" s="53">
        <v>-0.001486</v>
      </c>
      <c r="AE21" s="53">
        <v>-0.001516</v>
      </c>
      <c r="AF21" s="53">
        <v>-0.001794</v>
      </c>
      <c r="AG21" s="53">
        <v>-0.00251</v>
      </c>
      <c r="AH21" s="53">
        <v>-0.002615</v>
      </c>
      <c r="AI21" s="53">
        <v>-0.003194</v>
      </c>
      <c r="AJ21" s="53">
        <v>-0.003318</v>
      </c>
    </row>
    <row r="22" ht="12.75" customHeight="1">
      <c r="A22" s="53">
        <v>0.016929</v>
      </c>
      <c r="B22" s="53">
        <v>0.014247</v>
      </c>
      <c r="C22" s="53">
        <v>0.012056</v>
      </c>
      <c r="D22" s="53">
        <v>0.010611</v>
      </c>
      <c r="E22" s="53">
        <v>0.009742</v>
      </c>
      <c r="F22" s="53">
        <v>0.009003</v>
      </c>
      <c r="G22" s="53">
        <v>0.008145</v>
      </c>
      <c r="H22" s="53">
        <v>0.007228</v>
      </c>
      <c r="I22" s="53">
        <v>0.006924</v>
      </c>
      <c r="J22" s="53">
        <v>0.006439</v>
      </c>
      <c r="K22" s="53">
        <v>0.00548</v>
      </c>
      <c r="L22" s="53">
        <v>0.005023</v>
      </c>
      <c r="M22" s="53">
        <v>0.004929</v>
      </c>
      <c r="N22" s="53">
        <v>0.005138</v>
      </c>
      <c r="O22" s="53">
        <v>0.004555</v>
      </c>
      <c r="P22" s="53">
        <v>0.004621</v>
      </c>
      <c r="Q22" s="53">
        <v>0.003952</v>
      </c>
      <c r="R22" s="53">
        <v>0.003276</v>
      </c>
      <c r="S22" s="53">
        <v>0.002709</v>
      </c>
      <c r="T22" s="53">
        <v>0.002571</v>
      </c>
      <c r="U22" s="53">
        <v>0.001501</v>
      </c>
      <c r="V22" s="53">
        <v>0.001023</v>
      </c>
      <c r="W22" s="53">
        <v>0.0</v>
      </c>
      <c r="X22" s="53">
        <v>-0.001602</v>
      </c>
      <c r="Y22" s="53">
        <v>-0.002314</v>
      </c>
      <c r="Z22" s="53">
        <v>-0.002298</v>
      </c>
      <c r="AA22" s="53">
        <v>-0.002005</v>
      </c>
      <c r="AB22" s="53">
        <v>-0.001492</v>
      </c>
      <c r="AC22" s="53">
        <v>-0.001229</v>
      </c>
      <c r="AD22" s="53">
        <v>-0.001473</v>
      </c>
      <c r="AE22" s="53">
        <v>-0.001532</v>
      </c>
      <c r="AF22" s="53">
        <v>-0.001765</v>
      </c>
      <c r="AG22" s="53">
        <v>-0.002385</v>
      </c>
      <c r="AH22" s="53">
        <v>-0.002554</v>
      </c>
      <c r="AI22" s="53">
        <v>-0.003083</v>
      </c>
      <c r="AJ22" s="53">
        <v>-0.003165</v>
      </c>
    </row>
    <row r="23" ht="12.75" customHeight="1">
      <c r="A23" s="53">
        <v>0.016308</v>
      </c>
      <c r="B23" s="53">
        <v>0.013764</v>
      </c>
      <c r="C23" s="53">
        <v>0.011607</v>
      </c>
      <c r="D23" s="53">
        <v>0.010231</v>
      </c>
      <c r="E23" s="53">
        <v>0.009371</v>
      </c>
      <c r="F23" s="53">
        <v>0.008707</v>
      </c>
      <c r="G23" s="53">
        <v>0.007827</v>
      </c>
      <c r="H23" s="53">
        <v>0.007043</v>
      </c>
      <c r="I23" s="53">
        <v>0.006721</v>
      </c>
      <c r="J23" s="53">
        <v>0.006189</v>
      </c>
      <c r="K23" s="53">
        <v>0.005274</v>
      </c>
      <c r="L23" s="53">
        <v>0.004864</v>
      </c>
      <c r="M23" s="53">
        <v>0.004787</v>
      </c>
      <c r="N23" s="53">
        <v>0.004893</v>
      </c>
      <c r="O23" s="53">
        <v>0.004423</v>
      </c>
      <c r="P23" s="53">
        <v>0.004459</v>
      </c>
      <c r="Q23" s="53">
        <v>0.003811</v>
      </c>
      <c r="R23" s="53">
        <v>0.00313</v>
      </c>
      <c r="S23" s="53">
        <v>0.002657</v>
      </c>
      <c r="T23" s="53">
        <v>0.002436</v>
      </c>
      <c r="U23" s="53">
        <v>0.001629</v>
      </c>
      <c r="V23" s="53">
        <v>9.34E-4</v>
      </c>
      <c r="W23" s="53">
        <v>0.0</v>
      </c>
      <c r="X23" s="53">
        <v>-0.001524</v>
      </c>
      <c r="Y23" s="53">
        <v>-0.002162</v>
      </c>
      <c r="Z23" s="53">
        <v>-0.002171</v>
      </c>
      <c r="AA23" s="53">
        <v>-0.001927</v>
      </c>
      <c r="AB23" s="53">
        <v>-0.001455</v>
      </c>
      <c r="AC23" s="53">
        <v>-0.001234</v>
      </c>
      <c r="AD23" s="53">
        <v>-0.00143</v>
      </c>
      <c r="AE23" s="53">
        <v>-0.001542</v>
      </c>
      <c r="AF23" s="53">
        <v>-0.001748</v>
      </c>
      <c r="AG23" s="53">
        <v>-0.002297</v>
      </c>
      <c r="AH23" s="53">
        <v>-0.0025</v>
      </c>
      <c r="AI23" s="53">
        <v>-0.003075</v>
      </c>
      <c r="AJ23" s="53">
        <v>-0.003133</v>
      </c>
    </row>
    <row r="24" ht="12.75" customHeight="1">
      <c r="A24" s="53">
        <v>0.015605</v>
      </c>
      <c r="B24" s="53">
        <v>0.01308</v>
      </c>
      <c r="C24" s="53">
        <v>0.011072</v>
      </c>
      <c r="D24" s="53">
        <v>0.009688</v>
      </c>
      <c r="E24" s="53">
        <v>0.008924</v>
      </c>
      <c r="F24" s="53">
        <v>0.008226</v>
      </c>
      <c r="G24" s="53">
        <v>0.007382</v>
      </c>
      <c r="H24" s="53">
        <v>0.006635</v>
      </c>
      <c r="I24" s="53">
        <v>0.006501</v>
      </c>
      <c r="J24" s="53">
        <v>0.005915</v>
      </c>
      <c r="K24" s="53">
        <v>0.005157</v>
      </c>
      <c r="L24" s="53">
        <v>0.004719</v>
      </c>
      <c r="M24" s="53">
        <v>0.004592</v>
      </c>
      <c r="N24" s="53">
        <v>0.00471</v>
      </c>
      <c r="O24" s="53">
        <v>0.004275</v>
      </c>
      <c r="P24" s="53">
        <v>0.004328</v>
      </c>
      <c r="Q24" s="53">
        <v>0.003658</v>
      </c>
      <c r="R24" s="53">
        <v>0.003035</v>
      </c>
      <c r="S24" s="53">
        <v>0.002488</v>
      </c>
      <c r="T24" s="53">
        <v>0.002329</v>
      </c>
      <c r="U24" s="53">
        <v>0.001641</v>
      </c>
      <c r="V24" s="53">
        <v>9.65E-4</v>
      </c>
      <c r="W24" s="53">
        <v>0.0</v>
      </c>
      <c r="X24" s="53">
        <v>-0.001471</v>
      </c>
      <c r="Y24" s="53">
        <v>-0.002101</v>
      </c>
      <c r="Z24" s="53">
        <v>-0.002058</v>
      </c>
      <c r="AA24" s="53">
        <v>-0.00182</v>
      </c>
      <c r="AB24" s="53">
        <v>-0.001431</v>
      </c>
      <c r="AC24" s="53">
        <v>-0.001147</v>
      </c>
      <c r="AD24" s="53">
        <v>-0.001343</v>
      </c>
      <c r="AE24" s="53">
        <v>-0.00145</v>
      </c>
      <c r="AF24" s="53">
        <v>-0.001666</v>
      </c>
      <c r="AG24" s="53">
        <v>-0.002239</v>
      </c>
      <c r="AH24" s="53">
        <v>-0.002394</v>
      </c>
      <c r="AI24" s="53">
        <v>-0.002942</v>
      </c>
      <c r="AJ24" s="53">
        <v>-0.003012</v>
      </c>
    </row>
    <row r="25" ht="12.75" customHeight="1">
      <c r="A25" s="53">
        <v>0.015193</v>
      </c>
      <c r="B25" s="53">
        <v>0.01275</v>
      </c>
      <c r="C25" s="53">
        <v>0.010766</v>
      </c>
      <c r="D25" s="53">
        <v>0.009387</v>
      </c>
      <c r="E25" s="53">
        <v>0.008688</v>
      </c>
      <c r="F25" s="53">
        <v>0.007948</v>
      </c>
      <c r="G25" s="53">
        <v>0.007228</v>
      </c>
      <c r="H25" s="53">
        <v>0.006569</v>
      </c>
      <c r="I25" s="53">
        <v>0.006345</v>
      </c>
      <c r="J25" s="53">
        <v>0.005725</v>
      </c>
      <c r="K25" s="53">
        <v>0.005032</v>
      </c>
      <c r="L25" s="53">
        <v>0.004667</v>
      </c>
      <c r="M25" s="53">
        <v>0.004448</v>
      </c>
      <c r="N25" s="53">
        <v>0.004555</v>
      </c>
      <c r="O25" s="53">
        <v>0.004185</v>
      </c>
      <c r="P25" s="53">
        <v>0.004083</v>
      </c>
      <c r="Q25" s="53">
        <v>0.003431</v>
      </c>
      <c r="R25" s="53">
        <v>0.002977</v>
      </c>
      <c r="S25" s="53">
        <v>0.002481</v>
      </c>
      <c r="T25" s="53">
        <v>0.002207</v>
      </c>
      <c r="U25" s="53">
        <v>0.001525</v>
      </c>
      <c r="V25" s="53">
        <v>8.8E-4</v>
      </c>
      <c r="W25" s="53">
        <v>0.0</v>
      </c>
      <c r="X25" s="53">
        <v>-0.001475</v>
      </c>
      <c r="Y25" s="53">
        <v>-0.002043</v>
      </c>
      <c r="Z25" s="53">
        <v>-0.002044</v>
      </c>
      <c r="AA25" s="53">
        <v>-0.00178</v>
      </c>
      <c r="AB25" s="53">
        <v>-0.001441</v>
      </c>
      <c r="AC25" s="53">
        <v>-0.00128</v>
      </c>
      <c r="AD25" s="53">
        <v>-0.001429</v>
      </c>
      <c r="AE25" s="53">
        <v>-0.001542</v>
      </c>
      <c r="AF25" s="53">
        <v>-0.001785</v>
      </c>
      <c r="AG25" s="53">
        <v>-0.002325</v>
      </c>
      <c r="AH25" s="53">
        <v>-0.002452</v>
      </c>
      <c r="AI25" s="53">
        <v>-0.00302</v>
      </c>
      <c r="AJ25" s="53">
        <v>-0.003089</v>
      </c>
    </row>
    <row r="26" ht="12.75" customHeight="1">
      <c r="A26" s="53">
        <v>0.014668</v>
      </c>
      <c r="B26" s="53">
        <v>0.012285</v>
      </c>
      <c r="C26" s="53">
        <v>0.010371</v>
      </c>
      <c r="D26" s="53">
        <v>0.009107</v>
      </c>
      <c r="E26" s="53">
        <v>0.008361</v>
      </c>
      <c r="F26" s="53">
        <v>0.007609</v>
      </c>
      <c r="G26" s="53">
        <v>0.006994</v>
      </c>
      <c r="H26" s="53">
        <v>0.006318</v>
      </c>
      <c r="I26" s="53">
        <v>0.006086</v>
      </c>
      <c r="J26" s="53">
        <v>0.005487</v>
      </c>
      <c r="K26" s="53">
        <v>0.004846</v>
      </c>
      <c r="L26" s="53">
        <v>0.004493</v>
      </c>
      <c r="M26" s="53">
        <v>0.004371</v>
      </c>
      <c r="N26" s="53">
        <v>0.004331</v>
      </c>
      <c r="O26" s="53">
        <v>0.004017</v>
      </c>
      <c r="P26" s="53">
        <v>0.003951</v>
      </c>
      <c r="Q26" s="53">
        <v>0.003361</v>
      </c>
      <c r="R26" s="53">
        <v>0.002921</v>
      </c>
      <c r="S26" s="53">
        <v>0.002465</v>
      </c>
      <c r="T26" s="53">
        <v>0.002154</v>
      </c>
      <c r="U26" s="53">
        <v>0.001452</v>
      </c>
      <c r="V26" s="53">
        <v>9.54E-4</v>
      </c>
      <c r="W26" s="53">
        <v>0.0</v>
      </c>
      <c r="X26" s="53">
        <v>-0.001441</v>
      </c>
      <c r="Y26" s="53">
        <v>-0.002001</v>
      </c>
      <c r="Z26" s="53">
        <v>-0.002021</v>
      </c>
      <c r="AA26" s="53">
        <v>-0.001786</v>
      </c>
      <c r="AB26" s="53">
        <v>-0.00144</v>
      </c>
      <c r="AC26" s="53">
        <v>-0.001346</v>
      </c>
      <c r="AD26" s="53">
        <v>-0.001443</v>
      </c>
      <c r="AE26" s="53">
        <v>-0.001571</v>
      </c>
      <c r="AF26" s="53">
        <v>-0.001789</v>
      </c>
      <c r="AG26" s="53">
        <v>-0.002354</v>
      </c>
      <c r="AH26" s="53">
        <v>-0.002552</v>
      </c>
      <c r="AI26" s="53">
        <v>-0.003002</v>
      </c>
      <c r="AJ26" s="53">
        <v>-0.003113</v>
      </c>
    </row>
    <row r="27" ht="12.75" customHeight="1">
      <c r="A27" s="53">
        <v>0.014181</v>
      </c>
      <c r="B27" s="53">
        <v>0.011868</v>
      </c>
      <c r="C27" s="53">
        <v>0.010062</v>
      </c>
      <c r="D27" s="53">
        <v>0.008861</v>
      </c>
      <c r="E27" s="53">
        <v>0.008095</v>
      </c>
      <c r="F27" s="53">
        <v>0.007351</v>
      </c>
      <c r="G27" s="53">
        <v>0.006806</v>
      </c>
      <c r="H27" s="53">
        <v>0.006191</v>
      </c>
      <c r="I27" s="53">
        <v>0.005953</v>
      </c>
      <c r="J27" s="53">
        <v>0.005378</v>
      </c>
      <c r="K27" s="53">
        <v>0.004836</v>
      </c>
      <c r="L27" s="53">
        <v>0.004478</v>
      </c>
      <c r="M27" s="53">
        <v>0.004269</v>
      </c>
      <c r="N27" s="53">
        <v>0.004211</v>
      </c>
      <c r="O27" s="53">
        <v>0.003927</v>
      </c>
      <c r="P27" s="53">
        <v>0.003823</v>
      </c>
      <c r="Q27" s="53">
        <v>0.003266</v>
      </c>
      <c r="R27" s="53">
        <v>0.002907</v>
      </c>
      <c r="S27" s="53">
        <v>0.002397</v>
      </c>
      <c r="T27" s="53">
        <v>0.002121</v>
      </c>
      <c r="U27" s="53">
        <v>0.001497</v>
      </c>
      <c r="V27" s="53">
        <v>9.16E-4</v>
      </c>
      <c r="W27" s="53">
        <v>0.0</v>
      </c>
      <c r="X27" s="53">
        <v>-0.001353</v>
      </c>
      <c r="Y27" s="53">
        <v>-0.001899</v>
      </c>
      <c r="Z27" s="53">
        <v>-0.0019</v>
      </c>
      <c r="AA27" s="53">
        <v>-0.001727</v>
      </c>
      <c r="AB27" s="53">
        <v>-0.001418</v>
      </c>
      <c r="AC27" s="53">
        <v>-0.001342</v>
      </c>
      <c r="AD27" s="53">
        <v>-0.001485</v>
      </c>
      <c r="AE27" s="53">
        <v>-0.001657</v>
      </c>
      <c r="AF27" s="53">
        <v>-0.001802</v>
      </c>
      <c r="AG27" s="53">
        <v>-0.002291</v>
      </c>
      <c r="AH27" s="53">
        <v>-0.002548</v>
      </c>
      <c r="AI27" s="53">
        <v>-0.002998</v>
      </c>
      <c r="AJ27" s="53">
        <v>-0.00308</v>
      </c>
    </row>
    <row r="28" ht="12.75" customHeight="1">
      <c r="A28" s="53">
        <v>0.013446</v>
      </c>
      <c r="B28" s="53">
        <v>0.011284</v>
      </c>
      <c r="C28" s="53">
        <v>0.00954</v>
      </c>
      <c r="D28" s="53">
        <v>0.008396</v>
      </c>
      <c r="E28" s="53">
        <v>0.007675</v>
      </c>
      <c r="F28" s="53">
        <v>0.007046</v>
      </c>
      <c r="G28" s="53">
        <v>0.006472</v>
      </c>
      <c r="H28" s="53">
        <v>0.005872</v>
      </c>
      <c r="I28" s="53">
        <v>0.005639</v>
      </c>
      <c r="J28" s="53">
        <v>0.005118</v>
      </c>
      <c r="K28" s="53">
        <v>0.004618</v>
      </c>
      <c r="L28" s="53">
        <v>0.004283</v>
      </c>
      <c r="M28" s="53">
        <v>0.004075</v>
      </c>
      <c r="N28" s="53">
        <v>0.004026</v>
      </c>
      <c r="O28" s="53">
        <v>0.003715</v>
      </c>
      <c r="P28" s="53">
        <v>0.003618</v>
      </c>
      <c r="Q28" s="53">
        <v>0.003077</v>
      </c>
      <c r="R28" s="53">
        <v>0.002742</v>
      </c>
      <c r="S28" s="53">
        <v>0.002212</v>
      </c>
      <c r="T28" s="53">
        <v>0.002008</v>
      </c>
      <c r="U28" s="53">
        <v>0.00141</v>
      </c>
      <c r="V28" s="53">
        <v>8.45E-4</v>
      </c>
      <c r="W28" s="53">
        <v>0.0</v>
      </c>
      <c r="X28" s="53">
        <v>-0.001307</v>
      </c>
      <c r="Y28" s="53">
        <v>-0.001855</v>
      </c>
      <c r="Z28" s="53">
        <v>-0.001882</v>
      </c>
      <c r="AA28" s="53">
        <v>-0.001659</v>
      </c>
      <c r="AB28" s="53">
        <v>-0.001448</v>
      </c>
      <c r="AC28" s="53">
        <v>-0.001355</v>
      </c>
      <c r="AD28" s="53">
        <v>-0.001537</v>
      </c>
      <c r="AE28" s="53">
        <v>-0.001688</v>
      </c>
      <c r="AF28" s="53">
        <v>-0.001853</v>
      </c>
      <c r="AG28" s="53">
        <v>-0.002375</v>
      </c>
      <c r="AH28" s="53">
        <v>-0.002604</v>
      </c>
      <c r="AI28" s="53">
        <v>-0.002953</v>
      </c>
      <c r="AJ28" s="53">
        <v>-0.003118</v>
      </c>
    </row>
    <row r="29" ht="12.75" customHeight="1">
      <c r="A29" s="53">
        <v>0.012998</v>
      </c>
      <c r="B29" s="53">
        <v>0.01091</v>
      </c>
      <c r="C29" s="53">
        <v>0.009251</v>
      </c>
      <c r="D29" s="53">
        <v>0.008162</v>
      </c>
      <c r="E29" s="53">
        <v>0.007509</v>
      </c>
      <c r="F29" s="53">
        <v>0.006787</v>
      </c>
      <c r="G29" s="53">
        <v>0.006236</v>
      </c>
      <c r="H29" s="53">
        <v>0.005727</v>
      </c>
      <c r="I29" s="53">
        <v>0.005488</v>
      </c>
      <c r="J29" s="53">
        <v>0.004941</v>
      </c>
      <c r="K29" s="53">
        <v>0.004475</v>
      </c>
      <c r="L29" s="53">
        <v>0.004169</v>
      </c>
      <c r="M29" s="53">
        <v>0.003983</v>
      </c>
      <c r="N29" s="53">
        <v>0.003947</v>
      </c>
      <c r="O29" s="53">
        <v>0.003555</v>
      </c>
      <c r="P29" s="53">
        <v>0.003523</v>
      </c>
      <c r="Q29" s="53">
        <v>0.002936</v>
      </c>
      <c r="R29" s="53">
        <v>0.002653</v>
      </c>
      <c r="S29" s="53">
        <v>0.002273</v>
      </c>
      <c r="T29" s="53">
        <v>0.001956</v>
      </c>
      <c r="U29" s="53">
        <v>0.001456</v>
      </c>
      <c r="V29" s="53">
        <v>7.37E-4</v>
      </c>
      <c r="W29" s="53">
        <v>0.0</v>
      </c>
      <c r="X29" s="53">
        <v>-0.001304</v>
      </c>
      <c r="Y29" s="53">
        <v>-0.001754</v>
      </c>
      <c r="Z29" s="53">
        <v>-0.001884</v>
      </c>
      <c r="AA29" s="53">
        <v>-0.001661</v>
      </c>
      <c r="AB29" s="53">
        <v>-0.001513</v>
      </c>
      <c r="AC29" s="53">
        <v>-0.001443</v>
      </c>
      <c r="AD29" s="53">
        <v>-0.001628</v>
      </c>
      <c r="AE29" s="53">
        <v>-0.001829</v>
      </c>
      <c r="AF29" s="53">
        <v>-0.00199</v>
      </c>
      <c r="AG29" s="53">
        <v>-0.002448</v>
      </c>
      <c r="AH29" s="53">
        <v>-0.002677</v>
      </c>
      <c r="AI29" s="53">
        <v>-0.003027</v>
      </c>
      <c r="AJ29" s="53">
        <v>-0.003184</v>
      </c>
    </row>
    <row r="30" ht="12.75" customHeight="1">
      <c r="A30" s="53">
        <v>0.012362</v>
      </c>
      <c r="B30" s="53">
        <v>0.010386</v>
      </c>
      <c r="C30" s="53">
        <v>0.008852</v>
      </c>
      <c r="D30" s="53">
        <v>0.007828</v>
      </c>
      <c r="E30" s="53">
        <v>0.007109</v>
      </c>
      <c r="F30" s="53">
        <v>0.006543</v>
      </c>
      <c r="G30" s="53">
        <v>0.006019</v>
      </c>
      <c r="H30" s="53">
        <v>0.005543</v>
      </c>
      <c r="I30" s="53">
        <v>0.005265</v>
      </c>
      <c r="J30" s="53">
        <v>0.00487</v>
      </c>
      <c r="K30" s="53">
        <v>0.004399</v>
      </c>
      <c r="L30" s="53">
        <v>0.004051</v>
      </c>
      <c r="M30" s="53">
        <v>0.00398</v>
      </c>
      <c r="N30" s="53">
        <v>0.003765</v>
      </c>
      <c r="O30" s="53">
        <v>0.003498</v>
      </c>
      <c r="P30" s="53">
        <v>0.003446</v>
      </c>
      <c r="Q30" s="53">
        <v>0.002965</v>
      </c>
      <c r="R30" s="53">
        <v>0.002594</v>
      </c>
      <c r="S30" s="53">
        <v>0.002204</v>
      </c>
      <c r="T30" s="53">
        <v>0.001836</v>
      </c>
      <c r="U30" s="53">
        <v>0.001376</v>
      </c>
      <c r="V30" s="53">
        <v>7.75E-4</v>
      </c>
      <c r="W30" s="53">
        <v>0.0</v>
      </c>
      <c r="X30" s="53">
        <v>-0.001193</v>
      </c>
      <c r="Y30" s="53">
        <v>-0.001687</v>
      </c>
      <c r="Z30" s="53">
        <v>-0.001755</v>
      </c>
      <c r="AA30" s="53">
        <v>-0.001656</v>
      </c>
      <c r="AB30" s="53">
        <v>-0.001498</v>
      </c>
      <c r="AC30" s="53">
        <v>-0.001508</v>
      </c>
      <c r="AD30" s="53">
        <v>-0.001679</v>
      </c>
      <c r="AE30" s="53">
        <v>-0.001859</v>
      </c>
      <c r="AF30" s="53">
        <v>-0.002067</v>
      </c>
      <c r="AG30" s="53">
        <v>-0.002526</v>
      </c>
      <c r="AH30" s="53">
        <v>-0.002718</v>
      </c>
      <c r="AI30" s="53">
        <v>-0.003057</v>
      </c>
      <c r="AJ30" s="53">
        <v>-0.003242</v>
      </c>
    </row>
    <row r="31" ht="12.75" customHeight="1">
      <c r="A31" s="53">
        <v>0.01189</v>
      </c>
      <c r="B31" s="53">
        <v>0.010019</v>
      </c>
      <c r="C31" s="53">
        <v>0.008575</v>
      </c>
      <c r="D31" s="53">
        <v>0.007577</v>
      </c>
      <c r="E31" s="53">
        <v>0.00697</v>
      </c>
      <c r="F31" s="53">
        <v>0.006347</v>
      </c>
      <c r="G31" s="53">
        <v>0.005887</v>
      </c>
      <c r="H31" s="53">
        <v>0.005457</v>
      </c>
      <c r="I31" s="53">
        <v>0.005135</v>
      </c>
      <c r="J31" s="53">
        <v>0.004692</v>
      </c>
      <c r="K31" s="53">
        <v>0.004356</v>
      </c>
      <c r="L31" s="53">
        <v>0.004105</v>
      </c>
      <c r="M31" s="53">
        <v>0.003847</v>
      </c>
      <c r="N31" s="53">
        <v>0.003719</v>
      </c>
      <c r="O31" s="53">
        <v>0.003448</v>
      </c>
      <c r="P31" s="53">
        <v>0.00327</v>
      </c>
      <c r="Q31" s="53">
        <v>0.002873</v>
      </c>
      <c r="R31" s="53">
        <v>0.002566</v>
      </c>
      <c r="S31" s="53">
        <v>0.002167</v>
      </c>
      <c r="T31" s="53">
        <v>0.001824</v>
      </c>
      <c r="U31" s="53">
        <v>0.001319</v>
      </c>
      <c r="V31" s="53">
        <v>7.52E-4</v>
      </c>
      <c r="W31" s="53">
        <v>0.0</v>
      </c>
      <c r="X31" s="53">
        <v>-0.001125</v>
      </c>
      <c r="Y31" s="53">
        <v>-0.001606</v>
      </c>
      <c r="Z31" s="53">
        <v>-0.001731</v>
      </c>
      <c r="AA31" s="53">
        <v>-0.001667</v>
      </c>
      <c r="AB31" s="53">
        <v>-0.001551</v>
      </c>
      <c r="AC31" s="53">
        <v>-0.001589</v>
      </c>
      <c r="AD31" s="53">
        <v>-0.001796</v>
      </c>
      <c r="AE31" s="53">
        <v>-0.001943</v>
      </c>
      <c r="AF31" s="53">
        <v>-0.002198</v>
      </c>
      <c r="AG31" s="53">
        <v>-0.00257</v>
      </c>
      <c r="AH31" s="53">
        <v>-0.002868</v>
      </c>
      <c r="AI31" s="53">
        <v>-0.003191</v>
      </c>
      <c r="AJ31" s="53">
        <v>-0.003342</v>
      </c>
    </row>
    <row r="32" ht="12.75" customHeight="1">
      <c r="A32" s="53">
        <v>0.011225</v>
      </c>
      <c r="B32" s="53">
        <v>0.009472</v>
      </c>
      <c r="C32" s="53">
        <v>0.008159</v>
      </c>
      <c r="D32" s="53">
        <v>0.007253</v>
      </c>
      <c r="E32" s="53">
        <v>0.006635</v>
      </c>
      <c r="F32" s="53">
        <v>0.006094</v>
      </c>
      <c r="G32" s="53">
        <v>0.005683</v>
      </c>
      <c r="H32" s="53">
        <v>0.005255</v>
      </c>
      <c r="I32" s="53">
        <v>0.004909</v>
      </c>
      <c r="J32" s="53">
        <v>0.004563</v>
      </c>
      <c r="K32" s="53">
        <v>0.004244</v>
      </c>
      <c r="L32" s="53">
        <v>0.00393</v>
      </c>
      <c r="M32" s="53">
        <v>0.003811</v>
      </c>
      <c r="N32" s="53">
        <v>0.003599</v>
      </c>
      <c r="O32" s="53">
        <v>0.003341</v>
      </c>
      <c r="P32" s="53">
        <v>0.00321</v>
      </c>
      <c r="Q32" s="53">
        <v>0.002726</v>
      </c>
      <c r="R32" s="53">
        <v>0.002451</v>
      </c>
      <c r="S32" s="53">
        <v>0.001994</v>
      </c>
      <c r="T32" s="53">
        <v>0.001733</v>
      </c>
      <c r="U32" s="53">
        <v>0.001283</v>
      </c>
      <c r="V32" s="53">
        <v>6.99E-4</v>
      </c>
      <c r="W32" s="53">
        <v>0.0</v>
      </c>
      <c r="X32" s="53">
        <v>-0.001097</v>
      </c>
      <c r="Y32" s="53">
        <v>-0.001617</v>
      </c>
      <c r="Z32" s="53">
        <v>-0.001737</v>
      </c>
      <c r="AA32" s="53">
        <v>-0.001651</v>
      </c>
      <c r="AB32" s="53">
        <v>-0.001667</v>
      </c>
      <c r="AC32" s="53">
        <v>-0.001747</v>
      </c>
      <c r="AD32" s="53">
        <v>-0.001977</v>
      </c>
      <c r="AE32" s="53">
        <v>-0.002129</v>
      </c>
      <c r="AF32" s="53">
        <v>-0.002346</v>
      </c>
      <c r="AG32" s="53">
        <v>-0.002717</v>
      </c>
      <c r="AH32" s="53">
        <v>-0.003035</v>
      </c>
      <c r="AI32" s="53">
        <v>-0.003321</v>
      </c>
      <c r="AJ32" s="53">
        <v>-0.003486</v>
      </c>
    </row>
    <row r="33" ht="12.75" customHeight="1">
      <c r="A33" s="53">
        <v>0.010901</v>
      </c>
      <c r="B33" s="53">
        <v>0.009228</v>
      </c>
      <c r="C33" s="53">
        <v>0.007977</v>
      </c>
      <c r="D33" s="53">
        <v>0.007124</v>
      </c>
      <c r="E33" s="53">
        <v>0.006542</v>
      </c>
      <c r="F33" s="53">
        <v>0.006038</v>
      </c>
      <c r="G33" s="53">
        <v>0.005649</v>
      </c>
      <c r="H33" s="53">
        <v>0.005213</v>
      </c>
      <c r="I33" s="53">
        <v>0.004883</v>
      </c>
      <c r="J33" s="53">
        <v>0.004522</v>
      </c>
      <c r="K33" s="53">
        <v>0.004306</v>
      </c>
      <c r="L33" s="53">
        <v>0.003971</v>
      </c>
      <c r="M33" s="53">
        <v>0.003787</v>
      </c>
      <c r="N33" s="53">
        <v>0.003601</v>
      </c>
      <c r="O33" s="53">
        <v>0.003348</v>
      </c>
      <c r="P33" s="53">
        <v>0.00311</v>
      </c>
      <c r="Q33" s="53">
        <v>0.002706</v>
      </c>
      <c r="R33" s="53">
        <v>0.002457</v>
      </c>
      <c r="S33" s="53">
        <v>0.002004</v>
      </c>
      <c r="T33" s="53">
        <v>0.001654</v>
      </c>
      <c r="U33" s="53">
        <v>0.001224</v>
      </c>
      <c r="V33" s="53">
        <v>6.58E-4</v>
      </c>
      <c r="W33" s="53">
        <v>0.0</v>
      </c>
      <c r="X33" s="53">
        <v>-0.001048</v>
      </c>
      <c r="Y33" s="53">
        <v>-0.001555</v>
      </c>
      <c r="Z33" s="53">
        <v>-0.001705</v>
      </c>
      <c r="AA33" s="53">
        <v>-0.001689</v>
      </c>
      <c r="AB33" s="53">
        <v>-0.001699</v>
      </c>
      <c r="AC33" s="53">
        <v>-0.001793</v>
      </c>
      <c r="AD33" s="53">
        <v>-0.002068</v>
      </c>
      <c r="AE33" s="53">
        <v>-0.002255</v>
      </c>
      <c r="AF33" s="53">
        <v>-0.00248</v>
      </c>
      <c r="AG33" s="53">
        <v>-0.002868</v>
      </c>
      <c r="AH33" s="53">
        <v>-0.003146</v>
      </c>
      <c r="AI33" s="53">
        <v>-0.003412</v>
      </c>
      <c r="AJ33" s="53">
        <v>-0.003573</v>
      </c>
    </row>
    <row r="34" ht="12.75" customHeight="1">
      <c r="A34" s="53">
        <v>0.010749</v>
      </c>
      <c r="B34" s="53">
        <v>0.009118</v>
      </c>
      <c r="C34" s="53">
        <v>0.007906</v>
      </c>
      <c r="D34" s="53">
        <v>0.007045</v>
      </c>
      <c r="E34" s="53">
        <v>0.006466</v>
      </c>
      <c r="F34" s="53">
        <v>0.006045</v>
      </c>
      <c r="G34" s="53">
        <v>0.005645</v>
      </c>
      <c r="H34" s="53">
        <v>0.005223</v>
      </c>
      <c r="I34" s="53">
        <v>0.004892</v>
      </c>
      <c r="J34" s="53">
        <v>0.0045</v>
      </c>
      <c r="K34" s="53">
        <v>0.004248</v>
      </c>
      <c r="L34" s="53">
        <v>0.003948</v>
      </c>
      <c r="M34" s="53">
        <v>0.003811</v>
      </c>
      <c r="N34" s="53">
        <v>0.00361</v>
      </c>
      <c r="O34" s="53">
        <v>0.003265</v>
      </c>
      <c r="P34" s="53">
        <v>0.003079</v>
      </c>
      <c r="Q34" s="53">
        <v>0.002675</v>
      </c>
      <c r="R34" s="53">
        <v>0.002329</v>
      </c>
      <c r="S34" s="53">
        <v>0.002023</v>
      </c>
      <c r="T34" s="53">
        <v>0.00159</v>
      </c>
      <c r="U34" s="53">
        <v>0.001177</v>
      </c>
      <c r="V34" s="53">
        <v>6.62E-4</v>
      </c>
      <c r="W34" s="53">
        <v>0.0</v>
      </c>
      <c r="X34" s="53">
        <v>-0.001004</v>
      </c>
      <c r="Y34" s="53">
        <v>-0.001496</v>
      </c>
      <c r="Z34" s="53">
        <v>-0.001699</v>
      </c>
      <c r="AA34" s="53">
        <v>-0.001738</v>
      </c>
      <c r="AB34" s="53">
        <v>-0.001754</v>
      </c>
      <c r="AC34" s="53">
        <v>-0.001885</v>
      </c>
      <c r="AD34" s="53">
        <v>-0.002168</v>
      </c>
      <c r="AE34" s="53">
        <v>-0.002364</v>
      </c>
      <c r="AF34" s="53">
        <v>-0.002566</v>
      </c>
      <c r="AG34" s="53">
        <v>-0.002948</v>
      </c>
      <c r="AH34" s="53">
        <v>-0.003225</v>
      </c>
      <c r="AI34" s="53">
        <v>-0.003463</v>
      </c>
      <c r="AJ34" s="53">
        <v>-0.003662</v>
      </c>
    </row>
    <row r="35" ht="12.75" customHeight="1">
      <c r="A35" s="53">
        <v>0.010537</v>
      </c>
      <c r="B35" s="53">
        <v>0.008955</v>
      </c>
      <c r="C35" s="53">
        <v>0.007822</v>
      </c>
      <c r="D35" s="53">
        <v>0.006999</v>
      </c>
      <c r="E35" s="53">
        <v>0.006407</v>
      </c>
      <c r="F35" s="53">
        <v>0.006012</v>
      </c>
      <c r="G35" s="53">
        <v>0.005583</v>
      </c>
      <c r="H35" s="53">
        <v>0.005246</v>
      </c>
      <c r="I35" s="53">
        <v>0.004815</v>
      </c>
      <c r="J35" s="53">
        <v>0.004538</v>
      </c>
      <c r="K35" s="53">
        <v>0.004255</v>
      </c>
      <c r="L35" s="53">
        <v>0.00391</v>
      </c>
      <c r="M35" s="53">
        <v>0.003785</v>
      </c>
      <c r="N35" s="53">
        <v>0.0036</v>
      </c>
      <c r="O35" s="53">
        <v>0.003316</v>
      </c>
      <c r="P35" s="53">
        <v>0.003029</v>
      </c>
      <c r="Q35" s="53">
        <v>0.00266</v>
      </c>
      <c r="R35" s="53">
        <v>0.002302</v>
      </c>
      <c r="S35" s="53">
        <v>0.001907</v>
      </c>
      <c r="T35" s="53">
        <v>0.001572</v>
      </c>
      <c r="U35" s="53">
        <v>0.001225</v>
      </c>
      <c r="V35" s="53">
        <v>6.65E-4</v>
      </c>
      <c r="W35" s="53">
        <v>0.0</v>
      </c>
      <c r="X35" s="53">
        <v>-9.5E-4</v>
      </c>
      <c r="Y35" s="53">
        <v>-0.001478</v>
      </c>
      <c r="Z35" s="53">
        <v>-0.001699</v>
      </c>
      <c r="AA35" s="53">
        <v>-0.001782</v>
      </c>
      <c r="AB35" s="53">
        <v>-0.001837</v>
      </c>
      <c r="AC35" s="53">
        <v>-0.001958</v>
      </c>
      <c r="AD35" s="53">
        <v>-0.002273</v>
      </c>
      <c r="AE35" s="53">
        <v>-0.002424</v>
      </c>
      <c r="AF35" s="53">
        <v>-0.002662</v>
      </c>
      <c r="AG35" s="53">
        <v>-0.003032</v>
      </c>
      <c r="AH35" s="53">
        <v>-0.003311</v>
      </c>
      <c r="AI35" s="53">
        <v>-0.00359</v>
      </c>
      <c r="AJ35" s="53">
        <v>-0.003715</v>
      </c>
    </row>
    <row r="36" ht="12.75" customHeight="1">
      <c r="A36" s="53">
        <v>0.010387</v>
      </c>
      <c r="B36" s="53">
        <v>0.00884</v>
      </c>
      <c r="C36" s="53">
        <v>0.007756</v>
      </c>
      <c r="D36" s="53">
        <v>0.006944</v>
      </c>
      <c r="E36" s="53">
        <v>0.006373</v>
      </c>
      <c r="F36" s="53">
        <v>0.00599</v>
      </c>
      <c r="G36" s="53">
        <v>0.005588</v>
      </c>
      <c r="H36" s="53">
        <v>0.005202</v>
      </c>
      <c r="I36" s="53">
        <v>0.00477</v>
      </c>
      <c r="J36" s="53">
        <v>0.004534</v>
      </c>
      <c r="K36" s="53">
        <v>0.004258</v>
      </c>
      <c r="L36" s="53">
        <v>0.003974</v>
      </c>
      <c r="M36" s="53">
        <v>0.003746</v>
      </c>
      <c r="N36" s="53">
        <v>0.003556</v>
      </c>
      <c r="O36" s="53">
        <v>0.003278</v>
      </c>
      <c r="P36" s="53">
        <v>0.002986</v>
      </c>
      <c r="Q36" s="53">
        <v>0.002614</v>
      </c>
      <c r="R36" s="53">
        <v>0.00229</v>
      </c>
      <c r="S36" s="53">
        <v>0.001951</v>
      </c>
      <c r="T36" s="53">
        <v>0.001539</v>
      </c>
      <c r="U36" s="53">
        <v>0.001162</v>
      </c>
      <c r="V36" s="53">
        <v>6.21E-4</v>
      </c>
      <c r="W36" s="53">
        <v>0.0</v>
      </c>
      <c r="X36" s="53">
        <v>-9.68E-4</v>
      </c>
      <c r="Y36" s="53">
        <v>-0.001473</v>
      </c>
      <c r="Z36" s="53">
        <v>-0.001733</v>
      </c>
      <c r="AA36" s="53">
        <v>-0.001811</v>
      </c>
      <c r="AB36" s="53">
        <v>-0.0019</v>
      </c>
      <c r="AC36" s="53">
        <v>-0.002063</v>
      </c>
      <c r="AD36" s="53">
        <v>-0.002368</v>
      </c>
      <c r="AE36" s="53">
        <v>-0.002558</v>
      </c>
      <c r="AF36" s="53">
        <v>-0.002762</v>
      </c>
      <c r="AG36" s="53">
        <v>-0.003144</v>
      </c>
      <c r="AH36" s="53">
        <v>-0.003409</v>
      </c>
      <c r="AI36" s="53">
        <v>-0.003636</v>
      </c>
      <c r="AJ36" s="53">
        <v>-0.003803</v>
      </c>
    </row>
    <row r="37" ht="12.75" customHeight="1">
      <c r="A37" s="53">
        <v>0.010234</v>
      </c>
      <c r="B37" s="53">
        <v>0.008709</v>
      </c>
      <c r="C37" s="53">
        <v>0.007621</v>
      </c>
      <c r="D37" s="53">
        <v>0.006841</v>
      </c>
      <c r="E37" s="53">
        <v>0.006244</v>
      </c>
      <c r="F37" s="53">
        <v>0.005909</v>
      </c>
      <c r="G37" s="53">
        <v>0.005548</v>
      </c>
      <c r="H37" s="53">
        <v>0.005138</v>
      </c>
      <c r="I37" s="53">
        <v>0.004725</v>
      </c>
      <c r="J37" s="53">
        <v>0.004516</v>
      </c>
      <c r="K37" s="53">
        <v>0.004249</v>
      </c>
      <c r="L37" s="53">
        <v>0.003842</v>
      </c>
      <c r="M37" s="53">
        <v>0.003764</v>
      </c>
      <c r="N37" s="53">
        <v>0.003554</v>
      </c>
      <c r="O37" s="53">
        <v>0.003219</v>
      </c>
      <c r="P37" s="53">
        <v>0.002958</v>
      </c>
      <c r="Q37" s="53">
        <v>0.002554</v>
      </c>
      <c r="R37" s="53">
        <v>0.002252</v>
      </c>
      <c r="S37" s="53">
        <v>0.001908</v>
      </c>
      <c r="T37" s="53">
        <v>0.001525</v>
      </c>
      <c r="U37" s="53">
        <v>0.001151</v>
      </c>
      <c r="V37" s="53">
        <v>6.22E-4</v>
      </c>
      <c r="W37" s="53">
        <v>0.0</v>
      </c>
      <c r="X37" s="53">
        <v>-8.99E-4</v>
      </c>
      <c r="Y37" s="53">
        <v>-0.001409</v>
      </c>
      <c r="Z37" s="53">
        <v>-0.001709</v>
      </c>
      <c r="AA37" s="53">
        <v>-0.001765</v>
      </c>
      <c r="AB37" s="53">
        <v>-0.001854</v>
      </c>
      <c r="AC37" s="53">
        <v>-0.002054</v>
      </c>
      <c r="AD37" s="53">
        <v>-0.002354</v>
      </c>
      <c r="AE37" s="53">
        <v>-0.002506</v>
      </c>
      <c r="AF37" s="53">
        <v>-0.002703</v>
      </c>
      <c r="AG37" s="53">
        <v>-0.00306</v>
      </c>
      <c r="AH37" s="53">
        <v>-0.003387</v>
      </c>
      <c r="AI37" s="53">
        <v>-0.00361</v>
      </c>
      <c r="AJ37" s="53">
        <v>-0.00373</v>
      </c>
    </row>
    <row r="38" ht="12.75" customHeight="1">
      <c r="A38" s="53">
        <v>0.010008</v>
      </c>
      <c r="B38" s="53">
        <v>0.008473</v>
      </c>
      <c r="C38" s="53">
        <v>0.007394</v>
      </c>
      <c r="D38" s="53">
        <v>0.006629</v>
      </c>
      <c r="E38" s="53">
        <v>0.006108</v>
      </c>
      <c r="F38" s="53">
        <v>0.005733</v>
      </c>
      <c r="G38" s="53">
        <v>0.005393</v>
      </c>
      <c r="H38" s="53">
        <v>0.004988</v>
      </c>
      <c r="I38" s="53">
        <v>0.004589</v>
      </c>
      <c r="J38" s="53">
        <v>0.004397</v>
      </c>
      <c r="K38" s="53">
        <v>0.004148</v>
      </c>
      <c r="L38" s="53">
        <v>0.003798</v>
      </c>
      <c r="M38" s="53">
        <v>0.003659</v>
      </c>
      <c r="N38" s="53">
        <v>0.003483</v>
      </c>
      <c r="O38" s="53">
        <v>0.003208</v>
      </c>
      <c r="P38" s="53">
        <v>0.0028770000000000002</v>
      </c>
      <c r="Q38" s="53">
        <v>0.00255</v>
      </c>
      <c r="R38" s="53">
        <v>0.002198</v>
      </c>
      <c r="S38" s="53">
        <v>0.001899</v>
      </c>
      <c r="T38" s="53">
        <v>0.001508</v>
      </c>
      <c r="U38" s="53">
        <v>0.001147</v>
      </c>
      <c r="V38" s="53">
        <v>6.46E-4</v>
      </c>
      <c r="W38" s="53">
        <v>0.0</v>
      </c>
      <c r="X38" s="53">
        <v>-9.13E-4</v>
      </c>
      <c r="Y38" s="53">
        <v>-0.001424</v>
      </c>
      <c r="Z38" s="53">
        <v>-0.001674</v>
      </c>
      <c r="AA38" s="53">
        <v>-0.00175</v>
      </c>
      <c r="AB38" s="53">
        <v>-0.001844</v>
      </c>
      <c r="AC38" s="53">
        <v>-0.002014</v>
      </c>
      <c r="AD38" s="53">
        <v>-0.002336</v>
      </c>
      <c r="AE38" s="53">
        <v>-0.002452</v>
      </c>
      <c r="AF38" s="53">
        <v>-0.002706</v>
      </c>
      <c r="AG38" s="53">
        <v>-0.003003</v>
      </c>
      <c r="AH38" s="53">
        <v>-0.003345</v>
      </c>
      <c r="AI38" s="53">
        <v>-0.003524</v>
      </c>
      <c r="AJ38" s="53">
        <v>-0.003668</v>
      </c>
    </row>
    <row r="39" ht="12.75" customHeight="1">
      <c r="A39" s="53">
        <v>0.009987</v>
      </c>
      <c r="B39" s="53">
        <v>0.008414</v>
      </c>
      <c r="C39" s="53">
        <v>0.007334</v>
      </c>
      <c r="D39" s="53">
        <v>0.006546</v>
      </c>
      <c r="E39" s="53">
        <v>0.006067</v>
      </c>
      <c r="F39" s="53">
        <v>0.005689</v>
      </c>
      <c r="G39" s="53">
        <v>0.005374</v>
      </c>
      <c r="H39" s="53">
        <v>0.004951</v>
      </c>
      <c r="I39" s="53">
        <v>0.004534</v>
      </c>
      <c r="J39" s="53">
        <v>0.004347</v>
      </c>
      <c r="K39" s="53">
        <v>0.004098</v>
      </c>
      <c r="L39" s="53">
        <v>0.00375</v>
      </c>
      <c r="M39" s="53">
        <v>0.003608</v>
      </c>
      <c r="N39" s="53">
        <v>0.003494</v>
      </c>
      <c r="O39" s="53">
        <v>0.003173</v>
      </c>
      <c r="P39" s="53">
        <v>0.002897</v>
      </c>
      <c r="Q39" s="53">
        <v>0.002527</v>
      </c>
      <c r="R39" s="53">
        <v>0.002193</v>
      </c>
      <c r="S39" s="53">
        <v>0.001866</v>
      </c>
      <c r="T39" s="53">
        <v>0.001443</v>
      </c>
      <c r="U39" s="53">
        <v>0.001146</v>
      </c>
      <c r="V39" s="53">
        <v>6.43E-4</v>
      </c>
      <c r="W39" s="53">
        <v>0.0</v>
      </c>
      <c r="X39" s="53">
        <v>-9.09E-4</v>
      </c>
      <c r="Y39" s="53">
        <v>-0.001439</v>
      </c>
      <c r="Z39" s="53">
        <v>-0.001683</v>
      </c>
      <c r="AA39" s="53">
        <v>-0.001757</v>
      </c>
      <c r="AB39" s="53">
        <v>-0.001826</v>
      </c>
      <c r="AC39" s="53">
        <v>-0.001951</v>
      </c>
      <c r="AD39" s="53">
        <v>-0.002292</v>
      </c>
      <c r="AE39" s="53">
        <v>-0.002388</v>
      </c>
      <c r="AF39" s="53">
        <v>-0.002676</v>
      </c>
      <c r="AG39" s="53">
        <v>-0.002936</v>
      </c>
      <c r="AH39" s="53">
        <v>-0.003265</v>
      </c>
      <c r="AI39" s="53">
        <v>-0.003444</v>
      </c>
      <c r="AJ39" s="53">
        <v>-0.003607</v>
      </c>
    </row>
    <row r="40" ht="12.75" customHeight="1">
      <c r="A40" s="53">
        <v>0.010018</v>
      </c>
      <c r="B40" s="53">
        <v>0.008372</v>
      </c>
      <c r="C40" s="53">
        <v>0.00721</v>
      </c>
      <c r="D40" s="53">
        <v>0.006383</v>
      </c>
      <c r="E40" s="53">
        <v>0.005865</v>
      </c>
      <c r="F40" s="53">
        <v>0.005522</v>
      </c>
      <c r="G40" s="53">
        <v>0.005196</v>
      </c>
      <c r="H40" s="53">
        <v>0.004779</v>
      </c>
      <c r="I40" s="53">
        <v>0.004358</v>
      </c>
      <c r="J40" s="53">
        <v>0.00425</v>
      </c>
      <c r="K40" s="53">
        <v>0.003959</v>
      </c>
      <c r="L40" s="53">
        <v>0.00362</v>
      </c>
      <c r="M40" s="53">
        <v>0.003535</v>
      </c>
      <c r="N40" s="53">
        <v>0.003418</v>
      </c>
      <c r="O40" s="53">
        <v>0.003162</v>
      </c>
      <c r="P40" s="53">
        <v>0.002895</v>
      </c>
      <c r="Q40" s="53">
        <v>0.002556</v>
      </c>
      <c r="R40" s="53">
        <v>0.002169</v>
      </c>
      <c r="S40" s="53">
        <v>0.001877</v>
      </c>
      <c r="T40" s="53">
        <v>0.00148</v>
      </c>
      <c r="U40" s="53">
        <v>0.001098</v>
      </c>
      <c r="V40" s="53">
        <v>6.71E-4</v>
      </c>
      <c r="W40" s="53">
        <v>0.0</v>
      </c>
      <c r="X40" s="53">
        <v>-9.03E-4</v>
      </c>
      <c r="Y40" s="53">
        <v>-0.001426</v>
      </c>
      <c r="Z40" s="53">
        <v>-0.001633</v>
      </c>
      <c r="AA40" s="53">
        <v>-0.001632</v>
      </c>
      <c r="AB40" s="53">
        <v>-0.001699</v>
      </c>
      <c r="AC40" s="53">
        <v>-0.001789</v>
      </c>
      <c r="AD40" s="53">
        <v>-0.002085</v>
      </c>
      <c r="AE40" s="53">
        <v>-0.002156</v>
      </c>
      <c r="AF40" s="53">
        <v>-0.002407</v>
      </c>
      <c r="AG40" s="53">
        <v>-0.002699</v>
      </c>
      <c r="AH40" s="53">
        <v>-0.002997</v>
      </c>
      <c r="AI40" s="53">
        <v>-0.003182</v>
      </c>
      <c r="AJ40" s="53">
        <v>-0.003348</v>
      </c>
    </row>
    <row r="41" ht="12.75" customHeight="1">
      <c r="A41" s="53">
        <v>0.00985</v>
      </c>
      <c r="B41" s="53">
        <v>0.008182</v>
      </c>
      <c r="C41" s="53">
        <v>0.007</v>
      </c>
      <c r="D41" s="53">
        <v>0.006172</v>
      </c>
      <c r="E41" s="53">
        <v>0.005656</v>
      </c>
      <c r="F41" s="53">
        <v>0.005321</v>
      </c>
      <c r="G41" s="53">
        <v>0.005026</v>
      </c>
      <c r="H41" s="53">
        <v>0.004576</v>
      </c>
      <c r="I41" s="53">
        <v>0.004207</v>
      </c>
      <c r="J41" s="53">
        <v>0.004085</v>
      </c>
      <c r="K41" s="53">
        <v>0.003764</v>
      </c>
      <c r="L41" s="53">
        <v>0.003559</v>
      </c>
      <c r="M41" s="53">
        <v>0.003417</v>
      </c>
      <c r="N41" s="53">
        <v>0.003347</v>
      </c>
      <c r="O41" s="53">
        <v>0.0031</v>
      </c>
      <c r="P41" s="53">
        <v>0.002827</v>
      </c>
      <c r="Q41" s="53">
        <v>0.002527</v>
      </c>
      <c r="R41" s="53">
        <v>0.002164</v>
      </c>
      <c r="S41" s="53">
        <v>0.001849</v>
      </c>
      <c r="T41" s="53">
        <v>0.001488</v>
      </c>
      <c r="U41" s="53">
        <v>0.001092</v>
      </c>
      <c r="V41" s="53">
        <v>6.16E-4</v>
      </c>
      <c r="W41" s="53">
        <v>0.0</v>
      </c>
      <c r="X41" s="53">
        <v>-9.78E-4</v>
      </c>
      <c r="Y41" s="53">
        <v>-0.00156</v>
      </c>
      <c r="Z41" s="53">
        <v>-0.001713</v>
      </c>
      <c r="AA41" s="53">
        <v>-0.001649</v>
      </c>
      <c r="AB41" s="53">
        <v>-0.001631</v>
      </c>
      <c r="AC41" s="53">
        <v>-0.001709</v>
      </c>
      <c r="AD41" s="53">
        <v>-0.001933</v>
      </c>
      <c r="AE41" s="53">
        <v>-0.001964</v>
      </c>
      <c r="AF41" s="53">
        <v>-0.002227</v>
      </c>
      <c r="AG41" s="53">
        <v>-0.002502</v>
      </c>
      <c r="AH41" s="53">
        <v>-0.002822</v>
      </c>
      <c r="AI41" s="53">
        <v>-0.002994</v>
      </c>
      <c r="AJ41" s="53">
        <v>-0.003147</v>
      </c>
    </row>
    <row r="42" ht="12.75" customHeight="1">
      <c r="A42" s="53">
        <v>0.009684</v>
      </c>
      <c r="B42" s="53">
        <v>0.007985</v>
      </c>
      <c r="C42" s="53">
        <v>0.006759</v>
      </c>
      <c r="D42" s="53">
        <v>0.005911</v>
      </c>
      <c r="E42" s="53">
        <v>0.005403</v>
      </c>
      <c r="F42" s="53">
        <v>0.005083</v>
      </c>
      <c r="G42" s="53">
        <v>0.004758</v>
      </c>
      <c r="H42" s="53">
        <v>0.004355</v>
      </c>
      <c r="I42" s="53">
        <v>0.003995</v>
      </c>
      <c r="J42" s="53">
        <v>0.003932</v>
      </c>
      <c r="K42" s="53">
        <v>0.003656</v>
      </c>
      <c r="L42" s="53">
        <v>0.003322</v>
      </c>
      <c r="M42" s="53">
        <v>0.003288</v>
      </c>
      <c r="N42" s="53">
        <v>0.003251</v>
      </c>
      <c r="O42" s="53">
        <v>0.003012</v>
      </c>
      <c r="P42" s="53">
        <v>0.002762</v>
      </c>
      <c r="Q42" s="53">
        <v>0.002473</v>
      </c>
      <c r="R42" s="53">
        <v>0.002055</v>
      </c>
      <c r="S42" s="53">
        <v>0.001871</v>
      </c>
      <c r="T42" s="53">
        <v>0.001512</v>
      </c>
      <c r="U42" s="53">
        <v>0.001088</v>
      </c>
      <c r="V42" s="53">
        <v>6.61E-4</v>
      </c>
      <c r="W42" s="53">
        <v>0.0</v>
      </c>
      <c r="X42" s="53">
        <v>-9.56E-4</v>
      </c>
      <c r="Y42" s="53">
        <v>-0.001515</v>
      </c>
      <c r="Z42" s="53">
        <v>-0.001597</v>
      </c>
      <c r="AA42" s="53">
        <v>-0.001482</v>
      </c>
      <c r="AB42" s="53">
        <v>-0.001356</v>
      </c>
      <c r="AC42" s="53">
        <v>-0.001298</v>
      </c>
      <c r="AD42" s="53">
        <v>-0.001527</v>
      </c>
      <c r="AE42" s="53">
        <v>-0.001518</v>
      </c>
      <c r="AF42" s="53">
        <v>-0.001739</v>
      </c>
      <c r="AG42" s="53">
        <v>-0.002063</v>
      </c>
      <c r="AH42" s="53">
        <v>-0.002307</v>
      </c>
      <c r="AI42" s="53">
        <v>-0.002545</v>
      </c>
      <c r="AJ42" s="53">
        <v>-0.002695</v>
      </c>
    </row>
    <row r="43" ht="12.75" customHeight="1">
      <c r="A43" s="53">
        <v>0.01</v>
      </c>
      <c r="B43" s="53">
        <v>0.008026</v>
      </c>
      <c r="C43" s="53">
        <v>0.006507</v>
      </c>
      <c r="D43" s="53">
        <v>0.005359</v>
      </c>
      <c r="E43" s="53">
        <v>0.004633</v>
      </c>
      <c r="F43" s="53">
        <v>0.004265</v>
      </c>
      <c r="G43" s="53">
        <v>0.003903</v>
      </c>
      <c r="H43" s="53">
        <v>0.003542</v>
      </c>
      <c r="I43" s="53">
        <v>0.003288</v>
      </c>
      <c r="J43" s="53">
        <v>0.003307</v>
      </c>
      <c r="K43" s="53">
        <v>0.003085</v>
      </c>
      <c r="L43" s="53">
        <v>0.002842</v>
      </c>
      <c r="M43" s="53">
        <v>0.002891</v>
      </c>
      <c r="N43" s="53">
        <v>0.003009</v>
      </c>
      <c r="O43" s="53">
        <v>0.00291</v>
      </c>
      <c r="P43" s="53">
        <v>0.002728</v>
      </c>
      <c r="Q43" s="53">
        <v>0.002537</v>
      </c>
      <c r="R43" s="53">
        <v>0.002124</v>
      </c>
      <c r="S43" s="53">
        <v>0.001946</v>
      </c>
      <c r="T43" s="53">
        <v>0.001668</v>
      </c>
      <c r="U43" s="53">
        <v>0.00123</v>
      </c>
      <c r="V43" s="53">
        <v>8.24E-4</v>
      </c>
      <c r="W43" s="53">
        <v>0.0</v>
      </c>
      <c r="X43" s="53">
        <v>-0.001273</v>
      </c>
      <c r="Y43" s="53">
        <v>-0.002072</v>
      </c>
      <c r="Z43" s="53">
        <v>-0.002184</v>
      </c>
      <c r="AA43" s="53">
        <v>-0.002117</v>
      </c>
      <c r="AB43" s="53">
        <v>-0.002035</v>
      </c>
      <c r="AC43" s="53">
        <v>-0.002101</v>
      </c>
      <c r="AD43" s="53">
        <v>-0.002366</v>
      </c>
      <c r="AE43" s="53">
        <v>-0.002379</v>
      </c>
      <c r="AF43" s="53">
        <v>-0.002639</v>
      </c>
      <c r="AG43" s="53">
        <v>-0.002929</v>
      </c>
      <c r="AH43" s="53">
        <v>-0.003195</v>
      </c>
      <c r="AI43" s="53">
        <v>-0.003441</v>
      </c>
      <c r="AJ43" s="53">
        <v>-0.003656</v>
      </c>
    </row>
    <row r="44" ht="12.75" customHeight="1">
      <c r="A44" s="53">
        <v>0.010021</v>
      </c>
      <c r="B44" s="53">
        <v>0.008065</v>
      </c>
      <c r="C44" s="53">
        <v>0.006531</v>
      </c>
      <c r="D44" s="53">
        <v>0.005374</v>
      </c>
      <c r="E44" s="53">
        <v>0.004649</v>
      </c>
      <c r="F44" s="53">
        <v>0.004244</v>
      </c>
      <c r="G44" s="53">
        <v>0.003884</v>
      </c>
      <c r="H44" s="53">
        <v>0.003552</v>
      </c>
      <c r="I44" s="53">
        <v>0.003286</v>
      </c>
      <c r="J44" s="53">
        <v>0.003291</v>
      </c>
      <c r="K44" s="53">
        <v>0.003039</v>
      </c>
      <c r="L44" s="53">
        <v>0.002856</v>
      </c>
      <c r="M44" s="53">
        <v>0.002897</v>
      </c>
      <c r="N44" s="53">
        <v>0.003042</v>
      </c>
      <c r="O44" s="53">
        <v>0.002956</v>
      </c>
      <c r="P44" s="53">
        <v>0.002799</v>
      </c>
      <c r="Q44" s="53">
        <v>0.002574</v>
      </c>
      <c r="R44" s="53">
        <v>0.002149</v>
      </c>
      <c r="S44" s="53">
        <v>0.002005</v>
      </c>
      <c r="T44" s="53">
        <v>0.001742</v>
      </c>
      <c r="U44" s="53">
        <v>0.00124</v>
      </c>
      <c r="V44" s="53">
        <v>8.62E-4</v>
      </c>
      <c r="W44" s="53">
        <v>0.0</v>
      </c>
      <c r="X44" s="53">
        <v>-0.001298</v>
      </c>
      <c r="Y44" s="53">
        <v>-0.002095</v>
      </c>
      <c r="Z44" s="53">
        <v>-0.0022</v>
      </c>
      <c r="AA44" s="53">
        <v>-0.002039</v>
      </c>
      <c r="AB44" s="53">
        <v>-0.001961</v>
      </c>
      <c r="AC44" s="53">
        <v>-0.00196</v>
      </c>
      <c r="AD44" s="53">
        <v>-0.002178</v>
      </c>
      <c r="AE44" s="53">
        <v>-0.002166</v>
      </c>
      <c r="AF44" s="53">
        <v>-0.002425</v>
      </c>
      <c r="AG44" s="53">
        <v>-0.002704</v>
      </c>
      <c r="AH44" s="53">
        <v>-0.002986</v>
      </c>
      <c r="AI44" s="53">
        <v>-0.003219</v>
      </c>
      <c r="AJ44" s="53">
        <v>-0.003422</v>
      </c>
    </row>
    <row r="45" ht="12.75" customHeight="1">
      <c r="A45" s="53">
        <v>0.009949</v>
      </c>
      <c r="B45" s="53">
        <v>0.007951</v>
      </c>
      <c r="C45" s="53">
        <v>0.006415</v>
      </c>
      <c r="D45" s="53">
        <v>0.005255</v>
      </c>
      <c r="E45" s="53">
        <v>0.004535</v>
      </c>
      <c r="F45" s="53">
        <v>0.004125</v>
      </c>
      <c r="G45" s="53">
        <v>0.003738</v>
      </c>
      <c r="H45" s="53">
        <v>0.003437</v>
      </c>
      <c r="I45" s="53">
        <v>0.003173</v>
      </c>
      <c r="J45" s="53">
        <v>0.003224</v>
      </c>
      <c r="K45" s="53">
        <v>0.002938</v>
      </c>
      <c r="L45" s="53">
        <v>0.002752</v>
      </c>
      <c r="M45" s="53">
        <v>0.00284</v>
      </c>
      <c r="N45" s="53">
        <v>0.002969</v>
      </c>
      <c r="O45" s="53">
        <v>0.002892</v>
      </c>
      <c r="P45" s="53">
        <v>0.002746</v>
      </c>
      <c r="Q45" s="53">
        <v>0.002503</v>
      </c>
      <c r="R45" s="53">
        <v>0.002136</v>
      </c>
      <c r="S45" s="53">
        <v>0.001957</v>
      </c>
      <c r="T45" s="53">
        <v>0.001667</v>
      </c>
      <c r="U45" s="53">
        <v>0.001281</v>
      </c>
      <c r="V45" s="53">
        <v>8.47E-4</v>
      </c>
      <c r="W45" s="53">
        <v>0.0</v>
      </c>
      <c r="X45" s="53">
        <v>-0.001313</v>
      </c>
      <c r="Y45" s="53">
        <v>-0.002117</v>
      </c>
      <c r="Z45" s="53">
        <v>-0.00222</v>
      </c>
      <c r="AA45" s="53">
        <v>-0.002002</v>
      </c>
      <c r="AB45" s="53">
        <v>-0.001886</v>
      </c>
      <c r="AC45" s="53">
        <v>-0.001827</v>
      </c>
      <c r="AD45" s="53">
        <v>-0.001998</v>
      </c>
      <c r="AE45" s="53">
        <v>-0.00202</v>
      </c>
      <c r="AF45" s="53">
        <v>-0.002218</v>
      </c>
      <c r="AG45" s="53">
        <v>-0.00251</v>
      </c>
      <c r="AH45" s="53">
        <v>-0.002747</v>
      </c>
      <c r="AI45" s="53">
        <v>-0.002986</v>
      </c>
      <c r="AJ45" s="53">
        <v>-0.003186</v>
      </c>
    </row>
    <row r="46" ht="12.75" customHeight="1">
      <c r="A46" s="53">
        <v>0.010042</v>
      </c>
      <c r="B46" s="53">
        <v>0.008066</v>
      </c>
      <c r="C46" s="53">
        <v>0.0065</v>
      </c>
      <c r="D46" s="53">
        <v>0.005345</v>
      </c>
      <c r="E46" s="53">
        <v>0.004604</v>
      </c>
      <c r="F46" s="53">
        <v>0.004151</v>
      </c>
      <c r="G46" s="53">
        <v>0.003773</v>
      </c>
      <c r="H46" s="53">
        <v>0.003435</v>
      </c>
      <c r="I46" s="53">
        <v>0.003225</v>
      </c>
      <c r="J46" s="53">
        <v>0.003219</v>
      </c>
      <c r="K46" s="53">
        <v>0.00296</v>
      </c>
      <c r="L46" s="53">
        <v>0.002745</v>
      </c>
      <c r="M46" s="53">
        <v>0.0028</v>
      </c>
      <c r="N46" s="53">
        <v>0.002987</v>
      </c>
      <c r="O46" s="53">
        <v>0.0028770000000000002</v>
      </c>
      <c r="P46" s="53">
        <v>0.002764</v>
      </c>
      <c r="Q46" s="53">
        <v>0.002533</v>
      </c>
      <c r="R46" s="53">
        <v>0.002169</v>
      </c>
      <c r="S46" s="53">
        <v>0.001979</v>
      </c>
      <c r="T46" s="53">
        <v>0.001709</v>
      </c>
      <c r="U46" s="53">
        <v>0.001265</v>
      </c>
      <c r="V46" s="53">
        <v>8.75E-4</v>
      </c>
      <c r="W46" s="53">
        <v>0.0</v>
      </c>
      <c r="X46" s="53">
        <v>-0.001312</v>
      </c>
      <c r="Y46" s="53">
        <v>-0.002092</v>
      </c>
      <c r="Z46" s="53">
        <v>-0.002138</v>
      </c>
      <c r="AA46" s="53">
        <v>-0.001932</v>
      </c>
      <c r="AB46" s="53">
        <v>-0.00171</v>
      </c>
      <c r="AC46" s="53">
        <v>-0.001653</v>
      </c>
      <c r="AD46" s="53">
        <v>-0.001768</v>
      </c>
      <c r="AE46" s="53">
        <v>-0.001723</v>
      </c>
      <c r="AF46" s="53">
        <v>-0.001961</v>
      </c>
      <c r="AG46" s="53">
        <v>-0.002226</v>
      </c>
      <c r="AH46" s="53">
        <v>-0.002476</v>
      </c>
      <c r="AI46" s="53">
        <v>-0.002722</v>
      </c>
      <c r="AJ46" s="53">
        <v>-0.00291</v>
      </c>
    </row>
    <row r="47" ht="12.75" customHeight="1">
      <c r="A47" s="53">
        <v>0.00996</v>
      </c>
      <c r="B47" s="53">
        <v>0.007982</v>
      </c>
      <c r="C47" s="53">
        <v>0.006421</v>
      </c>
      <c r="D47" s="53">
        <v>0.005278</v>
      </c>
      <c r="E47" s="53">
        <v>0.004505</v>
      </c>
      <c r="F47" s="53">
        <v>0.004051</v>
      </c>
      <c r="G47" s="53">
        <v>0.00368</v>
      </c>
      <c r="H47" s="53">
        <v>0.003302</v>
      </c>
      <c r="I47" s="53">
        <v>0.003122</v>
      </c>
      <c r="J47" s="53">
        <v>0.003152</v>
      </c>
      <c r="K47" s="53">
        <v>0.002858</v>
      </c>
      <c r="L47" s="53">
        <v>0.002681</v>
      </c>
      <c r="M47" s="53">
        <v>0.002725</v>
      </c>
      <c r="N47" s="53">
        <v>0.002888</v>
      </c>
      <c r="O47" s="53">
        <v>0.002797</v>
      </c>
      <c r="P47" s="53">
        <v>0.002727</v>
      </c>
      <c r="Q47" s="53">
        <v>0.00249</v>
      </c>
      <c r="R47" s="53">
        <v>0.002139</v>
      </c>
      <c r="S47" s="53">
        <v>0.001977</v>
      </c>
      <c r="T47" s="53">
        <v>0.001703</v>
      </c>
      <c r="U47" s="53">
        <v>0.001215</v>
      </c>
      <c r="V47" s="53">
        <v>8.39E-4</v>
      </c>
      <c r="W47" s="53">
        <v>0.0</v>
      </c>
      <c r="X47" s="53">
        <v>-0.001297</v>
      </c>
      <c r="Y47" s="53">
        <v>-0.002039</v>
      </c>
      <c r="Z47" s="53">
        <v>-0.002076</v>
      </c>
      <c r="AA47" s="53">
        <v>-0.001838</v>
      </c>
      <c r="AB47" s="53">
        <v>-0.001621</v>
      </c>
      <c r="AC47" s="53">
        <v>-0.001456</v>
      </c>
      <c r="AD47" s="53">
        <v>-0.001597</v>
      </c>
      <c r="AE47" s="53">
        <v>-0.001526</v>
      </c>
      <c r="AF47" s="53">
        <v>-0.001757</v>
      </c>
      <c r="AG47" s="53">
        <v>-0.002044</v>
      </c>
      <c r="AH47" s="53">
        <v>-0.002269</v>
      </c>
      <c r="AI47" s="53">
        <v>-0.002517</v>
      </c>
      <c r="AJ47" s="53">
        <v>-0.002665</v>
      </c>
    </row>
    <row r="48" ht="12.75" customHeight="1">
      <c r="A48" s="53">
        <v>0.009849</v>
      </c>
      <c r="B48" s="53">
        <v>0.007887</v>
      </c>
      <c r="C48" s="53">
        <v>0.006341</v>
      </c>
      <c r="D48" s="53">
        <v>0.005174</v>
      </c>
      <c r="E48" s="53">
        <v>0.004394</v>
      </c>
      <c r="F48" s="53">
        <v>0.003925</v>
      </c>
      <c r="G48" s="53">
        <v>0.003571</v>
      </c>
      <c r="H48" s="53">
        <v>0.00321</v>
      </c>
      <c r="I48" s="53">
        <v>0.003083</v>
      </c>
      <c r="J48" s="53">
        <v>0.003039</v>
      </c>
      <c r="K48" s="53">
        <v>0.002773</v>
      </c>
      <c r="L48" s="53">
        <v>0.002613</v>
      </c>
      <c r="M48" s="53">
        <v>0.002641</v>
      </c>
      <c r="N48" s="53">
        <v>0.00284</v>
      </c>
      <c r="O48" s="53">
        <v>0.002738</v>
      </c>
      <c r="P48" s="53">
        <v>0.002653</v>
      </c>
      <c r="Q48" s="53">
        <v>0.002435</v>
      </c>
      <c r="R48" s="53">
        <v>0.002076</v>
      </c>
      <c r="S48" s="53">
        <v>0.001888</v>
      </c>
      <c r="T48" s="53">
        <v>0.00165</v>
      </c>
      <c r="U48" s="53">
        <v>0.001165</v>
      </c>
      <c r="V48" s="53">
        <v>8.47E-4</v>
      </c>
      <c r="W48" s="53">
        <v>0.0</v>
      </c>
      <c r="X48" s="53">
        <v>-0.001254</v>
      </c>
      <c r="Y48" s="53">
        <v>-0.001979</v>
      </c>
      <c r="Z48" s="53">
        <v>-0.001979</v>
      </c>
      <c r="AA48" s="53">
        <v>-0.001702</v>
      </c>
      <c r="AB48" s="53">
        <v>-0.00143</v>
      </c>
      <c r="AC48" s="53">
        <v>-0.0013</v>
      </c>
      <c r="AD48" s="53">
        <v>-0.001369</v>
      </c>
      <c r="AE48" s="53">
        <v>-0.001307</v>
      </c>
      <c r="AF48" s="53">
        <v>-0.00154</v>
      </c>
      <c r="AG48" s="53">
        <v>-0.001787</v>
      </c>
      <c r="AH48" s="53">
        <v>-0.002008</v>
      </c>
      <c r="AI48" s="53">
        <v>-0.002298</v>
      </c>
      <c r="AJ48" s="53">
        <v>-0.002425</v>
      </c>
    </row>
    <row r="49" ht="12.75" customHeight="1">
      <c r="A49" s="53">
        <v>0.009612</v>
      </c>
      <c r="B49" s="53">
        <v>0.007687</v>
      </c>
      <c r="C49" s="53">
        <v>0.006172</v>
      </c>
      <c r="D49" s="53">
        <v>0.005045</v>
      </c>
      <c r="E49" s="53">
        <v>0.004257</v>
      </c>
      <c r="F49" s="53">
        <v>0.003788</v>
      </c>
      <c r="G49" s="53">
        <v>0.003408</v>
      </c>
      <c r="H49" s="53">
        <v>0.0031</v>
      </c>
      <c r="I49" s="53">
        <v>0.002955</v>
      </c>
      <c r="J49" s="53">
        <v>0.002932</v>
      </c>
      <c r="K49" s="53">
        <v>0.002668</v>
      </c>
      <c r="L49" s="53">
        <v>0.002504</v>
      </c>
      <c r="M49" s="53">
        <v>0.002564</v>
      </c>
      <c r="N49" s="53">
        <v>0.002742</v>
      </c>
      <c r="O49" s="53">
        <v>0.002631</v>
      </c>
      <c r="P49" s="53">
        <v>0.002604</v>
      </c>
      <c r="Q49" s="53">
        <v>0.002353</v>
      </c>
      <c r="R49" s="53">
        <v>0.002</v>
      </c>
      <c r="S49" s="53">
        <v>0.00181</v>
      </c>
      <c r="T49" s="53">
        <v>0.001618</v>
      </c>
      <c r="U49" s="53">
        <v>0.001132</v>
      </c>
      <c r="V49" s="53">
        <v>7.94E-4</v>
      </c>
      <c r="W49" s="53">
        <v>0.0</v>
      </c>
      <c r="X49" s="53">
        <v>-0.001262</v>
      </c>
      <c r="Y49" s="53">
        <v>-0.001956</v>
      </c>
      <c r="Z49" s="53">
        <v>-0.001922</v>
      </c>
      <c r="AA49" s="53">
        <v>-0.001679</v>
      </c>
      <c r="AB49" s="53">
        <v>-0.001392</v>
      </c>
      <c r="AC49" s="53">
        <v>-0.00121</v>
      </c>
      <c r="AD49" s="53">
        <v>-0.00127</v>
      </c>
      <c r="AE49" s="53">
        <v>-0.001176</v>
      </c>
      <c r="AF49" s="53">
        <v>-0.001366</v>
      </c>
      <c r="AG49" s="53">
        <v>-0.001657</v>
      </c>
      <c r="AH49" s="53">
        <v>-0.001854</v>
      </c>
      <c r="AI49" s="53">
        <v>-0.002129</v>
      </c>
      <c r="AJ49" s="53">
        <v>-0.002273</v>
      </c>
    </row>
    <row r="50" ht="12.75" customHeight="1">
      <c r="A50" s="53">
        <v>0.009515</v>
      </c>
      <c r="B50" s="53">
        <v>0.007555</v>
      </c>
      <c r="C50" s="53">
        <v>0.005979</v>
      </c>
      <c r="D50" s="53">
        <v>0.004804</v>
      </c>
      <c r="E50" s="53">
        <v>0.004021</v>
      </c>
      <c r="F50" s="53">
        <v>0.003556</v>
      </c>
      <c r="G50" s="53">
        <v>0.00325</v>
      </c>
      <c r="H50" s="53">
        <v>0.002894</v>
      </c>
      <c r="I50" s="53">
        <v>0.002827</v>
      </c>
      <c r="J50" s="53">
        <v>0.002797</v>
      </c>
      <c r="K50" s="53">
        <v>0.002554</v>
      </c>
      <c r="L50" s="53">
        <v>0.002377</v>
      </c>
      <c r="M50" s="53">
        <v>0.002454</v>
      </c>
      <c r="N50" s="53">
        <v>0.002623</v>
      </c>
      <c r="O50" s="53">
        <v>0.002537</v>
      </c>
      <c r="P50" s="53">
        <v>0.00251</v>
      </c>
      <c r="Q50" s="53">
        <v>0.002316</v>
      </c>
      <c r="R50" s="53">
        <v>0.001993</v>
      </c>
      <c r="S50" s="53">
        <v>0.001814</v>
      </c>
      <c r="T50" s="53">
        <v>0.001577</v>
      </c>
      <c r="U50" s="53">
        <v>0.00112</v>
      </c>
      <c r="V50" s="53">
        <v>8.07E-4</v>
      </c>
      <c r="W50" s="53">
        <v>0.0</v>
      </c>
      <c r="X50" s="53">
        <v>-0.001219</v>
      </c>
      <c r="Y50" s="53">
        <v>-0.001842</v>
      </c>
      <c r="Z50" s="53">
        <v>-0.001807</v>
      </c>
      <c r="AA50" s="53">
        <v>-0.001531</v>
      </c>
      <c r="AB50" s="53">
        <v>-0.001201</v>
      </c>
      <c r="AC50" s="53">
        <v>-0.001005</v>
      </c>
      <c r="AD50" s="53">
        <v>-0.001035</v>
      </c>
      <c r="AE50" s="53">
        <v>-9.75E-4</v>
      </c>
      <c r="AF50" s="53">
        <v>-0.001128</v>
      </c>
      <c r="AG50" s="53">
        <v>-0.0014</v>
      </c>
      <c r="AH50" s="53">
        <v>-0.001605</v>
      </c>
      <c r="AI50" s="53">
        <v>-0.001854</v>
      </c>
      <c r="AJ50" s="53">
        <v>-0.002014</v>
      </c>
    </row>
    <row r="51" ht="12.75" customHeight="1">
      <c r="A51" s="53">
        <v>0.009328</v>
      </c>
      <c r="B51" s="53">
        <v>0.007361</v>
      </c>
      <c r="C51" s="53">
        <v>0.005791</v>
      </c>
      <c r="D51" s="53">
        <v>0.0046</v>
      </c>
      <c r="E51" s="53">
        <v>0.003853</v>
      </c>
      <c r="F51" s="53">
        <v>0.003424</v>
      </c>
      <c r="G51" s="53">
        <v>0.003063</v>
      </c>
      <c r="H51" s="53">
        <v>0.002789</v>
      </c>
      <c r="I51" s="53">
        <v>0.002716</v>
      </c>
      <c r="J51" s="53">
        <v>0.00269</v>
      </c>
      <c r="K51" s="53">
        <v>0.002409</v>
      </c>
      <c r="L51" s="53">
        <v>0.002255</v>
      </c>
      <c r="M51" s="53">
        <v>0.002315</v>
      </c>
      <c r="N51" s="53">
        <v>0.002526</v>
      </c>
      <c r="O51" s="53">
        <v>0.002411</v>
      </c>
      <c r="P51" s="53">
        <v>0.002377</v>
      </c>
      <c r="Q51" s="53">
        <v>0.002179</v>
      </c>
      <c r="R51" s="53">
        <v>0.001868</v>
      </c>
      <c r="S51" s="53">
        <v>0.001692</v>
      </c>
      <c r="T51" s="53">
        <v>0.001509</v>
      </c>
      <c r="U51" s="53">
        <v>0.0011</v>
      </c>
      <c r="V51" s="53">
        <v>7.24E-4</v>
      </c>
      <c r="W51" s="53">
        <v>0.0</v>
      </c>
      <c r="X51" s="53">
        <v>-0.001139</v>
      </c>
      <c r="Y51" s="53">
        <v>-0.001744</v>
      </c>
      <c r="Z51" s="53">
        <v>-0.001644</v>
      </c>
      <c r="AA51" s="53">
        <v>-0.00132</v>
      </c>
      <c r="AB51" s="53">
        <v>-9.83E-4</v>
      </c>
      <c r="AC51" s="53">
        <v>-7.55E-4</v>
      </c>
      <c r="AD51" s="53">
        <v>-7.54E-4</v>
      </c>
      <c r="AE51" s="53">
        <v>-7.05E-4</v>
      </c>
      <c r="AF51" s="53">
        <v>-8.66E-4</v>
      </c>
      <c r="AG51" s="53">
        <v>-0.001119</v>
      </c>
      <c r="AH51" s="53">
        <v>-0.001308</v>
      </c>
      <c r="AI51" s="53">
        <v>-0.001556</v>
      </c>
      <c r="AJ51" s="53">
        <v>-0.001711</v>
      </c>
    </row>
    <row r="52" ht="12.75" customHeight="1">
      <c r="A52" s="53">
        <v>0.009103</v>
      </c>
      <c r="B52" s="53">
        <v>0.007142</v>
      </c>
      <c r="C52" s="53">
        <v>0.005571</v>
      </c>
      <c r="D52" s="53">
        <v>0.004401</v>
      </c>
      <c r="E52" s="53">
        <v>0.003704</v>
      </c>
      <c r="F52" s="53">
        <v>0.003257</v>
      </c>
      <c r="G52" s="53">
        <v>0.002921</v>
      </c>
      <c r="H52" s="53">
        <v>0.00267</v>
      </c>
      <c r="I52" s="53">
        <v>0.002638</v>
      </c>
      <c r="J52" s="53">
        <v>0.00257</v>
      </c>
      <c r="K52" s="53">
        <v>0.002324</v>
      </c>
      <c r="L52" s="53">
        <v>0.002193</v>
      </c>
      <c r="M52" s="53">
        <v>0.00223</v>
      </c>
      <c r="N52" s="53">
        <v>0.002418</v>
      </c>
      <c r="O52" s="53">
        <v>0.002369</v>
      </c>
      <c r="P52" s="53">
        <v>0.002354</v>
      </c>
      <c r="Q52" s="53">
        <v>0.002128</v>
      </c>
      <c r="R52" s="53">
        <v>0.001856</v>
      </c>
      <c r="S52" s="53">
        <v>0.001661</v>
      </c>
      <c r="T52" s="53">
        <v>0.00146</v>
      </c>
      <c r="U52" s="53">
        <v>0.001035</v>
      </c>
      <c r="V52" s="53">
        <v>6.77E-4</v>
      </c>
      <c r="W52" s="53">
        <v>0.0</v>
      </c>
      <c r="X52" s="53">
        <v>-0.001127</v>
      </c>
      <c r="Y52" s="53">
        <v>-0.001724</v>
      </c>
      <c r="Z52" s="53">
        <v>-0.001617</v>
      </c>
      <c r="AA52" s="53">
        <v>-0.001281</v>
      </c>
      <c r="AB52" s="53">
        <v>-8.92E-4</v>
      </c>
      <c r="AC52" s="53">
        <v>-6.48E-4</v>
      </c>
      <c r="AD52" s="53">
        <v>-5.99E-4</v>
      </c>
      <c r="AE52" s="53">
        <v>-5.49E-4</v>
      </c>
      <c r="AF52" s="53">
        <v>-6.96E-4</v>
      </c>
      <c r="AG52" s="53">
        <v>-9.43E-4</v>
      </c>
      <c r="AH52" s="53">
        <v>-0.001126</v>
      </c>
      <c r="AI52" s="53">
        <v>-0.00141</v>
      </c>
      <c r="AJ52" s="53">
        <v>-0.001545</v>
      </c>
    </row>
    <row r="53" ht="12.75" customHeight="1">
      <c r="A53" s="53">
        <v>0.008747</v>
      </c>
      <c r="B53" s="53">
        <v>0.006848</v>
      </c>
      <c r="C53" s="53">
        <v>0.005304</v>
      </c>
      <c r="D53" s="53">
        <v>0.004131</v>
      </c>
      <c r="E53" s="53">
        <v>0.003477</v>
      </c>
      <c r="F53" s="53">
        <v>0.003072</v>
      </c>
      <c r="G53" s="53">
        <v>0.00275</v>
      </c>
      <c r="H53" s="53">
        <v>0.002523</v>
      </c>
      <c r="I53" s="53">
        <v>0.002498</v>
      </c>
      <c r="J53" s="53">
        <v>0.002431</v>
      </c>
      <c r="K53" s="53">
        <v>0.00221</v>
      </c>
      <c r="L53" s="53">
        <v>0.002117</v>
      </c>
      <c r="M53" s="53">
        <v>0.002126</v>
      </c>
      <c r="N53" s="53">
        <v>0.002327</v>
      </c>
      <c r="O53" s="53">
        <v>0.002258</v>
      </c>
      <c r="P53" s="53">
        <v>0.002261</v>
      </c>
      <c r="Q53" s="53">
        <v>0.002038</v>
      </c>
      <c r="R53" s="53">
        <v>0.001773</v>
      </c>
      <c r="S53" s="53">
        <v>0.001587</v>
      </c>
      <c r="T53" s="53">
        <v>0.001394</v>
      </c>
      <c r="U53" s="53">
        <v>9.93E-4</v>
      </c>
      <c r="V53" s="53">
        <v>6.66E-4</v>
      </c>
      <c r="W53" s="53">
        <v>0.0</v>
      </c>
      <c r="X53" s="53">
        <v>-0.001078</v>
      </c>
      <c r="Y53" s="53">
        <v>-0.0016</v>
      </c>
      <c r="Z53" s="53">
        <v>-0.001521</v>
      </c>
      <c r="AA53" s="53">
        <v>-0.001135</v>
      </c>
      <c r="AB53" s="53">
        <v>-7.73E-4</v>
      </c>
      <c r="AC53" s="53">
        <v>-5.17E-4</v>
      </c>
      <c r="AD53" s="53">
        <v>-4.46E-4</v>
      </c>
      <c r="AE53" s="53">
        <v>-4.24E-4</v>
      </c>
      <c r="AF53" s="53">
        <v>-5.5E-4</v>
      </c>
      <c r="AG53" s="53">
        <v>-8.15E-4</v>
      </c>
      <c r="AH53" s="53">
        <v>-9.73E-4</v>
      </c>
      <c r="AI53" s="53">
        <v>-0.00127</v>
      </c>
      <c r="AJ53" s="53">
        <v>-0.00139</v>
      </c>
    </row>
    <row r="54" ht="12.75" customHeight="1">
      <c r="A54" s="53">
        <v>0.008365</v>
      </c>
      <c r="B54" s="53">
        <v>0.00651</v>
      </c>
      <c r="C54" s="53">
        <v>0.005009</v>
      </c>
      <c r="D54" s="53">
        <v>0.00389</v>
      </c>
      <c r="E54" s="53">
        <v>0.003276</v>
      </c>
      <c r="F54" s="53">
        <v>0.002866</v>
      </c>
      <c r="G54" s="53">
        <v>0.002575</v>
      </c>
      <c r="H54" s="53">
        <v>0.002361</v>
      </c>
      <c r="I54" s="53">
        <v>0.002398</v>
      </c>
      <c r="J54" s="53">
        <v>0.002306</v>
      </c>
      <c r="K54" s="53">
        <v>0.002104</v>
      </c>
      <c r="L54" s="53">
        <v>0.002011</v>
      </c>
      <c r="M54" s="53">
        <v>0.002062</v>
      </c>
      <c r="N54" s="53">
        <v>0.002249</v>
      </c>
      <c r="O54" s="53">
        <v>0.002197</v>
      </c>
      <c r="P54" s="53">
        <v>0.002157</v>
      </c>
      <c r="Q54" s="53">
        <v>0.001943</v>
      </c>
      <c r="R54" s="53">
        <v>0.001752</v>
      </c>
      <c r="S54" s="53">
        <v>0.00152</v>
      </c>
      <c r="T54" s="53">
        <v>0.001392</v>
      </c>
      <c r="U54" s="53">
        <v>9.6E-4</v>
      </c>
      <c r="V54" s="53">
        <v>6.28E-4</v>
      </c>
      <c r="W54" s="53">
        <v>0.0</v>
      </c>
      <c r="X54" s="53">
        <v>-0.001033</v>
      </c>
      <c r="Y54" s="53">
        <v>-0.001534</v>
      </c>
      <c r="Z54" s="53">
        <v>-0.001409</v>
      </c>
      <c r="AA54" s="53">
        <v>-0.001015</v>
      </c>
      <c r="AB54" s="53">
        <v>-6.46E-4</v>
      </c>
      <c r="AC54" s="53">
        <v>-3.92E-4</v>
      </c>
      <c r="AD54" s="53">
        <v>-3.31E-4</v>
      </c>
      <c r="AE54" s="53">
        <v>-2.93E-4</v>
      </c>
      <c r="AF54" s="53">
        <v>-4.31E-4</v>
      </c>
      <c r="AG54" s="53">
        <v>-6.5E-4</v>
      </c>
      <c r="AH54" s="53">
        <v>-8.55E-4</v>
      </c>
      <c r="AI54" s="53">
        <v>-0.001127</v>
      </c>
      <c r="AJ54" s="53">
        <v>-0.001261</v>
      </c>
    </row>
    <row r="55" ht="12.75" customHeight="1">
      <c r="A55" s="53">
        <v>0.007988</v>
      </c>
      <c r="B55" s="53">
        <v>0.006175</v>
      </c>
      <c r="C55" s="53">
        <v>0.00468</v>
      </c>
      <c r="D55" s="53">
        <v>0.003613</v>
      </c>
      <c r="E55" s="53">
        <v>0.002993</v>
      </c>
      <c r="F55" s="53">
        <v>0.002635</v>
      </c>
      <c r="G55" s="53">
        <v>0.002384</v>
      </c>
      <c r="H55" s="53">
        <v>0.00219</v>
      </c>
      <c r="I55" s="53">
        <v>0.002225</v>
      </c>
      <c r="J55" s="53">
        <v>0.002154</v>
      </c>
      <c r="K55" s="53">
        <v>0.00197</v>
      </c>
      <c r="L55" s="53">
        <v>0.001913</v>
      </c>
      <c r="M55" s="53">
        <v>0.001946</v>
      </c>
      <c r="N55" s="53">
        <v>0.002115</v>
      </c>
      <c r="O55" s="53">
        <v>0.002052</v>
      </c>
      <c r="P55" s="53">
        <v>0.002066</v>
      </c>
      <c r="Q55" s="53">
        <v>0.001885</v>
      </c>
      <c r="R55" s="53">
        <v>0.001654</v>
      </c>
      <c r="S55" s="53">
        <v>0.001455</v>
      </c>
      <c r="T55" s="53">
        <v>0.001294</v>
      </c>
      <c r="U55" s="53">
        <v>9.01E-4</v>
      </c>
      <c r="V55" s="53">
        <v>5.97E-4</v>
      </c>
      <c r="W55" s="53">
        <v>0.0</v>
      </c>
      <c r="X55" s="53">
        <v>-0.00101</v>
      </c>
      <c r="Y55" s="53">
        <v>-0.001481</v>
      </c>
      <c r="Z55" s="53">
        <v>-0.001341</v>
      </c>
      <c r="AA55" s="53">
        <v>-9.55E-4</v>
      </c>
      <c r="AB55" s="53">
        <v>-5.67E-4</v>
      </c>
      <c r="AC55" s="53">
        <v>-3.55E-4</v>
      </c>
      <c r="AD55" s="53">
        <v>-2.68E-4</v>
      </c>
      <c r="AE55" s="53">
        <v>-2.3E-4</v>
      </c>
      <c r="AF55" s="53">
        <v>-3.91E-4</v>
      </c>
      <c r="AG55" s="53">
        <v>-5.86E-4</v>
      </c>
      <c r="AH55" s="53">
        <v>-7.72E-4</v>
      </c>
      <c r="AI55" s="53">
        <v>-0.001031</v>
      </c>
      <c r="AJ55" s="53">
        <v>-0.001171</v>
      </c>
    </row>
    <row r="56" ht="12.75" customHeight="1">
      <c r="A56" s="53">
        <v>0.007624</v>
      </c>
      <c r="B56" s="53">
        <v>0.005853</v>
      </c>
      <c r="C56" s="53">
        <v>0.004408</v>
      </c>
      <c r="D56" s="53">
        <v>0.003369</v>
      </c>
      <c r="E56" s="53">
        <v>0.002784</v>
      </c>
      <c r="F56" s="53">
        <v>0.002429</v>
      </c>
      <c r="G56" s="53">
        <v>0.002223</v>
      </c>
      <c r="H56" s="53">
        <v>0.00203</v>
      </c>
      <c r="I56" s="53">
        <v>0.002094</v>
      </c>
      <c r="J56" s="53">
        <v>0.002016</v>
      </c>
      <c r="K56" s="53">
        <v>0.001853</v>
      </c>
      <c r="L56" s="53">
        <v>0.001802</v>
      </c>
      <c r="M56" s="53">
        <v>0.00185</v>
      </c>
      <c r="N56" s="53">
        <v>0.001998</v>
      </c>
      <c r="O56" s="53">
        <v>0.001935</v>
      </c>
      <c r="P56" s="53">
        <v>0.001982</v>
      </c>
      <c r="Q56" s="53">
        <v>0.00176</v>
      </c>
      <c r="R56" s="53">
        <v>0.001576</v>
      </c>
      <c r="S56" s="53">
        <v>0.001398</v>
      </c>
      <c r="T56" s="53">
        <v>0.001236</v>
      </c>
      <c r="U56" s="53">
        <v>8.48E-4</v>
      </c>
      <c r="V56" s="53">
        <v>5.76E-4</v>
      </c>
      <c r="W56" s="53">
        <v>0.0</v>
      </c>
      <c r="X56" s="53">
        <v>-9.65E-4</v>
      </c>
      <c r="Y56" s="53">
        <v>-0.001392</v>
      </c>
      <c r="Z56" s="53">
        <v>-0.001258</v>
      </c>
      <c r="AA56" s="53">
        <v>-8.85E-4</v>
      </c>
      <c r="AB56" s="53">
        <v>-5.3E-4</v>
      </c>
      <c r="AC56" s="53">
        <v>-2.86E-4</v>
      </c>
      <c r="AD56" s="53">
        <v>-2.22E-4</v>
      </c>
      <c r="AE56" s="53">
        <v>-1.73E-4</v>
      </c>
      <c r="AF56" s="53">
        <v>-3.29E-4</v>
      </c>
      <c r="AG56" s="53">
        <v>-5.54E-4</v>
      </c>
      <c r="AH56" s="53">
        <v>-6.99E-4</v>
      </c>
      <c r="AI56" s="53">
        <v>-9.83E-4</v>
      </c>
      <c r="AJ56" s="53">
        <v>-0.001139</v>
      </c>
    </row>
    <row r="57" ht="12.75" customHeight="1">
      <c r="A57" s="53">
        <v>0.007268</v>
      </c>
      <c r="B57" s="53">
        <v>0.005544</v>
      </c>
      <c r="C57" s="53">
        <v>0.004155</v>
      </c>
      <c r="D57" s="53">
        <v>0.003144</v>
      </c>
      <c r="E57" s="53">
        <v>0.002615</v>
      </c>
      <c r="F57" s="53">
        <v>0.002247</v>
      </c>
      <c r="G57" s="53">
        <v>0.002051</v>
      </c>
      <c r="H57" s="53">
        <v>0.001901</v>
      </c>
      <c r="I57" s="53">
        <v>0.001971</v>
      </c>
      <c r="J57" s="53">
        <v>0.001901</v>
      </c>
      <c r="K57" s="53">
        <v>0.001761</v>
      </c>
      <c r="L57" s="53">
        <v>0.001675</v>
      </c>
      <c r="M57" s="53">
        <v>0.001787</v>
      </c>
      <c r="N57" s="53">
        <v>0.001908</v>
      </c>
      <c r="O57" s="53">
        <v>0.001866</v>
      </c>
      <c r="P57" s="53">
        <v>0.001911</v>
      </c>
      <c r="Q57" s="53">
        <v>0.001721</v>
      </c>
      <c r="R57" s="53">
        <v>0.001573</v>
      </c>
      <c r="S57" s="53">
        <v>0.001351</v>
      </c>
      <c r="T57" s="53">
        <v>0.001179</v>
      </c>
      <c r="U57" s="53">
        <v>8.13E-4</v>
      </c>
      <c r="V57" s="53">
        <v>5.3E-4</v>
      </c>
      <c r="W57" s="53">
        <v>0.0</v>
      </c>
      <c r="X57" s="53">
        <v>-8.87E-4</v>
      </c>
      <c r="Y57" s="53">
        <v>-0.001286</v>
      </c>
      <c r="Z57" s="53">
        <v>-0.001126</v>
      </c>
      <c r="AA57" s="53">
        <v>-7.47E-4</v>
      </c>
      <c r="AB57" s="53">
        <v>-3.8E-4</v>
      </c>
      <c r="AC57" s="53">
        <v>-1.51E-4</v>
      </c>
      <c r="AD57" s="53">
        <v>-5.7E-5</v>
      </c>
      <c r="AE57" s="53">
        <v>-2.9E-5</v>
      </c>
      <c r="AF57" s="53">
        <v>-1.53E-4</v>
      </c>
      <c r="AG57" s="53">
        <v>-4.02E-4</v>
      </c>
      <c r="AH57" s="53">
        <v>-5.58E-4</v>
      </c>
      <c r="AI57" s="53">
        <v>-8.28E-4</v>
      </c>
      <c r="AJ57" s="53">
        <v>-9.8E-4</v>
      </c>
    </row>
    <row r="58" ht="12.75" customHeight="1">
      <c r="A58" s="53">
        <v>0.006879</v>
      </c>
      <c r="B58" s="53">
        <v>0.005214</v>
      </c>
      <c r="C58" s="53">
        <v>0.003842</v>
      </c>
      <c r="D58" s="53">
        <v>0.002881</v>
      </c>
      <c r="E58" s="53">
        <v>0.002356</v>
      </c>
      <c r="F58" s="53">
        <v>0.002023</v>
      </c>
      <c r="G58" s="53">
        <v>0.00184</v>
      </c>
      <c r="H58" s="53">
        <v>0.001733</v>
      </c>
      <c r="I58" s="53">
        <v>0.001811</v>
      </c>
      <c r="J58" s="53">
        <v>0.001731</v>
      </c>
      <c r="K58" s="53">
        <v>0.001637</v>
      </c>
      <c r="L58" s="53">
        <v>0.001574</v>
      </c>
      <c r="M58" s="53">
        <v>0.001662</v>
      </c>
      <c r="N58" s="53">
        <v>0.001801</v>
      </c>
      <c r="O58" s="53">
        <v>0.001756</v>
      </c>
      <c r="P58" s="53">
        <v>0.001815</v>
      </c>
      <c r="Q58" s="53">
        <v>0.001615</v>
      </c>
      <c r="R58" s="53">
        <v>0.001462</v>
      </c>
      <c r="S58" s="53">
        <v>0.001296</v>
      </c>
      <c r="T58" s="53">
        <v>0.001126</v>
      </c>
      <c r="U58" s="53">
        <v>7.97E-4</v>
      </c>
      <c r="V58" s="53">
        <v>4.91E-4</v>
      </c>
      <c r="W58" s="53">
        <v>0.0</v>
      </c>
      <c r="X58" s="53">
        <v>-8.84E-4</v>
      </c>
      <c r="Y58" s="53">
        <v>-0.001266</v>
      </c>
      <c r="Z58" s="53">
        <v>-0.001139</v>
      </c>
      <c r="AA58" s="53">
        <v>-7.66E-4</v>
      </c>
      <c r="AB58" s="53">
        <v>-4.21E-4</v>
      </c>
      <c r="AC58" s="53">
        <v>-2.04E-4</v>
      </c>
      <c r="AD58" s="53">
        <v>-1.17E-4</v>
      </c>
      <c r="AE58" s="53">
        <v>-9.8E-5</v>
      </c>
      <c r="AF58" s="53">
        <v>-2.16E-4</v>
      </c>
      <c r="AG58" s="53">
        <v>-4.54E-4</v>
      </c>
      <c r="AH58" s="53">
        <v>-6.22E-4</v>
      </c>
      <c r="AI58" s="53">
        <v>-8.91E-4</v>
      </c>
      <c r="AJ58" s="53">
        <v>-0.001032</v>
      </c>
    </row>
    <row r="59" ht="12.75" customHeight="1">
      <c r="A59" s="53">
        <v>0.006614</v>
      </c>
      <c r="B59" s="53">
        <v>0.004991</v>
      </c>
      <c r="C59" s="53">
        <v>0.003707</v>
      </c>
      <c r="D59" s="53">
        <v>0.002787</v>
      </c>
      <c r="E59" s="53">
        <v>0.002331</v>
      </c>
      <c r="F59" s="53">
        <v>0.001995</v>
      </c>
      <c r="G59" s="53">
        <v>0.001866</v>
      </c>
      <c r="H59" s="53">
        <v>0.00175</v>
      </c>
      <c r="I59" s="53">
        <v>0.001814</v>
      </c>
      <c r="J59" s="53">
        <v>0.001746</v>
      </c>
      <c r="K59" s="53">
        <v>0.001662</v>
      </c>
      <c r="L59" s="53">
        <v>0.001605</v>
      </c>
      <c r="M59" s="53">
        <v>0.001654</v>
      </c>
      <c r="N59" s="53">
        <v>0.001794</v>
      </c>
      <c r="O59" s="53">
        <v>0.001718</v>
      </c>
      <c r="P59" s="53">
        <v>0.001783</v>
      </c>
      <c r="Q59" s="53">
        <v>0.001603</v>
      </c>
      <c r="R59" s="53">
        <v>0.001467</v>
      </c>
      <c r="S59" s="53">
        <v>0.001285</v>
      </c>
      <c r="T59" s="53">
        <v>0.001085</v>
      </c>
      <c r="U59" s="53">
        <v>7.75E-4</v>
      </c>
      <c r="V59" s="53">
        <v>4.88E-4</v>
      </c>
      <c r="W59" s="53">
        <v>0.0</v>
      </c>
      <c r="X59" s="53">
        <v>-8.64E-4</v>
      </c>
      <c r="Y59" s="53">
        <v>-0.001214</v>
      </c>
      <c r="Z59" s="53">
        <v>-0.001059</v>
      </c>
      <c r="AA59" s="53">
        <v>-7.02E-4</v>
      </c>
      <c r="AB59" s="53">
        <v>-3.74E-4</v>
      </c>
      <c r="AC59" s="53">
        <v>-1.76E-4</v>
      </c>
      <c r="AD59" s="53">
        <v>-9.5E-5</v>
      </c>
      <c r="AE59" s="53">
        <v>-7.0E-5</v>
      </c>
      <c r="AF59" s="53">
        <v>-1.78E-4</v>
      </c>
      <c r="AG59" s="53">
        <v>-4.35E-4</v>
      </c>
      <c r="AH59" s="53">
        <v>-6.13E-4</v>
      </c>
      <c r="AI59" s="53">
        <v>-8.59E-4</v>
      </c>
      <c r="AJ59" s="53">
        <v>-0.001002</v>
      </c>
    </row>
    <row r="60" ht="12.75" customHeight="1">
      <c r="A60" s="53">
        <v>0.006458</v>
      </c>
      <c r="B60" s="53">
        <v>0.004912</v>
      </c>
      <c r="C60" s="53">
        <v>0.003635</v>
      </c>
      <c r="D60" s="53">
        <v>0.002733</v>
      </c>
      <c r="E60" s="53">
        <v>0.002258</v>
      </c>
      <c r="F60" s="53">
        <v>0.001951</v>
      </c>
      <c r="G60" s="53">
        <v>0.00179</v>
      </c>
      <c r="H60" s="53">
        <v>0.001702</v>
      </c>
      <c r="I60" s="53">
        <v>0.001758</v>
      </c>
      <c r="J60" s="53">
        <v>0.001694</v>
      </c>
      <c r="K60" s="53">
        <v>0.001579</v>
      </c>
      <c r="L60" s="53">
        <v>0.001522</v>
      </c>
      <c r="M60" s="53">
        <v>0.001618</v>
      </c>
      <c r="N60" s="53">
        <v>0.00171</v>
      </c>
      <c r="O60" s="53">
        <v>0.001674</v>
      </c>
      <c r="P60" s="53">
        <v>0.001729</v>
      </c>
      <c r="Q60" s="53">
        <v>0.001571</v>
      </c>
      <c r="R60" s="53">
        <v>0.001407</v>
      </c>
      <c r="S60" s="53">
        <v>0.001259</v>
      </c>
      <c r="T60" s="53">
        <v>0.001054</v>
      </c>
      <c r="U60" s="53">
        <v>7.81E-4</v>
      </c>
      <c r="V60" s="53">
        <v>4.62E-4</v>
      </c>
      <c r="W60" s="53">
        <v>0.0</v>
      </c>
      <c r="X60" s="53">
        <v>-8.28E-4</v>
      </c>
      <c r="Y60" s="53">
        <v>-0.001164</v>
      </c>
      <c r="Z60" s="53">
        <v>-0.001023</v>
      </c>
      <c r="AA60" s="53">
        <v>-6.99E-4</v>
      </c>
      <c r="AB60" s="53">
        <v>-3.55E-4</v>
      </c>
      <c r="AC60" s="53">
        <v>-1.51E-4</v>
      </c>
      <c r="AD60" s="53">
        <v>-1.26E-4</v>
      </c>
      <c r="AE60" s="53">
        <v>-6.7E-5</v>
      </c>
      <c r="AF60" s="53">
        <v>-1.81E-4</v>
      </c>
      <c r="AG60" s="53">
        <v>-4.34E-4</v>
      </c>
      <c r="AH60" s="53">
        <v>-6.04E-4</v>
      </c>
      <c r="AI60" s="53">
        <v>-8.4E-4</v>
      </c>
      <c r="AJ60" s="53">
        <v>-9.94E-4</v>
      </c>
    </row>
    <row r="61" ht="12.75" customHeight="1">
      <c r="A61" s="53">
        <v>0.006277</v>
      </c>
      <c r="B61" s="53">
        <v>0.004737</v>
      </c>
      <c r="C61" s="53">
        <v>0.00348</v>
      </c>
      <c r="D61" s="53">
        <v>0.00262</v>
      </c>
      <c r="E61" s="53">
        <v>0.002156</v>
      </c>
      <c r="F61" s="53">
        <v>0.001861</v>
      </c>
      <c r="G61" s="53">
        <v>0.001719</v>
      </c>
      <c r="H61" s="53">
        <v>0.001649</v>
      </c>
      <c r="I61" s="53">
        <v>0.001713</v>
      </c>
      <c r="J61" s="53">
        <v>0.001599</v>
      </c>
      <c r="K61" s="53">
        <v>0.00158</v>
      </c>
      <c r="L61" s="53">
        <v>0.001513</v>
      </c>
      <c r="M61" s="53">
        <v>0.001574</v>
      </c>
      <c r="N61" s="53">
        <v>0.001676</v>
      </c>
      <c r="O61" s="53">
        <v>0.001637</v>
      </c>
      <c r="P61" s="53">
        <v>0.001721</v>
      </c>
      <c r="Q61" s="53">
        <v>0.001516</v>
      </c>
      <c r="R61" s="53">
        <v>0.001385</v>
      </c>
      <c r="S61" s="53">
        <v>0.001238</v>
      </c>
      <c r="T61" s="53">
        <v>0.001028</v>
      </c>
      <c r="U61" s="53">
        <v>7.75E-4</v>
      </c>
      <c r="V61" s="53">
        <v>4.6E-4</v>
      </c>
      <c r="W61" s="53">
        <v>0.0</v>
      </c>
      <c r="X61" s="53">
        <v>-7.89E-4</v>
      </c>
      <c r="Y61" s="53">
        <v>-0.001119</v>
      </c>
      <c r="Z61" s="53">
        <v>-9.87E-4</v>
      </c>
      <c r="AA61" s="53">
        <v>-6.39E-4</v>
      </c>
      <c r="AB61" s="53">
        <v>-3.21E-4</v>
      </c>
      <c r="AC61" s="53">
        <v>-1.52E-4</v>
      </c>
      <c r="AD61" s="53">
        <v>-8.4E-5</v>
      </c>
      <c r="AE61" s="53">
        <v>-5.9E-5</v>
      </c>
      <c r="AF61" s="53">
        <v>-1.68E-4</v>
      </c>
      <c r="AG61" s="53">
        <v>-4.13E-4</v>
      </c>
      <c r="AH61" s="53">
        <v>-5.45E-4</v>
      </c>
      <c r="AI61" s="53">
        <v>-8.03E-4</v>
      </c>
      <c r="AJ61" s="53">
        <v>-9.72E-4</v>
      </c>
    </row>
    <row r="62" ht="12.75" customHeight="1">
      <c r="A62" s="53">
        <v>0.006053</v>
      </c>
      <c r="B62" s="53">
        <v>0.004578</v>
      </c>
      <c r="C62" s="53">
        <v>0.00339</v>
      </c>
      <c r="D62" s="53">
        <v>0.002566</v>
      </c>
      <c r="E62" s="53">
        <v>0.002121</v>
      </c>
      <c r="F62" s="53">
        <v>0.001865</v>
      </c>
      <c r="G62" s="53">
        <v>0.001734</v>
      </c>
      <c r="H62" s="53">
        <v>0.001643</v>
      </c>
      <c r="I62" s="53">
        <v>0.00171</v>
      </c>
      <c r="J62" s="53">
        <v>0.001586</v>
      </c>
      <c r="K62" s="53">
        <v>0.001584</v>
      </c>
      <c r="L62" s="53">
        <v>0.001473</v>
      </c>
      <c r="M62" s="53">
        <v>0.001535</v>
      </c>
      <c r="N62" s="53">
        <v>0.00166</v>
      </c>
      <c r="O62" s="53">
        <v>0.00165</v>
      </c>
      <c r="P62" s="53">
        <v>0.001655</v>
      </c>
      <c r="Q62" s="53">
        <v>0.001428</v>
      </c>
      <c r="R62" s="53">
        <v>0.001364</v>
      </c>
      <c r="S62" s="53">
        <v>0.001188</v>
      </c>
      <c r="T62" s="53">
        <v>9.95E-4</v>
      </c>
      <c r="U62" s="53">
        <v>7.26E-4</v>
      </c>
      <c r="V62" s="53">
        <v>4.33E-4</v>
      </c>
      <c r="W62" s="53">
        <v>0.0</v>
      </c>
      <c r="X62" s="53">
        <v>-8.03E-4</v>
      </c>
      <c r="Y62" s="53">
        <v>-0.001133</v>
      </c>
      <c r="Z62" s="53">
        <v>-9.94E-4</v>
      </c>
      <c r="AA62" s="53">
        <v>-6.56E-4</v>
      </c>
      <c r="AB62" s="53">
        <v>-3.79E-4</v>
      </c>
      <c r="AC62" s="53">
        <v>-1.77E-4</v>
      </c>
      <c r="AD62" s="53">
        <v>-1.34E-4</v>
      </c>
      <c r="AE62" s="53">
        <v>-1.31E-4</v>
      </c>
      <c r="AF62" s="53">
        <v>-2.51E-4</v>
      </c>
      <c r="AG62" s="53">
        <v>-4.79E-4</v>
      </c>
      <c r="AH62" s="53">
        <v>-6.52E-4</v>
      </c>
      <c r="AI62" s="53">
        <v>-8.93E-4</v>
      </c>
      <c r="AJ62" s="53">
        <v>-0.001045</v>
      </c>
    </row>
    <row r="63" ht="12.75" customHeight="1">
      <c r="A63" s="53">
        <v>0.005979</v>
      </c>
      <c r="B63" s="53">
        <v>0.00452</v>
      </c>
      <c r="C63" s="53">
        <v>0.003358</v>
      </c>
      <c r="D63" s="53">
        <v>0.002538</v>
      </c>
      <c r="E63" s="53">
        <v>0.002133</v>
      </c>
      <c r="F63" s="53">
        <v>0.001837</v>
      </c>
      <c r="G63" s="53">
        <v>0.00173</v>
      </c>
      <c r="H63" s="53">
        <v>0.00163</v>
      </c>
      <c r="I63" s="53">
        <v>0.00166</v>
      </c>
      <c r="J63" s="53">
        <v>0.001587</v>
      </c>
      <c r="K63" s="53">
        <v>0.001569</v>
      </c>
      <c r="L63" s="53">
        <v>0.001498</v>
      </c>
      <c r="M63" s="53">
        <v>0.00158</v>
      </c>
      <c r="N63" s="53">
        <v>0.001645</v>
      </c>
      <c r="O63" s="53">
        <v>0.001555</v>
      </c>
      <c r="P63" s="53">
        <v>0.001609</v>
      </c>
      <c r="Q63" s="53">
        <v>0.001432</v>
      </c>
      <c r="R63" s="53">
        <v>0.001335</v>
      </c>
      <c r="S63" s="53">
        <v>0.001164</v>
      </c>
      <c r="T63" s="53">
        <v>9.61E-4</v>
      </c>
      <c r="U63" s="53">
        <v>7.57E-4</v>
      </c>
      <c r="V63" s="53">
        <v>4.27E-4</v>
      </c>
      <c r="W63" s="53">
        <v>0.0</v>
      </c>
      <c r="X63" s="53">
        <v>-7.78E-4</v>
      </c>
      <c r="Y63" s="53">
        <v>-0.001118</v>
      </c>
      <c r="Z63" s="53">
        <v>-9.8E-4</v>
      </c>
      <c r="AA63" s="53">
        <v>-6.33E-4</v>
      </c>
      <c r="AB63" s="53">
        <v>-3.43E-4</v>
      </c>
      <c r="AC63" s="53">
        <v>-1.8E-4</v>
      </c>
      <c r="AD63" s="53">
        <v>-1.51E-4</v>
      </c>
      <c r="AE63" s="53">
        <v>-1.07E-4</v>
      </c>
      <c r="AF63" s="53">
        <v>-2.29E-4</v>
      </c>
      <c r="AG63" s="53">
        <v>-4.7E-4</v>
      </c>
      <c r="AH63" s="53">
        <v>-6.27E-4</v>
      </c>
      <c r="AI63" s="53">
        <v>-8.51E-4</v>
      </c>
      <c r="AJ63" s="53">
        <v>-0.001016</v>
      </c>
    </row>
    <row r="64" ht="12.75" customHeight="1">
      <c r="A64" s="53">
        <v>0.005726</v>
      </c>
      <c r="B64" s="53">
        <v>0.00433</v>
      </c>
      <c r="C64" s="53">
        <v>0.003242</v>
      </c>
      <c r="D64" s="53">
        <v>0.002507</v>
      </c>
      <c r="E64" s="53">
        <v>0.002084</v>
      </c>
      <c r="F64" s="53">
        <v>0.00185</v>
      </c>
      <c r="G64" s="53">
        <v>0.001712</v>
      </c>
      <c r="H64" s="53">
        <v>0.001636</v>
      </c>
      <c r="I64" s="53">
        <v>0.001657</v>
      </c>
      <c r="J64" s="53">
        <v>0.0016</v>
      </c>
      <c r="K64" s="53">
        <v>0.001578</v>
      </c>
      <c r="L64" s="53">
        <v>0.001505</v>
      </c>
      <c r="M64" s="53">
        <v>0.001605</v>
      </c>
      <c r="N64" s="53">
        <v>0.001649</v>
      </c>
      <c r="O64" s="53">
        <v>0.001616</v>
      </c>
      <c r="P64" s="53">
        <v>0.001618</v>
      </c>
      <c r="Q64" s="53">
        <v>0.001455</v>
      </c>
      <c r="R64" s="53">
        <v>0.001371</v>
      </c>
      <c r="S64" s="53">
        <v>0.001226</v>
      </c>
      <c r="T64" s="53">
        <v>9.96E-4</v>
      </c>
      <c r="U64" s="53">
        <v>7.56E-4</v>
      </c>
      <c r="V64" s="53">
        <v>4.2E-4</v>
      </c>
      <c r="W64" s="53">
        <v>0.0</v>
      </c>
      <c r="X64" s="53">
        <v>-7.73E-4</v>
      </c>
      <c r="Y64" s="53">
        <v>-0.001103</v>
      </c>
      <c r="Z64" s="53">
        <v>-9.72E-4</v>
      </c>
      <c r="AA64" s="53">
        <v>-6.75E-4</v>
      </c>
      <c r="AB64" s="53">
        <v>-3.55E-4</v>
      </c>
      <c r="AC64" s="53">
        <v>-2.34E-4</v>
      </c>
      <c r="AD64" s="53">
        <v>-2.32E-4</v>
      </c>
      <c r="AE64" s="53">
        <v>-1.87E-4</v>
      </c>
      <c r="AF64" s="53">
        <v>-2.92E-4</v>
      </c>
      <c r="AG64" s="53">
        <v>-5.23E-4</v>
      </c>
      <c r="AH64" s="53">
        <v>-7.11E-4</v>
      </c>
      <c r="AI64" s="53">
        <v>-9.15E-4</v>
      </c>
      <c r="AJ64" s="53">
        <v>-0.001101</v>
      </c>
    </row>
    <row r="65" ht="12.75" customHeight="1">
      <c r="A65" s="53">
        <v>0.005734</v>
      </c>
      <c r="B65" s="53">
        <v>0.004369</v>
      </c>
      <c r="C65" s="53">
        <v>0.0033</v>
      </c>
      <c r="D65" s="53">
        <v>0.002545</v>
      </c>
      <c r="E65" s="53">
        <v>0.002193</v>
      </c>
      <c r="F65" s="53">
        <v>0.001956</v>
      </c>
      <c r="G65" s="53">
        <v>0.001811</v>
      </c>
      <c r="H65" s="53">
        <v>0.001713</v>
      </c>
      <c r="I65" s="53">
        <v>0.001718</v>
      </c>
      <c r="J65" s="53">
        <v>0.001651</v>
      </c>
      <c r="K65" s="53">
        <v>0.001606</v>
      </c>
      <c r="L65" s="53">
        <v>0.001515</v>
      </c>
      <c r="M65" s="53">
        <v>0.001632</v>
      </c>
      <c r="N65" s="53">
        <v>0.001663</v>
      </c>
      <c r="O65" s="53">
        <v>0.001634</v>
      </c>
      <c r="P65" s="53">
        <v>0.001635</v>
      </c>
      <c r="Q65" s="53">
        <v>0.001465</v>
      </c>
      <c r="R65" s="53">
        <v>0.00136</v>
      </c>
      <c r="S65" s="53">
        <v>0.001167</v>
      </c>
      <c r="T65" s="53">
        <v>9.5E-4</v>
      </c>
      <c r="U65" s="53">
        <v>7.49E-4</v>
      </c>
      <c r="V65" s="53">
        <v>4.38E-4</v>
      </c>
      <c r="W65" s="53">
        <v>0.0</v>
      </c>
      <c r="X65" s="53">
        <v>-7.63E-4</v>
      </c>
      <c r="Y65" s="53">
        <v>-0.001101</v>
      </c>
      <c r="Z65" s="53">
        <v>-9.86E-4</v>
      </c>
      <c r="AA65" s="53">
        <v>-6.97E-4</v>
      </c>
      <c r="AB65" s="53">
        <v>-4.36E-4</v>
      </c>
      <c r="AC65" s="53">
        <v>-2.77E-4</v>
      </c>
      <c r="AD65" s="53">
        <v>-2.68E-4</v>
      </c>
      <c r="AE65" s="53">
        <v>-2.49E-4</v>
      </c>
      <c r="AF65" s="53">
        <v>-3.76E-4</v>
      </c>
      <c r="AG65" s="53">
        <v>-6.05E-4</v>
      </c>
      <c r="AH65" s="53">
        <v>-7.84E-4</v>
      </c>
      <c r="AI65" s="53">
        <v>-9.98E-4</v>
      </c>
      <c r="AJ65" s="53">
        <v>-0.001185</v>
      </c>
    </row>
    <row r="66" ht="12.75" customHeight="1">
      <c r="A66" s="53">
        <v>0.005737</v>
      </c>
      <c r="B66" s="53">
        <v>0.004401</v>
      </c>
      <c r="C66" s="53">
        <v>0.003379</v>
      </c>
      <c r="D66" s="53">
        <v>0.002671</v>
      </c>
      <c r="E66" s="53">
        <v>0.002279</v>
      </c>
      <c r="F66" s="53">
        <v>0.002055</v>
      </c>
      <c r="G66" s="53">
        <v>0.001944</v>
      </c>
      <c r="H66" s="53">
        <v>0.001816</v>
      </c>
      <c r="I66" s="53">
        <v>0.001757</v>
      </c>
      <c r="J66" s="53">
        <v>0.001755</v>
      </c>
      <c r="K66" s="53">
        <v>0.001698</v>
      </c>
      <c r="L66" s="53">
        <v>0.001615</v>
      </c>
      <c r="M66" s="53">
        <v>0.001669</v>
      </c>
      <c r="N66" s="53">
        <v>0.001721</v>
      </c>
      <c r="O66" s="53">
        <v>0.001652</v>
      </c>
      <c r="P66" s="53">
        <v>0.001642</v>
      </c>
      <c r="Q66" s="53">
        <v>0.001473</v>
      </c>
      <c r="R66" s="53">
        <v>0.001354</v>
      </c>
      <c r="S66" s="53">
        <v>0.001192</v>
      </c>
      <c r="T66" s="53">
        <v>9.85E-4</v>
      </c>
      <c r="U66" s="53">
        <v>7.69E-4</v>
      </c>
      <c r="V66" s="53">
        <v>4.24E-4</v>
      </c>
      <c r="W66" s="53">
        <v>0.0</v>
      </c>
      <c r="X66" s="53">
        <v>-7.77E-4</v>
      </c>
      <c r="Y66" s="53">
        <v>-0.001121</v>
      </c>
      <c r="Z66" s="53">
        <v>-0.001006</v>
      </c>
      <c r="AA66" s="53">
        <v>-7.45E-4</v>
      </c>
      <c r="AB66" s="53">
        <v>-4.96E-4</v>
      </c>
      <c r="AC66" s="53">
        <v>-3.81E-4</v>
      </c>
      <c r="AD66" s="53">
        <v>-3.92E-4</v>
      </c>
      <c r="AE66" s="53">
        <v>-3.57E-4</v>
      </c>
      <c r="AF66" s="53">
        <v>-5.01E-4</v>
      </c>
      <c r="AG66" s="53">
        <v>-7.24E-4</v>
      </c>
      <c r="AH66" s="53">
        <v>-9.44E-4</v>
      </c>
      <c r="AI66" s="53">
        <v>-0.001101</v>
      </c>
      <c r="AJ66" s="53">
        <v>-0.001294</v>
      </c>
    </row>
    <row r="67" ht="12.75" customHeight="1">
      <c r="A67" s="53">
        <v>0.005698</v>
      </c>
      <c r="B67" s="53">
        <v>0.004393</v>
      </c>
      <c r="C67" s="53">
        <v>0.003403</v>
      </c>
      <c r="D67" s="53">
        <v>0.002721</v>
      </c>
      <c r="E67" s="53">
        <v>0.002362</v>
      </c>
      <c r="F67" s="53">
        <v>0.002125</v>
      </c>
      <c r="G67" s="53">
        <v>0.00199</v>
      </c>
      <c r="H67" s="53">
        <v>0.001883</v>
      </c>
      <c r="I67" s="53">
        <v>0.001815</v>
      </c>
      <c r="J67" s="53">
        <v>0.001803</v>
      </c>
      <c r="K67" s="53">
        <v>0.001722</v>
      </c>
      <c r="L67" s="53">
        <v>0.001618</v>
      </c>
      <c r="M67" s="53">
        <v>0.001723</v>
      </c>
      <c r="N67" s="53">
        <v>0.00177</v>
      </c>
      <c r="O67" s="53">
        <v>0.001683</v>
      </c>
      <c r="P67" s="53">
        <v>0.001651</v>
      </c>
      <c r="Q67" s="53">
        <v>0.001488</v>
      </c>
      <c r="R67" s="53">
        <v>0.001315</v>
      </c>
      <c r="S67" s="53">
        <v>0.001174</v>
      </c>
      <c r="T67" s="53">
        <v>9.96E-4</v>
      </c>
      <c r="U67" s="53">
        <v>7.84E-4</v>
      </c>
      <c r="V67" s="53">
        <v>4.29E-4</v>
      </c>
      <c r="W67" s="53">
        <v>0.0</v>
      </c>
      <c r="X67" s="53">
        <v>-7.81E-4</v>
      </c>
      <c r="Y67" s="53">
        <v>-0.001116</v>
      </c>
      <c r="Z67" s="53">
        <v>-0.00105</v>
      </c>
      <c r="AA67" s="53">
        <v>-7.72E-4</v>
      </c>
      <c r="AB67" s="53">
        <v>-5.64E-4</v>
      </c>
      <c r="AC67" s="53">
        <v>-4.46E-4</v>
      </c>
      <c r="AD67" s="53">
        <v>-4.86E-4</v>
      </c>
      <c r="AE67" s="53">
        <v>-4.58E-4</v>
      </c>
      <c r="AF67" s="53">
        <v>-5.72E-4</v>
      </c>
      <c r="AG67" s="53">
        <v>-8.3E-4</v>
      </c>
      <c r="AH67" s="53">
        <v>-0.001031</v>
      </c>
      <c r="AI67" s="53">
        <v>-0.00122</v>
      </c>
      <c r="AJ67" s="53">
        <v>-0.0014</v>
      </c>
    </row>
    <row r="68" ht="12.75" customHeight="1">
      <c r="A68" s="53">
        <v>0.005775</v>
      </c>
      <c r="B68" s="53">
        <v>0.00451</v>
      </c>
      <c r="C68" s="53">
        <v>0.003535</v>
      </c>
      <c r="D68" s="53">
        <v>0.002891</v>
      </c>
      <c r="E68" s="53">
        <v>0.00253</v>
      </c>
      <c r="F68" s="53">
        <v>0.002288</v>
      </c>
      <c r="G68" s="53">
        <v>0.00214</v>
      </c>
      <c r="H68" s="53">
        <v>0.002006</v>
      </c>
      <c r="I68" s="53">
        <v>0.001902</v>
      </c>
      <c r="J68" s="53">
        <v>0.001876</v>
      </c>
      <c r="K68" s="53">
        <v>0.001845</v>
      </c>
      <c r="L68" s="53">
        <v>0.001676</v>
      </c>
      <c r="M68" s="53">
        <v>0.001789</v>
      </c>
      <c r="N68" s="53">
        <v>0.001861</v>
      </c>
      <c r="O68" s="53">
        <v>0.001768</v>
      </c>
      <c r="P68" s="53">
        <v>0.001691</v>
      </c>
      <c r="Q68" s="53">
        <v>0.001542</v>
      </c>
      <c r="R68" s="53">
        <v>0.001399</v>
      </c>
      <c r="S68" s="53">
        <v>0.001223</v>
      </c>
      <c r="T68" s="53">
        <v>0.001008</v>
      </c>
      <c r="U68" s="53">
        <v>7.68E-4</v>
      </c>
      <c r="V68" s="53">
        <v>4.46E-4</v>
      </c>
      <c r="W68" s="53">
        <v>0.0</v>
      </c>
      <c r="X68" s="53">
        <v>-7.49E-4</v>
      </c>
      <c r="Y68" s="53">
        <v>-0.001094</v>
      </c>
      <c r="Z68" s="53">
        <v>-0.001034</v>
      </c>
      <c r="AA68" s="53">
        <v>-7.84E-4</v>
      </c>
      <c r="AB68" s="53">
        <v>-5.98E-4</v>
      </c>
      <c r="AC68" s="53">
        <v>-5.01E-4</v>
      </c>
      <c r="AD68" s="53">
        <v>-5.54E-4</v>
      </c>
      <c r="AE68" s="53">
        <v>-5.37E-4</v>
      </c>
      <c r="AF68" s="53">
        <v>-6.87E-4</v>
      </c>
      <c r="AG68" s="53">
        <v>-9.38E-4</v>
      </c>
      <c r="AH68" s="53">
        <v>-0.001177</v>
      </c>
      <c r="AI68" s="53">
        <v>-0.001326</v>
      </c>
      <c r="AJ68" s="53">
        <v>-0.001534</v>
      </c>
    </row>
    <row r="69" ht="12.75" customHeight="1">
      <c r="A69" s="53">
        <v>0.005698</v>
      </c>
      <c r="B69" s="53">
        <v>0.004475</v>
      </c>
      <c r="C69" s="53">
        <v>0.003579</v>
      </c>
      <c r="D69" s="53">
        <v>0.002958</v>
      </c>
      <c r="E69" s="53">
        <v>0.002601</v>
      </c>
      <c r="F69" s="53">
        <v>0.002415</v>
      </c>
      <c r="G69" s="53">
        <v>0.002279</v>
      </c>
      <c r="H69" s="53">
        <v>0.002127</v>
      </c>
      <c r="I69" s="53">
        <v>0.001995</v>
      </c>
      <c r="J69" s="53">
        <v>0.001965</v>
      </c>
      <c r="K69" s="53">
        <v>0.001937</v>
      </c>
      <c r="L69" s="53">
        <v>0.001816</v>
      </c>
      <c r="M69" s="53">
        <v>0.001857</v>
      </c>
      <c r="N69" s="53">
        <v>0.001922</v>
      </c>
      <c r="O69" s="53">
        <v>0.001817</v>
      </c>
      <c r="P69" s="53">
        <v>0.001697</v>
      </c>
      <c r="Q69" s="53">
        <v>0.001569</v>
      </c>
      <c r="R69" s="53">
        <v>0.001387</v>
      </c>
      <c r="S69" s="53">
        <v>0.001255</v>
      </c>
      <c r="T69" s="53">
        <v>0.001026</v>
      </c>
      <c r="U69" s="53">
        <v>8.21E-4</v>
      </c>
      <c r="V69" s="53">
        <v>4.69E-4</v>
      </c>
      <c r="W69" s="53">
        <v>0.0</v>
      </c>
      <c r="X69" s="53">
        <v>-7.53E-4</v>
      </c>
      <c r="Y69" s="53">
        <v>-0.001094</v>
      </c>
      <c r="Z69" s="53">
        <v>-0.001072</v>
      </c>
      <c r="AA69" s="53">
        <v>-8.49E-4</v>
      </c>
      <c r="AB69" s="53">
        <v>-7.13E-4</v>
      </c>
      <c r="AC69" s="53">
        <v>-6.58E-4</v>
      </c>
      <c r="AD69" s="53">
        <v>-7.27E-4</v>
      </c>
      <c r="AE69" s="53">
        <v>-7.23E-4</v>
      </c>
      <c r="AF69" s="53">
        <v>-8.53E-4</v>
      </c>
      <c r="AG69" s="53">
        <v>-0.001117</v>
      </c>
      <c r="AH69" s="53">
        <v>-0.001326</v>
      </c>
      <c r="AI69" s="53">
        <v>-0.001531</v>
      </c>
      <c r="AJ69" s="53">
        <v>-0.001716</v>
      </c>
    </row>
    <row r="70" ht="12.75" customHeight="1">
      <c r="A70" s="53">
        <v>0.005704</v>
      </c>
      <c r="B70" s="53">
        <v>0.004527</v>
      </c>
      <c r="C70" s="53">
        <v>0.003666</v>
      </c>
      <c r="D70" s="53">
        <v>0.003069</v>
      </c>
      <c r="E70" s="53">
        <v>0.002742</v>
      </c>
      <c r="F70" s="53">
        <v>0.002564</v>
      </c>
      <c r="G70" s="53">
        <v>0.002423</v>
      </c>
      <c r="H70" s="53">
        <v>0.002248</v>
      </c>
      <c r="I70" s="53">
        <v>0.002051</v>
      </c>
      <c r="J70" s="53">
        <v>0.002067</v>
      </c>
      <c r="K70" s="53">
        <v>0.002013</v>
      </c>
      <c r="L70" s="53">
        <v>0.001865</v>
      </c>
      <c r="M70" s="53">
        <v>0.001948</v>
      </c>
      <c r="N70" s="53">
        <v>0.001978</v>
      </c>
      <c r="O70" s="53">
        <v>0.001839</v>
      </c>
      <c r="P70" s="53">
        <v>0.001788</v>
      </c>
      <c r="Q70" s="53">
        <v>0.001605</v>
      </c>
      <c r="R70" s="53">
        <v>0.001402</v>
      </c>
      <c r="S70" s="53">
        <v>0.001237</v>
      </c>
      <c r="T70" s="53">
        <v>9.69E-4</v>
      </c>
      <c r="U70" s="53">
        <v>7.82E-4</v>
      </c>
      <c r="V70" s="53">
        <v>4.67E-4</v>
      </c>
      <c r="W70" s="53">
        <v>0.0</v>
      </c>
      <c r="X70" s="53">
        <v>-7.04E-4</v>
      </c>
      <c r="Y70" s="53">
        <v>-0.001054</v>
      </c>
      <c r="Z70" s="53">
        <v>-0.001105</v>
      </c>
      <c r="AA70" s="53">
        <v>-8.64E-4</v>
      </c>
      <c r="AB70" s="53">
        <v>-7.62E-4</v>
      </c>
      <c r="AC70" s="53">
        <v>-7.12E-4</v>
      </c>
      <c r="AD70" s="53">
        <v>-8.24E-4</v>
      </c>
      <c r="AE70" s="53">
        <v>-8.44E-4</v>
      </c>
      <c r="AF70" s="53">
        <v>-0.001008</v>
      </c>
      <c r="AG70" s="53">
        <v>-0.001211</v>
      </c>
      <c r="AH70" s="53">
        <v>-0.001434</v>
      </c>
      <c r="AI70" s="53">
        <v>-0.001648</v>
      </c>
      <c r="AJ70" s="53">
        <v>-0.001839</v>
      </c>
    </row>
    <row r="71" ht="12.75" customHeight="1">
      <c r="A71" s="53">
        <v>0.005657</v>
      </c>
      <c r="B71" s="53">
        <v>0.004496</v>
      </c>
      <c r="C71" s="53">
        <v>0.003708</v>
      </c>
      <c r="D71" s="53">
        <v>0.003127</v>
      </c>
      <c r="E71" s="53">
        <v>0.002876</v>
      </c>
      <c r="F71" s="53">
        <v>0.002681</v>
      </c>
      <c r="G71" s="53">
        <v>0.00252</v>
      </c>
      <c r="H71" s="53">
        <v>0.002361</v>
      </c>
      <c r="I71" s="53">
        <v>0.002156</v>
      </c>
      <c r="J71" s="53">
        <v>0.002187</v>
      </c>
      <c r="K71" s="53">
        <v>0.002079</v>
      </c>
      <c r="L71" s="53">
        <v>0.001899</v>
      </c>
      <c r="M71" s="53">
        <v>0.00201</v>
      </c>
      <c r="N71" s="53">
        <v>0.002102</v>
      </c>
      <c r="O71" s="53">
        <v>0.001908</v>
      </c>
      <c r="P71" s="53">
        <v>0.001811</v>
      </c>
      <c r="Q71" s="53">
        <v>0.001618</v>
      </c>
      <c r="R71" s="53">
        <v>0.001374</v>
      </c>
      <c r="S71" s="53">
        <v>0.001236</v>
      </c>
      <c r="T71" s="53">
        <v>9.53E-4</v>
      </c>
      <c r="U71" s="53">
        <v>7.88E-4</v>
      </c>
      <c r="V71" s="53">
        <v>4.52E-4</v>
      </c>
      <c r="W71" s="53">
        <v>0.0</v>
      </c>
      <c r="X71" s="53">
        <v>-7.01E-4</v>
      </c>
      <c r="Y71" s="53">
        <v>-0.001038</v>
      </c>
      <c r="Z71" s="53">
        <v>-0.001088</v>
      </c>
      <c r="AA71" s="53">
        <v>-9.36E-4</v>
      </c>
      <c r="AB71" s="53">
        <v>-8.38E-4</v>
      </c>
      <c r="AC71" s="53">
        <v>-8.11E-4</v>
      </c>
      <c r="AD71" s="53">
        <v>-9.83E-4</v>
      </c>
      <c r="AE71" s="53">
        <v>-9.79E-4</v>
      </c>
      <c r="AF71" s="53">
        <v>-0.001169</v>
      </c>
      <c r="AG71" s="53">
        <v>-0.001417</v>
      </c>
      <c r="AH71" s="53">
        <v>-0.001669</v>
      </c>
      <c r="AI71" s="53">
        <v>-0.001823</v>
      </c>
      <c r="AJ71" s="53">
        <v>-0.002039</v>
      </c>
    </row>
    <row r="72" ht="12.75" customHeight="1">
      <c r="A72" s="53">
        <v>0.005532</v>
      </c>
      <c r="B72" s="53">
        <v>0.004455</v>
      </c>
      <c r="C72" s="53">
        <v>0.003725</v>
      </c>
      <c r="D72" s="53">
        <v>0.003222</v>
      </c>
      <c r="E72" s="53">
        <v>0.002933</v>
      </c>
      <c r="F72" s="53">
        <v>0.002791</v>
      </c>
      <c r="G72" s="53">
        <v>0.002659</v>
      </c>
      <c r="H72" s="53">
        <v>0.002406</v>
      </c>
      <c r="I72" s="53">
        <v>0.002256</v>
      </c>
      <c r="J72" s="53">
        <v>0.002271</v>
      </c>
      <c r="K72" s="53">
        <v>0.002181</v>
      </c>
      <c r="L72" s="53">
        <v>0.001963</v>
      </c>
      <c r="M72" s="53">
        <v>0.002066</v>
      </c>
      <c r="N72" s="53">
        <v>0.002147</v>
      </c>
      <c r="O72" s="53">
        <v>0.001949</v>
      </c>
      <c r="P72" s="53">
        <v>0.001825</v>
      </c>
      <c r="Q72" s="53">
        <v>0.001631</v>
      </c>
      <c r="R72" s="53">
        <v>0.001356</v>
      </c>
      <c r="S72" s="53">
        <v>0.001225</v>
      </c>
      <c r="T72" s="53">
        <v>9.76E-4</v>
      </c>
      <c r="U72" s="53">
        <v>7.33E-4</v>
      </c>
      <c r="V72" s="53">
        <v>4.27E-4</v>
      </c>
      <c r="W72" s="53">
        <v>0.0</v>
      </c>
      <c r="X72" s="53">
        <v>-7.09E-4</v>
      </c>
      <c r="Y72" s="53">
        <v>-0.001045</v>
      </c>
      <c r="Z72" s="53">
        <v>-0.001086</v>
      </c>
      <c r="AA72" s="53">
        <v>-9.77E-4</v>
      </c>
      <c r="AB72" s="53">
        <v>-9.14E-4</v>
      </c>
      <c r="AC72" s="53">
        <v>-9.32E-4</v>
      </c>
      <c r="AD72" s="53">
        <v>-0.001142</v>
      </c>
      <c r="AE72" s="53">
        <v>-0.00115</v>
      </c>
      <c r="AF72" s="53">
        <v>-0.001349</v>
      </c>
      <c r="AG72" s="53">
        <v>-0.001609</v>
      </c>
      <c r="AH72" s="53">
        <v>-0.001838</v>
      </c>
      <c r="AI72" s="53">
        <v>-0.001983</v>
      </c>
      <c r="AJ72" s="53">
        <v>-0.00222</v>
      </c>
    </row>
    <row r="73" ht="12.75" customHeight="1">
      <c r="A73" s="53">
        <v>0.005377</v>
      </c>
      <c r="B73" s="53">
        <v>0.004362</v>
      </c>
      <c r="C73" s="53">
        <v>0.003713</v>
      </c>
      <c r="D73" s="53">
        <v>0.003259</v>
      </c>
      <c r="E73" s="53">
        <v>0.003001</v>
      </c>
      <c r="F73" s="53">
        <v>0.002913</v>
      </c>
      <c r="G73" s="53">
        <v>0.002758</v>
      </c>
      <c r="H73" s="53">
        <v>0.00254</v>
      </c>
      <c r="I73" s="53">
        <v>0.002268</v>
      </c>
      <c r="J73" s="53">
        <v>0.002334</v>
      </c>
      <c r="K73" s="53">
        <v>0.002241</v>
      </c>
      <c r="L73" s="53">
        <v>0.002007</v>
      </c>
      <c r="M73" s="53">
        <v>0.002108</v>
      </c>
      <c r="N73" s="53">
        <v>0.002203</v>
      </c>
      <c r="O73" s="53">
        <v>0.002031</v>
      </c>
      <c r="P73" s="53">
        <v>0.001839</v>
      </c>
      <c r="Q73" s="53">
        <v>0.001636</v>
      </c>
      <c r="R73" s="53">
        <v>0.001297</v>
      </c>
      <c r="S73" s="53">
        <v>0.001197</v>
      </c>
      <c r="T73" s="53">
        <v>9.4E-4</v>
      </c>
      <c r="U73" s="53">
        <v>6.62E-4</v>
      </c>
      <c r="V73" s="53">
        <v>3.99E-4</v>
      </c>
      <c r="W73" s="53">
        <v>0.0</v>
      </c>
      <c r="X73" s="53">
        <v>-6.46E-4</v>
      </c>
      <c r="Y73" s="53">
        <v>-0.001025</v>
      </c>
      <c r="Z73" s="53">
        <v>-0.001101</v>
      </c>
      <c r="AA73" s="53">
        <v>-0.001016</v>
      </c>
      <c r="AB73" s="53">
        <v>-9.46E-4</v>
      </c>
      <c r="AC73" s="53">
        <v>-9.68E-4</v>
      </c>
      <c r="AD73" s="53">
        <v>-0.001235</v>
      </c>
      <c r="AE73" s="53">
        <v>-0.001183</v>
      </c>
      <c r="AF73" s="53">
        <v>-0.001408</v>
      </c>
      <c r="AG73" s="53">
        <v>-0.00171</v>
      </c>
      <c r="AH73" s="53">
        <v>-0.001933</v>
      </c>
      <c r="AI73" s="53">
        <v>-0.002062</v>
      </c>
      <c r="AJ73" s="53">
        <v>-0.002297</v>
      </c>
    </row>
    <row r="74" ht="12.75" customHeight="1">
      <c r="A74" s="53">
        <v>0.005501</v>
      </c>
      <c r="B74" s="53">
        <v>0.004464</v>
      </c>
      <c r="C74" s="53">
        <v>0.003867</v>
      </c>
      <c r="D74" s="53">
        <v>0.003454</v>
      </c>
      <c r="E74" s="53">
        <v>0.00317</v>
      </c>
      <c r="F74" s="53">
        <v>0.003099</v>
      </c>
      <c r="G74" s="53">
        <v>0.002986</v>
      </c>
      <c r="H74" s="53">
        <v>0.002693</v>
      </c>
      <c r="I74" s="53">
        <v>0.002457</v>
      </c>
      <c r="J74" s="53">
        <v>0.002562</v>
      </c>
      <c r="K74" s="53">
        <v>0.002332</v>
      </c>
      <c r="L74" s="53">
        <v>0.002102</v>
      </c>
      <c r="M74" s="53">
        <v>0.002141</v>
      </c>
      <c r="N74" s="53">
        <v>0.002269</v>
      </c>
      <c r="O74" s="53">
        <v>0.002154</v>
      </c>
      <c r="P74" s="53">
        <v>0.001915</v>
      </c>
      <c r="Q74" s="53">
        <v>0.001691</v>
      </c>
      <c r="R74" s="53">
        <v>0.001291</v>
      </c>
      <c r="S74" s="53">
        <v>0.001229</v>
      </c>
      <c r="T74" s="53">
        <v>0.001008</v>
      </c>
      <c r="U74" s="53">
        <v>7.15E-4</v>
      </c>
      <c r="V74" s="53">
        <v>4.41E-4</v>
      </c>
      <c r="W74" s="53">
        <v>0.0</v>
      </c>
      <c r="X74" s="53">
        <v>-6.21E-4</v>
      </c>
      <c r="Y74" s="53">
        <v>-9.83E-4</v>
      </c>
      <c r="Z74" s="53">
        <v>-0.0011</v>
      </c>
      <c r="AA74" s="53">
        <v>-0.001022</v>
      </c>
      <c r="AB74" s="53">
        <v>-0.001013</v>
      </c>
      <c r="AC74" s="53">
        <v>-0.001027</v>
      </c>
      <c r="AD74" s="53">
        <v>-0.001271</v>
      </c>
      <c r="AE74" s="53">
        <v>-0.001252</v>
      </c>
      <c r="AF74" s="53">
        <v>-0.001485</v>
      </c>
      <c r="AG74" s="53">
        <v>-0.001712</v>
      </c>
      <c r="AH74" s="53">
        <v>-0.001975</v>
      </c>
      <c r="AI74" s="53">
        <v>-0.002174</v>
      </c>
      <c r="AJ74" s="53">
        <v>-0.002358</v>
      </c>
    </row>
    <row r="75" ht="12.75" customHeight="1">
      <c r="A75" s="53">
        <v>0.005436</v>
      </c>
      <c r="B75" s="53">
        <v>0.00446</v>
      </c>
      <c r="C75" s="53">
        <v>0.003931</v>
      </c>
      <c r="D75" s="53">
        <v>0.003504</v>
      </c>
      <c r="E75" s="53">
        <v>0.003307</v>
      </c>
      <c r="F75" s="53">
        <v>0.003269</v>
      </c>
      <c r="G75" s="53">
        <v>0.003083</v>
      </c>
      <c r="H75" s="53">
        <v>0.002825</v>
      </c>
      <c r="I75" s="53">
        <v>0.002521</v>
      </c>
      <c r="J75" s="53">
        <v>0.002686</v>
      </c>
      <c r="K75" s="53">
        <v>0.002387</v>
      </c>
      <c r="L75" s="53">
        <v>0.00213</v>
      </c>
      <c r="M75" s="53">
        <v>0.0022</v>
      </c>
      <c r="N75" s="53">
        <v>0.002328</v>
      </c>
      <c r="O75" s="53">
        <v>0.002157</v>
      </c>
      <c r="P75" s="53">
        <v>0.001923</v>
      </c>
      <c r="Q75" s="53">
        <v>0.001675</v>
      </c>
      <c r="R75" s="53">
        <v>0.001224</v>
      </c>
      <c r="S75" s="53">
        <v>0.001207</v>
      </c>
      <c r="T75" s="53">
        <v>9.72E-4</v>
      </c>
      <c r="U75" s="53">
        <v>6.83E-4</v>
      </c>
      <c r="V75" s="53">
        <v>4.01E-4</v>
      </c>
      <c r="W75" s="53">
        <v>0.0</v>
      </c>
      <c r="X75" s="53">
        <v>-6.5E-4</v>
      </c>
      <c r="Y75" s="53">
        <v>-9.6E-4</v>
      </c>
      <c r="Z75" s="53">
        <v>-0.001069</v>
      </c>
      <c r="AA75" s="53">
        <v>-0.001057</v>
      </c>
      <c r="AB75" s="53">
        <v>-0.001039</v>
      </c>
      <c r="AC75" s="53">
        <v>-0.001073</v>
      </c>
      <c r="AD75" s="53">
        <v>-0.001347</v>
      </c>
      <c r="AE75" s="53">
        <v>-0.001294</v>
      </c>
      <c r="AF75" s="53">
        <v>-0.001508</v>
      </c>
      <c r="AG75" s="53">
        <v>-0.001751</v>
      </c>
      <c r="AH75" s="53">
        <v>-0.002028</v>
      </c>
      <c r="AI75" s="53">
        <v>-0.002197</v>
      </c>
      <c r="AJ75" s="53">
        <v>-0.002366</v>
      </c>
    </row>
    <row r="76" ht="12.75" customHeight="1">
      <c r="A76" s="53">
        <v>0.005308</v>
      </c>
      <c r="B76" s="53">
        <v>0.004375</v>
      </c>
      <c r="C76" s="53">
        <v>0.003874</v>
      </c>
      <c r="D76" s="53">
        <v>0.003524</v>
      </c>
      <c r="E76" s="53">
        <v>0.003323</v>
      </c>
      <c r="F76" s="53">
        <v>0.003268</v>
      </c>
      <c r="G76" s="53">
        <v>0.003173</v>
      </c>
      <c r="H76" s="53">
        <v>0.002863</v>
      </c>
      <c r="I76" s="53">
        <v>0.002567</v>
      </c>
      <c r="J76" s="53">
        <v>0.002705</v>
      </c>
      <c r="K76" s="53">
        <v>0.002453</v>
      </c>
      <c r="L76" s="53">
        <v>0.0021</v>
      </c>
      <c r="M76" s="53">
        <v>0.002257</v>
      </c>
      <c r="N76" s="53">
        <v>0.002388</v>
      </c>
      <c r="O76" s="53">
        <v>0.002189</v>
      </c>
      <c r="P76" s="53">
        <v>0.00189</v>
      </c>
      <c r="Q76" s="53">
        <v>0.001682</v>
      </c>
      <c r="R76" s="53">
        <v>0.001209</v>
      </c>
      <c r="S76" s="53">
        <v>0.001169</v>
      </c>
      <c r="T76" s="53">
        <v>9.45E-4</v>
      </c>
      <c r="U76" s="53">
        <v>6.63E-4</v>
      </c>
      <c r="V76" s="53">
        <v>3.94E-4</v>
      </c>
      <c r="W76" s="53">
        <v>0.0</v>
      </c>
      <c r="X76" s="53">
        <v>-5.16E-4</v>
      </c>
      <c r="Y76" s="53">
        <v>-8.29E-4</v>
      </c>
      <c r="Z76" s="53">
        <v>-9.21E-4</v>
      </c>
      <c r="AA76" s="53">
        <v>-9.37E-4</v>
      </c>
      <c r="AB76" s="53">
        <v>-8.72E-4</v>
      </c>
      <c r="AC76" s="53">
        <v>-9.63E-4</v>
      </c>
      <c r="AD76" s="53">
        <v>-0.001202</v>
      </c>
      <c r="AE76" s="53">
        <v>-0.00115</v>
      </c>
      <c r="AF76" s="53">
        <v>-0.001374</v>
      </c>
      <c r="AG76" s="53">
        <v>-0.001686</v>
      </c>
      <c r="AH76" s="53">
        <v>-0.001924</v>
      </c>
      <c r="AI76" s="53">
        <v>-0.002065</v>
      </c>
      <c r="AJ76" s="53">
        <v>-0.00226</v>
      </c>
    </row>
    <row r="77" ht="12.75" customHeight="1">
      <c r="A77" s="53">
        <v>0.005176</v>
      </c>
      <c r="B77" s="53">
        <v>0.004257</v>
      </c>
      <c r="C77" s="53">
        <v>0.003832</v>
      </c>
      <c r="D77" s="53">
        <v>0.003529</v>
      </c>
      <c r="E77" s="53">
        <v>0.003379</v>
      </c>
      <c r="F77" s="53">
        <v>0.003334</v>
      </c>
      <c r="G77" s="53">
        <v>0.003179</v>
      </c>
      <c r="H77" s="53">
        <v>0.002833</v>
      </c>
      <c r="I77" s="53">
        <v>0.00261</v>
      </c>
      <c r="J77" s="53">
        <v>0.00278</v>
      </c>
      <c r="K77" s="53">
        <v>0.002427</v>
      </c>
      <c r="L77" s="53">
        <v>0.002104</v>
      </c>
      <c r="M77" s="53">
        <v>0.002175</v>
      </c>
      <c r="N77" s="53">
        <v>0.002339</v>
      </c>
      <c r="O77" s="53">
        <v>0.002206</v>
      </c>
      <c r="P77" s="53">
        <v>0.001944</v>
      </c>
      <c r="Q77" s="53">
        <v>0.001656</v>
      </c>
      <c r="R77" s="53">
        <v>0.001191</v>
      </c>
      <c r="S77" s="53">
        <v>0.001144</v>
      </c>
      <c r="T77" s="53">
        <v>9.23E-4</v>
      </c>
      <c r="U77" s="53">
        <v>5.82E-4</v>
      </c>
      <c r="V77" s="53">
        <v>3.68E-4</v>
      </c>
      <c r="W77" s="53">
        <v>0.0</v>
      </c>
      <c r="X77" s="53">
        <v>-5.26E-4</v>
      </c>
      <c r="Y77" s="53">
        <v>-8.05E-4</v>
      </c>
      <c r="Z77" s="53">
        <v>-9.09E-4</v>
      </c>
      <c r="AA77" s="53">
        <v>-9.38E-4</v>
      </c>
      <c r="AB77" s="53">
        <v>-9.36E-4</v>
      </c>
      <c r="AC77" s="53">
        <v>-9.0E-4</v>
      </c>
      <c r="AD77" s="53">
        <v>-0.001253</v>
      </c>
      <c r="AE77" s="53">
        <v>-0.001197</v>
      </c>
      <c r="AF77" s="53">
        <v>-0.001379</v>
      </c>
      <c r="AG77" s="53">
        <v>-0.001666</v>
      </c>
      <c r="AH77" s="53">
        <v>-0.001896</v>
      </c>
      <c r="AI77" s="53">
        <v>-0.002071</v>
      </c>
      <c r="AJ77" s="53">
        <v>-0.002218</v>
      </c>
    </row>
    <row r="78" ht="12.75" customHeight="1">
      <c r="A78" s="53">
        <v>0.004876</v>
      </c>
      <c r="B78" s="53">
        <v>0.004028</v>
      </c>
      <c r="C78" s="53">
        <v>0.003663</v>
      </c>
      <c r="D78" s="53">
        <v>0.003411</v>
      </c>
      <c r="E78" s="53">
        <v>0.003289</v>
      </c>
      <c r="F78" s="53">
        <v>0.003298</v>
      </c>
      <c r="G78" s="53">
        <v>0.003168</v>
      </c>
      <c r="H78" s="53">
        <v>0.002817</v>
      </c>
      <c r="I78" s="53">
        <v>0.002528</v>
      </c>
      <c r="J78" s="53">
        <v>0.002709</v>
      </c>
      <c r="K78" s="53">
        <v>0.002301</v>
      </c>
      <c r="L78" s="53">
        <v>0.002041</v>
      </c>
      <c r="M78" s="53">
        <v>0.00212</v>
      </c>
      <c r="N78" s="53">
        <v>0.002336</v>
      </c>
      <c r="O78" s="53">
        <v>0.002147</v>
      </c>
      <c r="P78" s="53">
        <v>0.001915</v>
      </c>
      <c r="Q78" s="53">
        <v>0.0017</v>
      </c>
      <c r="R78" s="53">
        <v>0.00117</v>
      </c>
      <c r="S78" s="53">
        <v>0.001055</v>
      </c>
      <c r="T78" s="53">
        <v>9.21E-4</v>
      </c>
      <c r="U78" s="53">
        <v>4.82E-4</v>
      </c>
      <c r="V78" s="53">
        <v>3.42E-4</v>
      </c>
      <c r="W78" s="53">
        <v>0.0</v>
      </c>
      <c r="X78" s="53">
        <v>-5.45E-4</v>
      </c>
      <c r="Y78" s="53">
        <v>-7.64E-4</v>
      </c>
      <c r="Z78" s="53">
        <v>-8.71E-4</v>
      </c>
      <c r="AA78" s="53">
        <v>-8.8E-4</v>
      </c>
      <c r="AB78" s="53">
        <v>-8.65E-4</v>
      </c>
      <c r="AC78" s="53">
        <v>-8.39E-4</v>
      </c>
      <c r="AD78" s="53">
        <v>-0.001119</v>
      </c>
      <c r="AE78" s="53">
        <v>-0.001058</v>
      </c>
      <c r="AF78" s="53">
        <v>-0.001289</v>
      </c>
      <c r="AG78" s="53">
        <v>-0.001585</v>
      </c>
      <c r="AH78" s="53">
        <v>-0.001839</v>
      </c>
      <c r="AI78" s="53">
        <v>-0.001974</v>
      </c>
      <c r="AJ78" s="53">
        <v>-0.002178</v>
      </c>
    </row>
    <row r="79" ht="12.75" customHeight="1">
      <c r="A79" s="53">
        <v>0.00484</v>
      </c>
      <c r="B79" s="53">
        <v>0.004009</v>
      </c>
      <c r="C79" s="53">
        <v>0.003665</v>
      </c>
      <c r="D79" s="53">
        <v>0.003428</v>
      </c>
      <c r="E79" s="53">
        <v>0.003312</v>
      </c>
      <c r="F79" s="53">
        <v>0.003299</v>
      </c>
      <c r="G79" s="53">
        <v>0.003146</v>
      </c>
      <c r="H79" s="53">
        <v>0.002838</v>
      </c>
      <c r="I79" s="53">
        <v>0.002533</v>
      </c>
      <c r="J79" s="53">
        <v>0.002765</v>
      </c>
      <c r="K79" s="53">
        <v>0.002384</v>
      </c>
      <c r="L79" s="53">
        <v>0.002043</v>
      </c>
      <c r="M79" s="53">
        <v>0.002072</v>
      </c>
      <c r="N79" s="53">
        <v>0.002338</v>
      </c>
      <c r="O79" s="53">
        <v>0.002169</v>
      </c>
      <c r="P79" s="53">
        <v>0.002027</v>
      </c>
      <c r="Q79" s="53">
        <v>0.001705</v>
      </c>
      <c r="R79" s="53">
        <v>0.001154</v>
      </c>
      <c r="S79" s="53">
        <v>0.001064</v>
      </c>
      <c r="T79" s="53">
        <v>9.71E-4</v>
      </c>
      <c r="U79" s="53">
        <v>4.94E-4</v>
      </c>
      <c r="V79" s="53">
        <v>3.76E-4</v>
      </c>
      <c r="W79" s="53">
        <v>0.0</v>
      </c>
      <c r="X79" s="53">
        <v>-4.8E-4</v>
      </c>
      <c r="Y79" s="53">
        <v>-7.78E-4</v>
      </c>
      <c r="Z79" s="53">
        <v>-8.86E-4</v>
      </c>
      <c r="AA79" s="53">
        <v>-8.3E-4</v>
      </c>
      <c r="AB79" s="53">
        <v>-8.41E-4</v>
      </c>
      <c r="AC79" s="53">
        <v>-7.93E-4</v>
      </c>
      <c r="AD79" s="53">
        <v>-0.001082</v>
      </c>
      <c r="AE79" s="53">
        <v>-0.001012</v>
      </c>
      <c r="AF79" s="53">
        <v>-0.001216</v>
      </c>
      <c r="AG79" s="53">
        <v>-0.001542</v>
      </c>
      <c r="AH79" s="53">
        <v>-0.001796</v>
      </c>
      <c r="AI79" s="53">
        <v>-0.001925</v>
      </c>
      <c r="AJ79" s="53">
        <v>-0.002107</v>
      </c>
    </row>
    <row r="80" ht="12.75" customHeight="1">
      <c r="A80" s="53">
        <v>0.004675</v>
      </c>
      <c r="B80" s="53">
        <v>0.003857</v>
      </c>
      <c r="C80" s="53">
        <v>0.003533</v>
      </c>
      <c r="D80" s="53">
        <v>0.003344</v>
      </c>
      <c r="E80" s="53">
        <v>0.003253</v>
      </c>
      <c r="F80" s="53">
        <v>0.003253</v>
      </c>
      <c r="G80" s="53">
        <v>0.003106</v>
      </c>
      <c r="H80" s="53">
        <v>0.002697</v>
      </c>
      <c r="I80" s="53">
        <v>0.002527</v>
      </c>
      <c r="J80" s="53">
        <v>0.002677</v>
      </c>
      <c r="K80" s="53">
        <v>0.002169</v>
      </c>
      <c r="L80" s="53">
        <v>0.001841</v>
      </c>
      <c r="M80" s="53">
        <v>0.002027</v>
      </c>
      <c r="N80" s="53">
        <v>0.002297</v>
      </c>
      <c r="O80" s="53">
        <v>0.002117</v>
      </c>
      <c r="P80" s="53">
        <v>0.001927</v>
      </c>
      <c r="Q80" s="53">
        <v>0.001681</v>
      </c>
      <c r="R80" s="53">
        <v>0.001043</v>
      </c>
      <c r="S80" s="53">
        <v>0.001025</v>
      </c>
      <c r="T80" s="53">
        <v>9.25E-4</v>
      </c>
      <c r="U80" s="53">
        <v>5.37E-4</v>
      </c>
      <c r="V80" s="53">
        <v>3.4E-4</v>
      </c>
      <c r="W80" s="53">
        <v>0.0</v>
      </c>
      <c r="X80" s="53">
        <v>-5.4E-4</v>
      </c>
      <c r="Y80" s="53">
        <v>-7.9E-4</v>
      </c>
      <c r="Z80" s="53">
        <v>-8.69E-4</v>
      </c>
      <c r="AA80" s="53">
        <v>-8.87E-4</v>
      </c>
      <c r="AB80" s="53">
        <v>-7.93E-4</v>
      </c>
      <c r="AC80" s="53">
        <v>-8.32E-4</v>
      </c>
      <c r="AD80" s="53">
        <v>-0.001172</v>
      </c>
      <c r="AE80" s="53">
        <v>-0.001</v>
      </c>
      <c r="AF80" s="53">
        <v>-0.001242</v>
      </c>
      <c r="AG80" s="53">
        <v>-0.001536</v>
      </c>
      <c r="AH80" s="53">
        <v>-0.001786</v>
      </c>
      <c r="AI80" s="53">
        <v>-0.001985</v>
      </c>
      <c r="AJ80" s="53">
        <v>-0.002137</v>
      </c>
    </row>
    <row r="81" ht="12.75" customHeight="1">
      <c r="A81" s="53">
        <v>0.004803</v>
      </c>
      <c r="B81" s="53">
        <v>0.003977</v>
      </c>
      <c r="C81" s="53">
        <v>0.003629</v>
      </c>
      <c r="D81" s="53">
        <v>0.003425</v>
      </c>
      <c r="E81" s="53">
        <v>0.003319</v>
      </c>
      <c r="F81" s="53">
        <v>0.003333</v>
      </c>
      <c r="G81" s="53">
        <v>0.003105</v>
      </c>
      <c r="H81" s="53">
        <v>0.002759</v>
      </c>
      <c r="I81" s="53">
        <v>0.002584</v>
      </c>
      <c r="J81" s="53">
        <v>0.002706</v>
      </c>
      <c r="K81" s="53">
        <v>0.002185</v>
      </c>
      <c r="L81" s="53">
        <v>0.001936</v>
      </c>
      <c r="M81" s="53">
        <v>0.002055</v>
      </c>
      <c r="N81" s="53">
        <v>0.002375</v>
      </c>
      <c r="O81" s="53">
        <v>0.002089</v>
      </c>
      <c r="P81" s="53">
        <v>0.001994</v>
      </c>
      <c r="Q81" s="53">
        <v>0.001788</v>
      </c>
      <c r="R81" s="53">
        <v>0.001145</v>
      </c>
      <c r="S81" s="53">
        <v>0.001036</v>
      </c>
      <c r="T81" s="53">
        <v>9.98E-4</v>
      </c>
      <c r="U81" s="53">
        <v>5.55E-4</v>
      </c>
      <c r="V81" s="53">
        <v>4.07E-4</v>
      </c>
      <c r="W81" s="53">
        <v>0.0</v>
      </c>
      <c r="X81" s="53">
        <v>-5.61E-4</v>
      </c>
      <c r="Y81" s="53">
        <v>-8.01E-4</v>
      </c>
      <c r="Z81" s="53">
        <v>-9.16E-4</v>
      </c>
      <c r="AA81" s="53">
        <v>-8.68E-4</v>
      </c>
      <c r="AB81" s="53">
        <v>-7.76E-4</v>
      </c>
      <c r="AC81" s="53">
        <v>-7.32E-4</v>
      </c>
      <c r="AD81" s="53">
        <v>-0.001064</v>
      </c>
      <c r="AE81" s="53">
        <v>-9.73E-4</v>
      </c>
      <c r="AF81" s="53">
        <v>-0.001219</v>
      </c>
      <c r="AG81" s="53">
        <v>-0.001522</v>
      </c>
      <c r="AH81" s="53">
        <v>-0.001726</v>
      </c>
      <c r="AI81" s="53">
        <v>-0.001882</v>
      </c>
      <c r="AJ81" s="53">
        <v>-0.00207</v>
      </c>
    </row>
    <row r="82" ht="12.75" customHeight="1">
      <c r="A82" s="53">
        <v>0.004683</v>
      </c>
      <c r="B82" s="53">
        <v>0.003843</v>
      </c>
      <c r="C82" s="53">
        <v>0.003487</v>
      </c>
      <c r="D82" s="53">
        <v>0.003279</v>
      </c>
      <c r="E82" s="53">
        <v>0.003177</v>
      </c>
      <c r="F82" s="53">
        <v>0.003213</v>
      </c>
      <c r="G82" s="53">
        <v>0.002979</v>
      </c>
      <c r="H82" s="53">
        <v>0.002609</v>
      </c>
      <c r="I82" s="53">
        <v>0.002465</v>
      </c>
      <c r="J82" s="53">
        <v>0.002704</v>
      </c>
      <c r="K82" s="53">
        <v>0.002128</v>
      </c>
      <c r="L82" s="53">
        <v>0.001774</v>
      </c>
      <c r="M82" s="53">
        <v>0.0019</v>
      </c>
      <c r="N82" s="53">
        <v>0.002329</v>
      </c>
      <c r="O82" s="53">
        <v>0.002083</v>
      </c>
      <c r="P82" s="53">
        <v>0.00204</v>
      </c>
      <c r="Q82" s="53">
        <v>0.001718</v>
      </c>
      <c r="R82" s="53">
        <v>0.001104</v>
      </c>
      <c r="S82" s="53">
        <v>9.19E-4</v>
      </c>
      <c r="T82" s="53">
        <v>0.001021</v>
      </c>
      <c r="U82" s="53">
        <v>4.0E-4</v>
      </c>
      <c r="V82" s="53">
        <v>2.87E-4</v>
      </c>
      <c r="W82" s="53">
        <v>0.0</v>
      </c>
      <c r="X82" s="53">
        <v>-6.23E-4</v>
      </c>
      <c r="Y82" s="53">
        <v>-8.57E-4</v>
      </c>
      <c r="Z82" s="53">
        <v>-9.35E-4</v>
      </c>
      <c r="AA82" s="53">
        <v>-9.08E-4</v>
      </c>
      <c r="AB82" s="53">
        <v>-7.52E-4</v>
      </c>
      <c r="AC82" s="53">
        <v>-7.13E-4</v>
      </c>
      <c r="AD82" s="53">
        <v>-0.001064</v>
      </c>
      <c r="AE82" s="53">
        <v>-9.24E-4</v>
      </c>
      <c r="AF82" s="53">
        <v>-0.001239</v>
      </c>
      <c r="AG82" s="53">
        <v>-0.001549</v>
      </c>
      <c r="AH82" s="53">
        <v>-0.00173</v>
      </c>
      <c r="AI82" s="53">
        <v>-0.001922</v>
      </c>
      <c r="AJ82" s="53">
        <v>-0.002072</v>
      </c>
    </row>
    <row r="83" ht="12.75" customHeight="1">
      <c r="A83" s="53">
        <v>0.00466</v>
      </c>
      <c r="B83" s="53">
        <v>0.003843</v>
      </c>
      <c r="C83" s="53">
        <v>0.003466</v>
      </c>
      <c r="D83" s="53">
        <v>0.003243</v>
      </c>
      <c r="E83" s="53">
        <v>0.003157</v>
      </c>
      <c r="F83" s="53">
        <v>0.003113</v>
      </c>
      <c r="G83" s="53">
        <v>0.002925</v>
      </c>
      <c r="H83" s="53">
        <v>0.00246</v>
      </c>
      <c r="I83" s="53">
        <v>0.002471</v>
      </c>
      <c r="J83" s="53">
        <v>0.002531</v>
      </c>
      <c r="K83" s="53">
        <v>0.001951</v>
      </c>
      <c r="L83" s="53">
        <v>0.001631</v>
      </c>
      <c r="M83" s="53">
        <v>0.001811</v>
      </c>
      <c r="N83" s="53">
        <v>0.002166</v>
      </c>
      <c r="O83" s="53">
        <v>0.002</v>
      </c>
      <c r="P83" s="53">
        <v>0.002088</v>
      </c>
      <c r="Q83" s="53">
        <v>0.001577</v>
      </c>
      <c r="R83" s="53">
        <v>0.001048</v>
      </c>
      <c r="S83" s="53">
        <v>9.81E-4</v>
      </c>
      <c r="T83" s="53">
        <v>9.81E-4</v>
      </c>
      <c r="U83" s="53">
        <v>3.6E-4</v>
      </c>
      <c r="V83" s="53">
        <v>3.75E-4</v>
      </c>
      <c r="W83" s="53">
        <v>0.0</v>
      </c>
      <c r="X83" s="53">
        <v>-6.42E-4</v>
      </c>
      <c r="Y83" s="53">
        <v>-8.41E-4</v>
      </c>
      <c r="Z83" s="53">
        <v>-0.00101</v>
      </c>
      <c r="AA83" s="53">
        <v>-9.27E-4</v>
      </c>
      <c r="AB83" s="53">
        <v>-8.78E-4</v>
      </c>
      <c r="AC83" s="53">
        <v>-7.81E-4</v>
      </c>
      <c r="AD83" s="53">
        <v>-0.001131</v>
      </c>
      <c r="AE83" s="53">
        <v>-0.001005</v>
      </c>
      <c r="AF83" s="53">
        <v>-0.00127</v>
      </c>
      <c r="AG83" s="53">
        <v>-0.001612</v>
      </c>
      <c r="AH83" s="53">
        <v>-0.001757</v>
      </c>
      <c r="AI83" s="53">
        <v>-0.002014</v>
      </c>
      <c r="AJ83" s="53">
        <v>-0.002127</v>
      </c>
    </row>
    <row r="84" ht="12.75" customHeight="1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</row>
    <row r="85" ht="12.75" customHeight="1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</row>
    <row r="86" ht="12.75" customHeight="1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38" width="9.14"/>
  </cols>
  <sheetData>
    <row r="1" ht="14.25" customHeight="1">
      <c r="A1" s="65">
        <v>-0.092744</v>
      </c>
      <c r="B1" s="65">
        <v>-0.094375</v>
      </c>
      <c r="C1" s="65">
        <v>-0.092273</v>
      </c>
      <c r="D1" s="65">
        <v>-0.089837</v>
      </c>
      <c r="E1" s="65">
        <v>-0.086693</v>
      </c>
      <c r="F1" s="65">
        <v>-0.083895</v>
      </c>
      <c r="G1" s="65">
        <v>-0.080757</v>
      </c>
      <c r="H1" s="65">
        <v>-0.075841</v>
      </c>
      <c r="I1" s="65">
        <v>-0.071423</v>
      </c>
      <c r="J1" s="65">
        <v>-0.06821</v>
      </c>
      <c r="K1" s="65">
        <v>-0.062605</v>
      </c>
      <c r="L1" s="65">
        <v>-0.061272</v>
      </c>
      <c r="M1" s="65">
        <v>-0.055712</v>
      </c>
      <c r="N1" s="65">
        <v>-0.051687</v>
      </c>
      <c r="O1" s="65">
        <v>-0.046806</v>
      </c>
      <c r="P1" s="65">
        <v>-0.042861</v>
      </c>
      <c r="Q1" s="65">
        <v>-0.039063</v>
      </c>
      <c r="R1" s="65">
        <v>-0.033342</v>
      </c>
      <c r="S1" s="65">
        <v>-0.029017</v>
      </c>
      <c r="T1" s="65">
        <v>-0.024067</v>
      </c>
      <c r="U1" s="65">
        <v>-0.019388</v>
      </c>
      <c r="V1" s="65">
        <v>-0.015678</v>
      </c>
      <c r="W1" s="65">
        <v>-0.011145</v>
      </c>
      <c r="X1" s="65">
        <v>-0.00694</v>
      </c>
      <c r="Y1" s="65">
        <v>-0.00342</v>
      </c>
      <c r="Z1" s="65">
        <v>0.0</v>
      </c>
      <c r="AA1" s="65">
        <v>0.005885</v>
      </c>
      <c r="AB1" s="65">
        <v>0.009517</v>
      </c>
      <c r="AC1" s="65">
        <v>0.01621</v>
      </c>
      <c r="AD1" s="65">
        <v>0.020399</v>
      </c>
      <c r="AE1" s="65">
        <v>0.024458</v>
      </c>
      <c r="AF1" s="65">
        <v>0.030805</v>
      </c>
      <c r="AG1" s="65">
        <v>0.037695</v>
      </c>
      <c r="AH1" s="65">
        <v>0.042591</v>
      </c>
      <c r="AI1" s="65">
        <v>0.046215</v>
      </c>
      <c r="AJ1" s="65">
        <v>0.051534</v>
      </c>
      <c r="AK1" s="65">
        <v>0.052836</v>
      </c>
      <c r="AL1" s="65">
        <v>0.054376</v>
      </c>
    </row>
    <row r="2" ht="14.25" customHeight="1">
      <c r="A2" s="65">
        <v>-0.081579</v>
      </c>
      <c r="B2" s="65">
        <v>-0.082216</v>
      </c>
      <c r="C2" s="65">
        <v>-0.080224</v>
      </c>
      <c r="D2" s="65">
        <v>-0.077692</v>
      </c>
      <c r="E2" s="65">
        <v>-0.07522</v>
      </c>
      <c r="F2" s="65">
        <v>-0.072321</v>
      </c>
      <c r="G2" s="65">
        <v>-0.068904</v>
      </c>
      <c r="H2" s="65">
        <v>-0.064195</v>
      </c>
      <c r="I2" s="65">
        <v>-0.061404</v>
      </c>
      <c r="J2" s="65">
        <v>-0.058298</v>
      </c>
      <c r="K2" s="65">
        <v>-0.053882</v>
      </c>
      <c r="L2" s="65">
        <v>-0.052259</v>
      </c>
      <c r="M2" s="65">
        <v>-0.047905</v>
      </c>
      <c r="N2" s="65">
        <v>-0.045035</v>
      </c>
      <c r="O2" s="65">
        <v>-0.041068</v>
      </c>
      <c r="P2" s="65">
        <v>-0.037408</v>
      </c>
      <c r="Q2" s="65">
        <v>-0.033726</v>
      </c>
      <c r="R2" s="65">
        <v>-0.029331</v>
      </c>
      <c r="S2" s="65">
        <v>-0.025063</v>
      </c>
      <c r="T2" s="65">
        <v>-0.020675</v>
      </c>
      <c r="U2" s="65">
        <v>-0.016406</v>
      </c>
      <c r="V2" s="65">
        <v>-0.01344</v>
      </c>
      <c r="W2" s="65">
        <v>-0.009324</v>
      </c>
      <c r="X2" s="65">
        <v>-0.006275</v>
      </c>
      <c r="Y2" s="65">
        <v>-0.002701</v>
      </c>
      <c r="Z2" s="65">
        <v>0.0</v>
      </c>
      <c r="AA2" s="65">
        <v>0.00534</v>
      </c>
      <c r="AB2" s="65">
        <v>0.008392</v>
      </c>
      <c r="AC2" s="65">
        <v>0.013585</v>
      </c>
      <c r="AD2" s="65">
        <v>0.016614</v>
      </c>
      <c r="AE2" s="65">
        <v>0.020687</v>
      </c>
      <c r="AF2" s="65">
        <v>0.025675</v>
      </c>
      <c r="AG2" s="65">
        <v>0.031124</v>
      </c>
      <c r="AH2" s="65">
        <v>0.035176</v>
      </c>
      <c r="AI2" s="65">
        <v>0.038097</v>
      </c>
      <c r="AJ2" s="65">
        <v>0.042425</v>
      </c>
      <c r="AK2" s="65">
        <v>0.042751</v>
      </c>
      <c r="AL2" s="65">
        <v>0.044036</v>
      </c>
    </row>
    <row r="3" ht="14.25" customHeight="1">
      <c r="A3" s="65">
        <v>-0.067538</v>
      </c>
      <c r="B3" s="65">
        <v>-0.067587</v>
      </c>
      <c r="C3" s="65">
        <v>-0.065566</v>
      </c>
      <c r="D3" s="65">
        <v>-0.063607</v>
      </c>
      <c r="E3" s="65">
        <v>-0.061737</v>
      </c>
      <c r="F3" s="65">
        <v>-0.058684</v>
      </c>
      <c r="G3" s="65">
        <v>-0.056437</v>
      </c>
      <c r="H3" s="65">
        <v>-0.05311</v>
      </c>
      <c r="I3" s="65">
        <v>-0.050247</v>
      </c>
      <c r="J3" s="65">
        <v>-0.04806</v>
      </c>
      <c r="K3" s="65">
        <v>-0.044851</v>
      </c>
      <c r="L3" s="65">
        <v>-0.043278</v>
      </c>
      <c r="M3" s="65">
        <v>-0.039867</v>
      </c>
      <c r="N3" s="65">
        <v>-0.03724</v>
      </c>
      <c r="O3" s="65">
        <v>-0.033834</v>
      </c>
      <c r="P3" s="65">
        <v>-0.031143</v>
      </c>
      <c r="Q3" s="65">
        <v>-0.028439</v>
      </c>
      <c r="R3" s="65">
        <v>-0.024216</v>
      </c>
      <c r="S3" s="65">
        <v>-0.021148</v>
      </c>
      <c r="T3" s="65">
        <v>-0.017214</v>
      </c>
      <c r="U3" s="65">
        <v>-0.013615</v>
      </c>
      <c r="V3" s="65">
        <v>-0.011097</v>
      </c>
      <c r="W3" s="65">
        <v>-0.00808</v>
      </c>
      <c r="X3" s="65">
        <v>-0.005312</v>
      </c>
      <c r="Y3" s="65">
        <v>-0.00248</v>
      </c>
      <c r="Z3" s="65">
        <v>0.0</v>
      </c>
      <c r="AA3" s="65">
        <v>0.003861</v>
      </c>
      <c r="AB3" s="65">
        <v>0.006181</v>
      </c>
      <c r="AC3" s="65">
        <v>0.010228</v>
      </c>
      <c r="AD3" s="65">
        <v>0.012834</v>
      </c>
      <c r="AE3" s="65">
        <v>0.015663</v>
      </c>
      <c r="AF3" s="65">
        <v>0.019118</v>
      </c>
      <c r="AG3" s="65">
        <v>0.023563</v>
      </c>
      <c r="AH3" s="65">
        <v>0.026516</v>
      </c>
      <c r="AI3" s="65">
        <v>0.028685</v>
      </c>
      <c r="AJ3" s="65">
        <v>0.031901</v>
      </c>
      <c r="AK3" s="65">
        <v>0.032127</v>
      </c>
      <c r="AL3" s="65">
        <v>0.032686</v>
      </c>
    </row>
    <row r="4" ht="14.25" customHeight="1">
      <c r="A4" s="65">
        <v>-0.051868</v>
      </c>
      <c r="B4" s="65">
        <v>-0.051863</v>
      </c>
      <c r="C4" s="65">
        <v>-0.05052</v>
      </c>
      <c r="D4" s="65">
        <v>-0.048896</v>
      </c>
      <c r="E4" s="65">
        <v>-0.047371</v>
      </c>
      <c r="F4" s="65">
        <v>-0.045945</v>
      </c>
      <c r="G4" s="65">
        <v>-0.044053</v>
      </c>
      <c r="H4" s="65">
        <v>-0.041423</v>
      </c>
      <c r="I4" s="65">
        <v>-0.039034</v>
      </c>
      <c r="J4" s="65">
        <v>-0.03745</v>
      </c>
      <c r="K4" s="65">
        <v>-0.034568</v>
      </c>
      <c r="L4" s="65">
        <v>-0.034179</v>
      </c>
      <c r="M4" s="65">
        <v>-0.031264</v>
      </c>
      <c r="N4" s="65">
        <v>-0.029022</v>
      </c>
      <c r="O4" s="65">
        <v>-0.027039</v>
      </c>
      <c r="P4" s="65">
        <v>-0.024114</v>
      </c>
      <c r="Q4" s="65">
        <v>-0.022319</v>
      </c>
      <c r="R4" s="65">
        <v>-0.018829</v>
      </c>
      <c r="S4" s="65">
        <v>-0.015657</v>
      </c>
      <c r="T4" s="65">
        <v>-0.012782</v>
      </c>
      <c r="U4" s="65">
        <v>-0.009928</v>
      </c>
      <c r="V4" s="65">
        <v>-0.007848</v>
      </c>
      <c r="W4" s="65">
        <v>-0.005765</v>
      </c>
      <c r="X4" s="65">
        <v>-0.003796</v>
      </c>
      <c r="Y4" s="65">
        <v>-0.001845</v>
      </c>
      <c r="Z4" s="65">
        <v>0.0</v>
      </c>
      <c r="AA4" s="65">
        <v>0.003138</v>
      </c>
      <c r="AB4" s="65">
        <v>0.005151</v>
      </c>
      <c r="AC4" s="65">
        <v>0.008414</v>
      </c>
      <c r="AD4" s="65">
        <v>0.009736</v>
      </c>
      <c r="AE4" s="65">
        <v>0.011643</v>
      </c>
      <c r="AF4" s="65">
        <v>0.014402</v>
      </c>
      <c r="AG4" s="65">
        <v>0.017081</v>
      </c>
      <c r="AH4" s="65">
        <v>0.019119</v>
      </c>
      <c r="AI4" s="65">
        <v>0.020709</v>
      </c>
      <c r="AJ4" s="65">
        <v>0.023602</v>
      </c>
      <c r="AK4" s="65">
        <v>0.023015</v>
      </c>
      <c r="AL4" s="65">
        <v>0.023388</v>
      </c>
    </row>
    <row r="5" ht="14.25" customHeight="1">
      <c r="A5" s="65">
        <v>-0.040954</v>
      </c>
      <c r="B5" s="65">
        <v>-0.040679</v>
      </c>
      <c r="C5" s="65">
        <v>-0.039366</v>
      </c>
      <c r="D5" s="65">
        <v>-0.038118</v>
      </c>
      <c r="E5" s="65">
        <v>-0.037129</v>
      </c>
      <c r="F5" s="65">
        <v>-0.035845</v>
      </c>
      <c r="G5" s="65">
        <v>-0.034182</v>
      </c>
      <c r="H5" s="65">
        <v>-0.032173</v>
      </c>
      <c r="I5" s="65">
        <v>-0.030633</v>
      </c>
      <c r="J5" s="65">
        <v>-0.029207</v>
      </c>
      <c r="K5" s="65">
        <v>-0.027347</v>
      </c>
      <c r="L5" s="65">
        <v>-0.026837</v>
      </c>
      <c r="M5" s="65">
        <v>-0.024451</v>
      </c>
      <c r="N5" s="65">
        <v>-0.023307</v>
      </c>
      <c r="O5" s="65">
        <v>-0.02111</v>
      </c>
      <c r="P5" s="65">
        <v>-0.019174</v>
      </c>
      <c r="Q5" s="65">
        <v>-0.017566</v>
      </c>
      <c r="R5" s="65">
        <v>-0.015049</v>
      </c>
      <c r="S5" s="65">
        <v>-0.012428</v>
      </c>
      <c r="T5" s="65">
        <v>-0.009655</v>
      </c>
      <c r="U5" s="65">
        <v>-0.0075</v>
      </c>
      <c r="V5" s="65">
        <v>-0.006225</v>
      </c>
      <c r="W5" s="65">
        <v>-0.004294</v>
      </c>
      <c r="X5" s="65">
        <v>-0.002884</v>
      </c>
      <c r="Y5" s="65">
        <v>-0.001466</v>
      </c>
      <c r="Z5" s="65">
        <v>0.0</v>
      </c>
      <c r="AA5" s="65">
        <v>0.002516</v>
      </c>
      <c r="AB5" s="65">
        <v>0.003982</v>
      </c>
      <c r="AC5" s="65">
        <v>0.006259</v>
      </c>
      <c r="AD5" s="65">
        <v>0.007005</v>
      </c>
      <c r="AE5" s="65">
        <v>0.008577</v>
      </c>
      <c r="AF5" s="65">
        <v>0.010407</v>
      </c>
      <c r="AG5" s="65">
        <v>0.012446</v>
      </c>
      <c r="AH5" s="65">
        <v>0.013718</v>
      </c>
      <c r="AI5" s="65">
        <v>0.014485</v>
      </c>
      <c r="AJ5" s="65">
        <v>0.016627</v>
      </c>
      <c r="AK5" s="65">
        <v>0.016009</v>
      </c>
      <c r="AL5" s="65">
        <v>0.015793</v>
      </c>
    </row>
    <row r="6" ht="14.25" customHeight="1">
      <c r="A6" s="65">
        <v>-0.033648</v>
      </c>
      <c r="B6" s="65">
        <v>-0.033405</v>
      </c>
      <c r="C6" s="65">
        <v>-0.032419</v>
      </c>
      <c r="D6" s="65">
        <v>-0.031558</v>
      </c>
      <c r="E6" s="65">
        <v>-0.030782</v>
      </c>
      <c r="F6" s="65">
        <v>-0.029566</v>
      </c>
      <c r="G6" s="65">
        <v>-0.028473</v>
      </c>
      <c r="H6" s="65">
        <v>-0.026666</v>
      </c>
      <c r="I6" s="65">
        <v>-0.025629</v>
      </c>
      <c r="J6" s="65">
        <v>-0.024541</v>
      </c>
      <c r="K6" s="65">
        <v>-0.022626</v>
      </c>
      <c r="L6" s="65">
        <v>-0.02245</v>
      </c>
      <c r="M6" s="65">
        <v>-0.02072</v>
      </c>
      <c r="N6" s="65">
        <v>-0.019808</v>
      </c>
      <c r="O6" s="65">
        <v>-0.017723</v>
      </c>
      <c r="P6" s="65">
        <v>-0.016302</v>
      </c>
      <c r="Q6" s="65">
        <v>-0.014839</v>
      </c>
      <c r="R6" s="65">
        <v>-0.012291</v>
      </c>
      <c r="S6" s="65">
        <v>-0.010155</v>
      </c>
      <c r="T6" s="65">
        <v>-0.007882</v>
      </c>
      <c r="U6" s="65">
        <v>-0.005864</v>
      </c>
      <c r="V6" s="65">
        <v>-0.004748</v>
      </c>
      <c r="W6" s="65">
        <v>-0.003324</v>
      </c>
      <c r="X6" s="65">
        <v>-0.002288</v>
      </c>
      <c r="Y6" s="65">
        <v>-0.001056</v>
      </c>
      <c r="Z6" s="65">
        <v>0.0</v>
      </c>
      <c r="AA6" s="65">
        <v>0.001993</v>
      </c>
      <c r="AB6" s="65">
        <v>0.002712</v>
      </c>
      <c r="AC6" s="65">
        <v>0.0045</v>
      </c>
      <c r="AD6" s="65">
        <v>0.005083</v>
      </c>
      <c r="AE6" s="65">
        <v>0.006078</v>
      </c>
      <c r="AF6" s="65">
        <v>0.007336</v>
      </c>
      <c r="AG6" s="65">
        <v>0.008753</v>
      </c>
      <c r="AH6" s="65">
        <v>0.009956</v>
      </c>
      <c r="AI6" s="65">
        <v>0.010337</v>
      </c>
      <c r="AJ6" s="65">
        <v>0.011901</v>
      </c>
      <c r="AK6" s="65">
        <v>0.010788</v>
      </c>
      <c r="AL6" s="65">
        <v>0.010416</v>
      </c>
    </row>
    <row r="7" ht="14.25" customHeight="1">
      <c r="A7" s="65">
        <v>-0.027125</v>
      </c>
      <c r="B7" s="65">
        <v>-0.02707</v>
      </c>
      <c r="C7" s="65">
        <v>-0.026423</v>
      </c>
      <c r="D7" s="65">
        <v>-0.025862</v>
      </c>
      <c r="E7" s="65">
        <v>-0.025433</v>
      </c>
      <c r="F7" s="65">
        <v>-0.024664</v>
      </c>
      <c r="G7" s="65">
        <v>-0.023615</v>
      </c>
      <c r="H7" s="65">
        <v>-0.022342</v>
      </c>
      <c r="I7" s="65">
        <v>-0.02109</v>
      </c>
      <c r="J7" s="65">
        <v>-0.020387</v>
      </c>
      <c r="K7" s="65">
        <v>-0.018949</v>
      </c>
      <c r="L7" s="65">
        <v>-0.018976</v>
      </c>
      <c r="M7" s="65">
        <v>-0.017577</v>
      </c>
      <c r="N7" s="65">
        <v>-0.016522</v>
      </c>
      <c r="O7" s="65">
        <v>-0.015076</v>
      </c>
      <c r="P7" s="65">
        <v>-0.013551</v>
      </c>
      <c r="Q7" s="65">
        <v>-0.012471</v>
      </c>
      <c r="R7" s="65">
        <v>-0.01042</v>
      </c>
      <c r="S7" s="65">
        <v>-0.008287</v>
      </c>
      <c r="T7" s="65">
        <v>-0.006359</v>
      </c>
      <c r="U7" s="65">
        <v>-0.004763</v>
      </c>
      <c r="V7" s="65">
        <v>-0.004097</v>
      </c>
      <c r="W7" s="65">
        <v>-0.002687</v>
      </c>
      <c r="X7" s="65">
        <v>-0.001698</v>
      </c>
      <c r="Y7" s="65">
        <v>-8.39E-4</v>
      </c>
      <c r="Z7" s="65">
        <v>0.0</v>
      </c>
      <c r="AA7" s="65">
        <v>0.001411</v>
      </c>
      <c r="AB7" s="65">
        <v>0.002144</v>
      </c>
      <c r="AC7" s="65">
        <v>0.003664</v>
      </c>
      <c r="AD7" s="65">
        <v>0.004011</v>
      </c>
      <c r="AE7" s="65">
        <v>0.004768</v>
      </c>
      <c r="AF7" s="65">
        <v>0.005618</v>
      </c>
      <c r="AG7" s="65">
        <v>0.006968</v>
      </c>
      <c r="AH7" s="65">
        <v>0.007649</v>
      </c>
      <c r="AI7" s="65">
        <v>0.007566</v>
      </c>
      <c r="AJ7" s="65">
        <v>0.008952</v>
      </c>
      <c r="AK7" s="65">
        <v>0.008155</v>
      </c>
      <c r="AL7" s="65">
        <v>0.007746</v>
      </c>
    </row>
    <row r="8" ht="14.25" customHeight="1">
      <c r="A8" s="65">
        <v>-0.024076</v>
      </c>
      <c r="B8" s="65">
        <v>-0.024017</v>
      </c>
      <c r="C8" s="65">
        <v>-0.023555</v>
      </c>
      <c r="D8" s="65">
        <v>-0.022932</v>
      </c>
      <c r="E8" s="65">
        <v>-0.022454000000000002</v>
      </c>
      <c r="F8" s="65">
        <v>-0.021524</v>
      </c>
      <c r="G8" s="65">
        <v>-0.020774</v>
      </c>
      <c r="H8" s="65">
        <v>-0.019532</v>
      </c>
      <c r="I8" s="65">
        <v>-0.01897</v>
      </c>
      <c r="J8" s="65">
        <v>-0.018064</v>
      </c>
      <c r="K8" s="65">
        <v>-0.016791</v>
      </c>
      <c r="L8" s="65">
        <v>-0.016646</v>
      </c>
      <c r="M8" s="65">
        <v>-0.015494</v>
      </c>
      <c r="N8" s="65">
        <v>-0.014591</v>
      </c>
      <c r="O8" s="65">
        <v>-0.013655</v>
      </c>
      <c r="P8" s="65">
        <v>-0.012367</v>
      </c>
      <c r="Q8" s="65">
        <v>-0.011018</v>
      </c>
      <c r="R8" s="65">
        <v>-0.008956</v>
      </c>
      <c r="S8" s="65">
        <v>-0.00719</v>
      </c>
      <c r="T8" s="65">
        <v>-0.005323</v>
      </c>
      <c r="U8" s="65">
        <v>-0.003871</v>
      </c>
      <c r="V8" s="65">
        <v>-0.003245</v>
      </c>
      <c r="W8" s="65">
        <v>-0.002184</v>
      </c>
      <c r="X8" s="65">
        <v>-0.001441</v>
      </c>
      <c r="Y8" s="65">
        <v>-6.66E-4</v>
      </c>
      <c r="Z8" s="65">
        <v>0.0</v>
      </c>
      <c r="AA8" s="65">
        <v>0.001314</v>
      </c>
      <c r="AB8" s="65">
        <v>0.001892</v>
      </c>
      <c r="AC8" s="65">
        <v>0.00308</v>
      </c>
      <c r="AD8" s="65">
        <v>0.003434</v>
      </c>
      <c r="AE8" s="65">
        <v>0.003734</v>
      </c>
      <c r="AF8" s="65">
        <v>0.004711</v>
      </c>
      <c r="AG8" s="65">
        <v>0.005615</v>
      </c>
      <c r="AH8" s="65">
        <v>0.006275</v>
      </c>
      <c r="AI8" s="65">
        <v>0.006294</v>
      </c>
      <c r="AJ8" s="65">
        <v>0.007281</v>
      </c>
      <c r="AK8" s="65">
        <v>0.006502</v>
      </c>
      <c r="AL8" s="65">
        <v>0.005955</v>
      </c>
    </row>
    <row r="9" ht="14.25" customHeight="1">
      <c r="A9" s="65">
        <v>-0.022006</v>
      </c>
      <c r="B9" s="65">
        <v>-0.022078</v>
      </c>
      <c r="C9" s="65">
        <v>-0.021588</v>
      </c>
      <c r="D9" s="65">
        <v>-0.021224</v>
      </c>
      <c r="E9" s="65">
        <v>-0.020601</v>
      </c>
      <c r="F9" s="65">
        <v>-0.020165</v>
      </c>
      <c r="G9" s="65">
        <v>-0.019347</v>
      </c>
      <c r="H9" s="65">
        <v>-0.018298</v>
      </c>
      <c r="I9" s="65">
        <v>-0.017351</v>
      </c>
      <c r="J9" s="65">
        <v>-0.016957</v>
      </c>
      <c r="K9" s="65">
        <v>-0.015687</v>
      </c>
      <c r="L9" s="65">
        <v>-0.015672</v>
      </c>
      <c r="M9" s="65">
        <v>-0.014354</v>
      </c>
      <c r="N9" s="65">
        <v>-0.013857</v>
      </c>
      <c r="O9" s="65">
        <v>-0.012727</v>
      </c>
      <c r="P9" s="65">
        <v>-0.011322</v>
      </c>
      <c r="Q9" s="65">
        <v>-0.010268</v>
      </c>
      <c r="R9" s="65">
        <v>-0.008434</v>
      </c>
      <c r="S9" s="65">
        <v>-0.006529</v>
      </c>
      <c r="T9" s="65">
        <v>-0.00479</v>
      </c>
      <c r="U9" s="65">
        <v>-0.003328</v>
      </c>
      <c r="V9" s="65">
        <v>-0.002767</v>
      </c>
      <c r="W9" s="65">
        <v>-0.001839</v>
      </c>
      <c r="X9" s="65">
        <v>-0.001149</v>
      </c>
      <c r="Y9" s="65">
        <v>-4.7E-4</v>
      </c>
      <c r="Z9" s="65">
        <v>0.0</v>
      </c>
      <c r="AA9" s="65">
        <v>0.001035</v>
      </c>
      <c r="AB9" s="65">
        <v>0.001441</v>
      </c>
      <c r="AC9" s="65">
        <v>0.002666</v>
      </c>
      <c r="AD9" s="65">
        <v>0.002781</v>
      </c>
      <c r="AE9" s="65">
        <v>0.00319</v>
      </c>
      <c r="AF9" s="65">
        <v>0.004005</v>
      </c>
      <c r="AG9" s="65">
        <v>0.004803</v>
      </c>
      <c r="AH9" s="65">
        <v>0.005758</v>
      </c>
      <c r="AI9" s="65">
        <v>0.00537</v>
      </c>
      <c r="AJ9" s="65">
        <v>0.006331</v>
      </c>
      <c r="AK9" s="65">
        <v>0.005474</v>
      </c>
      <c r="AL9" s="65">
        <v>0.004731</v>
      </c>
    </row>
    <row r="10" ht="14.25" customHeight="1">
      <c r="A10" s="65">
        <v>-0.019637</v>
      </c>
      <c r="B10" s="65">
        <v>-0.019791</v>
      </c>
      <c r="C10" s="65">
        <v>-0.019332</v>
      </c>
      <c r="D10" s="65">
        <v>-0.018976</v>
      </c>
      <c r="E10" s="65">
        <v>-0.018837</v>
      </c>
      <c r="F10" s="65">
        <v>-0.018192</v>
      </c>
      <c r="G10" s="65">
        <v>-0.017526</v>
      </c>
      <c r="H10" s="65">
        <v>-0.016704</v>
      </c>
      <c r="I10" s="65">
        <v>-0.015937</v>
      </c>
      <c r="J10" s="65">
        <v>-0.015402</v>
      </c>
      <c r="K10" s="65">
        <v>-0.014444</v>
      </c>
      <c r="L10" s="65">
        <v>-0.014307</v>
      </c>
      <c r="M10" s="65">
        <v>-0.013351</v>
      </c>
      <c r="N10" s="65">
        <v>-0.012462</v>
      </c>
      <c r="O10" s="65">
        <v>-0.011565</v>
      </c>
      <c r="P10" s="65">
        <v>-0.010156</v>
      </c>
      <c r="Q10" s="65">
        <v>-0.009139</v>
      </c>
      <c r="R10" s="65">
        <v>-0.0074</v>
      </c>
      <c r="S10" s="65">
        <v>-0.00556</v>
      </c>
      <c r="T10" s="65">
        <v>-0.00394</v>
      </c>
      <c r="U10" s="65">
        <v>-0.002534</v>
      </c>
      <c r="V10" s="65">
        <v>-0.002211</v>
      </c>
      <c r="W10" s="65">
        <v>-0.001298</v>
      </c>
      <c r="X10" s="65">
        <v>-7.78E-4</v>
      </c>
      <c r="Y10" s="65">
        <v>-3.38E-4</v>
      </c>
      <c r="Z10" s="65">
        <v>0.0</v>
      </c>
      <c r="AA10" s="65">
        <v>8.56E-4</v>
      </c>
      <c r="AB10" s="65">
        <v>0.00112</v>
      </c>
      <c r="AC10" s="65">
        <v>0.002179</v>
      </c>
      <c r="AD10" s="65">
        <v>0.002354</v>
      </c>
      <c r="AE10" s="65">
        <v>0.002784</v>
      </c>
      <c r="AF10" s="65">
        <v>0.003677</v>
      </c>
      <c r="AG10" s="65">
        <v>0.004404</v>
      </c>
      <c r="AH10" s="65">
        <v>0.004985</v>
      </c>
      <c r="AI10" s="65">
        <v>0.004698</v>
      </c>
      <c r="AJ10" s="65">
        <v>0.005804</v>
      </c>
      <c r="AK10" s="65">
        <v>0.004826</v>
      </c>
      <c r="AL10" s="65">
        <v>0.004142</v>
      </c>
    </row>
    <row r="11" ht="14.25" customHeight="1">
      <c r="A11" s="65">
        <v>-0.018434</v>
      </c>
      <c r="B11" s="65">
        <v>-0.018715</v>
      </c>
      <c r="C11" s="65">
        <v>-0.018287</v>
      </c>
      <c r="D11" s="65">
        <v>-0.017881</v>
      </c>
      <c r="E11" s="65">
        <v>-0.017596</v>
      </c>
      <c r="F11" s="65">
        <v>-0.0171</v>
      </c>
      <c r="G11" s="65">
        <v>-0.016361</v>
      </c>
      <c r="H11" s="65">
        <v>-0.015525</v>
      </c>
      <c r="I11" s="65">
        <v>-0.014827</v>
      </c>
      <c r="J11" s="65">
        <v>-0.014546</v>
      </c>
      <c r="K11" s="65">
        <v>-0.013425</v>
      </c>
      <c r="L11" s="65">
        <v>-0.013469</v>
      </c>
      <c r="M11" s="65">
        <v>-0.012501</v>
      </c>
      <c r="N11" s="65">
        <v>-0.011754</v>
      </c>
      <c r="O11" s="65">
        <v>-0.010574</v>
      </c>
      <c r="P11" s="65">
        <v>-0.009567</v>
      </c>
      <c r="Q11" s="65">
        <v>-0.00847</v>
      </c>
      <c r="R11" s="65">
        <v>-0.006777</v>
      </c>
      <c r="S11" s="65">
        <v>-0.004929</v>
      </c>
      <c r="T11" s="65">
        <v>-0.003321</v>
      </c>
      <c r="U11" s="65">
        <v>-0.002223</v>
      </c>
      <c r="V11" s="65">
        <v>-0.001728</v>
      </c>
      <c r="W11" s="65">
        <v>-9.32E-4</v>
      </c>
      <c r="X11" s="65">
        <v>-5.23E-4</v>
      </c>
      <c r="Y11" s="65">
        <v>-2.57E-4</v>
      </c>
      <c r="Z11" s="65">
        <v>0.0</v>
      </c>
      <c r="AA11" s="65">
        <v>6.42E-4</v>
      </c>
      <c r="AB11" s="65">
        <v>8.66E-4</v>
      </c>
      <c r="AC11" s="65">
        <v>0.00178</v>
      </c>
      <c r="AD11" s="65">
        <v>0.001885</v>
      </c>
      <c r="AE11" s="65">
        <v>0.002285</v>
      </c>
      <c r="AF11" s="65">
        <v>0.003072</v>
      </c>
      <c r="AG11" s="65">
        <v>0.0038</v>
      </c>
      <c r="AH11" s="65">
        <v>0.004639</v>
      </c>
      <c r="AI11" s="65">
        <v>0.004062</v>
      </c>
      <c r="AJ11" s="65">
        <v>0.005016</v>
      </c>
      <c r="AK11" s="65">
        <v>0.004079</v>
      </c>
      <c r="AL11" s="65">
        <v>0.003557</v>
      </c>
    </row>
    <row r="12" ht="14.25" customHeight="1">
      <c r="A12" s="65">
        <v>-0.016951</v>
      </c>
      <c r="B12" s="65">
        <v>-0.017306</v>
      </c>
      <c r="C12" s="65">
        <v>-0.017059</v>
      </c>
      <c r="D12" s="65">
        <v>-0.016797</v>
      </c>
      <c r="E12" s="65">
        <v>-0.016511</v>
      </c>
      <c r="F12" s="65">
        <v>-0.016023</v>
      </c>
      <c r="G12" s="65">
        <v>-0.015666</v>
      </c>
      <c r="H12" s="65">
        <v>-0.014829</v>
      </c>
      <c r="I12" s="65">
        <v>-0.014236</v>
      </c>
      <c r="J12" s="65">
        <v>-0.013715</v>
      </c>
      <c r="K12" s="65">
        <v>-0.012797</v>
      </c>
      <c r="L12" s="65">
        <v>-0.012761</v>
      </c>
      <c r="M12" s="65">
        <v>-0.011831</v>
      </c>
      <c r="N12" s="65">
        <v>-0.01117</v>
      </c>
      <c r="O12" s="65">
        <v>-0.010284</v>
      </c>
      <c r="P12" s="65">
        <v>-0.009179</v>
      </c>
      <c r="Q12" s="65">
        <v>-0.00819</v>
      </c>
      <c r="R12" s="65">
        <v>-0.006414</v>
      </c>
      <c r="S12" s="65">
        <v>-0.004692</v>
      </c>
      <c r="T12" s="65">
        <v>-0.003194</v>
      </c>
      <c r="U12" s="65">
        <v>-0.00188</v>
      </c>
      <c r="V12" s="65">
        <v>-0.00148</v>
      </c>
      <c r="W12" s="65">
        <v>-7.65E-4</v>
      </c>
      <c r="X12" s="65">
        <v>-2.62E-4</v>
      </c>
      <c r="Y12" s="65">
        <v>-2.68E-4</v>
      </c>
      <c r="Z12" s="65">
        <v>0.0</v>
      </c>
      <c r="AA12" s="65">
        <v>3.47E-4</v>
      </c>
      <c r="AB12" s="65">
        <v>5.34E-4</v>
      </c>
      <c r="AC12" s="65">
        <v>0.001245</v>
      </c>
      <c r="AD12" s="65">
        <v>0.001395</v>
      </c>
      <c r="AE12" s="65">
        <v>0.001741</v>
      </c>
      <c r="AF12" s="65">
        <v>0.002607</v>
      </c>
      <c r="AG12" s="65">
        <v>0.003253</v>
      </c>
      <c r="AH12" s="65">
        <v>0.003861</v>
      </c>
      <c r="AI12" s="65">
        <v>0.003494</v>
      </c>
      <c r="AJ12" s="65">
        <v>0.004322</v>
      </c>
      <c r="AK12" s="65">
        <v>0.003406</v>
      </c>
      <c r="AL12" s="65">
        <v>0.00298</v>
      </c>
    </row>
    <row r="13" ht="14.25" customHeight="1">
      <c r="A13" s="65">
        <v>-0.015853</v>
      </c>
      <c r="B13" s="65">
        <v>-0.016127</v>
      </c>
      <c r="C13" s="65">
        <v>-0.015802</v>
      </c>
      <c r="D13" s="65">
        <v>-0.015508</v>
      </c>
      <c r="E13" s="65">
        <v>-0.015303</v>
      </c>
      <c r="F13" s="65">
        <v>-0.014797</v>
      </c>
      <c r="G13" s="65">
        <v>-0.01424</v>
      </c>
      <c r="H13" s="65">
        <v>-0.013587</v>
      </c>
      <c r="I13" s="65">
        <v>-0.013084</v>
      </c>
      <c r="J13" s="65">
        <v>-0.012498</v>
      </c>
      <c r="K13" s="65">
        <v>-0.011877</v>
      </c>
      <c r="L13" s="65">
        <v>-0.011685</v>
      </c>
      <c r="M13" s="65">
        <v>-0.010992</v>
      </c>
      <c r="N13" s="65">
        <v>-0.010522</v>
      </c>
      <c r="O13" s="65">
        <v>-0.009526</v>
      </c>
      <c r="P13" s="65">
        <v>-0.008606</v>
      </c>
      <c r="Q13" s="65">
        <v>-0.00745</v>
      </c>
      <c r="R13" s="65">
        <v>-0.005806</v>
      </c>
      <c r="S13" s="65">
        <v>-0.004065</v>
      </c>
      <c r="T13" s="65">
        <v>-0.002681</v>
      </c>
      <c r="U13" s="65">
        <v>-0.001526</v>
      </c>
      <c r="V13" s="65">
        <v>-0.001081</v>
      </c>
      <c r="W13" s="65">
        <v>-3.51E-4</v>
      </c>
      <c r="X13" s="65">
        <v>-2.5E-5</v>
      </c>
      <c r="Y13" s="65">
        <v>7.6E-5</v>
      </c>
      <c r="Z13" s="65">
        <v>0.0</v>
      </c>
      <c r="AA13" s="65">
        <v>4.49E-4</v>
      </c>
      <c r="AB13" s="65">
        <v>3.68E-4</v>
      </c>
      <c r="AC13" s="65">
        <v>0.001206</v>
      </c>
      <c r="AD13" s="65">
        <v>0.001263</v>
      </c>
      <c r="AE13" s="65">
        <v>0.001633</v>
      </c>
      <c r="AF13" s="65">
        <v>0.002365</v>
      </c>
      <c r="AG13" s="65">
        <v>0.003023</v>
      </c>
      <c r="AH13" s="65">
        <v>0.003713</v>
      </c>
      <c r="AI13" s="65">
        <v>0.003375</v>
      </c>
      <c r="AJ13" s="65">
        <v>0.004035</v>
      </c>
      <c r="AK13" s="65">
        <v>0.003409</v>
      </c>
      <c r="AL13" s="65">
        <v>0.002657</v>
      </c>
    </row>
    <row r="14" ht="14.25" customHeight="1">
      <c r="A14" s="65">
        <v>-0.01474</v>
      </c>
      <c r="B14" s="65">
        <v>-0.015202</v>
      </c>
      <c r="C14" s="65">
        <v>-0.014984</v>
      </c>
      <c r="D14" s="65">
        <v>-0.014778</v>
      </c>
      <c r="E14" s="65">
        <v>-0.014665</v>
      </c>
      <c r="F14" s="65">
        <v>-0.014149</v>
      </c>
      <c r="G14" s="65">
        <v>-0.013725</v>
      </c>
      <c r="H14" s="65">
        <v>-0.013095</v>
      </c>
      <c r="I14" s="65">
        <v>-0.012481</v>
      </c>
      <c r="J14" s="65">
        <v>-0.012034</v>
      </c>
      <c r="K14" s="65">
        <v>-0.011384</v>
      </c>
      <c r="L14" s="65">
        <v>-0.011214</v>
      </c>
      <c r="M14" s="65">
        <v>-0.01042</v>
      </c>
      <c r="N14" s="65">
        <v>-0.00986</v>
      </c>
      <c r="O14" s="65">
        <v>-0.009102</v>
      </c>
      <c r="P14" s="65">
        <v>-0.008086</v>
      </c>
      <c r="Q14" s="65">
        <v>-0.00701</v>
      </c>
      <c r="R14" s="65">
        <v>-0.005393</v>
      </c>
      <c r="S14" s="65">
        <v>-0.003754</v>
      </c>
      <c r="T14" s="65">
        <v>-0.002398</v>
      </c>
      <c r="U14" s="65">
        <v>-0.001209</v>
      </c>
      <c r="V14" s="65">
        <v>-7.47E-4</v>
      </c>
      <c r="W14" s="65">
        <v>-1.59E-4</v>
      </c>
      <c r="X14" s="65">
        <v>1.32E-4</v>
      </c>
      <c r="Y14" s="65">
        <v>1.54E-4</v>
      </c>
      <c r="Z14" s="65">
        <v>0.0</v>
      </c>
      <c r="AA14" s="65">
        <v>2.13E-4</v>
      </c>
      <c r="AB14" s="65">
        <v>1.88E-4</v>
      </c>
      <c r="AC14" s="65">
        <v>8.85E-4</v>
      </c>
      <c r="AD14" s="65">
        <v>8.73E-4</v>
      </c>
      <c r="AE14" s="65">
        <v>0.001204</v>
      </c>
      <c r="AF14" s="65">
        <v>0.001914</v>
      </c>
      <c r="AG14" s="65">
        <v>0.002725</v>
      </c>
      <c r="AH14" s="65">
        <v>0.003217</v>
      </c>
      <c r="AI14" s="65">
        <v>0.002883</v>
      </c>
      <c r="AJ14" s="65">
        <v>0.003462</v>
      </c>
      <c r="AK14" s="65">
        <v>0.002745</v>
      </c>
      <c r="AL14" s="65">
        <v>0.002354</v>
      </c>
    </row>
    <row r="15" ht="14.25" customHeight="1">
      <c r="A15" s="65">
        <v>-0.013735</v>
      </c>
      <c r="B15" s="65">
        <v>-0.014174</v>
      </c>
      <c r="C15" s="65">
        <v>-0.014144</v>
      </c>
      <c r="D15" s="65">
        <v>-0.013864</v>
      </c>
      <c r="E15" s="65">
        <v>-0.013839</v>
      </c>
      <c r="F15" s="65">
        <v>-0.013324</v>
      </c>
      <c r="G15" s="65">
        <v>-0.012991</v>
      </c>
      <c r="H15" s="65">
        <v>-0.012471</v>
      </c>
      <c r="I15" s="65">
        <v>-0.01195</v>
      </c>
      <c r="J15" s="65">
        <v>-0.01145</v>
      </c>
      <c r="K15" s="65">
        <v>-0.010788</v>
      </c>
      <c r="L15" s="65">
        <v>-0.01084</v>
      </c>
      <c r="M15" s="65">
        <v>-0.01003</v>
      </c>
      <c r="N15" s="65">
        <v>-0.009515</v>
      </c>
      <c r="O15" s="65">
        <v>-0.008685</v>
      </c>
      <c r="P15" s="65">
        <v>-0.00773</v>
      </c>
      <c r="Q15" s="65">
        <v>-0.006842</v>
      </c>
      <c r="R15" s="65">
        <v>-0.005188</v>
      </c>
      <c r="S15" s="65">
        <v>-0.003521</v>
      </c>
      <c r="T15" s="65">
        <v>-0.002274</v>
      </c>
      <c r="U15" s="65">
        <v>-0.001161</v>
      </c>
      <c r="V15" s="65">
        <v>-7.41E-4</v>
      </c>
      <c r="W15" s="65">
        <v>-1.39E-4</v>
      </c>
      <c r="X15" s="65">
        <v>1.0E-6</v>
      </c>
      <c r="Y15" s="65">
        <v>1.35E-4</v>
      </c>
      <c r="Z15" s="65">
        <v>0.0</v>
      </c>
      <c r="AA15" s="65">
        <v>3.4E-5</v>
      </c>
      <c r="AB15" s="65">
        <v>-4.3E-5</v>
      </c>
      <c r="AC15" s="65">
        <v>6.31E-4</v>
      </c>
      <c r="AD15" s="65">
        <v>6.69E-4</v>
      </c>
      <c r="AE15" s="65">
        <v>9.74E-4</v>
      </c>
      <c r="AF15" s="65">
        <v>0.001649</v>
      </c>
      <c r="AG15" s="65">
        <v>0.002386</v>
      </c>
      <c r="AH15" s="65">
        <v>0.002805</v>
      </c>
      <c r="AI15" s="65">
        <v>0.002643</v>
      </c>
      <c r="AJ15" s="65">
        <v>0.003174</v>
      </c>
      <c r="AK15" s="65">
        <v>0.002412</v>
      </c>
      <c r="AL15" s="65">
        <v>0.001913</v>
      </c>
    </row>
    <row r="16" ht="14.25" customHeight="1">
      <c r="A16" s="65">
        <v>-0.012853</v>
      </c>
      <c r="B16" s="65">
        <v>-0.013339</v>
      </c>
      <c r="C16" s="65">
        <v>-0.013282</v>
      </c>
      <c r="D16" s="65">
        <v>-0.013117</v>
      </c>
      <c r="E16" s="65">
        <v>-0.013044</v>
      </c>
      <c r="F16" s="65">
        <v>-0.012595</v>
      </c>
      <c r="G16" s="65">
        <v>-0.012129</v>
      </c>
      <c r="H16" s="65">
        <v>-0.011666</v>
      </c>
      <c r="I16" s="65">
        <v>-0.011388</v>
      </c>
      <c r="J16" s="65">
        <v>-0.010935</v>
      </c>
      <c r="K16" s="65">
        <v>-0.010298</v>
      </c>
      <c r="L16" s="65">
        <v>-0.010176</v>
      </c>
      <c r="M16" s="65">
        <v>-0.009589</v>
      </c>
      <c r="N16" s="65">
        <v>-0.008955</v>
      </c>
      <c r="O16" s="65">
        <v>-0.008227</v>
      </c>
      <c r="P16" s="65">
        <v>-0.007321</v>
      </c>
      <c r="Q16" s="65">
        <v>-0.006363</v>
      </c>
      <c r="R16" s="65">
        <v>-0.004846</v>
      </c>
      <c r="S16" s="65">
        <v>-0.003187</v>
      </c>
      <c r="T16" s="65">
        <v>-0.001948</v>
      </c>
      <c r="U16" s="65">
        <v>-0.001015</v>
      </c>
      <c r="V16" s="65">
        <v>-5.21E-4</v>
      </c>
      <c r="W16" s="65">
        <v>-5.2E-5</v>
      </c>
      <c r="X16" s="65">
        <v>2.75E-4</v>
      </c>
      <c r="Y16" s="65">
        <v>1.38E-4</v>
      </c>
      <c r="Z16" s="65">
        <v>0.0</v>
      </c>
      <c r="AA16" s="65">
        <v>1.5E-5</v>
      </c>
      <c r="AB16" s="65">
        <v>-2.21E-4</v>
      </c>
      <c r="AC16" s="65">
        <v>4.22E-4</v>
      </c>
      <c r="AD16" s="65">
        <v>3.59E-4</v>
      </c>
      <c r="AE16" s="65">
        <v>7.98E-4</v>
      </c>
      <c r="AF16" s="65">
        <v>0.001415</v>
      </c>
      <c r="AG16" s="65">
        <v>0.00209</v>
      </c>
      <c r="AH16" s="65">
        <v>0.002535</v>
      </c>
      <c r="AI16" s="65">
        <v>0.002382</v>
      </c>
      <c r="AJ16" s="65">
        <v>0.00276</v>
      </c>
      <c r="AK16" s="65">
        <v>0.002218</v>
      </c>
      <c r="AL16" s="65">
        <v>0.001612</v>
      </c>
    </row>
    <row r="17" ht="14.25" customHeight="1">
      <c r="A17" s="65">
        <v>-0.012447</v>
      </c>
      <c r="B17" s="65">
        <v>-0.013041</v>
      </c>
      <c r="C17" s="65">
        <v>-0.01298</v>
      </c>
      <c r="D17" s="65">
        <v>-0.012967</v>
      </c>
      <c r="E17" s="65">
        <v>-0.012886</v>
      </c>
      <c r="F17" s="65">
        <v>-0.012443</v>
      </c>
      <c r="G17" s="65">
        <v>-0.012105</v>
      </c>
      <c r="H17" s="65">
        <v>-0.011574</v>
      </c>
      <c r="I17" s="65">
        <v>-0.011087</v>
      </c>
      <c r="J17" s="65">
        <v>-0.010796</v>
      </c>
      <c r="K17" s="65">
        <v>-0.010063</v>
      </c>
      <c r="L17" s="65">
        <v>-0.009998</v>
      </c>
      <c r="M17" s="65">
        <v>-0.009411</v>
      </c>
      <c r="N17" s="65">
        <v>-0.008779</v>
      </c>
      <c r="O17" s="65">
        <v>-0.008246</v>
      </c>
      <c r="P17" s="65">
        <v>-0.007174</v>
      </c>
      <c r="Q17" s="65">
        <v>-0.006268</v>
      </c>
      <c r="R17" s="65">
        <v>-0.004669</v>
      </c>
      <c r="S17" s="65">
        <v>-0.003227</v>
      </c>
      <c r="T17" s="65">
        <v>-0.00197</v>
      </c>
      <c r="U17" s="65">
        <v>-9.75E-4</v>
      </c>
      <c r="V17" s="65">
        <v>-6.43E-4</v>
      </c>
      <c r="W17" s="65">
        <v>-2.3E-5</v>
      </c>
      <c r="X17" s="65">
        <v>1.52E-4</v>
      </c>
      <c r="Y17" s="65">
        <v>1.49E-4</v>
      </c>
      <c r="Z17" s="65">
        <v>0.0</v>
      </c>
      <c r="AA17" s="65">
        <v>1.0E-5</v>
      </c>
      <c r="AB17" s="65">
        <v>-1.85E-4</v>
      </c>
      <c r="AC17" s="65">
        <v>3.15E-4</v>
      </c>
      <c r="AD17" s="65">
        <v>3.5E-4</v>
      </c>
      <c r="AE17" s="65">
        <v>6.73E-4</v>
      </c>
      <c r="AF17" s="65">
        <v>0.001258</v>
      </c>
      <c r="AG17" s="65">
        <v>0.001943</v>
      </c>
      <c r="AH17" s="65">
        <v>0.002339</v>
      </c>
      <c r="AI17" s="65">
        <v>0.002241</v>
      </c>
      <c r="AJ17" s="65">
        <v>0.002575</v>
      </c>
      <c r="AK17" s="65">
        <v>0.001932</v>
      </c>
      <c r="AL17" s="65">
        <v>0.001462</v>
      </c>
    </row>
    <row r="18" ht="14.25" customHeight="1">
      <c r="A18" s="65">
        <v>-0.011378</v>
      </c>
      <c r="B18" s="65">
        <v>-0.011929</v>
      </c>
      <c r="C18" s="65">
        <v>-0.012033</v>
      </c>
      <c r="D18" s="65">
        <v>-0.01197</v>
      </c>
      <c r="E18" s="65">
        <v>-0.011899</v>
      </c>
      <c r="F18" s="65">
        <v>-0.011585</v>
      </c>
      <c r="G18" s="65">
        <v>-0.011202</v>
      </c>
      <c r="H18" s="65">
        <v>-0.010847</v>
      </c>
      <c r="I18" s="65">
        <v>-0.010465</v>
      </c>
      <c r="J18" s="65">
        <v>-0.010056</v>
      </c>
      <c r="K18" s="65">
        <v>-0.009546</v>
      </c>
      <c r="L18" s="65">
        <v>-0.009468</v>
      </c>
      <c r="M18" s="65">
        <v>-0.008882</v>
      </c>
      <c r="N18" s="65">
        <v>-0.008474</v>
      </c>
      <c r="O18" s="65">
        <v>-0.007682</v>
      </c>
      <c r="P18" s="65">
        <v>-0.006896</v>
      </c>
      <c r="Q18" s="65">
        <v>-0.005923</v>
      </c>
      <c r="R18" s="65">
        <v>-0.004382</v>
      </c>
      <c r="S18" s="65">
        <v>-0.002913</v>
      </c>
      <c r="T18" s="65">
        <v>-0.001728</v>
      </c>
      <c r="U18" s="65">
        <v>-8.42E-4</v>
      </c>
      <c r="V18" s="65">
        <v>-4.88E-4</v>
      </c>
      <c r="W18" s="65">
        <v>2.0E-5</v>
      </c>
      <c r="X18" s="65">
        <v>3.04E-4</v>
      </c>
      <c r="Y18" s="65">
        <v>2.17E-4</v>
      </c>
      <c r="Z18" s="65">
        <v>0.0</v>
      </c>
      <c r="AA18" s="65">
        <v>2.0E-5</v>
      </c>
      <c r="AB18" s="65">
        <v>-1.58E-4</v>
      </c>
      <c r="AC18" s="65">
        <v>3.1E-4</v>
      </c>
      <c r="AD18" s="65">
        <v>3.54E-4</v>
      </c>
      <c r="AE18" s="65">
        <v>7.44E-4</v>
      </c>
      <c r="AF18" s="65">
        <v>0.001176</v>
      </c>
      <c r="AG18" s="65">
        <v>0.001781</v>
      </c>
      <c r="AH18" s="65">
        <v>0.002301</v>
      </c>
      <c r="AI18" s="65">
        <v>0.002066</v>
      </c>
      <c r="AJ18" s="65">
        <v>0.002487</v>
      </c>
      <c r="AK18" s="65">
        <v>0.001892</v>
      </c>
      <c r="AL18" s="65">
        <v>0.001381</v>
      </c>
    </row>
    <row r="19" ht="14.25" customHeight="1">
      <c r="A19" s="65">
        <v>-0.011169</v>
      </c>
      <c r="B19" s="65">
        <v>-0.011733</v>
      </c>
      <c r="C19" s="65">
        <v>-0.011813</v>
      </c>
      <c r="D19" s="65">
        <v>-0.011727</v>
      </c>
      <c r="E19" s="65">
        <v>-0.011746</v>
      </c>
      <c r="F19" s="65">
        <v>-0.01132</v>
      </c>
      <c r="G19" s="65">
        <v>-0.011079</v>
      </c>
      <c r="H19" s="65">
        <v>-0.010704</v>
      </c>
      <c r="I19" s="65">
        <v>-0.010348</v>
      </c>
      <c r="J19" s="65">
        <v>-0.009845</v>
      </c>
      <c r="K19" s="65">
        <v>-0.009356</v>
      </c>
      <c r="L19" s="65">
        <v>-0.009237</v>
      </c>
      <c r="M19" s="65">
        <v>-0.00872</v>
      </c>
      <c r="N19" s="65">
        <v>-0.008244</v>
      </c>
      <c r="O19" s="65">
        <v>-0.007525</v>
      </c>
      <c r="P19" s="65">
        <v>-0.00677</v>
      </c>
      <c r="Q19" s="65">
        <v>-0.005871</v>
      </c>
      <c r="R19" s="65">
        <v>-0.004328</v>
      </c>
      <c r="S19" s="65">
        <v>-0.002962</v>
      </c>
      <c r="T19" s="65">
        <v>-0.001824</v>
      </c>
      <c r="U19" s="65">
        <v>-8.87E-4</v>
      </c>
      <c r="V19" s="65">
        <v>-5.63E-4</v>
      </c>
      <c r="W19" s="65">
        <v>-2.7E-5</v>
      </c>
      <c r="X19" s="65">
        <v>1.57E-4</v>
      </c>
      <c r="Y19" s="65">
        <v>1.66E-4</v>
      </c>
      <c r="Z19" s="65">
        <v>0.0</v>
      </c>
      <c r="AA19" s="65">
        <v>0.0</v>
      </c>
      <c r="AB19" s="65">
        <v>-1.02E-4</v>
      </c>
      <c r="AC19" s="65">
        <v>2.99E-4</v>
      </c>
      <c r="AD19" s="65">
        <v>3.39E-4</v>
      </c>
      <c r="AE19" s="65">
        <v>6.96E-4</v>
      </c>
      <c r="AF19" s="65">
        <v>0.001154</v>
      </c>
      <c r="AG19" s="65">
        <v>0.001657</v>
      </c>
      <c r="AH19" s="65">
        <v>0.002145</v>
      </c>
      <c r="AI19" s="65">
        <v>0.00188</v>
      </c>
      <c r="AJ19" s="65">
        <v>0.002309</v>
      </c>
      <c r="AK19" s="65">
        <v>0.001712</v>
      </c>
      <c r="AL19" s="65">
        <v>0.001203</v>
      </c>
    </row>
    <row r="20" ht="14.25" customHeight="1">
      <c r="A20" s="65">
        <v>-0.010593</v>
      </c>
      <c r="B20" s="65">
        <v>-0.011209</v>
      </c>
      <c r="C20" s="65">
        <v>-0.01133</v>
      </c>
      <c r="D20" s="65">
        <v>-0.011302</v>
      </c>
      <c r="E20" s="65">
        <v>-0.011293</v>
      </c>
      <c r="F20" s="65">
        <v>-0.010996</v>
      </c>
      <c r="G20" s="65">
        <v>-0.010789</v>
      </c>
      <c r="H20" s="65">
        <v>-0.010385</v>
      </c>
      <c r="I20" s="65">
        <v>-0.009981</v>
      </c>
      <c r="J20" s="65">
        <v>-0.009672</v>
      </c>
      <c r="K20" s="65">
        <v>-0.009206</v>
      </c>
      <c r="L20" s="65">
        <v>-0.009072</v>
      </c>
      <c r="M20" s="65">
        <v>-0.008595</v>
      </c>
      <c r="N20" s="65">
        <v>-0.008164</v>
      </c>
      <c r="O20" s="65">
        <v>-0.007493</v>
      </c>
      <c r="P20" s="65">
        <v>-0.006733</v>
      </c>
      <c r="Q20" s="65">
        <v>-0.005809</v>
      </c>
      <c r="R20" s="65">
        <v>-0.004279</v>
      </c>
      <c r="S20" s="65">
        <v>-0.002984</v>
      </c>
      <c r="T20" s="65">
        <v>-0.00188</v>
      </c>
      <c r="U20" s="65">
        <v>-9.83E-4</v>
      </c>
      <c r="V20" s="65">
        <v>-6.27E-4</v>
      </c>
      <c r="W20" s="65">
        <v>-1.4E-4</v>
      </c>
      <c r="X20" s="65">
        <v>1.5E-4</v>
      </c>
      <c r="Y20" s="65">
        <v>1.53E-4</v>
      </c>
      <c r="Z20" s="65">
        <v>0.0</v>
      </c>
      <c r="AA20" s="65">
        <v>1.0E-5</v>
      </c>
      <c r="AB20" s="65">
        <v>-6.3E-5</v>
      </c>
      <c r="AC20" s="65">
        <v>3.45E-4</v>
      </c>
      <c r="AD20" s="65">
        <v>3.89E-4</v>
      </c>
      <c r="AE20" s="65">
        <v>5.84E-4</v>
      </c>
      <c r="AF20" s="65">
        <v>0.001096</v>
      </c>
      <c r="AG20" s="65">
        <v>0.001568</v>
      </c>
      <c r="AH20" s="65">
        <v>0.002112</v>
      </c>
      <c r="AI20" s="65">
        <v>0.001819</v>
      </c>
      <c r="AJ20" s="65">
        <v>0.002118</v>
      </c>
      <c r="AK20" s="65">
        <v>0.001592</v>
      </c>
      <c r="AL20" s="65">
        <v>0.001058</v>
      </c>
    </row>
    <row r="21" ht="14.25" customHeight="1">
      <c r="A21" s="65">
        <v>-0.010315</v>
      </c>
      <c r="B21" s="65">
        <v>-0.01087</v>
      </c>
      <c r="C21" s="65">
        <v>-0.010976</v>
      </c>
      <c r="D21" s="65">
        <v>-0.010961</v>
      </c>
      <c r="E21" s="65">
        <v>-0.010999</v>
      </c>
      <c r="F21" s="65">
        <v>-0.010719</v>
      </c>
      <c r="G21" s="65">
        <v>-0.010407</v>
      </c>
      <c r="H21" s="65">
        <v>-0.010066</v>
      </c>
      <c r="I21" s="65">
        <v>-0.009728</v>
      </c>
      <c r="J21" s="65">
        <v>-0.009429</v>
      </c>
      <c r="K21" s="65">
        <v>-0.008934</v>
      </c>
      <c r="L21" s="65">
        <v>-0.008807</v>
      </c>
      <c r="M21" s="65">
        <v>-0.008357</v>
      </c>
      <c r="N21" s="65">
        <v>-0.007908</v>
      </c>
      <c r="O21" s="65">
        <v>-0.007295</v>
      </c>
      <c r="P21" s="65">
        <v>-0.006551</v>
      </c>
      <c r="Q21" s="65">
        <v>-0.005607</v>
      </c>
      <c r="R21" s="65">
        <v>-0.004189</v>
      </c>
      <c r="S21" s="65">
        <v>-0.00288</v>
      </c>
      <c r="T21" s="65">
        <v>-0.001769</v>
      </c>
      <c r="U21" s="65">
        <v>-9.16E-4</v>
      </c>
      <c r="V21" s="65">
        <v>-6.54E-4</v>
      </c>
      <c r="W21" s="65">
        <v>-1.75E-4</v>
      </c>
      <c r="X21" s="65">
        <v>8.2E-5</v>
      </c>
      <c r="Y21" s="65">
        <v>1.02E-4</v>
      </c>
      <c r="Z21" s="65">
        <v>0.0</v>
      </c>
      <c r="AA21" s="65">
        <v>5.8E-5</v>
      </c>
      <c r="AB21" s="65">
        <v>4.5E-5</v>
      </c>
      <c r="AC21" s="65">
        <v>3.5E-4</v>
      </c>
      <c r="AD21" s="65">
        <v>5.01E-4</v>
      </c>
      <c r="AE21" s="65">
        <v>7.76E-4</v>
      </c>
      <c r="AF21" s="65">
        <v>0.001157</v>
      </c>
      <c r="AG21" s="65">
        <v>0.001739</v>
      </c>
      <c r="AH21" s="65">
        <v>0.002142</v>
      </c>
      <c r="AI21" s="65">
        <v>0.001841</v>
      </c>
      <c r="AJ21" s="65">
        <v>0.002117</v>
      </c>
      <c r="AK21" s="65">
        <v>0.001632</v>
      </c>
      <c r="AL21" s="65">
        <v>0.001111</v>
      </c>
    </row>
    <row r="22" ht="14.25" customHeight="1">
      <c r="A22" s="65">
        <v>-0.010183</v>
      </c>
      <c r="B22" s="65">
        <v>-0.010746</v>
      </c>
      <c r="C22" s="65">
        <v>-0.010867</v>
      </c>
      <c r="D22" s="65">
        <v>-0.010855</v>
      </c>
      <c r="E22" s="65">
        <v>-0.010835</v>
      </c>
      <c r="F22" s="65">
        <v>-0.01056</v>
      </c>
      <c r="G22" s="65">
        <v>-0.010301</v>
      </c>
      <c r="H22" s="65">
        <v>-0.009891</v>
      </c>
      <c r="I22" s="65">
        <v>-0.009556</v>
      </c>
      <c r="J22" s="65">
        <v>-0.00923</v>
      </c>
      <c r="K22" s="65">
        <v>-0.008812</v>
      </c>
      <c r="L22" s="65">
        <v>-0.008687</v>
      </c>
      <c r="M22" s="65">
        <v>-0.00816</v>
      </c>
      <c r="N22" s="65">
        <v>-0.007768</v>
      </c>
      <c r="O22" s="65">
        <v>-0.007205</v>
      </c>
      <c r="P22" s="65">
        <v>-0.006458</v>
      </c>
      <c r="Q22" s="65">
        <v>-0.00556</v>
      </c>
      <c r="R22" s="65">
        <v>-0.004138</v>
      </c>
      <c r="S22" s="65">
        <v>-0.00292</v>
      </c>
      <c r="T22" s="65">
        <v>-0.001819</v>
      </c>
      <c r="U22" s="65">
        <v>-0.001016</v>
      </c>
      <c r="V22" s="65">
        <v>-6.2E-4</v>
      </c>
      <c r="W22" s="65">
        <v>-2.12E-4</v>
      </c>
      <c r="X22" s="65">
        <v>7.0E-5</v>
      </c>
      <c r="Y22" s="65">
        <v>5.3E-5</v>
      </c>
      <c r="Z22" s="65">
        <v>0.0</v>
      </c>
      <c r="AA22" s="65">
        <v>8.6E-5</v>
      </c>
      <c r="AB22" s="65">
        <v>8.2E-5</v>
      </c>
      <c r="AC22" s="65">
        <v>4.44E-4</v>
      </c>
      <c r="AD22" s="65">
        <v>5.09E-4</v>
      </c>
      <c r="AE22" s="65">
        <v>8.02E-4</v>
      </c>
      <c r="AF22" s="65">
        <v>0.00113</v>
      </c>
      <c r="AG22" s="65">
        <v>0.001712</v>
      </c>
      <c r="AH22" s="65">
        <v>0.002088</v>
      </c>
      <c r="AI22" s="65">
        <v>0.001857</v>
      </c>
      <c r="AJ22" s="65">
        <v>0.002027</v>
      </c>
      <c r="AK22" s="65">
        <v>0.001652</v>
      </c>
      <c r="AL22" s="65">
        <v>0.001118</v>
      </c>
    </row>
    <row r="23" ht="14.25" customHeight="1">
      <c r="A23" s="65">
        <v>-0.010102</v>
      </c>
      <c r="B23" s="65">
        <v>-0.010677</v>
      </c>
      <c r="C23" s="65">
        <v>-0.01082</v>
      </c>
      <c r="D23" s="65">
        <v>-0.010794</v>
      </c>
      <c r="E23" s="65">
        <v>-0.010794</v>
      </c>
      <c r="F23" s="65">
        <v>-0.010545</v>
      </c>
      <c r="G23" s="65">
        <v>-0.010299</v>
      </c>
      <c r="H23" s="65">
        <v>-0.009911</v>
      </c>
      <c r="I23" s="65">
        <v>-0.009596</v>
      </c>
      <c r="J23" s="65">
        <v>-0.009233</v>
      </c>
      <c r="K23" s="65">
        <v>-0.008847</v>
      </c>
      <c r="L23" s="65">
        <v>-0.008721</v>
      </c>
      <c r="M23" s="65">
        <v>-0.008251</v>
      </c>
      <c r="N23" s="65">
        <v>-0.007827</v>
      </c>
      <c r="O23" s="65">
        <v>-0.007268</v>
      </c>
      <c r="P23" s="65">
        <v>-0.006555</v>
      </c>
      <c r="Q23" s="65">
        <v>-0.005653</v>
      </c>
      <c r="R23" s="65">
        <v>-0.004222</v>
      </c>
      <c r="S23" s="65">
        <v>-0.002962</v>
      </c>
      <c r="T23" s="65">
        <v>-0.001916</v>
      </c>
      <c r="U23" s="65">
        <v>-0.001169</v>
      </c>
      <c r="V23" s="65">
        <v>-7.64E-4</v>
      </c>
      <c r="W23" s="65">
        <v>-3.14E-4</v>
      </c>
      <c r="X23" s="65">
        <v>-5.1E-5</v>
      </c>
      <c r="Y23" s="65">
        <v>-9.0E-6</v>
      </c>
      <c r="Z23" s="65">
        <v>0.0</v>
      </c>
      <c r="AA23" s="65">
        <v>1.24E-4</v>
      </c>
      <c r="AB23" s="65">
        <v>1.49E-4</v>
      </c>
      <c r="AC23" s="65">
        <v>5.48E-4</v>
      </c>
      <c r="AD23" s="65">
        <v>6.18E-4</v>
      </c>
      <c r="AE23" s="65">
        <v>8.57E-4</v>
      </c>
      <c r="AF23" s="65">
        <v>0.001229</v>
      </c>
      <c r="AG23" s="65">
        <v>0.001761</v>
      </c>
      <c r="AH23" s="65">
        <v>0.002033</v>
      </c>
      <c r="AI23" s="65">
        <v>0.00183</v>
      </c>
      <c r="AJ23" s="65">
        <v>0.001994</v>
      </c>
      <c r="AK23" s="65">
        <v>0.001545</v>
      </c>
      <c r="AL23" s="65">
        <v>0.001073</v>
      </c>
    </row>
    <row r="24" ht="14.25" customHeight="1">
      <c r="A24" s="65">
        <v>-0.010016</v>
      </c>
      <c r="B24" s="65">
        <v>-0.010517</v>
      </c>
      <c r="C24" s="65">
        <v>-0.010677</v>
      </c>
      <c r="D24" s="65">
        <v>-0.010631</v>
      </c>
      <c r="E24" s="65">
        <v>-0.010649</v>
      </c>
      <c r="F24" s="65">
        <v>-0.010383</v>
      </c>
      <c r="G24" s="65">
        <v>-0.010082</v>
      </c>
      <c r="H24" s="65">
        <v>-0.009711</v>
      </c>
      <c r="I24" s="65">
        <v>-0.009443</v>
      </c>
      <c r="J24" s="65">
        <v>-0.009099</v>
      </c>
      <c r="K24" s="65">
        <v>-0.008721</v>
      </c>
      <c r="L24" s="65">
        <v>-0.008502</v>
      </c>
      <c r="M24" s="65">
        <v>-0.008113</v>
      </c>
      <c r="N24" s="65">
        <v>-0.007719</v>
      </c>
      <c r="O24" s="65">
        <v>-0.007157</v>
      </c>
      <c r="P24" s="65">
        <v>-0.006489</v>
      </c>
      <c r="Q24" s="65">
        <v>-0.005517</v>
      </c>
      <c r="R24" s="65">
        <v>-0.004135</v>
      </c>
      <c r="S24" s="65">
        <v>-0.002957</v>
      </c>
      <c r="T24" s="65">
        <v>-0.00194</v>
      </c>
      <c r="U24" s="65">
        <v>-0.001111</v>
      </c>
      <c r="V24" s="65">
        <v>-7.72E-4</v>
      </c>
      <c r="W24" s="65">
        <v>-2.66E-4</v>
      </c>
      <c r="X24" s="65">
        <v>-5.2E-5</v>
      </c>
      <c r="Y24" s="65">
        <v>4.1E-5</v>
      </c>
      <c r="Z24" s="65">
        <v>0.0</v>
      </c>
      <c r="AA24" s="65">
        <v>1.76E-4</v>
      </c>
      <c r="AB24" s="65">
        <v>2.37E-4</v>
      </c>
      <c r="AC24" s="65">
        <v>6.72E-4</v>
      </c>
      <c r="AD24" s="65">
        <v>7.4E-4</v>
      </c>
      <c r="AE24" s="65">
        <v>9.35E-4</v>
      </c>
      <c r="AF24" s="65">
        <v>0.001361</v>
      </c>
      <c r="AG24" s="65">
        <v>0.001862</v>
      </c>
      <c r="AH24" s="65">
        <v>0.00218</v>
      </c>
      <c r="AI24" s="65">
        <v>0.001873</v>
      </c>
      <c r="AJ24" s="65">
        <v>0.002015</v>
      </c>
      <c r="AK24" s="65">
        <v>0.00172</v>
      </c>
      <c r="AL24" s="65">
        <v>0.001167</v>
      </c>
    </row>
    <row r="25" ht="14.25" customHeight="1">
      <c r="A25" s="65">
        <v>-0.010096</v>
      </c>
      <c r="B25" s="65">
        <v>-0.010654</v>
      </c>
      <c r="C25" s="65">
        <v>-0.010834</v>
      </c>
      <c r="D25" s="65">
        <v>-0.010854</v>
      </c>
      <c r="E25" s="65">
        <v>-0.010801</v>
      </c>
      <c r="F25" s="65">
        <v>-0.010615</v>
      </c>
      <c r="G25" s="65">
        <v>-0.010329</v>
      </c>
      <c r="H25" s="65">
        <v>-0.009943</v>
      </c>
      <c r="I25" s="65">
        <v>-0.009621</v>
      </c>
      <c r="J25" s="65">
        <v>-0.009274</v>
      </c>
      <c r="K25" s="65">
        <v>-0.008932</v>
      </c>
      <c r="L25" s="65">
        <v>-0.008693</v>
      </c>
      <c r="M25" s="65">
        <v>-0.008273</v>
      </c>
      <c r="N25" s="65">
        <v>-0.007848</v>
      </c>
      <c r="O25" s="65">
        <v>-0.007285</v>
      </c>
      <c r="P25" s="65">
        <v>-0.006633</v>
      </c>
      <c r="Q25" s="65">
        <v>-0.005701</v>
      </c>
      <c r="R25" s="65">
        <v>-0.004342</v>
      </c>
      <c r="S25" s="65">
        <v>-0.003063</v>
      </c>
      <c r="T25" s="65">
        <v>-0.002098</v>
      </c>
      <c r="U25" s="65">
        <v>-0.001271</v>
      </c>
      <c r="V25" s="65">
        <v>-8.65E-4</v>
      </c>
      <c r="W25" s="65">
        <v>-4.58E-4</v>
      </c>
      <c r="X25" s="65">
        <v>-1.73E-4</v>
      </c>
      <c r="Y25" s="65">
        <v>-3.9E-5</v>
      </c>
      <c r="Z25" s="65">
        <v>0.0</v>
      </c>
      <c r="AA25" s="65">
        <v>2.01E-4</v>
      </c>
      <c r="AB25" s="65">
        <v>3.06E-4</v>
      </c>
      <c r="AC25" s="65">
        <v>6.5E-4</v>
      </c>
      <c r="AD25" s="65">
        <v>7.6E-4</v>
      </c>
      <c r="AE25" s="65">
        <v>9.7E-4</v>
      </c>
      <c r="AF25" s="65">
        <v>0.001283</v>
      </c>
      <c r="AG25" s="65">
        <v>0.001804</v>
      </c>
      <c r="AH25" s="65">
        <v>0.002017</v>
      </c>
      <c r="AI25" s="65">
        <v>0.00185</v>
      </c>
      <c r="AJ25" s="65">
        <v>0.001993</v>
      </c>
      <c r="AK25" s="65">
        <v>0.001675</v>
      </c>
      <c r="AL25" s="65">
        <v>0.001189</v>
      </c>
    </row>
    <row r="26" ht="14.25" customHeight="1">
      <c r="A26" s="65">
        <v>-0.010155</v>
      </c>
      <c r="B26" s="65">
        <v>-0.010697</v>
      </c>
      <c r="C26" s="65">
        <v>-0.010866</v>
      </c>
      <c r="D26" s="65">
        <v>-0.010889</v>
      </c>
      <c r="E26" s="65">
        <v>-0.010873</v>
      </c>
      <c r="F26" s="65">
        <v>-0.01059</v>
      </c>
      <c r="G26" s="65">
        <v>-0.010315</v>
      </c>
      <c r="H26" s="65">
        <v>-0.009914</v>
      </c>
      <c r="I26" s="65">
        <v>-0.009567</v>
      </c>
      <c r="J26" s="65">
        <v>-0.009288</v>
      </c>
      <c r="K26" s="65">
        <v>-0.008885</v>
      </c>
      <c r="L26" s="65">
        <v>-0.008754</v>
      </c>
      <c r="M26" s="65">
        <v>-0.008317</v>
      </c>
      <c r="N26" s="65">
        <v>-0.00786</v>
      </c>
      <c r="O26" s="65">
        <v>-0.007296</v>
      </c>
      <c r="P26" s="65">
        <v>-0.006658</v>
      </c>
      <c r="Q26" s="65">
        <v>-0.005751</v>
      </c>
      <c r="R26" s="65">
        <v>-0.004355</v>
      </c>
      <c r="S26" s="65">
        <v>-0.003154</v>
      </c>
      <c r="T26" s="65">
        <v>-0.002191</v>
      </c>
      <c r="U26" s="65">
        <v>-0.001371</v>
      </c>
      <c r="V26" s="65">
        <v>-9.89E-4</v>
      </c>
      <c r="W26" s="65">
        <v>-5.37E-4</v>
      </c>
      <c r="X26" s="65">
        <v>-2.21E-4</v>
      </c>
      <c r="Y26" s="65">
        <v>-5.4E-5</v>
      </c>
      <c r="Z26" s="65">
        <v>0.0</v>
      </c>
      <c r="AA26" s="65">
        <v>2.31E-4</v>
      </c>
      <c r="AB26" s="65">
        <v>3.53E-4</v>
      </c>
      <c r="AC26" s="65">
        <v>6.67E-4</v>
      </c>
      <c r="AD26" s="65">
        <v>8.24E-4</v>
      </c>
      <c r="AE26" s="65">
        <v>0.001052</v>
      </c>
      <c r="AF26" s="65">
        <v>0.001319</v>
      </c>
      <c r="AG26" s="65">
        <v>0.001805</v>
      </c>
      <c r="AH26" s="65">
        <v>0.002072</v>
      </c>
      <c r="AI26" s="65">
        <v>0.001899</v>
      </c>
      <c r="AJ26" s="65">
        <v>0.002017</v>
      </c>
      <c r="AK26" s="65">
        <v>0.001645</v>
      </c>
      <c r="AL26" s="65">
        <v>0.001155</v>
      </c>
    </row>
    <row r="27" ht="14.25" customHeight="1">
      <c r="A27" s="65">
        <v>-0.010089</v>
      </c>
      <c r="B27" s="65">
        <v>-0.010633</v>
      </c>
      <c r="C27" s="65">
        <v>-0.010821</v>
      </c>
      <c r="D27" s="65">
        <v>-0.010866</v>
      </c>
      <c r="E27" s="65">
        <v>-0.01085</v>
      </c>
      <c r="F27" s="65">
        <v>-0.010593</v>
      </c>
      <c r="G27" s="65">
        <v>-0.010291</v>
      </c>
      <c r="H27" s="65">
        <v>-0.009955</v>
      </c>
      <c r="I27" s="65">
        <v>-0.009616</v>
      </c>
      <c r="J27" s="65">
        <v>-0.009308</v>
      </c>
      <c r="K27" s="65">
        <v>-0.00885</v>
      </c>
      <c r="L27" s="65">
        <v>-0.008681</v>
      </c>
      <c r="M27" s="65">
        <v>-0.008268</v>
      </c>
      <c r="N27" s="65">
        <v>-0.007892</v>
      </c>
      <c r="O27" s="65">
        <v>-0.007254</v>
      </c>
      <c r="P27" s="65">
        <v>-0.006696</v>
      </c>
      <c r="Q27" s="65">
        <v>-0.00576</v>
      </c>
      <c r="R27" s="65">
        <v>-0.004356</v>
      </c>
      <c r="S27" s="65">
        <v>-0.003173</v>
      </c>
      <c r="T27" s="65">
        <v>-0.002179</v>
      </c>
      <c r="U27" s="65">
        <v>-0.001401</v>
      </c>
      <c r="V27" s="65">
        <v>-0.001002</v>
      </c>
      <c r="W27" s="65">
        <v>-5.91E-4</v>
      </c>
      <c r="X27" s="65">
        <v>-2.55E-4</v>
      </c>
      <c r="Y27" s="65">
        <v>-1.03E-4</v>
      </c>
      <c r="Z27" s="65">
        <v>0.0</v>
      </c>
      <c r="AA27" s="65">
        <v>3.07E-4</v>
      </c>
      <c r="AB27" s="65">
        <v>4.68E-4</v>
      </c>
      <c r="AC27" s="65">
        <v>8.09E-4</v>
      </c>
      <c r="AD27" s="65">
        <v>9.36E-4</v>
      </c>
      <c r="AE27" s="65">
        <v>0.00109</v>
      </c>
      <c r="AF27" s="65">
        <v>0.001428</v>
      </c>
      <c r="AG27" s="65">
        <v>0.001867</v>
      </c>
      <c r="AH27" s="65">
        <v>0.002075</v>
      </c>
      <c r="AI27" s="65">
        <v>0.001945</v>
      </c>
      <c r="AJ27" s="65">
        <v>0.002057</v>
      </c>
      <c r="AK27" s="65">
        <v>0.001719</v>
      </c>
      <c r="AL27" s="65">
        <v>0.001235</v>
      </c>
    </row>
    <row r="28" ht="14.25" customHeight="1">
      <c r="A28" s="65">
        <v>-0.010181</v>
      </c>
      <c r="B28" s="65">
        <v>-0.010733</v>
      </c>
      <c r="C28" s="65">
        <v>-0.010979</v>
      </c>
      <c r="D28" s="65">
        <v>-0.01103</v>
      </c>
      <c r="E28" s="65">
        <v>-0.010971</v>
      </c>
      <c r="F28" s="65">
        <v>-0.010768</v>
      </c>
      <c r="G28" s="65">
        <v>-0.010474</v>
      </c>
      <c r="H28" s="65">
        <v>-0.010074</v>
      </c>
      <c r="I28" s="65">
        <v>-0.00971</v>
      </c>
      <c r="J28" s="65">
        <v>-0.009416</v>
      </c>
      <c r="K28" s="65">
        <v>-0.00906</v>
      </c>
      <c r="L28" s="65">
        <v>-0.008815</v>
      </c>
      <c r="M28" s="65">
        <v>-0.008376</v>
      </c>
      <c r="N28" s="65">
        <v>-0.007984</v>
      </c>
      <c r="O28" s="65">
        <v>-0.007403</v>
      </c>
      <c r="P28" s="65">
        <v>-0.006797</v>
      </c>
      <c r="Q28" s="65">
        <v>-0.005808</v>
      </c>
      <c r="R28" s="65">
        <v>-0.00444</v>
      </c>
      <c r="S28" s="65">
        <v>-0.003298</v>
      </c>
      <c r="T28" s="65">
        <v>-0.002292</v>
      </c>
      <c r="U28" s="65">
        <v>-0.001532</v>
      </c>
      <c r="V28" s="65">
        <v>-0.001076</v>
      </c>
      <c r="W28" s="65">
        <v>-6.58E-4</v>
      </c>
      <c r="X28" s="65">
        <v>-3.15E-4</v>
      </c>
      <c r="Y28" s="65">
        <v>-1.03E-4</v>
      </c>
      <c r="Z28" s="65">
        <v>0.0</v>
      </c>
      <c r="AA28" s="65">
        <v>3.4E-4</v>
      </c>
      <c r="AB28" s="65">
        <v>5.37E-4</v>
      </c>
      <c r="AC28" s="65">
        <v>8.83E-4</v>
      </c>
      <c r="AD28" s="65">
        <v>9.37E-4</v>
      </c>
      <c r="AE28" s="65">
        <v>0.001159</v>
      </c>
      <c r="AF28" s="65">
        <v>0.001439</v>
      </c>
      <c r="AG28" s="65">
        <v>0.001874</v>
      </c>
      <c r="AH28" s="65">
        <v>0.002082</v>
      </c>
      <c r="AI28" s="65">
        <v>0.001965</v>
      </c>
      <c r="AJ28" s="65">
        <v>0.002061</v>
      </c>
      <c r="AK28" s="65">
        <v>0.00176</v>
      </c>
      <c r="AL28" s="65">
        <v>0.001265</v>
      </c>
    </row>
    <row r="29" ht="14.25" customHeight="1">
      <c r="A29" s="65">
        <v>-0.010455</v>
      </c>
      <c r="B29" s="65">
        <v>-0.010997</v>
      </c>
      <c r="C29" s="65">
        <v>-0.011224</v>
      </c>
      <c r="D29" s="65">
        <v>-0.01126</v>
      </c>
      <c r="E29" s="65">
        <v>-0.011214</v>
      </c>
      <c r="F29" s="65">
        <v>-0.010925</v>
      </c>
      <c r="G29" s="65">
        <v>-0.010628</v>
      </c>
      <c r="H29" s="65">
        <v>-0.010217</v>
      </c>
      <c r="I29" s="65">
        <v>-0.009886</v>
      </c>
      <c r="J29" s="65">
        <v>-0.00959</v>
      </c>
      <c r="K29" s="65">
        <v>-0.009146</v>
      </c>
      <c r="L29" s="65">
        <v>-0.00896</v>
      </c>
      <c r="M29" s="65">
        <v>-0.00854</v>
      </c>
      <c r="N29" s="65">
        <v>-0.008079</v>
      </c>
      <c r="O29" s="65">
        <v>-0.007569</v>
      </c>
      <c r="P29" s="65">
        <v>-0.006854</v>
      </c>
      <c r="Q29" s="65">
        <v>-0.005964</v>
      </c>
      <c r="R29" s="65">
        <v>-0.00455</v>
      </c>
      <c r="S29" s="65">
        <v>-0.003381</v>
      </c>
      <c r="T29" s="65">
        <v>-0.002445</v>
      </c>
      <c r="U29" s="65">
        <v>-0.001649</v>
      </c>
      <c r="V29" s="65">
        <v>-0.001173</v>
      </c>
      <c r="W29" s="65">
        <v>-7.95E-4</v>
      </c>
      <c r="X29" s="65">
        <v>-3.82E-4</v>
      </c>
      <c r="Y29" s="65">
        <v>-1.58E-4</v>
      </c>
      <c r="Z29" s="65">
        <v>0.0</v>
      </c>
      <c r="AA29" s="65">
        <v>3.73E-4</v>
      </c>
      <c r="AB29" s="65">
        <v>6.18E-4</v>
      </c>
      <c r="AC29" s="65">
        <v>9.5E-4</v>
      </c>
      <c r="AD29" s="65">
        <v>0.001023</v>
      </c>
      <c r="AE29" s="65">
        <v>0.001287</v>
      </c>
      <c r="AF29" s="65">
        <v>0.00147</v>
      </c>
      <c r="AG29" s="65">
        <v>0.001907</v>
      </c>
      <c r="AH29" s="65">
        <v>0.002117</v>
      </c>
      <c r="AI29" s="65">
        <v>0.002016</v>
      </c>
      <c r="AJ29" s="65">
        <v>0.002038</v>
      </c>
      <c r="AK29" s="65">
        <v>0.001781</v>
      </c>
      <c r="AL29" s="65">
        <v>0.001287</v>
      </c>
    </row>
    <row r="30" ht="14.25" customHeight="1">
      <c r="A30" s="65">
        <v>-0.010605</v>
      </c>
      <c r="B30" s="65">
        <v>-0.011154</v>
      </c>
      <c r="C30" s="65">
        <v>-0.011411</v>
      </c>
      <c r="D30" s="65">
        <v>-0.011419</v>
      </c>
      <c r="E30" s="65">
        <v>-0.011341</v>
      </c>
      <c r="F30" s="65">
        <v>-0.01107</v>
      </c>
      <c r="G30" s="65">
        <v>-0.010814</v>
      </c>
      <c r="H30" s="65">
        <v>-0.010341</v>
      </c>
      <c r="I30" s="65">
        <v>-0.010056</v>
      </c>
      <c r="J30" s="65">
        <v>-0.009739</v>
      </c>
      <c r="K30" s="65">
        <v>-0.009285</v>
      </c>
      <c r="L30" s="65">
        <v>-0.009024</v>
      </c>
      <c r="M30" s="65">
        <v>-0.008579</v>
      </c>
      <c r="N30" s="65">
        <v>-0.008165</v>
      </c>
      <c r="O30" s="65">
        <v>-0.007634</v>
      </c>
      <c r="P30" s="65">
        <v>-0.006986</v>
      </c>
      <c r="Q30" s="65">
        <v>-0.006058</v>
      </c>
      <c r="R30" s="65">
        <v>-0.004637</v>
      </c>
      <c r="S30" s="65">
        <v>-0.003511</v>
      </c>
      <c r="T30" s="65">
        <v>-0.002528</v>
      </c>
      <c r="U30" s="65">
        <v>-0.001751</v>
      </c>
      <c r="V30" s="65">
        <v>-0.001265</v>
      </c>
      <c r="W30" s="65">
        <v>-8.19E-4</v>
      </c>
      <c r="X30" s="65">
        <v>-4.72E-4</v>
      </c>
      <c r="Y30" s="65">
        <v>-2.11E-4</v>
      </c>
      <c r="Z30" s="65">
        <v>0.0</v>
      </c>
      <c r="AA30" s="65">
        <v>3.55E-4</v>
      </c>
      <c r="AB30" s="65">
        <v>6.62E-4</v>
      </c>
      <c r="AC30" s="65">
        <v>9.87E-4</v>
      </c>
      <c r="AD30" s="65">
        <v>0.001106</v>
      </c>
      <c r="AE30" s="65">
        <v>0.001306</v>
      </c>
      <c r="AF30" s="65">
        <v>0.001564</v>
      </c>
      <c r="AG30" s="65">
        <v>0.001957</v>
      </c>
      <c r="AH30" s="65">
        <v>0.002182</v>
      </c>
      <c r="AI30" s="65">
        <v>0.002028</v>
      </c>
      <c r="AJ30" s="65">
        <v>0.00206</v>
      </c>
      <c r="AK30" s="65">
        <v>0.001794</v>
      </c>
      <c r="AL30" s="65">
        <v>0.001356</v>
      </c>
    </row>
    <row r="31" ht="14.25" customHeight="1">
      <c r="A31" s="65">
        <v>-0.010587</v>
      </c>
      <c r="B31" s="65">
        <v>-0.01113</v>
      </c>
      <c r="C31" s="65">
        <v>-0.011385</v>
      </c>
      <c r="D31" s="65">
        <v>-0.011409</v>
      </c>
      <c r="E31" s="65">
        <v>-0.011348</v>
      </c>
      <c r="F31" s="65">
        <v>-0.011111</v>
      </c>
      <c r="G31" s="65">
        <v>-0.010785</v>
      </c>
      <c r="H31" s="65">
        <v>-0.010362</v>
      </c>
      <c r="I31" s="65">
        <v>-0.009972</v>
      </c>
      <c r="J31" s="65">
        <v>-0.009671</v>
      </c>
      <c r="K31" s="65">
        <v>-0.009259</v>
      </c>
      <c r="L31" s="65">
        <v>-0.009016</v>
      </c>
      <c r="M31" s="65">
        <v>-0.008594</v>
      </c>
      <c r="N31" s="65">
        <v>-0.008131</v>
      </c>
      <c r="O31" s="65">
        <v>-0.007592</v>
      </c>
      <c r="P31" s="65">
        <v>-0.006987</v>
      </c>
      <c r="Q31" s="65">
        <v>-0.006032</v>
      </c>
      <c r="R31" s="65">
        <v>-0.004688</v>
      </c>
      <c r="S31" s="65">
        <v>-0.003499</v>
      </c>
      <c r="T31" s="65">
        <v>-0.002555</v>
      </c>
      <c r="U31" s="65">
        <v>-0.001782</v>
      </c>
      <c r="V31" s="65">
        <v>-0.001356</v>
      </c>
      <c r="W31" s="65">
        <v>-8.91E-4</v>
      </c>
      <c r="X31" s="65">
        <v>-5.01E-4</v>
      </c>
      <c r="Y31" s="65">
        <v>-2.15E-4</v>
      </c>
      <c r="Z31" s="65">
        <v>0.0</v>
      </c>
      <c r="AA31" s="65">
        <v>3.82E-4</v>
      </c>
      <c r="AB31" s="65">
        <v>7.14E-4</v>
      </c>
      <c r="AC31" s="65">
        <v>0.001011</v>
      </c>
      <c r="AD31" s="65">
        <v>0.001109</v>
      </c>
      <c r="AE31" s="65">
        <v>0.001348</v>
      </c>
      <c r="AF31" s="65">
        <v>0.001569</v>
      </c>
      <c r="AG31" s="65">
        <v>0.001916</v>
      </c>
      <c r="AH31" s="65">
        <v>0.002099</v>
      </c>
      <c r="AI31" s="65">
        <v>0.001995</v>
      </c>
      <c r="AJ31" s="65">
        <v>0.002065</v>
      </c>
      <c r="AK31" s="65">
        <v>0.001713</v>
      </c>
      <c r="AL31" s="65">
        <v>0.00127</v>
      </c>
    </row>
    <row r="32" ht="14.25" customHeight="1">
      <c r="A32" s="65">
        <v>-0.010656</v>
      </c>
      <c r="B32" s="65">
        <v>-0.011191</v>
      </c>
      <c r="C32" s="65">
        <v>-0.011465</v>
      </c>
      <c r="D32" s="65">
        <v>-0.011511</v>
      </c>
      <c r="E32" s="65">
        <v>-0.011416</v>
      </c>
      <c r="F32" s="65">
        <v>-0.011113</v>
      </c>
      <c r="G32" s="65">
        <v>-0.010834</v>
      </c>
      <c r="H32" s="65">
        <v>-0.010353</v>
      </c>
      <c r="I32" s="65">
        <v>-0.009972</v>
      </c>
      <c r="J32" s="65">
        <v>-0.00964</v>
      </c>
      <c r="K32" s="65">
        <v>-0.009273</v>
      </c>
      <c r="L32" s="65">
        <v>-0.00901</v>
      </c>
      <c r="M32" s="65">
        <v>-0.008565</v>
      </c>
      <c r="N32" s="65">
        <v>-0.008178</v>
      </c>
      <c r="O32" s="65">
        <v>-0.007594</v>
      </c>
      <c r="P32" s="65">
        <v>-0.006991</v>
      </c>
      <c r="Q32" s="65">
        <v>-0.005992</v>
      </c>
      <c r="R32" s="65">
        <v>-0.004646</v>
      </c>
      <c r="S32" s="65">
        <v>-0.003499</v>
      </c>
      <c r="T32" s="65">
        <v>-0.002569</v>
      </c>
      <c r="U32" s="65">
        <v>-0.001809</v>
      </c>
      <c r="V32" s="65">
        <v>-0.001347</v>
      </c>
      <c r="W32" s="65">
        <v>-9.12E-4</v>
      </c>
      <c r="X32" s="65">
        <v>-4.9E-4</v>
      </c>
      <c r="Y32" s="65">
        <v>-2.22E-4</v>
      </c>
      <c r="Z32" s="65">
        <v>0.0</v>
      </c>
      <c r="AA32" s="65">
        <v>4.38E-4</v>
      </c>
      <c r="AB32" s="65">
        <v>7.9E-4</v>
      </c>
      <c r="AC32" s="65">
        <v>0.001116</v>
      </c>
      <c r="AD32" s="65">
        <v>0.001251</v>
      </c>
      <c r="AE32" s="65">
        <v>0.001483</v>
      </c>
      <c r="AF32" s="65">
        <v>0.001675</v>
      </c>
      <c r="AG32" s="65">
        <v>0.002005</v>
      </c>
      <c r="AH32" s="65">
        <v>0.002271</v>
      </c>
      <c r="AI32" s="65">
        <v>0.002061</v>
      </c>
      <c r="AJ32" s="65">
        <v>0.002139</v>
      </c>
      <c r="AK32" s="65">
        <v>0.001814</v>
      </c>
      <c r="AL32" s="65">
        <v>0.001401</v>
      </c>
    </row>
    <row r="33" ht="14.25" customHeight="1">
      <c r="A33" s="65">
        <v>-0.010445</v>
      </c>
      <c r="B33" s="65">
        <v>-0.011</v>
      </c>
      <c r="C33" s="65">
        <v>-0.011276</v>
      </c>
      <c r="D33" s="65">
        <v>-0.011341</v>
      </c>
      <c r="E33" s="65">
        <v>-0.01123</v>
      </c>
      <c r="F33" s="65">
        <v>-0.010949</v>
      </c>
      <c r="G33" s="65">
        <v>-0.010664</v>
      </c>
      <c r="H33" s="65">
        <v>-0.010254</v>
      </c>
      <c r="I33" s="65">
        <v>-0.009902</v>
      </c>
      <c r="J33" s="65">
        <v>-0.009553</v>
      </c>
      <c r="K33" s="65">
        <v>-0.009192</v>
      </c>
      <c r="L33" s="65">
        <v>-0.00892</v>
      </c>
      <c r="M33" s="65">
        <v>-0.008472</v>
      </c>
      <c r="N33" s="65">
        <v>-0.008024</v>
      </c>
      <c r="O33" s="65">
        <v>-0.007502</v>
      </c>
      <c r="P33" s="65">
        <v>-0.006913</v>
      </c>
      <c r="Q33" s="65">
        <v>-0.005963</v>
      </c>
      <c r="R33" s="65">
        <v>-0.004596</v>
      </c>
      <c r="S33" s="65">
        <v>-0.00347</v>
      </c>
      <c r="T33" s="65">
        <v>-0.002526</v>
      </c>
      <c r="U33" s="65">
        <v>-0.001803</v>
      </c>
      <c r="V33" s="65">
        <v>-0.001326</v>
      </c>
      <c r="W33" s="65">
        <v>-8.83E-4</v>
      </c>
      <c r="X33" s="65">
        <v>-5.25E-4</v>
      </c>
      <c r="Y33" s="65">
        <v>-2.59E-4</v>
      </c>
      <c r="Z33" s="65">
        <v>0.0</v>
      </c>
      <c r="AA33" s="65">
        <v>4.42E-4</v>
      </c>
      <c r="AB33" s="65">
        <v>8.54E-4</v>
      </c>
      <c r="AC33" s="65">
        <v>0.001152</v>
      </c>
      <c r="AD33" s="65">
        <v>0.001284</v>
      </c>
      <c r="AE33" s="65">
        <v>0.00146</v>
      </c>
      <c r="AF33" s="65">
        <v>0.001672</v>
      </c>
      <c r="AG33" s="65">
        <v>0.00199</v>
      </c>
      <c r="AH33" s="65">
        <v>0.002197</v>
      </c>
      <c r="AI33" s="65">
        <v>0.002003</v>
      </c>
      <c r="AJ33" s="65">
        <v>0.002054</v>
      </c>
      <c r="AK33" s="65">
        <v>0.001808</v>
      </c>
      <c r="AL33" s="65">
        <v>0.001362</v>
      </c>
    </row>
    <row r="34" ht="14.25" customHeight="1">
      <c r="A34" s="65">
        <v>-0.010511</v>
      </c>
      <c r="B34" s="65">
        <v>-0.011015</v>
      </c>
      <c r="C34" s="65">
        <v>-0.011271</v>
      </c>
      <c r="D34" s="65">
        <v>-0.011296</v>
      </c>
      <c r="E34" s="65">
        <v>-0.011207</v>
      </c>
      <c r="F34" s="65">
        <v>-0.010924</v>
      </c>
      <c r="G34" s="65">
        <v>-0.010603</v>
      </c>
      <c r="H34" s="65">
        <v>-0.010203</v>
      </c>
      <c r="I34" s="65">
        <v>-0.009801</v>
      </c>
      <c r="J34" s="65">
        <v>-0.009476</v>
      </c>
      <c r="K34" s="65">
        <v>-0.009154</v>
      </c>
      <c r="L34" s="65">
        <v>-0.008844</v>
      </c>
      <c r="M34" s="65">
        <v>-0.008417</v>
      </c>
      <c r="N34" s="65">
        <v>-0.007999</v>
      </c>
      <c r="O34" s="65">
        <v>-0.007433</v>
      </c>
      <c r="P34" s="65">
        <v>-0.006887</v>
      </c>
      <c r="Q34" s="65">
        <v>-0.005952</v>
      </c>
      <c r="R34" s="65">
        <v>-0.004598</v>
      </c>
      <c r="S34" s="65">
        <v>-0.003498</v>
      </c>
      <c r="T34" s="65">
        <v>-0.002585</v>
      </c>
      <c r="U34" s="65">
        <v>-0.001806</v>
      </c>
      <c r="V34" s="65">
        <v>-0.001357</v>
      </c>
      <c r="W34" s="65">
        <v>-9.46E-4</v>
      </c>
      <c r="X34" s="65">
        <v>-5.66E-4</v>
      </c>
      <c r="Y34" s="65">
        <v>-2.74E-4</v>
      </c>
      <c r="Z34" s="65">
        <v>0.0</v>
      </c>
      <c r="AA34" s="65">
        <v>4.79E-4</v>
      </c>
      <c r="AB34" s="65">
        <v>8.73E-4</v>
      </c>
      <c r="AC34" s="65">
        <v>0.001194</v>
      </c>
      <c r="AD34" s="65">
        <v>0.001321</v>
      </c>
      <c r="AE34" s="65">
        <v>0.001462</v>
      </c>
      <c r="AF34" s="65">
        <v>0.001703</v>
      </c>
      <c r="AG34" s="65">
        <v>0.001979</v>
      </c>
      <c r="AH34" s="65">
        <v>0.002143</v>
      </c>
      <c r="AI34" s="65">
        <v>0.002021</v>
      </c>
      <c r="AJ34" s="65">
        <v>0.002032</v>
      </c>
      <c r="AK34" s="65">
        <v>0.001787</v>
      </c>
      <c r="AL34" s="65">
        <v>0.001343</v>
      </c>
    </row>
    <row r="35" ht="14.25" customHeight="1">
      <c r="A35" s="65">
        <v>-0.010388</v>
      </c>
      <c r="B35" s="65">
        <v>-0.010862</v>
      </c>
      <c r="C35" s="65">
        <v>-0.011134</v>
      </c>
      <c r="D35" s="65">
        <v>-0.011152</v>
      </c>
      <c r="E35" s="65">
        <v>-0.011071</v>
      </c>
      <c r="F35" s="65">
        <v>-0.010769</v>
      </c>
      <c r="G35" s="65">
        <v>-0.010432</v>
      </c>
      <c r="H35" s="65">
        <v>-0.010026</v>
      </c>
      <c r="I35" s="65">
        <v>-0.009706</v>
      </c>
      <c r="J35" s="65">
        <v>-0.009357</v>
      </c>
      <c r="K35" s="65">
        <v>-0.009001</v>
      </c>
      <c r="L35" s="65">
        <v>-0.008698</v>
      </c>
      <c r="M35" s="65">
        <v>-0.008266</v>
      </c>
      <c r="N35" s="65">
        <v>-0.007821</v>
      </c>
      <c r="O35" s="65">
        <v>-0.007307</v>
      </c>
      <c r="P35" s="65">
        <v>-0.006738</v>
      </c>
      <c r="Q35" s="65">
        <v>-0.005807</v>
      </c>
      <c r="R35" s="65">
        <v>-0.004516</v>
      </c>
      <c r="S35" s="65">
        <v>-0.003409</v>
      </c>
      <c r="T35" s="65">
        <v>-0.002543</v>
      </c>
      <c r="U35" s="65">
        <v>-0.00177</v>
      </c>
      <c r="V35" s="65">
        <v>-0.001348</v>
      </c>
      <c r="W35" s="65">
        <v>-9.37E-4</v>
      </c>
      <c r="X35" s="65">
        <v>-5.58E-4</v>
      </c>
      <c r="Y35" s="65">
        <v>-2.84E-4</v>
      </c>
      <c r="Z35" s="65">
        <v>0.0</v>
      </c>
      <c r="AA35" s="65">
        <v>4.93E-4</v>
      </c>
      <c r="AB35" s="65">
        <v>9.09E-4</v>
      </c>
      <c r="AC35" s="65">
        <v>0.001222</v>
      </c>
      <c r="AD35" s="65">
        <v>0.001349</v>
      </c>
      <c r="AE35" s="65">
        <v>0.00153</v>
      </c>
      <c r="AF35" s="65">
        <v>0.001721</v>
      </c>
      <c r="AG35" s="65">
        <v>0.001952</v>
      </c>
      <c r="AH35" s="65">
        <v>0.00214</v>
      </c>
      <c r="AI35" s="65">
        <v>0.002018</v>
      </c>
      <c r="AJ35" s="65">
        <v>0.002055</v>
      </c>
      <c r="AK35" s="65">
        <v>0.001778</v>
      </c>
      <c r="AL35" s="65">
        <v>0.001332</v>
      </c>
    </row>
    <row r="36" ht="14.25" customHeight="1">
      <c r="A36" s="65">
        <v>-0.010089</v>
      </c>
      <c r="B36" s="65">
        <v>-0.010547</v>
      </c>
      <c r="C36" s="65">
        <v>-0.010802</v>
      </c>
      <c r="D36" s="65">
        <v>-0.010838</v>
      </c>
      <c r="E36" s="65">
        <v>-0.010762</v>
      </c>
      <c r="F36" s="65">
        <v>-0.010528</v>
      </c>
      <c r="G36" s="65">
        <v>-0.010197</v>
      </c>
      <c r="H36" s="65">
        <v>-0.009828</v>
      </c>
      <c r="I36" s="65">
        <v>-0.009436</v>
      </c>
      <c r="J36" s="65">
        <v>-0.009142</v>
      </c>
      <c r="K36" s="65">
        <v>-0.008795</v>
      </c>
      <c r="L36" s="65">
        <v>-0.008479</v>
      </c>
      <c r="M36" s="65">
        <v>-0.008081</v>
      </c>
      <c r="N36" s="65">
        <v>-0.007649</v>
      </c>
      <c r="O36" s="65">
        <v>-0.007162</v>
      </c>
      <c r="P36" s="65">
        <v>-0.006561</v>
      </c>
      <c r="Q36" s="65">
        <v>-0.005681</v>
      </c>
      <c r="R36" s="65">
        <v>-0.004433</v>
      </c>
      <c r="S36" s="65">
        <v>-0.003319</v>
      </c>
      <c r="T36" s="65">
        <v>-0.002443</v>
      </c>
      <c r="U36" s="65">
        <v>-0.00174</v>
      </c>
      <c r="V36" s="65">
        <v>-0.001296</v>
      </c>
      <c r="W36" s="65">
        <v>-9.02E-4</v>
      </c>
      <c r="X36" s="65">
        <v>-5.4E-4</v>
      </c>
      <c r="Y36" s="65">
        <v>-2.93E-4</v>
      </c>
      <c r="Z36" s="65">
        <v>0.0</v>
      </c>
      <c r="AA36" s="65">
        <v>4.85E-4</v>
      </c>
      <c r="AB36" s="65">
        <v>9.08E-4</v>
      </c>
      <c r="AC36" s="65">
        <v>0.001208</v>
      </c>
      <c r="AD36" s="65">
        <v>0.001285</v>
      </c>
      <c r="AE36" s="65">
        <v>0.001445</v>
      </c>
      <c r="AF36" s="65">
        <v>0.001654</v>
      </c>
      <c r="AG36" s="65">
        <v>0.001931</v>
      </c>
      <c r="AH36" s="65">
        <v>0.002024</v>
      </c>
      <c r="AI36" s="65">
        <v>0.001935</v>
      </c>
      <c r="AJ36" s="65">
        <v>0.001904</v>
      </c>
      <c r="AK36" s="65">
        <v>0.001668</v>
      </c>
      <c r="AL36" s="65">
        <v>0.001211</v>
      </c>
    </row>
    <row r="37" ht="14.25" customHeight="1">
      <c r="A37" s="65">
        <v>-0.009695</v>
      </c>
      <c r="B37" s="65">
        <v>-0.010145</v>
      </c>
      <c r="C37" s="65">
        <v>-0.010387</v>
      </c>
      <c r="D37" s="65">
        <v>-0.010444</v>
      </c>
      <c r="E37" s="65">
        <v>-0.010412</v>
      </c>
      <c r="F37" s="65">
        <v>-0.010195</v>
      </c>
      <c r="G37" s="65">
        <v>-0.00988</v>
      </c>
      <c r="H37" s="65">
        <v>-0.009507</v>
      </c>
      <c r="I37" s="65">
        <v>-0.009174</v>
      </c>
      <c r="J37" s="65">
        <v>-0.008869</v>
      </c>
      <c r="K37" s="65">
        <v>-0.008506</v>
      </c>
      <c r="L37" s="65">
        <v>-0.008261</v>
      </c>
      <c r="M37" s="65">
        <v>-0.007867</v>
      </c>
      <c r="N37" s="65">
        <v>-0.007419</v>
      </c>
      <c r="O37" s="65">
        <v>-0.006921</v>
      </c>
      <c r="P37" s="65">
        <v>-0.006382</v>
      </c>
      <c r="Q37" s="65">
        <v>-0.00546</v>
      </c>
      <c r="R37" s="65">
        <v>-0.004257</v>
      </c>
      <c r="S37" s="65">
        <v>-0.003224</v>
      </c>
      <c r="T37" s="65">
        <v>-0.002363</v>
      </c>
      <c r="U37" s="65">
        <v>-0.001675</v>
      </c>
      <c r="V37" s="65">
        <v>-0.001219</v>
      </c>
      <c r="W37" s="65">
        <v>-8.81E-4</v>
      </c>
      <c r="X37" s="65">
        <v>-5.15E-4</v>
      </c>
      <c r="Y37" s="65">
        <v>-2.66E-4</v>
      </c>
      <c r="Z37" s="65">
        <v>0.0</v>
      </c>
      <c r="AA37" s="65">
        <v>4.54E-4</v>
      </c>
      <c r="AB37" s="65">
        <v>8.37E-4</v>
      </c>
      <c r="AC37" s="65">
        <v>0.00117</v>
      </c>
      <c r="AD37" s="65">
        <v>0.00122</v>
      </c>
      <c r="AE37" s="65">
        <v>0.00138</v>
      </c>
      <c r="AF37" s="65">
        <v>0.001576</v>
      </c>
      <c r="AG37" s="65">
        <v>0.001823</v>
      </c>
      <c r="AH37" s="65">
        <v>0.001939</v>
      </c>
      <c r="AI37" s="65">
        <v>0.001822</v>
      </c>
      <c r="AJ37" s="65">
        <v>0.001807</v>
      </c>
      <c r="AK37" s="65">
        <v>0.001538</v>
      </c>
      <c r="AL37" s="65">
        <v>0.001112</v>
      </c>
    </row>
    <row r="38" ht="14.25" customHeight="1">
      <c r="A38" s="65">
        <v>-0.009495</v>
      </c>
      <c r="B38" s="65">
        <v>-0.009885</v>
      </c>
      <c r="C38" s="65">
        <v>-0.010134</v>
      </c>
      <c r="D38" s="65">
        <v>-0.010157</v>
      </c>
      <c r="E38" s="65">
        <v>-0.010125</v>
      </c>
      <c r="F38" s="65">
        <v>-0.009898</v>
      </c>
      <c r="G38" s="65">
        <v>-0.009593</v>
      </c>
      <c r="H38" s="65">
        <v>-0.009201</v>
      </c>
      <c r="I38" s="65">
        <v>-0.008906</v>
      </c>
      <c r="J38" s="65">
        <v>-0.008585</v>
      </c>
      <c r="K38" s="65">
        <v>-0.008249</v>
      </c>
      <c r="L38" s="65">
        <v>-0.00798</v>
      </c>
      <c r="M38" s="65">
        <v>-0.007575</v>
      </c>
      <c r="N38" s="65">
        <v>-0.007165</v>
      </c>
      <c r="O38" s="65">
        <v>-0.006672</v>
      </c>
      <c r="P38" s="65">
        <v>-0.006148</v>
      </c>
      <c r="Q38" s="65">
        <v>-0.005289</v>
      </c>
      <c r="R38" s="65">
        <v>-0.004107</v>
      </c>
      <c r="S38" s="65">
        <v>-0.003063</v>
      </c>
      <c r="T38" s="65">
        <v>-0.002229</v>
      </c>
      <c r="U38" s="65">
        <v>-0.001581</v>
      </c>
      <c r="V38" s="65">
        <v>-0.001146</v>
      </c>
      <c r="W38" s="65">
        <v>-7.83E-4</v>
      </c>
      <c r="X38" s="65">
        <v>-4.81E-4</v>
      </c>
      <c r="Y38" s="65">
        <v>-2.38E-4</v>
      </c>
      <c r="Z38" s="65">
        <v>0.0</v>
      </c>
      <c r="AA38" s="65">
        <v>4.26E-4</v>
      </c>
      <c r="AB38" s="65">
        <v>8.2E-4</v>
      </c>
      <c r="AC38" s="65">
        <v>0.001116</v>
      </c>
      <c r="AD38" s="65">
        <v>0.001199</v>
      </c>
      <c r="AE38" s="65">
        <v>0.001331</v>
      </c>
      <c r="AF38" s="65">
        <v>0.001515</v>
      </c>
      <c r="AG38" s="65">
        <v>0.001763</v>
      </c>
      <c r="AH38" s="65">
        <v>0.001874</v>
      </c>
      <c r="AI38" s="65">
        <v>0.001737</v>
      </c>
      <c r="AJ38" s="65">
        <v>0.001738</v>
      </c>
      <c r="AK38" s="65">
        <v>0.001481</v>
      </c>
      <c r="AL38" s="65">
        <v>0.001049</v>
      </c>
    </row>
    <row r="39" ht="14.25" customHeight="1">
      <c r="A39" s="65">
        <v>-0.009197</v>
      </c>
      <c r="B39" s="65">
        <v>-0.009564</v>
      </c>
      <c r="C39" s="65">
        <v>-0.009774</v>
      </c>
      <c r="D39" s="65">
        <v>-0.00981</v>
      </c>
      <c r="E39" s="65">
        <v>-0.009774</v>
      </c>
      <c r="F39" s="65">
        <v>-0.009569</v>
      </c>
      <c r="G39" s="65">
        <v>-0.009282</v>
      </c>
      <c r="H39" s="65">
        <v>-0.008931</v>
      </c>
      <c r="I39" s="65">
        <v>-0.008566</v>
      </c>
      <c r="J39" s="65">
        <v>-0.008324</v>
      </c>
      <c r="K39" s="65">
        <v>-0.007981</v>
      </c>
      <c r="L39" s="65">
        <v>-0.007738</v>
      </c>
      <c r="M39" s="65">
        <v>-0.007303</v>
      </c>
      <c r="N39" s="65">
        <v>-0.006951</v>
      </c>
      <c r="O39" s="65">
        <v>-0.006433</v>
      </c>
      <c r="P39" s="65">
        <v>-0.0059</v>
      </c>
      <c r="Q39" s="65">
        <v>-0.005097</v>
      </c>
      <c r="R39" s="65">
        <v>-0.003985</v>
      </c>
      <c r="S39" s="65">
        <v>-0.002926</v>
      </c>
      <c r="T39" s="65">
        <v>-0.002129</v>
      </c>
      <c r="U39" s="65">
        <v>-0.001501</v>
      </c>
      <c r="V39" s="65">
        <v>-0.001094</v>
      </c>
      <c r="W39" s="65">
        <v>-7.52E-4</v>
      </c>
      <c r="X39" s="65">
        <v>-4.7E-4</v>
      </c>
      <c r="Y39" s="65">
        <v>-2.22E-4</v>
      </c>
      <c r="Z39" s="65">
        <v>0.0</v>
      </c>
      <c r="AA39" s="65">
        <v>3.69E-4</v>
      </c>
      <c r="AB39" s="65">
        <v>7.05E-4</v>
      </c>
      <c r="AC39" s="65">
        <v>9.76E-4</v>
      </c>
      <c r="AD39" s="65">
        <v>0.001044</v>
      </c>
      <c r="AE39" s="65">
        <v>0.001199</v>
      </c>
      <c r="AF39" s="65">
        <v>0.001352</v>
      </c>
      <c r="AG39" s="65">
        <v>0.001571</v>
      </c>
      <c r="AH39" s="65">
        <v>0.0017</v>
      </c>
      <c r="AI39" s="65">
        <v>0.001567</v>
      </c>
      <c r="AJ39" s="65">
        <v>0.001551</v>
      </c>
      <c r="AK39" s="65">
        <v>0.001315</v>
      </c>
      <c r="AL39" s="65">
        <v>8.5E-4</v>
      </c>
    </row>
    <row r="40" ht="14.25" customHeight="1">
      <c r="A40" s="65">
        <v>-0.009101</v>
      </c>
      <c r="B40" s="65">
        <v>-0.009392</v>
      </c>
      <c r="C40" s="65">
        <v>-0.009559</v>
      </c>
      <c r="D40" s="65">
        <v>-0.009599</v>
      </c>
      <c r="E40" s="65">
        <v>-0.009523</v>
      </c>
      <c r="F40" s="65">
        <v>-0.009297</v>
      </c>
      <c r="G40" s="65">
        <v>-0.009023</v>
      </c>
      <c r="H40" s="65">
        <v>-0.008668</v>
      </c>
      <c r="I40" s="65">
        <v>-0.008364</v>
      </c>
      <c r="J40" s="65">
        <v>-0.008074</v>
      </c>
      <c r="K40" s="65">
        <v>-0.007751</v>
      </c>
      <c r="L40" s="65">
        <v>-0.007513</v>
      </c>
      <c r="M40" s="65">
        <v>-0.007115</v>
      </c>
      <c r="N40" s="65">
        <v>-0.00674</v>
      </c>
      <c r="O40" s="65">
        <v>-0.006236</v>
      </c>
      <c r="P40" s="65">
        <v>-0.005757</v>
      </c>
      <c r="Q40" s="65">
        <v>-0.004926</v>
      </c>
      <c r="R40" s="65">
        <v>-0.003834</v>
      </c>
      <c r="S40" s="65">
        <v>-0.002839</v>
      </c>
      <c r="T40" s="65">
        <v>-0.002068</v>
      </c>
      <c r="U40" s="65">
        <v>-0.001444</v>
      </c>
      <c r="V40" s="65">
        <v>-0.00103</v>
      </c>
      <c r="W40" s="65">
        <v>-7.09E-4</v>
      </c>
      <c r="X40" s="65">
        <v>-4.18E-4</v>
      </c>
      <c r="Y40" s="65">
        <v>-2.08E-4</v>
      </c>
      <c r="Z40" s="65">
        <v>0.0</v>
      </c>
      <c r="AA40" s="65">
        <v>3.34E-4</v>
      </c>
      <c r="AB40" s="65">
        <v>6.34E-4</v>
      </c>
      <c r="AC40" s="65">
        <v>9.12E-4</v>
      </c>
      <c r="AD40" s="65">
        <v>9.48E-4</v>
      </c>
      <c r="AE40" s="65">
        <v>0.001113</v>
      </c>
      <c r="AF40" s="65">
        <v>0.001289</v>
      </c>
      <c r="AG40" s="65">
        <v>0.001474</v>
      </c>
      <c r="AH40" s="65">
        <v>0.001636</v>
      </c>
      <c r="AI40" s="65">
        <v>0.001494</v>
      </c>
      <c r="AJ40" s="65">
        <v>0.001474</v>
      </c>
      <c r="AK40" s="65">
        <v>0.00121</v>
      </c>
      <c r="AL40" s="65">
        <v>7.71E-4</v>
      </c>
    </row>
    <row r="41" ht="14.25" customHeight="1">
      <c r="A41" s="65">
        <v>-0.009046</v>
      </c>
      <c r="B41" s="65">
        <v>-0.009286</v>
      </c>
      <c r="C41" s="65">
        <v>-0.009436</v>
      </c>
      <c r="D41" s="65">
        <v>-0.009423</v>
      </c>
      <c r="E41" s="65">
        <v>-0.009315</v>
      </c>
      <c r="F41" s="65">
        <v>-0.009073</v>
      </c>
      <c r="G41" s="65">
        <v>-0.008817</v>
      </c>
      <c r="H41" s="65">
        <v>-0.008472</v>
      </c>
      <c r="I41" s="65">
        <v>-0.00811</v>
      </c>
      <c r="J41" s="65">
        <v>-0.007839</v>
      </c>
      <c r="K41" s="65">
        <v>-0.007532</v>
      </c>
      <c r="L41" s="65">
        <v>-0.007303</v>
      </c>
      <c r="M41" s="65">
        <v>-0.006898</v>
      </c>
      <c r="N41" s="65">
        <v>-0.006532</v>
      </c>
      <c r="O41" s="65">
        <v>-0.006062</v>
      </c>
      <c r="P41" s="65">
        <v>-0.005574</v>
      </c>
      <c r="Q41" s="65">
        <v>-0.004775</v>
      </c>
      <c r="R41" s="65">
        <v>-0.003701</v>
      </c>
      <c r="S41" s="65">
        <v>-0.002775</v>
      </c>
      <c r="T41" s="65">
        <v>-0.001989</v>
      </c>
      <c r="U41" s="65">
        <v>-0.001378</v>
      </c>
      <c r="V41" s="65">
        <v>-9.92E-4</v>
      </c>
      <c r="W41" s="65">
        <v>-6.98E-4</v>
      </c>
      <c r="X41" s="65">
        <v>-4.01E-4</v>
      </c>
      <c r="Y41" s="65">
        <v>-2.2E-4</v>
      </c>
      <c r="Z41" s="65">
        <v>0.0</v>
      </c>
      <c r="AA41" s="65">
        <v>2.81E-4</v>
      </c>
      <c r="AB41" s="65">
        <v>5.62E-4</v>
      </c>
      <c r="AC41" s="65">
        <v>7.83E-4</v>
      </c>
      <c r="AD41" s="65">
        <v>8.37E-4</v>
      </c>
      <c r="AE41" s="65">
        <v>9.76E-4</v>
      </c>
      <c r="AF41" s="65">
        <v>0.001155</v>
      </c>
      <c r="AG41" s="65">
        <v>0.001336</v>
      </c>
      <c r="AH41" s="65">
        <v>0.001515</v>
      </c>
      <c r="AI41" s="65">
        <v>0.001361</v>
      </c>
      <c r="AJ41" s="65">
        <v>0.001368</v>
      </c>
      <c r="AK41" s="65">
        <v>0.001125</v>
      </c>
      <c r="AL41" s="65">
        <v>6.85E-4</v>
      </c>
    </row>
    <row r="42" ht="14.25" customHeight="1">
      <c r="A42" s="65">
        <v>-0.008892</v>
      </c>
      <c r="B42" s="65">
        <v>-0.009084</v>
      </c>
      <c r="C42" s="65">
        <v>-0.0092</v>
      </c>
      <c r="D42" s="65">
        <v>-0.009192</v>
      </c>
      <c r="E42" s="65">
        <v>-0.009093</v>
      </c>
      <c r="F42" s="65">
        <v>-0.008821</v>
      </c>
      <c r="G42" s="65">
        <v>-0.00853</v>
      </c>
      <c r="H42" s="65">
        <v>-0.008177</v>
      </c>
      <c r="I42" s="65">
        <v>-0.007866</v>
      </c>
      <c r="J42" s="65">
        <v>-0.007598</v>
      </c>
      <c r="K42" s="65">
        <v>-0.00729</v>
      </c>
      <c r="L42" s="65">
        <v>-0.007077</v>
      </c>
      <c r="M42" s="65">
        <v>-0.006697</v>
      </c>
      <c r="N42" s="65">
        <v>-0.00633</v>
      </c>
      <c r="O42" s="65">
        <v>-0.005877</v>
      </c>
      <c r="P42" s="65">
        <v>-0.005394</v>
      </c>
      <c r="Q42" s="65">
        <v>-0.004621</v>
      </c>
      <c r="R42" s="65">
        <v>-0.003573</v>
      </c>
      <c r="S42" s="65">
        <v>-0.002636</v>
      </c>
      <c r="T42" s="65">
        <v>-0.001905</v>
      </c>
      <c r="U42" s="65">
        <v>-0.001313</v>
      </c>
      <c r="V42" s="65">
        <v>-9.62E-4</v>
      </c>
      <c r="W42" s="65">
        <v>-6.46E-4</v>
      </c>
      <c r="X42" s="65">
        <v>-3.6E-4</v>
      </c>
      <c r="Y42" s="65">
        <v>-1.73E-4</v>
      </c>
      <c r="Z42" s="65">
        <v>0.0</v>
      </c>
      <c r="AA42" s="65">
        <v>2.55E-4</v>
      </c>
      <c r="AB42" s="65">
        <v>4.93E-4</v>
      </c>
      <c r="AC42" s="65">
        <v>7.17E-4</v>
      </c>
      <c r="AD42" s="65">
        <v>7.41E-4</v>
      </c>
      <c r="AE42" s="65">
        <v>9.21E-4</v>
      </c>
      <c r="AF42" s="65">
        <v>0.001087</v>
      </c>
      <c r="AG42" s="65">
        <v>0.001291</v>
      </c>
      <c r="AH42" s="65">
        <v>0.001472</v>
      </c>
      <c r="AI42" s="65">
        <v>0.001341</v>
      </c>
      <c r="AJ42" s="65">
        <v>0.00134</v>
      </c>
      <c r="AK42" s="65">
        <v>0.001032</v>
      </c>
      <c r="AL42" s="65">
        <v>6.22E-4</v>
      </c>
    </row>
    <row r="43" ht="14.25" customHeight="1">
      <c r="A43" s="65">
        <v>-0.008993</v>
      </c>
      <c r="B43" s="65">
        <v>-0.009139</v>
      </c>
      <c r="C43" s="65">
        <v>-0.009191</v>
      </c>
      <c r="D43" s="65">
        <v>-0.009158</v>
      </c>
      <c r="E43" s="65">
        <v>-0.008994</v>
      </c>
      <c r="F43" s="65">
        <v>-0.008693</v>
      </c>
      <c r="G43" s="65">
        <v>-0.008395</v>
      </c>
      <c r="H43" s="65">
        <v>-0.008082</v>
      </c>
      <c r="I43" s="65">
        <v>-0.007795</v>
      </c>
      <c r="J43" s="65">
        <v>-0.007487</v>
      </c>
      <c r="K43" s="65">
        <v>-0.007168</v>
      </c>
      <c r="L43" s="65">
        <v>-0.006942</v>
      </c>
      <c r="M43" s="65">
        <v>-0.006605</v>
      </c>
      <c r="N43" s="65">
        <v>-0.00623</v>
      </c>
      <c r="O43" s="65">
        <v>-0.005767</v>
      </c>
      <c r="P43" s="65">
        <v>-0.005295</v>
      </c>
      <c r="Q43" s="65">
        <v>-0.004571</v>
      </c>
      <c r="R43" s="65">
        <v>-0.003555</v>
      </c>
      <c r="S43" s="65">
        <v>-0.002634</v>
      </c>
      <c r="T43" s="65">
        <v>-0.001958</v>
      </c>
      <c r="U43" s="65">
        <v>-0.001336</v>
      </c>
      <c r="V43" s="65">
        <v>-9.96E-4</v>
      </c>
      <c r="W43" s="65">
        <v>-6.74E-4</v>
      </c>
      <c r="X43" s="65">
        <v>-3.93E-4</v>
      </c>
      <c r="Y43" s="65">
        <v>-1.76E-4</v>
      </c>
      <c r="Z43" s="65">
        <v>0.0</v>
      </c>
      <c r="AA43" s="65">
        <v>2.4E-4</v>
      </c>
      <c r="AB43" s="65">
        <v>4.57E-4</v>
      </c>
      <c r="AC43" s="65">
        <v>6.35E-4</v>
      </c>
      <c r="AD43" s="65">
        <v>7.05E-4</v>
      </c>
      <c r="AE43" s="65">
        <v>8.62E-4</v>
      </c>
      <c r="AF43" s="65">
        <v>0.001067</v>
      </c>
      <c r="AG43" s="65">
        <v>0.001308</v>
      </c>
      <c r="AH43" s="65">
        <v>0.001468</v>
      </c>
      <c r="AI43" s="65">
        <v>0.001337</v>
      </c>
      <c r="AJ43" s="65">
        <v>0.001362</v>
      </c>
      <c r="AK43" s="65">
        <v>0.001086</v>
      </c>
      <c r="AL43" s="65">
        <v>6.33E-4</v>
      </c>
    </row>
    <row r="44" ht="14.25" customHeight="1">
      <c r="A44" s="65">
        <v>-0.008958</v>
      </c>
      <c r="B44" s="65">
        <v>-0.009111</v>
      </c>
      <c r="C44" s="65">
        <v>-0.009193</v>
      </c>
      <c r="D44" s="65">
        <v>-0.009131</v>
      </c>
      <c r="E44" s="65">
        <v>-0.008938</v>
      </c>
      <c r="F44" s="65">
        <v>-0.008676</v>
      </c>
      <c r="G44" s="65">
        <v>-0.008391</v>
      </c>
      <c r="H44" s="65">
        <v>-0.008031</v>
      </c>
      <c r="I44" s="65">
        <v>-0.007736</v>
      </c>
      <c r="J44" s="65">
        <v>-0.007435</v>
      </c>
      <c r="K44" s="65">
        <v>-0.007143</v>
      </c>
      <c r="L44" s="65">
        <v>-0.006931</v>
      </c>
      <c r="M44" s="65">
        <v>-0.006548</v>
      </c>
      <c r="N44" s="65">
        <v>-0.006218</v>
      </c>
      <c r="O44" s="65">
        <v>-0.00579</v>
      </c>
      <c r="P44" s="65">
        <v>-0.005315</v>
      </c>
      <c r="Q44" s="65">
        <v>-0.004567</v>
      </c>
      <c r="R44" s="65">
        <v>-0.00356</v>
      </c>
      <c r="S44" s="65">
        <v>-0.002647</v>
      </c>
      <c r="T44" s="65">
        <v>-0.001915</v>
      </c>
      <c r="U44" s="65">
        <v>-0.001332</v>
      </c>
      <c r="V44" s="65">
        <v>-9.71E-4</v>
      </c>
      <c r="W44" s="65">
        <v>-6.74E-4</v>
      </c>
      <c r="X44" s="65">
        <v>-3.74E-4</v>
      </c>
      <c r="Y44" s="65">
        <v>-1.8E-4</v>
      </c>
      <c r="Z44" s="65">
        <v>0.0</v>
      </c>
      <c r="AA44" s="65">
        <v>2.16E-4</v>
      </c>
      <c r="AB44" s="65">
        <v>4.01E-4</v>
      </c>
      <c r="AC44" s="65">
        <v>6.12E-4</v>
      </c>
      <c r="AD44" s="65">
        <v>6.85E-4</v>
      </c>
      <c r="AE44" s="65">
        <v>8.38E-4</v>
      </c>
      <c r="AF44" s="65">
        <v>0.001068</v>
      </c>
      <c r="AG44" s="65">
        <v>0.001278</v>
      </c>
      <c r="AH44" s="65">
        <v>0.001472</v>
      </c>
      <c r="AI44" s="65">
        <v>0.001313</v>
      </c>
      <c r="AJ44" s="65">
        <v>0.001359</v>
      </c>
      <c r="AK44" s="65">
        <v>0.001104</v>
      </c>
      <c r="AL44" s="65">
        <v>6.66E-4</v>
      </c>
    </row>
    <row r="45" ht="14.25" customHeight="1">
      <c r="A45" s="65">
        <v>-0.008935</v>
      </c>
      <c r="B45" s="65">
        <v>-0.009086</v>
      </c>
      <c r="C45" s="65">
        <v>-0.009154</v>
      </c>
      <c r="D45" s="65">
        <v>-0.009067</v>
      </c>
      <c r="E45" s="65">
        <v>-0.008908</v>
      </c>
      <c r="F45" s="65">
        <v>-0.008604</v>
      </c>
      <c r="G45" s="65">
        <v>-0.00828</v>
      </c>
      <c r="H45" s="65">
        <v>-0.007995</v>
      </c>
      <c r="I45" s="65">
        <v>-0.007686</v>
      </c>
      <c r="J45" s="65">
        <v>-0.007378</v>
      </c>
      <c r="K45" s="65">
        <v>-0.007063</v>
      </c>
      <c r="L45" s="65">
        <v>-0.006852</v>
      </c>
      <c r="M45" s="65">
        <v>-0.00651</v>
      </c>
      <c r="N45" s="65">
        <v>-0.006167</v>
      </c>
      <c r="O45" s="65">
        <v>-0.005735</v>
      </c>
      <c r="P45" s="65">
        <v>-0.005246</v>
      </c>
      <c r="Q45" s="65">
        <v>-0.004545</v>
      </c>
      <c r="R45" s="65">
        <v>-0.003536</v>
      </c>
      <c r="S45" s="65">
        <v>-0.002651</v>
      </c>
      <c r="T45" s="65">
        <v>-0.001921</v>
      </c>
      <c r="U45" s="65">
        <v>-0.001383</v>
      </c>
      <c r="V45" s="65">
        <v>-0.001018</v>
      </c>
      <c r="W45" s="65">
        <v>-7.06E-4</v>
      </c>
      <c r="X45" s="65">
        <v>-4.26E-4</v>
      </c>
      <c r="Y45" s="65">
        <v>-1.86E-4</v>
      </c>
      <c r="Z45" s="65">
        <v>0.0</v>
      </c>
      <c r="AA45" s="65">
        <v>1.88E-4</v>
      </c>
      <c r="AB45" s="65">
        <v>3.59E-4</v>
      </c>
      <c r="AC45" s="65">
        <v>5.7E-4</v>
      </c>
      <c r="AD45" s="65">
        <v>6.44E-4</v>
      </c>
      <c r="AE45" s="65">
        <v>7.95E-4</v>
      </c>
      <c r="AF45" s="65">
        <v>0.001031</v>
      </c>
      <c r="AG45" s="65">
        <v>0.001242</v>
      </c>
      <c r="AH45" s="65">
        <v>0.001502</v>
      </c>
      <c r="AI45" s="65">
        <v>0.001361</v>
      </c>
      <c r="AJ45" s="65">
        <v>0.001355</v>
      </c>
      <c r="AK45" s="65">
        <v>0.001102</v>
      </c>
      <c r="AL45" s="65">
        <v>6.69E-4</v>
      </c>
    </row>
    <row r="46" ht="14.25" customHeight="1">
      <c r="A46" s="65">
        <v>-0.007962</v>
      </c>
      <c r="B46" s="65">
        <v>-0.008415</v>
      </c>
      <c r="C46" s="65">
        <v>-0.008671</v>
      </c>
      <c r="D46" s="65">
        <v>-0.008684</v>
      </c>
      <c r="E46" s="65">
        <v>-0.008599</v>
      </c>
      <c r="F46" s="65">
        <v>-0.008333</v>
      </c>
      <c r="G46" s="65">
        <v>-0.008018</v>
      </c>
      <c r="H46" s="65">
        <v>-0.007676</v>
      </c>
      <c r="I46" s="65">
        <v>-0.007336</v>
      </c>
      <c r="J46" s="65">
        <v>-0.006989</v>
      </c>
      <c r="K46" s="65">
        <v>-0.006679</v>
      </c>
      <c r="L46" s="65">
        <v>-0.006509</v>
      </c>
      <c r="M46" s="65">
        <v>-0.006182</v>
      </c>
      <c r="N46" s="65">
        <v>-0.005887</v>
      </c>
      <c r="O46" s="65">
        <v>-0.005508</v>
      </c>
      <c r="P46" s="65">
        <v>-0.005069</v>
      </c>
      <c r="Q46" s="65">
        <v>-0.004332</v>
      </c>
      <c r="R46" s="65">
        <v>-0.003313</v>
      </c>
      <c r="S46" s="65">
        <v>-0.002406</v>
      </c>
      <c r="T46" s="65">
        <v>-0.001692</v>
      </c>
      <c r="U46" s="65">
        <v>-0.001151</v>
      </c>
      <c r="V46" s="65">
        <v>-8.26E-4</v>
      </c>
      <c r="W46" s="65">
        <v>-5.1E-4</v>
      </c>
      <c r="X46" s="65">
        <v>-2.61E-4</v>
      </c>
      <c r="Y46" s="65">
        <v>-7.8E-5</v>
      </c>
      <c r="Z46" s="65">
        <v>0.0</v>
      </c>
      <c r="AA46" s="65">
        <v>-1.7E-5</v>
      </c>
      <c r="AB46" s="65">
        <v>-2.5E-5</v>
      </c>
      <c r="AC46" s="65">
        <v>1.57E-4</v>
      </c>
      <c r="AD46" s="65">
        <v>1.79E-4</v>
      </c>
      <c r="AE46" s="65">
        <v>3.83E-4</v>
      </c>
      <c r="AF46" s="65">
        <v>7.21E-4</v>
      </c>
      <c r="AG46" s="65">
        <v>0.001093</v>
      </c>
      <c r="AH46" s="65">
        <v>0.00134</v>
      </c>
      <c r="AI46" s="65">
        <v>0.001252</v>
      </c>
      <c r="AJ46" s="65">
        <v>0.001275</v>
      </c>
      <c r="AK46" s="65">
        <v>0.001067</v>
      </c>
      <c r="AL46" s="65">
        <v>6.09E-4</v>
      </c>
    </row>
    <row r="47" ht="14.25" customHeight="1">
      <c r="A47" s="65">
        <v>-0.007994</v>
      </c>
      <c r="B47" s="65">
        <v>-0.008411</v>
      </c>
      <c r="C47" s="65">
        <v>-0.008637</v>
      </c>
      <c r="D47" s="65">
        <v>-0.008609</v>
      </c>
      <c r="E47" s="65">
        <v>-0.008506</v>
      </c>
      <c r="F47" s="65">
        <v>-0.008267</v>
      </c>
      <c r="G47" s="65">
        <v>-0.007974</v>
      </c>
      <c r="H47" s="65">
        <v>-0.007619</v>
      </c>
      <c r="I47" s="65">
        <v>-0.007246</v>
      </c>
      <c r="J47" s="65">
        <v>-0.006921</v>
      </c>
      <c r="K47" s="65">
        <v>-0.006612</v>
      </c>
      <c r="L47" s="65">
        <v>-0.006447</v>
      </c>
      <c r="M47" s="65">
        <v>-0.006153</v>
      </c>
      <c r="N47" s="65">
        <v>-0.00584</v>
      </c>
      <c r="O47" s="65">
        <v>-0.005478</v>
      </c>
      <c r="P47" s="65">
        <v>-0.004992</v>
      </c>
      <c r="Q47" s="65">
        <v>-0.00428</v>
      </c>
      <c r="R47" s="65">
        <v>-0.003274</v>
      </c>
      <c r="S47" s="65">
        <v>-0.002396</v>
      </c>
      <c r="T47" s="65">
        <v>-0.001684</v>
      </c>
      <c r="U47" s="65">
        <v>-0.001122</v>
      </c>
      <c r="V47" s="65">
        <v>-8.12E-4</v>
      </c>
      <c r="W47" s="65">
        <v>-5.12E-4</v>
      </c>
      <c r="X47" s="65">
        <v>-2.42E-4</v>
      </c>
      <c r="Y47" s="65">
        <v>-3.1E-5</v>
      </c>
      <c r="Z47" s="65">
        <v>0.0</v>
      </c>
      <c r="AA47" s="65">
        <v>-1.7E-5</v>
      </c>
      <c r="AB47" s="65">
        <v>-7.0E-6</v>
      </c>
      <c r="AC47" s="65">
        <v>1.48E-4</v>
      </c>
      <c r="AD47" s="65">
        <v>2.44E-4</v>
      </c>
      <c r="AE47" s="65">
        <v>4.32E-4</v>
      </c>
      <c r="AF47" s="65">
        <v>7.17E-4</v>
      </c>
      <c r="AG47" s="65">
        <v>0.001098</v>
      </c>
      <c r="AH47" s="65">
        <v>0.001287</v>
      </c>
      <c r="AI47" s="65">
        <v>0.001221</v>
      </c>
      <c r="AJ47" s="65">
        <v>0.001238</v>
      </c>
      <c r="AK47" s="65">
        <v>0.001003</v>
      </c>
      <c r="AL47" s="65">
        <v>5.77E-4</v>
      </c>
    </row>
    <row r="48" ht="14.25" customHeight="1">
      <c r="A48" s="65">
        <v>-0.007958</v>
      </c>
      <c r="B48" s="65">
        <v>-0.008406</v>
      </c>
      <c r="C48" s="65">
        <v>-0.008634</v>
      </c>
      <c r="D48" s="65">
        <v>-0.008642</v>
      </c>
      <c r="E48" s="65">
        <v>-0.008544</v>
      </c>
      <c r="F48" s="65">
        <v>-0.008298</v>
      </c>
      <c r="G48" s="65">
        <v>-0.008029</v>
      </c>
      <c r="H48" s="65">
        <v>-0.007643</v>
      </c>
      <c r="I48" s="65">
        <v>-0.00732</v>
      </c>
      <c r="J48" s="65">
        <v>-0.006978</v>
      </c>
      <c r="K48" s="65">
        <v>-0.006703</v>
      </c>
      <c r="L48" s="65">
        <v>-0.006482</v>
      </c>
      <c r="M48" s="65">
        <v>-0.006223</v>
      </c>
      <c r="N48" s="65">
        <v>-0.005894</v>
      </c>
      <c r="O48" s="65">
        <v>-0.005491</v>
      </c>
      <c r="P48" s="65">
        <v>-0.005058</v>
      </c>
      <c r="Q48" s="65">
        <v>-0.004339</v>
      </c>
      <c r="R48" s="65">
        <v>-0.003339</v>
      </c>
      <c r="S48" s="65">
        <v>-0.002447</v>
      </c>
      <c r="T48" s="65">
        <v>-0.001752</v>
      </c>
      <c r="U48" s="65">
        <v>-0.001216</v>
      </c>
      <c r="V48" s="65">
        <v>-8.68E-4</v>
      </c>
      <c r="W48" s="65">
        <v>-5.58E-4</v>
      </c>
      <c r="X48" s="65">
        <v>-2.91E-4</v>
      </c>
      <c r="Y48" s="65">
        <v>-7.7E-5</v>
      </c>
      <c r="Z48" s="65">
        <v>0.0</v>
      </c>
      <c r="AA48" s="65">
        <v>3.7E-5</v>
      </c>
      <c r="AB48" s="65">
        <v>6.0E-5</v>
      </c>
      <c r="AC48" s="65">
        <v>2.34E-4</v>
      </c>
      <c r="AD48" s="65">
        <v>3.2E-4</v>
      </c>
      <c r="AE48" s="65">
        <v>5.0E-4</v>
      </c>
      <c r="AF48" s="65">
        <v>7.62E-4</v>
      </c>
      <c r="AG48" s="65">
        <v>0.001141</v>
      </c>
      <c r="AH48" s="65">
        <v>0.001322</v>
      </c>
      <c r="AI48" s="65">
        <v>0.001254</v>
      </c>
      <c r="AJ48" s="65">
        <v>0.001266</v>
      </c>
      <c r="AK48" s="65">
        <v>0.001058</v>
      </c>
      <c r="AL48" s="65">
        <v>5.98E-4</v>
      </c>
    </row>
    <row r="49" ht="14.25" customHeight="1">
      <c r="A49" s="65">
        <v>-0.007695</v>
      </c>
      <c r="B49" s="65">
        <v>-0.00816</v>
      </c>
      <c r="C49" s="65">
        <v>-0.008421</v>
      </c>
      <c r="D49" s="65">
        <v>-0.008439</v>
      </c>
      <c r="E49" s="65">
        <v>-0.008336</v>
      </c>
      <c r="F49" s="65">
        <v>-0.008082</v>
      </c>
      <c r="G49" s="65">
        <v>-0.007796</v>
      </c>
      <c r="H49" s="65">
        <v>-0.007445</v>
      </c>
      <c r="I49" s="65">
        <v>-0.007101</v>
      </c>
      <c r="J49" s="65">
        <v>-0.006819</v>
      </c>
      <c r="K49" s="65">
        <v>-0.006496</v>
      </c>
      <c r="L49" s="65">
        <v>-0.006307</v>
      </c>
      <c r="M49" s="65">
        <v>-0.006022</v>
      </c>
      <c r="N49" s="65">
        <v>-0.005743</v>
      </c>
      <c r="O49" s="65">
        <v>-0.005356</v>
      </c>
      <c r="P49" s="65">
        <v>-0.004955</v>
      </c>
      <c r="Q49" s="65">
        <v>-0.004246</v>
      </c>
      <c r="R49" s="65">
        <v>-0.003219</v>
      </c>
      <c r="S49" s="65">
        <v>-0.002378</v>
      </c>
      <c r="T49" s="65">
        <v>-0.001703</v>
      </c>
      <c r="U49" s="65">
        <v>-0.001193</v>
      </c>
      <c r="V49" s="65">
        <v>-8.55E-4</v>
      </c>
      <c r="W49" s="65">
        <v>-5.7E-4</v>
      </c>
      <c r="X49" s="65">
        <v>-2.84E-4</v>
      </c>
      <c r="Y49" s="65">
        <v>-1.0E-4</v>
      </c>
      <c r="Z49" s="65">
        <v>0.0</v>
      </c>
      <c r="AA49" s="65">
        <v>3.5E-5</v>
      </c>
      <c r="AB49" s="65">
        <v>7.2E-5</v>
      </c>
      <c r="AC49" s="65">
        <v>2.17E-4</v>
      </c>
      <c r="AD49" s="65">
        <v>2.98E-4</v>
      </c>
      <c r="AE49" s="65">
        <v>4.95E-4</v>
      </c>
      <c r="AF49" s="65">
        <v>7.26E-4</v>
      </c>
      <c r="AG49" s="65">
        <v>0.001063</v>
      </c>
      <c r="AH49" s="65">
        <v>0.00127</v>
      </c>
      <c r="AI49" s="65">
        <v>0.001217</v>
      </c>
      <c r="AJ49" s="65">
        <v>0.001191</v>
      </c>
      <c r="AK49" s="65">
        <v>0.001002</v>
      </c>
      <c r="AL49" s="65">
        <v>5.67E-4</v>
      </c>
    </row>
    <row r="50" ht="14.25" customHeight="1">
      <c r="A50" s="65">
        <v>-0.007617</v>
      </c>
      <c r="B50" s="65">
        <v>-0.008106</v>
      </c>
      <c r="C50" s="65">
        <v>-0.008367</v>
      </c>
      <c r="D50" s="65">
        <v>-0.008376</v>
      </c>
      <c r="E50" s="65">
        <v>-0.008314</v>
      </c>
      <c r="F50" s="65">
        <v>-0.00806</v>
      </c>
      <c r="G50" s="65">
        <v>-0.007781</v>
      </c>
      <c r="H50" s="65">
        <v>-0.007422</v>
      </c>
      <c r="I50" s="65">
        <v>-0.007087</v>
      </c>
      <c r="J50" s="65">
        <v>-0.006782</v>
      </c>
      <c r="K50" s="65">
        <v>-0.006503</v>
      </c>
      <c r="L50" s="65">
        <v>-0.006326</v>
      </c>
      <c r="M50" s="65">
        <v>-0.006001</v>
      </c>
      <c r="N50" s="65">
        <v>-0.005721</v>
      </c>
      <c r="O50" s="65">
        <v>-0.005334</v>
      </c>
      <c r="P50" s="65">
        <v>-0.004934</v>
      </c>
      <c r="Q50" s="65">
        <v>-0.004227</v>
      </c>
      <c r="R50" s="65">
        <v>-0.003249</v>
      </c>
      <c r="S50" s="65">
        <v>-0.002415</v>
      </c>
      <c r="T50" s="65">
        <v>-0.001726</v>
      </c>
      <c r="U50" s="65">
        <v>-0.001194</v>
      </c>
      <c r="V50" s="65">
        <v>-8.83E-4</v>
      </c>
      <c r="W50" s="65">
        <v>-5.74E-4</v>
      </c>
      <c r="X50" s="65">
        <v>-3.13E-4</v>
      </c>
      <c r="Y50" s="65">
        <v>-8.6E-5</v>
      </c>
      <c r="Z50" s="65">
        <v>0.0</v>
      </c>
      <c r="AA50" s="65">
        <v>7.3E-5</v>
      </c>
      <c r="AB50" s="65">
        <v>1.59E-4</v>
      </c>
      <c r="AC50" s="65">
        <v>2.79E-4</v>
      </c>
      <c r="AD50" s="65">
        <v>3.74E-4</v>
      </c>
      <c r="AE50" s="65">
        <v>5.75E-4</v>
      </c>
      <c r="AF50" s="65">
        <v>7.81E-4</v>
      </c>
      <c r="AG50" s="65">
        <v>0.00112</v>
      </c>
      <c r="AH50" s="65">
        <v>0.001314</v>
      </c>
      <c r="AI50" s="65">
        <v>0.001273</v>
      </c>
      <c r="AJ50" s="65">
        <v>0.001236</v>
      </c>
      <c r="AK50" s="65">
        <v>0.001015</v>
      </c>
      <c r="AL50" s="65">
        <v>5.9E-4</v>
      </c>
    </row>
    <row r="51" ht="14.25" customHeight="1">
      <c r="A51" s="65">
        <v>-0.007732</v>
      </c>
      <c r="B51" s="65">
        <v>-0.008174</v>
      </c>
      <c r="C51" s="65">
        <v>-0.008398</v>
      </c>
      <c r="D51" s="65">
        <v>-0.0084</v>
      </c>
      <c r="E51" s="65">
        <v>-0.008307</v>
      </c>
      <c r="F51" s="65">
        <v>-0.008064</v>
      </c>
      <c r="G51" s="65">
        <v>-0.007759</v>
      </c>
      <c r="H51" s="65">
        <v>-0.007416</v>
      </c>
      <c r="I51" s="65">
        <v>-0.007119</v>
      </c>
      <c r="J51" s="65">
        <v>-0.006815</v>
      </c>
      <c r="K51" s="65">
        <v>-0.006508</v>
      </c>
      <c r="L51" s="65">
        <v>-0.00633</v>
      </c>
      <c r="M51" s="65">
        <v>-0.006034</v>
      </c>
      <c r="N51" s="65">
        <v>-0.005756</v>
      </c>
      <c r="O51" s="65">
        <v>-0.005397</v>
      </c>
      <c r="P51" s="65">
        <v>-0.004971</v>
      </c>
      <c r="Q51" s="65">
        <v>-0.004277</v>
      </c>
      <c r="R51" s="65">
        <v>-0.003276</v>
      </c>
      <c r="S51" s="65">
        <v>-0.002457</v>
      </c>
      <c r="T51" s="65">
        <v>-0.001809</v>
      </c>
      <c r="U51" s="65">
        <v>-0.001265</v>
      </c>
      <c r="V51" s="65">
        <v>-9.11E-4</v>
      </c>
      <c r="W51" s="65">
        <v>-6.32E-4</v>
      </c>
      <c r="X51" s="65">
        <v>-3.57E-4</v>
      </c>
      <c r="Y51" s="65">
        <v>-1.38E-4</v>
      </c>
      <c r="Z51" s="65">
        <v>0.0</v>
      </c>
      <c r="AA51" s="65">
        <v>9.4E-5</v>
      </c>
      <c r="AB51" s="65">
        <v>1.81E-4</v>
      </c>
      <c r="AC51" s="65">
        <v>3.29E-4</v>
      </c>
      <c r="AD51" s="65">
        <v>4.22E-4</v>
      </c>
      <c r="AE51" s="65">
        <v>6.07E-4</v>
      </c>
      <c r="AF51" s="65">
        <v>8.06E-4</v>
      </c>
      <c r="AG51" s="65">
        <v>0.001137</v>
      </c>
      <c r="AH51" s="65">
        <v>0.001358</v>
      </c>
      <c r="AI51" s="65">
        <v>0.001257</v>
      </c>
      <c r="AJ51" s="65">
        <v>0.001236</v>
      </c>
      <c r="AK51" s="65">
        <v>0.001021</v>
      </c>
      <c r="AL51" s="65">
        <v>6.16E-4</v>
      </c>
    </row>
    <row r="52" ht="14.25" customHeight="1">
      <c r="A52" s="65">
        <v>-0.007729</v>
      </c>
      <c r="B52" s="65">
        <v>-0.008135</v>
      </c>
      <c r="C52" s="65">
        <v>-0.008352</v>
      </c>
      <c r="D52" s="65">
        <v>-0.008325</v>
      </c>
      <c r="E52" s="65">
        <v>-0.008255</v>
      </c>
      <c r="F52" s="65">
        <v>-0.008046</v>
      </c>
      <c r="G52" s="65">
        <v>-0.007755</v>
      </c>
      <c r="H52" s="65">
        <v>-0.007409</v>
      </c>
      <c r="I52" s="65">
        <v>-0.007078</v>
      </c>
      <c r="J52" s="65">
        <v>-0.006747</v>
      </c>
      <c r="K52" s="65">
        <v>-0.006451</v>
      </c>
      <c r="L52" s="65">
        <v>-0.00626</v>
      </c>
      <c r="M52" s="65">
        <v>-0.005959</v>
      </c>
      <c r="N52" s="65">
        <v>-0.005661</v>
      </c>
      <c r="O52" s="65">
        <v>-0.005304</v>
      </c>
      <c r="P52" s="65">
        <v>-0.00489</v>
      </c>
      <c r="Q52" s="65">
        <v>-0.004193</v>
      </c>
      <c r="R52" s="65">
        <v>-0.003243</v>
      </c>
      <c r="S52" s="65">
        <v>-0.002421</v>
      </c>
      <c r="T52" s="65">
        <v>-0.001738</v>
      </c>
      <c r="U52" s="65">
        <v>-0.001238</v>
      </c>
      <c r="V52" s="65">
        <v>-9.07E-4</v>
      </c>
      <c r="W52" s="65">
        <v>-6.32E-4</v>
      </c>
      <c r="X52" s="65">
        <v>-3.3E-4</v>
      </c>
      <c r="Y52" s="65">
        <v>-1.27E-4</v>
      </c>
      <c r="Z52" s="65">
        <v>0.0</v>
      </c>
      <c r="AA52" s="65">
        <v>1.11E-4</v>
      </c>
      <c r="AB52" s="65">
        <v>2.11E-4</v>
      </c>
      <c r="AC52" s="65">
        <v>3.7E-4</v>
      </c>
      <c r="AD52" s="65">
        <v>4.68E-4</v>
      </c>
      <c r="AE52" s="65">
        <v>6.56E-4</v>
      </c>
      <c r="AF52" s="65">
        <v>8.73E-4</v>
      </c>
      <c r="AG52" s="65">
        <v>0.001179</v>
      </c>
      <c r="AH52" s="65">
        <v>0.00135</v>
      </c>
      <c r="AI52" s="65">
        <v>0.001285</v>
      </c>
      <c r="AJ52" s="65">
        <v>0.001269</v>
      </c>
      <c r="AK52" s="65">
        <v>0.001081</v>
      </c>
      <c r="AL52" s="65">
        <v>6.42E-4</v>
      </c>
    </row>
    <row r="53" ht="14.25" customHeight="1">
      <c r="A53" s="65">
        <v>-0.007997</v>
      </c>
      <c r="B53" s="65">
        <v>-0.008378</v>
      </c>
      <c r="C53" s="65">
        <v>-0.00858</v>
      </c>
      <c r="D53" s="65">
        <v>-0.008524</v>
      </c>
      <c r="E53" s="65">
        <v>-0.008426</v>
      </c>
      <c r="F53" s="65">
        <v>-0.008202</v>
      </c>
      <c r="G53" s="65">
        <v>-0.007917</v>
      </c>
      <c r="H53" s="65">
        <v>-0.007546</v>
      </c>
      <c r="I53" s="65">
        <v>-0.007183</v>
      </c>
      <c r="J53" s="65">
        <v>-0.006893</v>
      </c>
      <c r="K53" s="65">
        <v>-0.006618</v>
      </c>
      <c r="L53" s="65">
        <v>-0.006422</v>
      </c>
      <c r="M53" s="65">
        <v>-0.006091</v>
      </c>
      <c r="N53" s="65">
        <v>-0.005777</v>
      </c>
      <c r="O53" s="65">
        <v>-0.005413</v>
      </c>
      <c r="P53" s="65">
        <v>-0.004975</v>
      </c>
      <c r="Q53" s="65">
        <v>-0.004308</v>
      </c>
      <c r="R53" s="65">
        <v>-0.003333</v>
      </c>
      <c r="S53" s="65">
        <v>-0.002506</v>
      </c>
      <c r="T53" s="65">
        <v>-0.001847</v>
      </c>
      <c r="U53" s="65">
        <v>-0.001325</v>
      </c>
      <c r="V53" s="65">
        <v>-9.99E-4</v>
      </c>
      <c r="W53" s="65">
        <v>-7.07E-4</v>
      </c>
      <c r="X53" s="65">
        <v>-4.0E-4</v>
      </c>
      <c r="Y53" s="65">
        <v>-1.5E-4</v>
      </c>
      <c r="Z53" s="65">
        <v>0.0</v>
      </c>
      <c r="AA53" s="65">
        <v>1.53E-4</v>
      </c>
      <c r="AB53" s="65">
        <v>2.41E-4</v>
      </c>
      <c r="AC53" s="65">
        <v>4.18E-4</v>
      </c>
      <c r="AD53" s="65">
        <v>5.2E-4</v>
      </c>
      <c r="AE53" s="65">
        <v>6.57E-4</v>
      </c>
      <c r="AF53" s="65">
        <v>8.7E-4</v>
      </c>
      <c r="AG53" s="65">
        <v>0.001144</v>
      </c>
      <c r="AH53" s="65">
        <v>0.001388</v>
      </c>
      <c r="AI53" s="65">
        <v>0.001275</v>
      </c>
      <c r="AJ53" s="65">
        <v>0.001257</v>
      </c>
      <c r="AK53" s="65">
        <v>0.001056</v>
      </c>
      <c r="AL53" s="65">
        <v>6.45E-4</v>
      </c>
    </row>
    <row r="54" ht="14.25" customHeight="1">
      <c r="A54" s="65">
        <v>-0.008171</v>
      </c>
      <c r="B54" s="65">
        <v>-0.008561</v>
      </c>
      <c r="C54" s="65">
        <v>-0.008749</v>
      </c>
      <c r="D54" s="65">
        <v>-0.0087</v>
      </c>
      <c r="E54" s="65">
        <v>-0.008582</v>
      </c>
      <c r="F54" s="65">
        <v>-0.008321</v>
      </c>
      <c r="G54" s="65">
        <v>-0.008003</v>
      </c>
      <c r="H54" s="65">
        <v>-0.007634</v>
      </c>
      <c r="I54" s="65">
        <v>-0.007297</v>
      </c>
      <c r="J54" s="65">
        <v>-0.006974</v>
      </c>
      <c r="K54" s="65">
        <v>-0.006685</v>
      </c>
      <c r="L54" s="65">
        <v>-0.006481</v>
      </c>
      <c r="M54" s="65">
        <v>-0.006162</v>
      </c>
      <c r="N54" s="65">
        <v>-0.005866</v>
      </c>
      <c r="O54" s="65">
        <v>-0.005468</v>
      </c>
      <c r="P54" s="65">
        <v>-0.005079</v>
      </c>
      <c r="Q54" s="65">
        <v>-0.004359</v>
      </c>
      <c r="R54" s="65">
        <v>-0.003387</v>
      </c>
      <c r="S54" s="65">
        <v>-0.002579</v>
      </c>
      <c r="T54" s="65">
        <v>-0.001901</v>
      </c>
      <c r="U54" s="65">
        <v>-0.001382</v>
      </c>
      <c r="V54" s="65">
        <v>-0.001036</v>
      </c>
      <c r="W54" s="65">
        <v>-7.51E-4</v>
      </c>
      <c r="X54" s="65">
        <v>-4.31E-4</v>
      </c>
      <c r="Y54" s="65">
        <v>-1.83E-4</v>
      </c>
      <c r="Z54" s="65">
        <v>0.0</v>
      </c>
      <c r="AA54" s="65">
        <v>1.77E-4</v>
      </c>
      <c r="AB54" s="65">
        <v>3.17E-4</v>
      </c>
      <c r="AC54" s="65">
        <v>5.05E-4</v>
      </c>
      <c r="AD54" s="65">
        <v>5.89E-4</v>
      </c>
      <c r="AE54" s="65">
        <v>7.62E-4</v>
      </c>
      <c r="AF54" s="65">
        <v>9.54E-4</v>
      </c>
      <c r="AG54" s="65">
        <v>0.001255</v>
      </c>
      <c r="AH54" s="65">
        <v>0.001448</v>
      </c>
      <c r="AI54" s="65">
        <v>0.001343</v>
      </c>
      <c r="AJ54" s="65">
        <v>0.001381</v>
      </c>
      <c r="AK54" s="65">
        <v>0.001152</v>
      </c>
      <c r="AL54" s="65">
        <v>7.2E-4</v>
      </c>
    </row>
    <row r="55" ht="14.25" customHeight="1">
      <c r="A55" s="65">
        <v>-0.008221</v>
      </c>
      <c r="B55" s="65">
        <v>-0.008593</v>
      </c>
      <c r="C55" s="65">
        <v>-0.008744</v>
      </c>
      <c r="D55" s="65">
        <v>-0.008679</v>
      </c>
      <c r="E55" s="65">
        <v>-0.008526</v>
      </c>
      <c r="F55" s="65">
        <v>-0.008274</v>
      </c>
      <c r="G55" s="65">
        <v>-0.007979</v>
      </c>
      <c r="H55" s="65">
        <v>-0.007597</v>
      </c>
      <c r="I55" s="65">
        <v>-0.007248</v>
      </c>
      <c r="J55" s="65">
        <v>-0.006969</v>
      </c>
      <c r="K55" s="65">
        <v>-0.006661</v>
      </c>
      <c r="L55" s="65">
        <v>-0.006453</v>
      </c>
      <c r="M55" s="65">
        <v>-0.00613</v>
      </c>
      <c r="N55" s="65">
        <v>-0.005823</v>
      </c>
      <c r="O55" s="65">
        <v>-0.005445</v>
      </c>
      <c r="P55" s="65">
        <v>-0.005052</v>
      </c>
      <c r="Q55" s="65">
        <v>-0.004342</v>
      </c>
      <c r="R55" s="65">
        <v>-0.00339</v>
      </c>
      <c r="S55" s="65">
        <v>-0.002552</v>
      </c>
      <c r="T55" s="65">
        <v>-0.001886</v>
      </c>
      <c r="U55" s="65">
        <v>-0.001353</v>
      </c>
      <c r="V55" s="65">
        <v>-0.001008</v>
      </c>
      <c r="W55" s="65">
        <v>-7.33E-4</v>
      </c>
      <c r="X55" s="65">
        <v>-4.43E-4</v>
      </c>
      <c r="Y55" s="65">
        <v>-1.88E-4</v>
      </c>
      <c r="Z55" s="65">
        <v>0.0</v>
      </c>
      <c r="AA55" s="65">
        <v>1.74E-4</v>
      </c>
      <c r="AB55" s="65">
        <v>3.25E-4</v>
      </c>
      <c r="AC55" s="65">
        <v>5.07E-4</v>
      </c>
      <c r="AD55" s="65">
        <v>5.85E-4</v>
      </c>
      <c r="AE55" s="65">
        <v>7.63E-4</v>
      </c>
      <c r="AF55" s="65">
        <v>9.49E-4</v>
      </c>
      <c r="AG55" s="65">
        <v>0.001244</v>
      </c>
      <c r="AH55" s="65">
        <v>0.001436</v>
      </c>
      <c r="AI55" s="65">
        <v>0.001317</v>
      </c>
      <c r="AJ55" s="65">
        <v>0.00132</v>
      </c>
      <c r="AK55" s="65">
        <v>0.001125</v>
      </c>
      <c r="AL55" s="65">
        <v>7.0E-4</v>
      </c>
    </row>
    <row r="56" ht="14.25" customHeight="1">
      <c r="A56" s="65">
        <v>-0.008555</v>
      </c>
      <c r="B56" s="65">
        <v>-0.008873</v>
      </c>
      <c r="C56" s="65">
        <v>-0.008996</v>
      </c>
      <c r="D56" s="65">
        <v>-0.008915</v>
      </c>
      <c r="E56" s="65">
        <v>-0.008759</v>
      </c>
      <c r="F56" s="65">
        <v>-0.008493</v>
      </c>
      <c r="G56" s="65">
        <v>-0.008143</v>
      </c>
      <c r="H56" s="65">
        <v>-0.007762</v>
      </c>
      <c r="I56" s="65">
        <v>-0.007424</v>
      </c>
      <c r="J56" s="65">
        <v>-0.007117</v>
      </c>
      <c r="K56" s="65">
        <v>-0.006825</v>
      </c>
      <c r="L56" s="65">
        <v>-0.006613</v>
      </c>
      <c r="M56" s="65">
        <v>-0.006295</v>
      </c>
      <c r="N56" s="65">
        <v>-0.005944</v>
      </c>
      <c r="O56" s="65">
        <v>-0.005547</v>
      </c>
      <c r="P56" s="65">
        <v>-0.005145</v>
      </c>
      <c r="Q56" s="65">
        <v>-0.004446</v>
      </c>
      <c r="R56" s="65">
        <v>-0.003483</v>
      </c>
      <c r="S56" s="65">
        <v>-0.002645</v>
      </c>
      <c r="T56" s="65">
        <v>-0.002</v>
      </c>
      <c r="U56" s="65">
        <v>-0.001461</v>
      </c>
      <c r="V56" s="65">
        <v>-0.001106</v>
      </c>
      <c r="W56" s="65">
        <v>-8.14E-4</v>
      </c>
      <c r="X56" s="65">
        <v>-5.0E-4</v>
      </c>
      <c r="Y56" s="65">
        <v>-2.08E-4</v>
      </c>
      <c r="Z56" s="65">
        <v>0.0</v>
      </c>
      <c r="AA56" s="65">
        <v>2.06E-4</v>
      </c>
      <c r="AB56" s="65">
        <v>3.96E-4</v>
      </c>
      <c r="AC56" s="65">
        <v>5.92E-4</v>
      </c>
      <c r="AD56" s="65">
        <v>6.96E-4</v>
      </c>
      <c r="AE56" s="65">
        <v>8.52E-4</v>
      </c>
      <c r="AF56" s="65">
        <v>0.001028</v>
      </c>
      <c r="AG56" s="65">
        <v>0.001313</v>
      </c>
      <c r="AH56" s="65">
        <v>0.001504</v>
      </c>
      <c r="AI56" s="65">
        <v>0.001413</v>
      </c>
      <c r="AJ56" s="65">
        <v>0.001404</v>
      </c>
      <c r="AK56" s="65">
        <v>0.001192</v>
      </c>
      <c r="AL56" s="65">
        <v>7.66E-4</v>
      </c>
    </row>
    <row r="57" ht="14.25" customHeight="1">
      <c r="A57" s="65">
        <v>-0.008579</v>
      </c>
      <c r="B57" s="65">
        <v>-0.008895</v>
      </c>
      <c r="C57" s="65">
        <v>-0.009005</v>
      </c>
      <c r="D57" s="65">
        <v>-0.008929</v>
      </c>
      <c r="E57" s="65">
        <v>-0.008781</v>
      </c>
      <c r="F57" s="65">
        <v>-0.008502</v>
      </c>
      <c r="G57" s="65">
        <v>-0.008202</v>
      </c>
      <c r="H57" s="65">
        <v>-0.007836</v>
      </c>
      <c r="I57" s="65">
        <v>-0.00751</v>
      </c>
      <c r="J57" s="65">
        <v>-0.00722</v>
      </c>
      <c r="K57" s="65">
        <v>-0.006883</v>
      </c>
      <c r="L57" s="65">
        <v>-0.006663</v>
      </c>
      <c r="M57" s="65">
        <v>-0.006358</v>
      </c>
      <c r="N57" s="65">
        <v>-0.006001</v>
      </c>
      <c r="O57" s="65">
        <v>-0.005626</v>
      </c>
      <c r="P57" s="65">
        <v>-0.005213</v>
      </c>
      <c r="Q57" s="65">
        <v>-0.004502</v>
      </c>
      <c r="R57" s="65">
        <v>-0.003538</v>
      </c>
      <c r="S57" s="65">
        <v>-0.002705</v>
      </c>
      <c r="T57" s="65">
        <v>-0.002019</v>
      </c>
      <c r="U57" s="65">
        <v>-0.001496</v>
      </c>
      <c r="V57" s="65">
        <v>-0.001125</v>
      </c>
      <c r="W57" s="65">
        <v>-8.17E-4</v>
      </c>
      <c r="X57" s="65">
        <v>-5.26E-4</v>
      </c>
      <c r="Y57" s="65">
        <v>-2.38E-4</v>
      </c>
      <c r="Z57" s="65">
        <v>0.0</v>
      </c>
      <c r="AA57" s="65">
        <v>2.18E-4</v>
      </c>
      <c r="AB57" s="65">
        <v>4.36E-4</v>
      </c>
      <c r="AC57" s="65">
        <v>6.34E-4</v>
      </c>
      <c r="AD57" s="65">
        <v>7.49E-4</v>
      </c>
      <c r="AE57" s="65">
        <v>8.92E-4</v>
      </c>
      <c r="AF57" s="65">
        <v>0.001085</v>
      </c>
      <c r="AG57" s="65">
        <v>0.001343</v>
      </c>
      <c r="AH57" s="65">
        <v>0.001528</v>
      </c>
      <c r="AI57" s="65">
        <v>0.001421</v>
      </c>
      <c r="AJ57" s="65">
        <v>0.001393</v>
      </c>
      <c r="AK57" s="65">
        <v>0.001222</v>
      </c>
      <c r="AL57" s="65">
        <v>7.97E-4</v>
      </c>
    </row>
    <row r="58" ht="14.25" customHeight="1">
      <c r="A58" s="65">
        <v>-0.008708</v>
      </c>
      <c r="B58" s="65">
        <v>-0.00904</v>
      </c>
      <c r="C58" s="65">
        <v>-0.009153</v>
      </c>
      <c r="D58" s="65">
        <v>-0.009065</v>
      </c>
      <c r="E58" s="65">
        <v>-0.008905</v>
      </c>
      <c r="F58" s="65">
        <v>-0.008617</v>
      </c>
      <c r="G58" s="65">
        <v>-0.00831</v>
      </c>
      <c r="H58" s="65">
        <v>-0.007935</v>
      </c>
      <c r="I58" s="65">
        <v>-0.007573</v>
      </c>
      <c r="J58" s="65">
        <v>-0.00727</v>
      </c>
      <c r="K58" s="65">
        <v>-0.007005</v>
      </c>
      <c r="L58" s="65">
        <v>-0.006752</v>
      </c>
      <c r="M58" s="65">
        <v>-0.006414</v>
      </c>
      <c r="N58" s="65">
        <v>-0.006066</v>
      </c>
      <c r="O58" s="65">
        <v>-0.005693</v>
      </c>
      <c r="P58" s="65">
        <v>-0.005253</v>
      </c>
      <c r="Q58" s="65">
        <v>-0.004567</v>
      </c>
      <c r="R58" s="65">
        <v>-0.003591</v>
      </c>
      <c r="S58" s="65">
        <v>-0.002723</v>
      </c>
      <c r="T58" s="65">
        <v>-0.002065</v>
      </c>
      <c r="U58" s="65">
        <v>-0.001505</v>
      </c>
      <c r="V58" s="65">
        <v>-0.001164</v>
      </c>
      <c r="W58" s="65">
        <v>-8.4E-4</v>
      </c>
      <c r="X58" s="65">
        <v>-5.36E-4</v>
      </c>
      <c r="Y58" s="65">
        <v>-2.4E-4</v>
      </c>
      <c r="Z58" s="65">
        <v>0.0</v>
      </c>
      <c r="AA58" s="65">
        <v>2.55E-4</v>
      </c>
      <c r="AB58" s="65">
        <v>4.47E-4</v>
      </c>
      <c r="AC58" s="65">
        <v>6.53E-4</v>
      </c>
      <c r="AD58" s="65">
        <v>7.4E-4</v>
      </c>
      <c r="AE58" s="65">
        <v>9.13E-4</v>
      </c>
      <c r="AF58" s="65">
        <v>0.001109</v>
      </c>
      <c r="AG58" s="65">
        <v>0.001367</v>
      </c>
      <c r="AH58" s="65">
        <v>0.00151</v>
      </c>
      <c r="AI58" s="65">
        <v>0.001429</v>
      </c>
      <c r="AJ58" s="65">
        <v>0.001413</v>
      </c>
      <c r="AK58" s="65">
        <v>0.001215</v>
      </c>
      <c r="AL58" s="65">
        <v>7.94E-4</v>
      </c>
    </row>
    <row r="59" ht="14.25" customHeight="1">
      <c r="A59" s="65">
        <v>-0.008856</v>
      </c>
      <c r="B59" s="65">
        <v>-0.009137</v>
      </c>
      <c r="C59" s="65">
        <v>-0.009228</v>
      </c>
      <c r="D59" s="65">
        <v>-0.009106</v>
      </c>
      <c r="E59" s="65">
        <v>-0.008944</v>
      </c>
      <c r="F59" s="65">
        <v>-0.00866</v>
      </c>
      <c r="G59" s="65">
        <v>-0.008328</v>
      </c>
      <c r="H59" s="65">
        <v>-0.007934</v>
      </c>
      <c r="I59" s="65">
        <v>-0.007597</v>
      </c>
      <c r="J59" s="65">
        <v>-0.007304</v>
      </c>
      <c r="K59" s="65">
        <v>-0.007004</v>
      </c>
      <c r="L59" s="65">
        <v>-0.006759</v>
      </c>
      <c r="M59" s="65">
        <v>-0.006448</v>
      </c>
      <c r="N59" s="65">
        <v>-0.0061</v>
      </c>
      <c r="O59" s="65">
        <v>-0.005679</v>
      </c>
      <c r="P59" s="65">
        <v>-0.005267</v>
      </c>
      <c r="Q59" s="65">
        <v>-0.004564</v>
      </c>
      <c r="R59" s="65">
        <v>-0.003617</v>
      </c>
      <c r="S59" s="65">
        <v>-0.00277</v>
      </c>
      <c r="T59" s="65">
        <v>-0.0021</v>
      </c>
      <c r="U59" s="65">
        <v>-0.001541</v>
      </c>
      <c r="V59" s="65">
        <v>-0.001201</v>
      </c>
      <c r="W59" s="65">
        <v>-8.59E-4</v>
      </c>
      <c r="X59" s="65">
        <v>-5.68E-4</v>
      </c>
      <c r="Y59" s="65">
        <v>-2.6E-4</v>
      </c>
      <c r="Z59" s="65">
        <v>0.0</v>
      </c>
      <c r="AA59" s="65">
        <v>2.55E-4</v>
      </c>
      <c r="AB59" s="65">
        <v>5.15E-4</v>
      </c>
      <c r="AC59" s="65">
        <v>7.18E-4</v>
      </c>
      <c r="AD59" s="65">
        <v>7.89E-4</v>
      </c>
      <c r="AE59" s="65">
        <v>9.64E-4</v>
      </c>
      <c r="AF59" s="65">
        <v>0.001133</v>
      </c>
      <c r="AG59" s="65">
        <v>0.001393</v>
      </c>
      <c r="AH59" s="65">
        <v>0.001534</v>
      </c>
      <c r="AI59" s="65">
        <v>0.001442</v>
      </c>
      <c r="AJ59" s="65">
        <v>0.001457</v>
      </c>
      <c r="AK59" s="65">
        <v>0.001248</v>
      </c>
      <c r="AL59" s="65">
        <v>8.3E-4</v>
      </c>
    </row>
    <row r="60" ht="14.25" customHeight="1">
      <c r="A60" s="65">
        <v>-0.009029</v>
      </c>
      <c r="B60" s="65">
        <v>-0.009338</v>
      </c>
      <c r="C60" s="65">
        <v>-0.009402</v>
      </c>
      <c r="D60" s="65">
        <v>-0.009304</v>
      </c>
      <c r="E60" s="65">
        <v>-0.009117</v>
      </c>
      <c r="F60" s="65">
        <v>-0.008805</v>
      </c>
      <c r="G60" s="65">
        <v>-0.008505</v>
      </c>
      <c r="H60" s="65">
        <v>-0.008129</v>
      </c>
      <c r="I60" s="65">
        <v>-0.007772</v>
      </c>
      <c r="J60" s="65">
        <v>-0.00748</v>
      </c>
      <c r="K60" s="65">
        <v>-0.007175</v>
      </c>
      <c r="L60" s="65">
        <v>-0.006939</v>
      </c>
      <c r="M60" s="65">
        <v>-0.006559</v>
      </c>
      <c r="N60" s="65">
        <v>-0.00625</v>
      </c>
      <c r="O60" s="65">
        <v>-0.005817</v>
      </c>
      <c r="P60" s="65">
        <v>-0.005376</v>
      </c>
      <c r="Q60" s="65">
        <v>-0.00467</v>
      </c>
      <c r="R60" s="65">
        <v>-0.003725</v>
      </c>
      <c r="S60" s="65">
        <v>-0.002872</v>
      </c>
      <c r="T60" s="65">
        <v>-0.002171</v>
      </c>
      <c r="U60" s="65">
        <v>-0.001617</v>
      </c>
      <c r="V60" s="65">
        <v>-0.001222</v>
      </c>
      <c r="W60" s="65">
        <v>-9.24E-4</v>
      </c>
      <c r="X60" s="65">
        <v>-6.0E-4</v>
      </c>
      <c r="Y60" s="65">
        <v>-2.92E-4</v>
      </c>
      <c r="Z60" s="65">
        <v>0.0</v>
      </c>
      <c r="AA60" s="65">
        <v>3.02E-4</v>
      </c>
      <c r="AB60" s="65">
        <v>5.51E-4</v>
      </c>
      <c r="AC60" s="65">
        <v>7.98E-4</v>
      </c>
      <c r="AD60" s="65">
        <v>8.55E-4</v>
      </c>
      <c r="AE60" s="65">
        <v>0.001039</v>
      </c>
      <c r="AF60" s="65">
        <v>0.001227</v>
      </c>
      <c r="AG60" s="65">
        <v>0.00147</v>
      </c>
      <c r="AH60" s="65">
        <v>0.001623</v>
      </c>
      <c r="AI60" s="65">
        <v>0.001509</v>
      </c>
      <c r="AJ60" s="65">
        <v>0.001522</v>
      </c>
      <c r="AK60" s="65">
        <v>0.001318</v>
      </c>
      <c r="AL60" s="65">
        <v>8.83E-4</v>
      </c>
    </row>
    <row r="61" ht="14.25" customHeight="1">
      <c r="A61" s="65">
        <v>-0.009075</v>
      </c>
      <c r="B61" s="65">
        <v>-0.009324</v>
      </c>
      <c r="C61" s="65">
        <v>-0.009367</v>
      </c>
      <c r="D61" s="65">
        <v>-0.009246</v>
      </c>
      <c r="E61" s="65">
        <v>-0.009069</v>
      </c>
      <c r="F61" s="65">
        <v>-0.008764</v>
      </c>
      <c r="G61" s="65">
        <v>-0.008466</v>
      </c>
      <c r="H61" s="65">
        <v>-0.00808</v>
      </c>
      <c r="I61" s="65">
        <v>-0.007745</v>
      </c>
      <c r="J61" s="65">
        <v>-0.007458</v>
      </c>
      <c r="K61" s="65">
        <v>-0.007168</v>
      </c>
      <c r="L61" s="65">
        <v>-0.006917</v>
      </c>
      <c r="M61" s="65">
        <v>-0.006529</v>
      </c>
      <c r="N61" s="65">
        <v>-0.006189</v>
      </c>
      <c r="O61" s="65">
        <v>-0.005777</v>
      </c>
      <c r="P61" s="65">
        <v>-0.005345</v>
      </c>
      <c r="Q61" s="65">
        <v>-0.004638</v>
      </c>
      <c r="R61" s="65">
        <v>-0.003676</v>
      </c>
      <c r="S61" s="65">
        <v>-0.002838</v>
      </c>
      <c r="T61" s="65">
        <v>-0.002157</v>
      </c>
      <c r="U61" s="65">
        <v>-0.001585</v>
      </c>
      <c r="V61" s="65">
        <v>-0.001221</v>
      </c>
      <c r="W61" s="65">
        <v>-9.03E-4</v>
      </c>
      <c r="X61" s="65">
        <v>-5.96E-4</v>
      </c>
      <c r="Y61" s="65">
        <v>-3.04E-4</v>
      </c>
      <c r="Z61" s="65">
        <v>0.0</v>
      </c>
      <c r="AA61" s="65">
        <v>3.04E-4</v>
      </c>
      <c r="AB61" s="65">
        <v>5.71E-4</v>
      </c>
      <c r="AC61" s="65">
        <v>8.09E-4</v>
      </c>
      <c r="AD61" s="65">
        <v>8.65E-4</v>
      </c>
      <c r="AE61" s="65">
        <v>0.001019</v>
      </c>
      <c r="AF61" s="65">
        <v>0.001189</v>
      </c>
      <c r="AG61" s="65">
        <v>0.001405</v>
      </c>
      <c r="AH61" s="65">
        <v>0.00156</v>
      </c>
      <c r="AI61" s="65">
        <v>0.001439</v>
      </c>
      <c r="AJ61" s="65">
        <v>0.001447</v>
      </c>
      <c r="AK61" s="65">
        <v>0.001233</v>
      </c>
      <c r="AL61" s="65">
        <v>8.55E-4</v>
      </c>
    </row>
    <row r="62" ht="14.25" customHeight="1">
      <c r="A62" s="65">
        <v>-0.009047</v>
      </c>
      <c r="B62" s="65">
        <v>-0.009312</v>
      </c>
      <c r="C62" s="65">
        <v>-0.009373</v>
      </c>
      <c r="D62" s="65">
        <v>-0.009236</v>
      </c>
      <c r="E62" s="65">
        <v>-0.00908</v>
      </c>
      <c r="F62" s="65">
        <v>-0.008795</v>
      </c>
      <c r="G62" s="65">
        <v>-0.008465</v>
      </c>
      <c r="H62" s="65">
        <v>-0.008104</v>
      </c>
      <c r="I62" s="65">
        <v>-0.00779</v>
      </c>
      <c r="J62" s="65">
        <v>-0.007495</v>
      </c>
      <c r="K62" s="65">
        <v>-0.007171</v>
      </c>
      <c r="L62" s="65">
        <v>-0.006942</v>
      </c>
      <c r="M62" s="65">
        <v>-0.006564</v>
      </c>
      <c r="N62" s="65">
        <v>-0.006213</v>
      </c>
      <c r="O62" s="65">
        <v>-0.005821</v>
      </c>
      <c r="P62" s="65">
        <v>-0.005352</v>
      </c>
      <c r="Q62" s="65">
        <v>-0.004657</v>
      </c>
      <c r="R62" s="65">
        <v>-0.003729</v>
      </c>
      <c r="S62" s="65">
        <v>-0.002864</v>
      </c>
      <c r="T62" s="65">
        <v>-0.002193</v>
      </c>
      <c r="U62" s="65">
        <v>-0.001654</v>
      </c>
      <c r="V62" s="65">
        <v>-0.001255</v>
      </c>
      <c r="W62" s="65">
        <v>-9.42E-4</v>
      </c>
      <c r="X62" s="65">
        <v>-6.15E-4</v>
      </c>
      <c r="Y62" s="65">
        <v>-3.0E-4</v>
      </c>
      <c r="Z62" s="65">
        <v>0.0</v>
      </c>
      <c r="AA62" s="65">
        <v>3.33E-4</v>
      </c>
      <c r="AB62" s="65">
        <v>6.18E-4</v>
      </c>
      <c r="AC62" s="65">
        <v>8.63E-4</v>
      </c>
      <c r="AD62" s="65">
        <v>9.33E-4</v>
      </c>
      <c r="AE62" s="65">
        <v>0.001061</v>
      </c>
      <c r="AF62" s="65">
        <v>0.001221</v>
      </c>
      <c r="AG62" s="65">
        <v>0.001423</v>
      </c>
      <c r="AH62" s="65">
        <v>0.001564</v>
      </c>
      <c r="AI62" s="65">
        <v>0.00145</v>
      </c>
      <c r="AJ62" s="65">
        <v>0.001468</v>
      </c>
      <c r="AK62" s="65">
        <v>0.001293</v>
      </c>
      <c r="AL62" s="65">
        <v>8.67E-4</v>
      </c>
    </row>
    <row r="63" ht="14.25" customHeight="1">
      <c r="A63" s="65">
        <v>-0.009177</v>
      </c>
      <c r="B63" s="65">
        <v>-0.0094</v>
      </c>
      <c r="C63" s="65">
        <v>-0.009407</v>
      </c>
      <c r="D63" s="65">
        <v>-0.009265</v>
      </c>
      <c r="E63" s="65">
        <v>-0.009106</v>
      </c>
      <c r="F63" s="65">
        <v>-0.008836</v>
      </c>
      <c r="G63" s="65">
        <v>-0.008512</v>
      </c>
      <c r="H63" s="65">
        <v>-0.00816</v>
      </c>
      <c r="I63" s="65">
        <v>-0.007816</v>
      </c>
      <c r="J63" s="65">
        <v>-0.00754</v>
      </c>
      <c r="K63" s="65">
        <v>-0.007226</v>
      </c>
      <c r="L63" s="65">
        <v>-0.006986</v>
      </c>
      <c r="M63" s="65">
        <v>-0.006632</v>
      </c>
      <c r="N63" s="65">
        <v>-0.006269</v>
      </c>
      <c r="O63" s="65">
        <v>-0.005835</v>
      </c>
      <c r="P63" s="65">
        <v>-0.005413</v>
      </c>
      <c r="Q63" s="65">
        <v>-0.004713</v>
      </c>
      <c r="R63" s="65">
        <v>-0.003757</v>
      </c>
      <c r="S63" s="65">
        <v>-0.002919</v>
      </c>
      <c r="T63" s="65">
        <v>-0.00225</v>
      </c>
      <c r="U63" s="65">
        <v>-0.001675</v>
      </c>
      <c r="V63" s="65">
        <v>-0.001307</v>
      </c>
      <c r="W63" s="65">
        <v>-9.93E-4</v>
      </c>
      <c r="X63" s="65">
        <v>-6.56E-4</v>
      </c>
      <c r="Y63" s="65">
        <v>-3.58E-4</v>
      </c>
      <c r="Z63" s="65">
        <v>0.0</v>
      </c>
      <c r="AA63" s="65">
        <v>3.45E-4</v>
      </c>
      <c r="AB63" s="65">
        <v>6.3E-4</v>
      </c>
      <c r="AC63" s="65">
        <v>8.53E-4</v>
      </c>
      <c r="AD63" s="65">
        <v>9.53E-4</v>
      </c>
      <c r="AE63" s="65">
        <v>0.001099</v>
      </c>
      <c r="AF63" s="65">
        <v>0.001238</v>
      </c>
      <c r="AG63" s="65">
        <v>0.001437</v>
      </c>
      <c r="AH63" s="65">
        <v>0.00158</v>
      </c>
      <c r="AI63" s="65">
        <v>0.00147</v>
      </c>
      <c r="AJ63" s="65">
        <v>0.001468</v>
      </c>
      <c r="AK63" s="65">
        <v>0.001242</v>
      </c>
      <c r="AL63" s="65">
        <v>8.44E-4</v>
      </c>
    </row>
    <row r="64" ht="14.25" customHeight="1">
      <c r="A64" s="65">
        <v>-0.009272</v>
      </c>
      <c r="B64" s="65">
        <v>-0.009444</v>
      </c>
      <c r="C64" s="65">
        <v>-0.009416</v>
      </c>
      <c r="D64" s="65">
        <v>-0.009261</v>
      </c>
      <c r="E64" s="65">
        <v>-0.009095</v>
      </c>
      <c r="F64" s="65">
        <v>-0.008812</v>
      </c>
      <c r="G64" s="65">
        <v>-0.008494</v>
      </c>
      <c r="H64" s="65">
        <v>-0.008141</v>
      </c>
      <c r="I64" s="65">
        <v>-0.007831</v>
      </c>
      <c r="J64" s="65">
        <v>-0.007516</v>
      </c>
      <c r="K64" s="65">
        <v>-0.007205</v>
      </c>
      <c r="L64" s="65">
        <v>-0.006979</v>
      </c>
      <c r="M64" s="65">
        <v>-0.00658</v>
      </c>
      <c r="N64" s="65">
        <v>-0.006269</v>
      </c>
      <c r="O64" s="65">
        <v>-0.005832</v>
      </c>
      <c r="P64" s="65">
        <v>-0.005398</v>
      </c>
      <c r="Q64" s="65">
        <v>-0.004713</v>
      </c>
      <c r="R64" s="65">
        <v>-0.003753</v>
      </c>
      <c r="S64" s="65">
        <v>-0.00291</v>
      </c>
      <c r="T64" s="65">
        <v>-0.002238</v>
      </c>
      <c r="U64" s="65">
        <v>-0.001675</v>
      </c>
      <c r="V64" s="65">
        <v>-0.001333</v>
      </c>
      <c r="W64" s="65">
        <v>-0.001009</v>
      </c>
      <c r="X64" s="65">
        <v>-6.78E-4</v>
      </c>
      <c r="Y64" s="65">
        <v>-3.48E-4</v>
      </c>
      <c r="Z64" s="65">
        <v>0.0</v>
      </c>
      <c r="AA64" s="65">
        <v>3.73E-4</v>
      </c>
      <c r="AB64" s="65">
        <v>6.63E-4</v>
      </c>
      <c r="AC64" s="65">
        <v>8.84E-4</v>
      </c>
      <c r="AD64" s="65">
        <v>9.52E-4</v>
      </c>
      <c r="AE64" s="65">
        <v>0.001091</v>
      </c>
      <c r="AF64" s="65">
        <v>0.001246</v>
      </c>
      <c r="AG64" s="65">
        <v>0.001441</v>
      </c>
      <c r="AH64" s="65">
        <v>0.001567</v>
      </c>
      <c r="AI64" s="65">
        <v>0.001416</v>
      </c>
      <c r="AJ64" s="65">
        <v>0.001453</v>
      </c>
      <c r="AK64" s="65">
        <v>0.001215</v>
      </c>
      <c r="AL64" s="65">
        <v>8.26E-4</v>
      </c>
    </row>
    <row r="65" ht="14.25" customHeight="1">
      <c r="A65" s="65">
        <v>-0.00941</v>
      </c>
      <c r="B65" s="65">
        <v>-0.009516</v>
      </c>
      <c r="C65" s="65">
        <v>-0.009441</v>
      </c>
      <c r="D65" s="65">
        <v>-0.00929</v>
      </c>
      <c r="E65" s="65">
        <v>-0.00909</v>
      </c>
      <c r="F65" s="65">
        <v>-0.008821</v>
      </c>
      <c r="G65" s="65">
        <v>-0.008498</v>
      </c>
      <c r="H65" s="65">
        <v>-0.008142</v>
      </c>
      <c r="I65" s="65">
        <v>-0.007803</v>
      </c>
      <c r="J65" s="65">
        <v>-0.007514</v>
      </c>
      <c r="K65" s="65">
        <v>-0.007222</v>
      </c>
      <c r="L65" s="65">
        <v>-0.006965</v>
      </c>
      <c r="M65" s="65">
        <v>-0.006567</v>
      </c>
      <c r="N65" s="65">
        <v>-0.006215</v>
      </c>
      <c r="O65" s="65">
        <v>-0.005831</v>
      </c>
      <c r="P65" s="65">
        <v>-0.005383</v>
      </c>
      <c r="Q65" s="65">
        <v>-0.004708</v>
      </c>
      <c r="R65" s="65">
        <v>-0.003755</v>
      </c>
      <c r="S65" s="65">
        <v>-0.002918</v>
      </c>
      <c r="T65" s="65">
        <v>-0.002258</v>
      </c>
      <c r="U65" s="65">
        <v>-0.001683</v>
      </c>
      <c r="V65" s="65">
        <v>-0.001329</v>
      </c>
      <c r="W65" s="65">
        <v>-9.96E-4</v>
      </c>
      <c r="X65" s="65">
        <v>-6.57E-4</v>
      </c>
      <c r="Y65" s="65">
        <v>-3.47E-4</v>
      </c>
      <c r="Z65" s="65">
        <v>0.0</v>
      </c>
      <c r="AA65" s="65">
        <v>4.11E-4</v>
      </c>
      <c r="AB65" s="65">
        <v>7.19E-4</v>
      </c>
      <c r="AC65" s="65">
        <v>9.64E-4</v>
      </c>
      <c r="AD65" s="65">
        <v>0.001041</v>
      </c>
      <c r="AE65" s="65">
        <v>0.001121</v>
      </c>
      <c r="AF65" s="65">
        <v>0.001317</v>
      </c>
      <c r="AG65" s="65">
        <v>0.001428</v>
      </c>
      <c r="AH65" s="65">
        <v>0.001589</v>
      </c>
      <c r="AI65" s="65">
        <v>0.001438</v>
      </c>
      <c r="AJ65" s="65">
        <v>0.001456</v>
      </c>
      <c r="AK65" s="65">
        <v>0.001226</v>
      </c>
      <c r="AL65" s="65">
        <v>8.16E-4</v>
      </c>
    </row>
    <row r="66" ht="14.25" customHeight="1">
      <c r="A66" s="65">
        <v>-0.009317</v>
      </c>
      <c r="B66" s="65">
        <v>-0.009383</v>
      </c>
      <c r="C66" s="65">
        <v>-0.009251</v>
      </c>
      <c r="D66" s="65">
        <v>-0.009096</v>
      </c>
      <c r="E66" s="65">
        <v>-0.008953</v>
      </c>
      <c r="F66" s="65">
        <v>-0.008657</v>
      </c>
      <c r="G66" s="65">
        <v>-0.008301</v>
      </c>
      <c r="H66" s="65">
        <v>-0.007991</v>
      </c>
      <c r="I66" s="65">
        <v>-0.00762</v>
      </c>
      <c r="J66" s="65">
        <v>-0.007361</v>
      </c>
      <c r="K66" s="65">
        <v>-0.007093</v>
      </c>
      <c r="L66" s="65">
        <v>-0.006855</v>
      </c>
      <c r="M66" s="65">
        <v>-0.006483</v>
      </c>
      <c r="N66" s="65">
        <v>-0.006106</v>
      </c>
      <c r="O66" s="65">
        <v>-0.005684</v>
      </c>
      <c r="P66" s="65">
        <v>-0.005232</v>
      </c>
      <c r="Q66" s="65">
        <v>-0.004594</v>
      </c>
      <c r="R66" s="65">
        <v>-0.003678</v>
      </c>
      <c r="S66" s="65">
        <v>-0.002844</v>
      </c>
      <c r="T66" s="65">
        <v>-0.002214</v>
      </c>
      <c r="U66" s="65">
        <v>-0.001665</v>
      </c>
      <c r="V66" s="65">
        <v>-0.001337</v>
      </c>
      <c r="W66" s="65">
        <v>-0.001014</v>
      </c>
      <c r="X66" s="65">
        <v>-6.9E-4</v>
      </c>
      <c r="Y66" s="65">
        <v>-3.73E-4</v>
      </c>
      <c r="Z66" s="65">
        <v>0.0</v>
      </c>
      <c r="AA66" s="65">
        <v>3.76E-4</v>
      </c>
      <c r="AB66" s="65">
        <v>6.89E-4</v>
      </c>
      <c r="AC66" s="65">
        <v>9.34E-4</v>
      </c>
      <c r="AD66" s="65">
        <v>9.92E-4</v>
      </c>
      <c r="AE66" s="65">
        <v>0.001106</v>
      </c>
      <c r="AF66" s="65">
        <v>0.001243</v>
      </c>
      <c r="AG66" s="65">
        <v>0.001389</v>
      </c>
      <c r="AH66" s="65">
        <v>0.001514</v>
      </c>
      <c r="AI66" s="65">
        <v>0.001344</v>
      </c>
      <c r="AJ66" s="65">
        <v>0.001377</v>
      </c>
      <c r="AK66" s="65">
        <v>0.001114</v>
      </c>
      <c r="AL66" s="65">
        <v>7.4E-4</v>
      </c>
    </row>
    <row r="67" ht="14.25" customHeight="1">
      <c r="A67" s="65">
        <v>-0.009552</v>
      </c>
      <c r="B67" s="65">
        <v>-0.009528</v>
      </c>
      <c r="C67" s="65">
        <v>-0.009312</v>
      </c>
      <c r="D67" s="65">
        <v>-0.009107</v>
      </c>
      <c r="E67" s="65">
        <v>-0.008918</v>
      </c>
      <c r="F67" s="65">
        <v>-0.008606</v>
      </c>
      <c r="G67" s="65">
        <v>-0.008239</v>
      </c>
      <c r="H67" s="65">
        <v>-0.007913</v>
      </c>
      <c r="I67" s="65">
        <v>-0.007582</v>
      </c>
      <c r="J67" s="65">
        <v>-0.007286</v>
      </c>
      <c r="K67" s="65">
        <v>-0.006974</v>
      </c>
      <c r="L67" s="65">
        <v>-0.006781</v>
      </c>
      <c r="M67" s="65">
        <v>-0.006382</v>
      </c>
      <c r="N67" s="65">
        <v>-0.006017</v>
      </c>
      <c r="O67" s="65">
        <v>-0.005605</v>
      </c>
      <c r="P67" s="65">
        <v>-0.005176</v>
      </c>
      <c r="Q67" s="65">
        <v>-0.004522</v>
      </c>
      <c r="R67" s="65">
        <v>-0.003658</v>
      </c>
      <c r="S67" s="65">
        <v>-0.002816</v>
      </c>
      <c r="T67" s="65">
        <v>-0.002168</v>
      </c>
      <c r="U67" s="65">
        <v>-0.001641</v>
      </c>
      <c r="V67" s="65">
        <v>-0.001333</v>
      </c>
      <c r="W67" s="65">
        <v>-9.83E-4</v>
      </c>
      <c r="X67" s="65">
        <v>-6.75E-4</v>
      </c>
      <c r="Y67" s="65">
        <v>-3.65E-4</v>
      </c>
      <c r="Z67" s="65">
        <v>0.0</v>
      </c>
      <c r="AA67" s="65">
        <v>4.21E-4</v>
      </c>
      <c r="AB67" s="65">
        <v>7.3E-4</v>
      </c>
      <c r="AC67" s="65">
        <v>9.58E-4</v>
      </c>
      <c r="AD67" s="65">
        <v>0.001028</v>
      </c>
      <c r="AE67" s="65">
        <v>0.001108</v>
      </c>
      <c r="AF67" s="65">
        <v>0.001244</v>
      </c>
      <c r="AG67" s="65">
        <v>0.001367</v>
      </c>
      <c r="AH67" s="65">
        <v>0.00151</v>
      </c>
      <c r="AI67" s="65">
        <v>0.001337</v>
      </c>
      <c r="AJ67" s="65">
        <v>0.001339</v>
      </c>
      <c r="AK67" s="65">
        <v>0.001047</v>
      </c>
      <c r="AL67" s="65">
        <v>6.6E-4</v>
      </c>
    </row>
    <row r="68" ht="14.25" customHeight="1">
      <c r="A68" s="65">
        <v>-0.009597</v>
      </c>
      <c r="B68" s="65">
        <v>-0.009507</v>
      </c>
      <c r="C68" s="65">
        <v>-0.009249</v>
      </c>
      <c r="D68" s="65">
        <v>-0.00901</v>
      </c>
      <c r="E68" s="65">
        <v>-0.008799</v>
      </c>
      <c r="F68" s="65">
        <v>-0.008488</v>
      </c>
      <c r="G68" s="65">
        <v>-0.008139</v>
      </c>
      <c r="H68" s="65">
        <v>-0.007791</v>
      </c>
      <c r="I68" s="65">
        <v>-0.007429</v>
      </c>
      <c r="J68" s="65">
        <v>-0.007177</v>
      </c>
      <c r="K68" s="65">
        <v>-0.006866</v>
      </c>
      <c r="L68" s="65">
        <v>-0.00665</v>
      </c>
      <c r="M68" s="65">
        <v>-0.006259</v>
      </c>
      <c r="N68" s="65">
        <v>-0.005906</v>
      </c>
      <c r="O68" s="65">
        <v>-0.005467</v>
      </c>
      <c r="P68" s="65">
        <v>-0.005076</v>
      </c>
      <c r="Q68" s="65">
        <v>-0.004456</v>
      </c>
      <c r="R68" s="65">
        <v>-0.003602</v>
      </c>
      <c r="S68" s="65">
        <v>-0.002773</v>
      </c>
      <c r="T68" s="65">
        <v>-0.002164</v>
      </c>
      <c r="U68" s="65">
        <v>-0.001642</v>
      </c>
      <c r="V68" s="65">
        <v>-0.001325</v>
      </c>
      <c r="W68" s="65">
        <v>-0.001016</v>
      </c>
      <c r="X68" s="65">
        <v>-7.13E-4</v>
      </c>
      <c r="Y68" s="65">
        <v>-3.9E-4</v>
      </c>
      <c r="Z68" s="65">
        <v>0.0</v>
      </c>
      <c r="AA68" s="65">
        <v>3.71E-4</v>
      </c>
      <c r="AB68" s="65">
        <v>6.81E-4</v>
      </c>
      <c r="AC68" s="65">
        <v>9.24E-4</v>
      </c>
      <c r="AD68" s="65">
        <v>9.6E-4</v>
      </c>
      <c r="AE68" s="65">
        <v>0.001083</v>
      </c>
      <c r="AF68" s="65">
        <v>0.001218</v>
      </c>
      <c r="AG68" s="65">
        <v>0.001282</v>
      </c>
      <c r="AH68" s="65">
        <v>0.001427</v>
      </c>
      <c r="AI68" s="65">
        <v>0.001198</v>
      </c>
      <c r="AJ68" s="65">
        <v>0.001229</v>
      </c>
      <c r="AK68" s="65">
        <v>9.73E-4</v>
      </c>
      <c r="AL68" s="65">
        <v>5.5E-4</v>
      </c>
    </row>
    <row r="69" ht="14.25" customHeight="1">
      <c r="A69" s="65">
        <v>-0.009644</v>
      </c>
      <c r="B69" s="65">
        <v>-0.009459</v>
      </c>
      <c r="C69" s="65">
        <v>-0.009088</v>
      </c>
      <c r="D69" s="65">
        <v>-0.008819</v>
      </c>
      <c r="E69" s="65">
        <v>-0.008597</v>
      </c>
      <c r="F69" s="65">
        <v>-0.008256</v>
      </c>
      <c r="G69" s="65">
        <v>-0.007928</v>
      </c>
      <c r="H69" s="65">
        <v>-0.007558</v>
      </c>
      <c r="I69" s="65">
        <v>-0.007221</v>
      </c>
      <c r="J69" s="65">
        <v>-0.006955</v>
      </c>
      <c r="K69" s="65">
        <v>-0.006641</v>
      </c>
      <c r="L69" s="65">
        <v>-0.006418</v>
      </c>
      <c r="M69" s="65">
        <v>-0.006041</v>
      </c>
      <c r="N69" s="65">
        <v>-0.005693</v>
      </c>
      <c r="O69" s="65">
        <v>-0.005297</v>
      </c>
      <c r="P69" s="65">
        <v>-0.004898</v>
      </c>
      <c r="Q69" s="65">
        <v>-0.004317</v>
      </c>
      <c r="R69" s="65">
        <v>-0.003454</v>
      </c>
      <c r="S69" s="65">
        <v>-0.002662</v>
      </c>
      <c r="T69" s="65">
        <v>-0.002106</v>
      </c>
      <c r="U69" s="65">
        <v>-0.001593</v>
      </c>
      <c r="V69" s="65">
        <v>-0.001286</v>
      </c>
      <c r="W69" s="65">
        <v>-9.65E-4</v>
      </c>
      <c r="X69" s="65">
        <v>-6.8E-4</v>
      </c>
      <c r="Y69" s="65">
        <v>-3.78E-4</v>
      </c>
      <c r="Z69" s="65">
        <v>0.0</v>
      </c>
      <c r="AA69" s="65">
        <v>3.74E-4</v>
      </c>
      <c r="AB69" s="65">
        <v>6.53E-4</v>
      </c>
      <c r="AC69" s="65">
        <v>8.94E-4</v>
      </c>
      <c r="AD69" s="65">
        <v>9.21E-4</v>
      </c>
      <c r="AE69" s="65">
        <v>9.83E-4</v>
      </c>
      <c r="AF69" s="65">
        <v>0.001144</v>
      </c>
      <c r="AG69" s="65">
        <v>0.001238</v>
      </c>
      <c r="AH69" s="65">
        <v>0.001329</v>
      </c>
      <c r="AI69" s="65">
        <v>0.001102</v>
      </c>
      <c r="AJ69" s="65">
        <v>0.001125</v>
      </c>
      <c r="AK69" s="65">
        <v>8.58E-4</v>
      </c>
      <c r="AL69" s="65">
        <v>4.23E-4</v>
      </c>
    </row>
    <row r="70" ht="14.25" customHeight="1">
      <c r="A70" s="65">
        <v>-0.00951</v>
      </c>
      <c r="B70" s="65">
        <v>-0.009296</v>
      </c>
      <c r="C70" s="65">
        <v>-0.0089</v>
      </c>
      <c r="D70" s="65">
        <v>-0.008605</v>
      </c>
      <c r="E70" s="65">
        <v>-0.008373</v>
      </c>
      <c r="F70" s="65">
        <v>-0.008032</v>
      </c>
      <c r="G70" s="65">
        <v>-0.007667</v>
      </c>
      <c r="H70" s="65">
        <v>-0.007324</v>
      </c>
      <c r="I70" s="65">
        <v>-0.006971</v>
      </c>
      <c r="J70" s="65">
        <v>-0.006717</v>
      </c>
      <c r="K70" s="65">
        <v>-0.006385</v>
      </c>
      <c r="L70" s="65">
        <v>-0.006195</v>
      </c>
      <c r="M70" s="65">
        <v>-0.005795</v>
      </c>
      <c r="N70" s="65">
        <v>-0.005445</v>
      </c>
      <c r="O70" s="65">
        <v>-0.005076</v>
      </c>
      <c r="P70" s="65">
        <v>-0.004692</v>
      </c>
      <c r="Q70" s="65">
        <v>-0.004123</v>
      </c>
      <c r="R70" s="65">
        <v>-0.003316</v>
      </c>
      <c r="S70" s="65">
        <v>-0.002569</v>
      </c>
      <c r="T70" s="65">
        <v>-0.001998</v>
      </c>
      <c r="U70" s="65">
        <v>-0.001515</v>
      </c>
      <c r="V70" s="65">
        <v>-0.001242</v>
      </c>
      <c r="W70" s="65">
        <v>-9.3E-4</v>
      </c>
      <c r="X70" s="65">
        <v>-6.34E-4</v>
      </c>
      <c r="Y70" s="65">
        <v>-3.73E-4</v>
      </c>
      <c r="Z70" s="65">
        <v>0.0</v>
      </c>
      <c r="AA70" s="65">
        <v>3.56E-4</v>
      </c>
      <c r="AB70" s="65">
        <v>5.8E-4</v>
      </c>
      <c r="AC70" s="65">
        <v>8.63E-4</v>
      </c>
      <c r="AD70" s="65">
        <v>8.58E-4</v>
      </c>
      <c r="AE70" s="65">
        <v>9.29E-4</v>
      </c>
      <c r="AF70" s="65">
        <v>0.001032</v>
      </c>
      <c r="AG70" s="65">
        <v>0.00115</v>
      </c>
      <c r="AH70" s="65">
        <v>0.001255</v>
      </c>
      <c r="AI70" s="65">
        <v>0.001037</v>
      </c>
      <c r="AJ70" s="65">
        <v>0.001079</v>
      </c>
      <c r="AK70" s="65">
        <v>7.57E-4</v>
      </c>
      <c r="AL70" s="65">
        <v>3.48E-4</v>
      </c>
    </row>
    <row r="71" ht="14.25" customHeight="1">
      <c r="A71" s="65">
        <v>-0.009383</v>
      </c>
      <c r="B71" s="65">
        <v>-0.009123</v>
      </c>
      <c r="C71" s="65">
        <v>-0.008674</v>
      </c>
      <c r="D71" s="65">
        <v>-0.008372</v>
      </c>
      <c r="E71" s="65">
        <v>-0.00815</v>
      </c>
      <c r="F71" s="65">
        <v>-0.007777</v>
      </c>
      <c r="G71" s="65">
        <v>-0.007396</v>
      </c>
      <c r="H71" s="65">
        <v>-0.007053</v>
      </c>
      <c r="I71" s="65">
        <v>-0.006734</v>
      </c>
      <c r="J71" s="65">
        <v>-0.006474</v>
      </c>
      <c r="K71" s="65">
        <v>-0.006113</v>
      </c>
      <c r="L71" s="65">
        <v>-0.005937</v>
      </c>
      <c r="M71" s="65">
        <v>-0.00559</v>
      </c>
      <c r="N71" s="65">
        <v>-0.005286</v>
      </c>
      <c r="O71" s="65">
        <v>-0.004863</v>
      </c>
      <c r="P71" s="65">
        <v>-0.004517</v>
      </c>
      <c r="Q71" s="65">
        <v>-0.003983</v>
      </c>
      <c r="R71" s="65">
        <v>-0.003193</v>
      </c>
      <c r="S71" s="65">
        <v>-0.002445</v>
      </c>
      <c r="T71" s="65">
        <v>-0.001941</v>
      </c>
      <c r="U71" s="65">
        <v>-0.001449</v>
      </c>
      <c r="V71" s="65">
        <v>-0.001186</v>
      </c>
      <c r="W71" s="65">
        <v>-9.02E-4</v>
      </c>
      <c r="X71" s="65">
        <v>-6.13E-4</v>
      </c>
      <c r="Y71" s="65">
        <v>-3.17E-4</v>
      </c>
      <c r="Z71" s="65">
        <v>0.0</v>
      </c>
      <c r="AA71" s="65">
        <v>3.24E-4</v>
      </c>
      <c r="AB71" s="65">
        <v>5.54E-4</v>
      </c>
      <c r="AC71" s="65">
        <v>7.86E-4</v>
      </c>
      <c r="AD71" s="65">
        <v>7.71E-4</v>
      </c>
      <c r="AE71" s="65">
        <v>8.3E-4</v>
      </c>
      <c r="AF71" s="65">
        <v>9.81E-4</v>
      </c>
      <c r="AG71" s="65">
        <v>0.001096</v>
      </c>
      <c r="AH71" s="65">
        <v>0.001213</v>
      </c>
      <c r="AI71" s="65">
        <v>9.82E-4</v>
      </c>
      <c r="AJ71" s="65">
        <v>9.79E-4</v>
      </c>
      <c r="AK71" s="65">
        <v>6.72E-4</v>
      </c>
      <c r="AL71" s="65">
        <v>2.75E-4</v>
      </c>
    </row>
    <row r="72" ht="14.25" customHeight="1">
      <c r="A72" s="65">
        <v>-0.009168</v>
      </c>
      <c r="B72" s="65">
        <v>-0.008887</v>
      </c>
      <c r="C72" s="65">
        <v>-0.008422</v>
      </c>
      <c r="D72" s="65">
        <v>-0.008104</v>
      </c>
      <c r="E72" s="65">
        <v>-0.007864</v>
      </c>
      <c r="F72" s="65">
        <v>-0.007494</v>
      </c>
      <c r="G72" s="65">
        <v>-0.00713</v>
      </c>
      <c r="H72" s="65">
        <v>-0.006792</v>
      </c>
      <c r="I72" s="65">
        <v>-0.006471</v>
      </c>
      <c r="J72" s="65">
        <v>-0.006184</v>
      </c>
      <c r="K72" s="65">
        <v>-0.005872</v>
      </c>
      <c r="L72" s="65">
        <v>-0.00568</v>
      </c>
      <c r="M72" s="65">
        <v>-0.005315</v>
      </c>
      <c r="N72" s="65">
        <v>-0.004998</v>
      </c>
      <c r="O72" s="65">
        <v>-0.004627</v>
      </c>
      <c r="P72" s="65">
        <v>-0.004263</v>
      </c>
      <c r="Q72" s="65">
        <v>-0.003804</v>
      </c>
      <c r="R72" s="65">
        <v>-0.003013</v>
      </c>
      <c r="S72" s="65">
        <v>-0.002292</v>
      </c>
      <c r="T72" s="65">
        <v>-0.001798</v>
      </c>
      <c r="U72" s="65">
        <v>-0.001356</v>
      </c>
      <c r="V72" s="65">
        <v>-0.001118</v>
      </c>
      <c r="W72" s="65">
        <v>-8.07E-4</v>
      </c>
      <c r="X72" s="65">
        <v>-5.68E-4</v>
      </c>
      <c r="Y72" s="65">
        <v>-3.21E-4</v>
      </c>
      <c r="Z72" s="65">
        <v>0.0</v>
      </c>
      <c r="AA72" s="65">
        <v>2.96E-4</v>
      </c>
      <c r="AB72" s="65">
        <v>4.87E-4</v>
      </c>
      <c r="AC72" s="65">
        <v>7.17E-4</v>
      </c>
      <c r="AD72" s="65">
        <v>7.15E-4</v>
      </c>
      <c r="AE72" s="65">
        <v>8.1E-4</v>
      </c>
      <c r="AF72" s="65">
        <v>9.1E-4</v>
      </c>
      <c r="AG72" s="65">
        <v>0.001073</v>
      </c>
      <c r="AH72" s="65">
        <v>0.001158</v>
      </c>
      <c r="AI72" s="65">
        <v>9.19E-4</v>
      </c>
      <c r="AJ72" s="65">
        <v>9.78E-4</v>
      </c>
      <c r="AK72" s="65">
        <v>6.27E-4</v>
      </c>
      <c r="AL72" s="65">
        <v>2.66E-4</v>
      </c>
    </row>
    <row r="73" ht="14.25" customHeight="1">
      <c r="A73" s="65">
        <v>-0.008897</v>
      </c>
      <c r="B73" s="65">
        <v>-0.008643</v>
      </c>
      <c r="C73" s="65">
        <v>-0.008162</v>
      </c>
      <c r="D73" s="65">
        <v>-0.007835</v>
      </c>
      <c r="E73" s="65">
        <v>-0.007649</v>
      </c>
      <c r="F73" s="65">
        <v>-0.007278</v>
      </c>
      <c r="G73" s="65">
        <v>-0.006919</v>
      </c>
      <c r="H73" s="65">
        <v>-0.006575</v>
      </c>
      <c r="I73" s="65">
        <v>-0.006269</v>
      </c>
      <c r="J73" s="65">
        <v>-0.00597</v>
      </c>
      <c r="K73" s="65">
        <v>-0.005705</v>
      </c>
      <c r="L73" s="65">
        <v>-0.005528</v>
      </c>
      <c r="M73" s="65">
        <v>-0.00519</v>
      </c>
      <c r="N73" s="65">
        <v>-0.004846</v>
      </c>
      <c r="O73" s="65">
        <v>-0.004519</v>
      </c>
      <c r="P73" s="65">
        <v>-0.004111</v>
      </c>
      <c r="Q73" s="65">
        <v>-0.003658</v>
      </c>
      <c r="R73" s="65">
        <v>-0.002927</v>
      </c>
      <c r="S73" s="65">
        <v>-0.002217</v>
      </c>
      <c r="T73" s="65">
        <v>-0.001701</v>
      </c>
      <c r="U73" s="65">
        <v>-0.001284</v>
      </c>
      <c r="V73" s="65">
        <v>-0.001076</v>
      </c>
      <c r="W73" s="65">
        <v>-7.83E-4</v>
      </c>
      <c r="X73" s="65">
        <v>-5.26E-4</v>
      </c>
      <c r="Y73" s="65">
        <v>-2.88E-4</v>
      </c>
      <c r="Z73" s="65">
        <v>0.0</v>
      </c>
      <c r="AA73" s="65">
        <v>2.56E-4</v>
      </c>
      <c r="AB73" s="65">
        <v>4.05E-4</v>
      </c>
      <c r="AC73" s="65">
        <v>6.46E-4</v>
      </c>
      <c r="AD73" s="65">
        <v>6.45E-4</v>
      </c>
      <c r="AE73" s="65">
        <v>7.26E-4</v>
      </c>
      <c r="AF73" s="65">
        <v>8.63E-4</v>
      </c>
      <c r="AG73" s="65">
        <v>0.001031</v>
      </c>
      <c r="AH73" s="65">
        <v>0.001208</v>
      </c>
      <c r="AI73" s="65">
        <v>9.19E-4</v>
      </c>
      <c r="AJ73" s="65">
        <v>9.58E-4</v>
      </c>
      <c r="AK73" s="65">
        <v>6.74E-4</v>
      </c>
      <c r="AL73" s="65">
        <v>2.41E-4</v>
      </c>
    </row>
    <row r="74" ht="14.25" customHeight="1">
      <c r="A74" s="65">
        <v>-0.008623</v>
      </c>
      <c r="B74" s="65">
        <v>-0.008387</v>
      </c>
      <c r="C74" s="65">
        <v>-0.007905</v>
      </c>
      <c r="D74" s="65">
        <v>-0.007632</v>
      </c>
      <c r="E74" s="65">
        <v>-0.007389</v>
      </c>
      <c r="F74" s="65">
        <v>-0.007017</v>
      </c>
      <c r="G74" s="65">
        <v>-0.006726</v>
      </c>
      <c r="H74" s="65">
        <v>-0.006352</v>
      </c>
      <c r="I74" s="65">
        <v>-0.006069</v>
      </c>
      <c r="J74" s="65">
        <v>-0.005797</v>
      </c>
      <c r="K74" s="65">
        <v>-0.005533</v>
      </c>
      <c r="L74" s="65">
        <v>-0.005364</v>
      </c>
      <c r="M74" s="65">
        <v>-0.004999</v>
      </c>
      <c r="N74" s="65">
        <v>-0.004674</v>
      </c>
      <c r="O74" s="65">
        <v>-0.004355</v>
      </c>
      <c r="P74" s="65">
        <v>-0.003994</v>
      </c>
      <c r="Q74" s="65">
        <v>-0.003522</v>
      </c>
      <c r="R74" s="65">
        <v>-0.002783</v>
      </c>
      <c r="S74" s="65">
        <v>-0.002117</v>
      </c>
      <c r="T74" s="65">
        <v>-0.00161</v>
      </c>
      <c r="U74" s="65">
        <v>-0.001229</v>
      </c>
      <c r="V74" s="65">
        <v>-0.001013</v>
      </c>
      <c r="W74" s="65">
        <v>-6.82E-4</v>
      </c>
      <c r="X74" s="65">
        <v>-4.57E-4</v>
      </c>
      <c r="Y74" s="65">
        <v>-2.41E-4</v>
      </c>
      <c r="Z74" s="65">
        <v>0.0</v>
      </c>
      <c r="AA74" s="65">
        <v>2.22E-4</v>
      </c>
      <c r="AB74" s="65">
        <v>3.78E-4</v>
      </c>
      <c r="AC74" s="65">
        <v>6.11E-4</v>
      </c>
      <c r="AD74" s="65">
        <v>5.96E-4</v>
      </c>
      <c r="AE74" s="65">
        <v>7.1E-4</v>
      </c>
      <c r="AF74" s="65">
        <v>8.2E-4</v>
      </c>
      <c r="AG74" s="65">
        <v>0.001092</v>
      </c>
      <c r="AH74" s="65">
        <v>0.001193</v>
      </c>
      <c r="AI74" s="65">
        <v>9.57E-4</v>
      </c>
      <c r="AJ74" s="65">
        <v>0.001063</v>
      </c>
      <c r="AK74" s="65">
        <v>7.38E-4</v>
      </c>
      <c r="AL74" s="65">
        <v>3.24E-4</v>
      </c>
    </row>
    <row r="75" ht="14.25" customHeight="1">
      <c r="A75" s="65">
        <v>-0.008661</v>
      </c>
      <c r="B75" s="65">
        <v>-0.008458</v>
      </c>
      <c r="C75" s="65">
        <v>-0.007993</v>
      </c>
      <c r="D75" s="65">
        <v>-0.007669</v>
      </c>
      <c r="E75" s="65">
        <v>-0.00745</v>
      </c>
      <c r="F75" s="65">
        <v>-0.007126</v>
      </c>
      <c r="G75" s="65">
        <v>-0.006754</v>
      </c>
      <c r="H75" s="65">
        <v>-0.006415</v>
      </c>
      <c r="I75" s="65">
        <v>-0.006097</v>
      </c>
      <c r="J75" s="65">
        <v>-0.005858</v>
      </c>
      <c r="K75" s="65">
        <v>-0.005574</v>
      </c>
      <c r="L75" s="65">
        <v>-0.005457</v>
      </c>
      <c r="M75" s="65">
        <v>-0.005113</v>
      </c>
      <c r="N75" s="65">
        <v>-0.004747</v>
      </c>
      <c r="O75" s="65">
        <v>-0.004396</v>
      </c>
      <c r="P75" s="65">
        <v>-0.004041</v>
      </c>
      <c r="Q75" s="65">
        <v>-0.003534</v>
      </c>
      <c r="R75" s="65">
        <v>-0.002832</v>
      </c>
      <c r="S75" s="65">
        <v>-0.00213</v>
      </c>
      <c r="T75" s="65">
        <v>-0.001608</v>
      </c>
      <c r="U75" s="65">
        <v>-0.0012</v>
      </c>
      <c r="V75" s="65">
        <v>-9.95E-4</v>
      </c>
      <c r="W75" s="65">
        <v>-6.87E-4</v>
      </c>
      <c r="X75" s="65">
        <v>-4.62E-4</v>
      </c>
      <c r="Y75" s="65">
        <v>-2.4E-4</v>
      </c>
      <c r="Z75" s="65">
        <v>0.0</v>
      </c>
      <c r="AA75" s="65">
        <v>2.15E-4</v>
      </c>
      <c r="AB75" s="65">
        <v>3.29E-4</v>
      </c>
      <c r="AC75" s="65">
        <v>5.78E-4</v>
      </c>
      <c r="AD75" s="65">
        <v>5.72E-4</v>
      </c>
      <c r="AE75" s="65">
        <v>7.28E-4</v>
      </c>
      <c r="AF75" s="65">
        <v>8.94E-4</v>
      </c>
      <c r="AG75" s="65">
        <v>0.001102</v>
      </c>
      <c r="AH75" s="65">
        <v>0.001297</v>
      </c>
      <c r="AI75" s="65">
        <v>0.001079</v>
      </c>
      <c r="AJ75" s="65">
        <v>0.001171</v>
      </c>
      <c r="AK75" s="65">
        <v>8.24E-4</v>
      </c>
      <c r="AL75" s="65">
        <v>3.96E-4</v>
      </c>
    </row>
    <row r="76" ht="14.25" customHeight="1">
      <c r="A76" s="65">
        <v>-0.00872</v>
      </c>
      <c r="B76" s="65">
        <v>-0.008515</v>
      </c>
      <c r="C76" s="65">
        <v>-0.008032</v>
      </c>
      <c r="D76" s="65">
        <v>-0.007699</v>
      </c>
      <c r="E76" s="65">
        <v>-0.007518</v>
      </c>
      <c r="F76" s="65">
        <v>-0.00712</v>
      </c>
      <c r="G76" s="65">
        <v>-0.006772</v>
      </c>
      <c r="H76" s="65">
        <v>-0.006441</v>
      </c>
      <c r="I76" s="65">
        <v>-0.006157</v>
      </c>
      <c r="J76" s="65">
        <v>-0.005883</v>
      </c>
      <c r="K76" s="65">
        <v>-0.005581</v>
      </c>
      <c r="L76" s="65">
        <v>-0.005463</v>
      </c>
      <c r="M76" s="65">
        <v>-0.00511</v>
      </c>
      <c r="N76" s="65">
        <v>-0.004835</v>
      </c>
      <c r="O76" s="65">
        <v>-0.00442</v>
      </c>
      <c r="P76" s="65">
        <v>-0.004046</v>
      </c>
      <c r="Q76" s="65">
        <v>-0.003555</v>
      </c>
      <c r="R76" s="65">
        <v>-0.002813</v>
      </c>
      <c r="S76" s="65">
        <v>-0.002092</v>
      </c>
      <c r="T76" s="65">
        <v>-0.001573</v>
      </c>
      <c r="U76" s="65">
        <v>-0.001125</v>
      </c>
      <c r="V76" s="65">
        <v>-9.47E-4</v>
      </c>
      <c r="W76" s="65">
        <v>-6.12E-4</v>
      </c>
      <c r="X76" s="65">
        <v>-3.73E-4</v>
      </c>
      <c r="Y76" s="65">
        <v>-1.85E-4</v>
      </c>
      <c r="Z76" s="65">
        <v>0.0</v>
      </c>
      <c r="AA76" s="65">
        <v>2.46E-4</v>
      </c>
      <c r="AB76" s="65">
        <v>3.94E-4</v>
      </c>
      <c r="AC76" s="65">
        <v>6.73E-4</v>
      </c>
      <c r="AD76" s="65">
        <v>6.85E-4</v>
      </c>
      <c r="AE76" s="65">
        <v>7.91E-4</v>
      </c>
      <c r="AF76" s="65">
        <v>9.79E-4</v>
      </c>
      <c r="AG76" s="65">
        <v>0.001242</v>
      </c>
      <c r="AH76" s="65">
        <v>0.001487</v>
      </c>
      <c r="AI76" s="65">
        <v>0.001204</v>
      </c>
      <c r="AJ76" s="65">
        <v>0.001399</v>
      </c>
      <c r="AK76" s="65">
        <v>9.99E-4</v>
      </c>
      <c r="AL76" s="65">
        <v>6.17E-4</v>
      </c>
    </row>
    <row r="77" ht="14.25" customHeight="1">
      <c r="A77" s="65">
        <v>-0.00877</v>
      </c>
      <c r="B77" s="65">
        <v>-0.008556</v>
      </c>
      <c r="C77" s="65">
        <v>-0.008052</v>
      </c>
      <c r="D77" s="65">
        <v>-0.007731</v>
      </c>
      <c r="E77" s="65">
        <v>-0.007542</v>
      </c>
      <c r="F77" s="65">
        <v>-0.007176</v>
      </c>
      <c r="G77" s="65">
        <v>-0.006826</v>
      </c>
      <c r="H77" s="65">
        <v>-0.00657</v>
      </c>
      <c r="I77" s="65">
        <v>-0.006266</v>
      </c>
      <c r="J77" s="65">
        <v>-0.00601</v>
      </c>
      <c r="K77" s="65">
        <v>-0.005711</v>
      </c>
      <c r="L77" s="65">
        <v>-0.005529</v>
      </c>
      <c r="M77" s="65">
        <v>-0.005238</v>
      </c>
      <c r="N77" s="65">
        <v>-0.004944</v>
      </c>
      <c r="O77" s="65">
        <v>-0.004531</v>
      </c>
      <c r="P77" s="65">
        <v>-0.004147</v>
      </c>
      <c r="Q77" s="65">
        <v>-0.003626</v>
      </c>
      <c r="R77" s="65">
        <v>-0.002846</v>
      </c>
      <c r="S77" s="65">
        <v>-0.002167</v>
      </c>
      <c r="T77" s="65">
        <v>-0.001612</v>
      </c>
      <c r="U77" s="65">
        <v>-0.001195</v>
      </c>
      <c r="V77" s="65">
        <v>-9.97E-4</v>
      </c>
      <c r="W77" s="65">
        <v>-6.69E-4</v>
      </c>
      <c r="X77" s="65">
        <v>-4.12E-4</v>
      </c>
      <c r="Y77" s="65">
        <v>-2.15E-4</v>
      </c>
      <c r="Z77" s="65">
        <v>0.0</v>
      </c>
      <c r="AA77" s="65">
        <v>2.48E-4</v>
      </c>
      <c r="AB77" s="65">
        <v>4.06E-4</v>
      </c>
      <c r="AC77" s="65">
        <v>6.47E-4</v>
      </c>
      <c r="AD77" s="65">
        <v>7.2E-4</v>
      </c>
      <c r="AE77" s="65">
        <v>8.5E-4</v>
      </c>
      <c r="AF77" s="65">
        <v>0.001029</v>
      </c>
      <c r="AG77" s="65">
        <v>0.001301</v>
      </c>
      <c r="AH77" s="65">
        <v>0.001621</v>
      </c>
      <c r="AI77" s="65">
        <v>0.001318</v>
      </c>
      <c r="AJ77" s="65">
        <v>0.001491</v>
      </c>
      <c r="AK77" s="65">
        <v>0.001157</v>
      </c>
      <c r="AL77" s="65">
        <v>7.28E-4</v>
      </c>
    </row>
    <row r="78" ht="14.25" customHeight="1">
      <c r="A78" s="65">
        <v>-0.008943</v>
      </c>
      <c r="B78" s="65">
        <v>-0.008742</v>
      </c>
      <c r="C78" s="65">
        <v>-0.008228</v>
      </c>
      <c r="D78" s="65">
        <v>-0.007909</v>
      </c>
      <c r="E78" s="65">
        <v>-0.007728</v>
      </c>
      <c r="F78" s="65">
        <v>-0.007335</v>
      </c>
      <c r="G78" s="65">
        <v>-0.00699</v>
      </c>
      <c r="H78" s="65">
        <v>-0.006667</v>
      </c>
      <c r="I78" s="65">
        <v>-0.006378</v>
      </c>
      <c r="J78" s="65">
        <v>-0.006156</v>
      </c>
      <c r="K78" s="65">
        <v>-0.005849</v>
      </c>
      <c r="L78" s="65">
        <v>-0.005695</v>
      </c>
      <c r="M78" s="65">
        <v>-0.005377</v>
      </c>
      <c r="N78" s="65">
        <v>-0.004999</v>
      </c>
      <c r="O78" s="65">
        <v>-0.004625</v>
      </c>
      <c r="P78" s="65">
        <v>-0.004234</v>
      </c>
      <c r="Q78" s="65">
        <v>-0.003717</v>
      </c>
      <c r="R78" s="65">
        <v>-0.002934</v>
      </c>
      <c r="S78" s="65">
        <v>-0.002152</v>
      </c>
      <c r="T78" s="65">
        <v>-0.001656</v>
      </c>
      <c r="U78" s="65">
        <v>-0.001231</v>
      </c>
      <c r="V78" s="65">
        <v>-9.99E-4</v>
      </c>
      <c r="W78" s="65">
        <v>-6.78E-4</v>
      </c>
      <c r="X78" s="65">
        <v>-4.23E-4</v>
      </c>
      <c r="Y78" s="65">
        <v>-2.22E-4</v>
      </c>
      <c r="Z78" s="65">
        <v>0.0</v>
      </c>
      <c r="AA78" s="65">
        <v>2.88E-4</v>
      </c>
      <c r="AB78" s="65">
        <v>4.72E-4</v>
      </c>
      <c r="AC78" s="65">
        <v>7.76E-4</v>
      </c>
      <c r="AD78" s="65">
        <v>8.26E-4</v>
      </c>
      <c r="AE78" s="65">
        <v>9.66E-4</v>
      </c>
      <c r="AF78" s="65">
        <v>0.001172</v>
      </c>
      <c r="AG78" s="65">
        <v>0.001472</v>
      </c>
      <c r="AH78" s="65">
        <v>0.001802</v>
      </c>
      <c r="AI78" s="65">
        <v>0.001459</v>
      </c>
      <c r="AJ78" s="65">
        <v>0.001683</v>
      </c>
      <c r="AK78" s="65">
        <v>0.001331</v>
      </c>
      <c r="AL78" s="65">
        <v>9.44E-4</v>
      </c>
    </row>
    <row r="79" ht="14.25" customHeight="1">
      <c r="A79" s="65">
        <v>-0.009012</v>
      </c>
      <c r="B79" s="65">
        <v>-0.008825</v>
      </c>
      <c r="C79" s="65">
        <v>-0.00833</v>
      </c>
      <c r="D79" s="65">
        <v>-0.007997</v>
      </c>
      <c r="E79" s="65">
        <v>-0.007837</v>
      </c>
      <c r="F79" s="65">
        <v>-0.007489</v>
      </c>
      <c r="G79" s="65">
        <v>-0.007199</v>
      </c>
      <c r="H79" s="65">
        <v>-0.006819</v>
      </c>
      <c r="I79" s="65">
        <v>-0.006499</v>
      </c>
      <c r="J79" s="65">
        <v>-0.006323</v>
      </c>
      <c r="K79" s="65">
        <v>-0.00603</v>
      </c>
      <c r="L79" s="65">
        <v>-0.005892</v>
      </c>
      <c r="M79" s="65">
        <v>-0.005496</v>
      </c>
      <c r="N79" s="65">
        <v>-0.005169</v>
      </c>
      <c r="O79" s="65">
        <v>-0.004766</v>
      </c>
      <c r="P79" s="65">
        <v>-0.004403</v>
      </c>
      <c r="Q79" s="65">
        <v>-0.003787</v>
      </c>
      <c r="R79" s="65">
        <v>-0.003019</v>
      </c>
      <c r="S79" s="65">
        <v>-0.002312</v>
      </c>
      <c r="T79" s="65">
        <v>-0.001762</v>
      </c>
      <c r="U79" s="65">
        <v>-0.00127</v>
      </c>
      <c r="V79" s="65">
        <v>-0.001109</v>
      </c>
      <c r="W79" s="65">
        <v>-7.7E-4</v>
      </c>
      <c r="X79" s="65">
        <v>-4.92E-4</v>
      </c>
      <c r="Y79" s="65">
        <v>-2.86E-4</v>
      </c>
      <c r="Z79" s="65">
        <v>0.0</v>
      </c>
      <c r="AA79" s="65">
        <v>3.57E-4</v>
      </c>
      <c r="AB79" s="65">
        <v>5.04E-4</v>
      </c>
      <c r="AC79" s="65">
        <v>8.69E-4</v>
      </c>
      <c r="AD79" s="65">
        <v>9.12E-4</v>
      </c>
      <c r="AE79" s="65">
        <v>0.001037</v>
      </c>
      <c r="AF79" s="65">
        <v>0.001259</v>
      </c>
      <c r="AG79" s="65">
        <v>0.001602</v>
      </c>
      <c r="AH79" s="65">
        <v>0.001875</v>
      </c>
      <c r="AI79" s="65">
        <v>0.001526</v>
      </c>
      <c r="AJ79" s="65">
        <v>0.0017</v>
      </c>
      <c r="AK79" s="65">
        <v>0.001386</v>
      </c>
      <c r="AL79" s="65">
        <v>0.001032</v>
      </c>
    </row>
    <row r="80" ht="14.25" customHeight="1">
      <c r="A80" s="65">
        <v>-0.009011</v>
      </c>
      <c r="B80" s="65">
        <v>-0.008889</v>
      </c>
      <c r="C80" s="65">
        <v>-0.008343</v>
      </c>
      <c r="D80" s="65">
        <v>-0.008031</v>
      </c>
      <c r="E80" s="65">
        <v>-0.007896</v>
      </c>
      <c r="F80" s="65">
        <v>-0.00747</v>
      </c>
      <c r="G80" s="65">
        <v>-0.007223</v>
      </c>
      <c r="H80" s="65">
        <v>-0.006881</v>
      </c>
      <c r="I80" s="65">
        <v>-0.00665</v>
      </c>
      <c r="J80" s="65">
        <v>-0.006378</v>
      </c>
      <c r="K80" s="65">
        <v>-0.006085</v>
      </c>
      <c r="L80" s="65">
        <v>-0.005946</v>
      </c>
      <c r="M80" s="65">
        <v>-0.005578</v>
      </c>
      <c r="N80" s="65">
        <v>-0.005215</v>
      </c>
      <c r="O80" s="65">
        <v>-0.004814</v>
      </c>
      <c r="P80" s="65">
        <v>-0.004405</v>
      </c>
      <c r="Q80" s="65">
        <v>-0.003937</v>
      </c>
      <c r="R80" s="65">
        <v>-0.00308</v>
      </c>
      <c r="S80" s="65">
        <v>-0.00236</v>
      </c>
      <c r="T80" s="65">
        <v>-0.00181</v>
      </c>
      <c r="U80" s="65">
        <v>-0.001322</v>
      </c>
      <c r="V80" s="65">
        <v>-0.001155</v>
      </c>
      <c r="W80" s="65">
        <v>-7.68E-4</v>
      </c>
      <c r="X80" s="65">
        <v>-5.44E-4</v>
      </c>
      <c r="Y80" s="65">
        <v>-2.83E-4</v>
      </c>
      <c r="Z80" s="65">
        <v>0.0</v>
      </c>
      <c r="AA80" s="65">
        <v>3.64E-4</v>
      </c>
      <c r="AB80" s="65">
        <v>6.29E-4</v>
      </c>
      <c r="AC80" s="65">
        <v>0.001002</v>
      </c>
      <c r="AD80" s="65">
        <v>0.001002</v>
      </c>
      <c r="AE80" s="65">
        <v>0.001154</v>
      </c>
      <c r="AF80" s="65">
        <v>0.001409</v>
      </c>
      <c r="AG80" s="65">
        <v>0.001735</v>
      </c>
      <c r="AH80" s="65">
        <v>0.00197</v>
      </c>
      <c r="AI80" s="65">
        <v>0.001601</v>
      </c>
      <c r="AJ80" s="65">
        <v>0.00188</v>
      </c>
      <c r="AK80" s="65">
        <v>0.001501</v>
      </c>
      <c r="AL80" s="65">
        <v>0.001113</v>
      </c>
    </row>
    <row r="81" ht="14.25" customHeight="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</row>
    <row r="82" ht="15.0" customHeight="1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</row>
    <row r="83" ht="12.75" customHeight="1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38" width="9.14"/>
  </cols>
  <sheetData>
    <row r="1" ht="14.25" customHeight="1">
      <c r="A1" s="65">
        <v>0.04547</v>
      </c>
      <c r="B1" s="65">
        <v>0.043092</v>
      </c>
      <c r="C1" s="65">
        <v>0.04024</v>
      </c>
      <c r="D1" s="65">
        <v>0.037721</v>
      </c>
      <c r="E1" s="65">
        <v>0.035158</v>
      </c>
      <c r="F1" s="65">
        <v>0.032927</v>
      </c>
      <c r="G1" s="65">
        <v>0.031213</v>
      </c>
      <c r="H1" s="65">
        <v>0.029879</v>
      </c>
      <c r="I1" s="65">
        <v>0.026533</v>
      </c>
      <c r="J1" s="65">
        <v>0.025699</v>
      </c>
      <c r="K1" s="65">
        <v>0.023284</v>
      </c>
      <c r="L1" s="65">
        <v>0.021879</v>
      </c>
      <c r="M1" s="65">
        <v>0.019678</v>
      </c>
      <c r="N1" s="65">
        <v>0.018111</v>
      </c>
      <c r="O1" s="65">
        <v>0.018839</v>
      </c>
      <c r="P1" s="65">
        <v>0.017316</v>
      </c>
      <c r="Q1" s="65">
        <v>0.015627</v>
      </c>
      <c r="R1" s="65">
        <v>0.014872</v>
      </c>
      <c r="S1" s="65">
        <v>0.012832</v>
      </c>
      <c r="T1" s="65">
        <v>0.011793</v>
      </c>
      <c r="U1" s="65">
        <v>0.010533</v>
      </c>
      <c r="V1" s="65">
        <v>0.00787</v>
      </c>
      <c r="W1" s="65">
        <v>0.005615</v>
      </c>
      <c r="X1" s="65">
        <v>0.004708</v>
      </c>
      <c r="Y1" s="65">
        <v>0.00274</v>
      </c>
      <c r="Z1" s="65">
        <v>0.0</v>
      </c>
      <c r="AA1" s="65">
        <v>-0.00112</v>
      </c>
      <c r="AB1" s="65">
        <v>-0.002925</v>
      </c>
      <c r="AC1" s="65">
        <v>-0.006678</v>
      </c>
      <c r="AD1" s="65">
        <v>-0.008844</v>
      </c>
      <c r="AE1" s="65">
        <v>-0.010875</v>
      </c>
      <c r="AF1" s="65">
        <v>-0.013271</v>
      </c>
      <c r="AG1" s="65">
        <v>-0.015894</v>
      </c>
      <c r="AH1" s="65">
        <v>-0.018585</v>
      </c>
      <c r="AI1" s="65">
        <v>-0.019461</v>
      </c>
      <c r="AJ1" s="65">
        <v>-0.02231</v>
      </c>
      <c r="AK1" s="65">
        <v>-0.023129</v>
      </c>
      <c r="AL1" s="65">
        <v>-0.024188</v>
      </c>
    </row>
    <row r="2" ht="14.25" customHeight="1">
      <c r="A2" s="65">
        <v>0.033013</v>
      </c>
      <c r="B2" s="65">
        <v>0.031448</v>
      </c>
      <c r="C2" s="65">
        <v>0.029926</v>
      </c>
      <c r="D2" s="65">
        <v>0.028254</v>
      </c>
      <c r="E2" s="65">
        <v>0.02585</v>
      </c>
      <c r="F2" s="65">
        <v>0.024132</v>
      </c>
      <c r="G2" s="65">
        <v>0.023217</v>
      </c>
      <c r="H2" s="65">
        <v>0.022578</v>
      </c>
      <c r="I2" s="65">
        <v>0.019599</v>
      </c>
      <c r="J2" s="65">
        <v>0.019279</v>
      </c>
      <c r="K2" s="65">
        <v>0.017312</v>
      </c>
      <c r="L2" s="65">
        <v>0.015982</v>
      </c>
      <c r="M2" s="65">
        <v>0.015144</v>
      </c>
      <c r="N2" s="65">
        <v>0.013876</v>
      </c>
      <c r="O2" s="65">
        <v>0.014061</v>
      </c>
      <c r="P2" s="65">
        <v>0.012235</v>
      </c>
      <c r="Q2" s="65">
        <v>0.011399</v>
      </c>
      <c r="R2" s="65">
        <v>0.01109</v>
      </c>
      <c r="S2" s="65">
        <v>0.009207</v>
      </c>
      <c r="T2" s="65">
        <v>0.008748</v>
      </c>
      <c r="U2" s="65">
        <v>0.00753</v>
      </c>
      <c r="V2" s="65">
        <v>0.00511</v>
      </c>
      <c r="W2" s="65">
        <v>0.003839</v>
      </c>
      <c r="X2" s="65">
        <v>0.003277</v>
      </c>
      <c r="Y2" s="65">
        <v>0.001426</v>
      </c>
      <c r="Z2" s="65">
        <v>0.0</v>
      </c>
      <c r="AA2" s="65">
        <v>-0.001597</v>
      </c>
      <c r="AB2" s="65">
        <v>-0.003401</v>
      </c>
      <c r="AC2" s="65">
        <v>-0.005821</v>
      </c>
      <c r="AD2" s="65">
        <v>-0.007665</v>
      </c>
      <c r="AE2" s="65">
        <v>-0.009723</v>
      </c>
      <c r="AF2" s="65">
        <v>-0.012458</v>
      </c>
      <c r="AG2" s="65">
        <v>-0.015008</v>
      </c>
      <c r="AH2" s="65">
        <v>-0.016254</v>
      </c>
      <c r="AI2" s="65">
        <v>-0.017493</v>
      </c>
      <c r="AJ2" s="65">
        <v>-0.020149</v>
      </c>
      <c r="AK2" s="65">
        <v>-0.020913</v>
      </c>
      <c r="AL2" s="65">
        <v>-0.021373</v>
      </c>
    </row>
    <row r="3" ht="14.25" customHeight="1">
      <c r="A3" s="65">
        <v>0.029262</v>
      </c>
      <c r="B3" s="65">
        <v>0.027763</v>
      </c>
      <c r="C3" s="65">
        <v>0.025943</v>
      </c>
      <c r="D3" s="65">
        <v>0.02461</v>
      </c>
      <c r="E3" s="65">
        <v>0.022881</v>
      </c>
      <c r="F3" s="65">
        <v>0.021438</v>
      </c>
      <c r="G3" s="65">
        <v>0.019936</v>
      </c>
      <c r="H3" s="65">
        <v>0.019192</v>
      </c>
      <c r="I3" s="65">
        <v>0.017516</v>
      </c>
      <c r="J3" s="65">
        <v>0.016367</v>
      </c>
      <c r="K3" s="65">
        <v>0.01535</v>
      </c>
      <c r="L3" s="65">
        <v>0.014094</v>
      </c>
      <c r="M3" s="65">
        <v>0.013128</v>
      </c>
      <c r="N3" s="65">
        <v>0.01195</v>
      </c>
      <c r="O3" s="65">
        <v>0.012052</v>
      </c>
      <c r="P3" s="65">
        <v>0.010787</v>
      </c>
      <c r="Q3" s="65">
        <v>0.00959</v>
      </c>
      <c r="R3" s="65">
        <v>0.009156</v>
      </c>
      <c r="S3" s="65">
        <v>0.008051</v>
      </c>
      <c r="T3" s="65">
        <v>0.007701</v>
      </c>
      <c r="U3" s="65">
        <v>0.00686</v>
      </c>
      <c r="V3" s="65">
        <v>0.004679</v>
      </c>
      <c r="W3" s="65">
        <v>0.003712</v>
      </c>
      <c r="X3" s="65">
        <v>0.002866</v>
      </c>
      <c r="Y3" s="65">
        <v>0.001723</v>
      </c>
      <c r="Z3" s="65">
        <v>0.0</v>
      </c>
      <c r="AA3" s="65">
        <v>-0.001115</v>
      </c>
      <c r="AB3" s="65">
        <v>-0.002296</v>
      </c>
      <c r="AC3" s="65">
        <v>-0.004692</v>
      </c>
      <c r="AD3" s="65">
        <v>-0.006578</v>
      </c>
      <c r="AE3" s="65">
        <v>-0.008131</v>
      </c>
      <c r="AF3" s="65">
        <v>-0.010142</v>
      </c>
      <c r="AG3" s="65">
        <v>-0.012457</v>
      </c>
      <c r="AH3" s="65">
        <v>-0.01368</v>
      </c>
      <c r="AI3" s="65">
        <v>-0.014948</v>
      </c>
      <c r="AJ3" s="65">
        <v>-0.016887</v>
      </c>
      <c r="AK3" s="65">
        <v>-0.017683</v>
      </c>
      <c r="AL3" s="65">
        <v>-0.018282</v>
      </c>
    </row>
    <row r="4" ht="14.25" customHeight="1">
      <c r="A4" s="65">
        <v>0.023213</v>
      </c>
      <c r="B4" s="65">
        <v>0.022453</v>
      </c>
      <c r="C4" s="65">
        <v>0.021678</v>
      </c>
      <c r="D4" s="65">
        <v>0.020531</v>
      </c>
      <c r="E4" s="65">
        <v>0.019065</v>
      </c>
      <c r="F4" s="65">
        <v>0.017492</v>
      </c>
      <c r="G4" s="65">
        <v>0.017039</v>
      </c>
      <c r="H4" s="65">
        <v>0.016654</v>
      </c>
      <c r="I4" s="65">
        <v>0.014645</v>
      </c>
      <c r="J4" s="65">
        <v>0.014076</v>
      </c>
      <c r="K4" s="65">
        <v>0.013033</v>
      </c>
      <c r="L4" s="65">
        <v>0.011872</v>
      </c>
      <c r="M4" s="65">
        <v>0.011369</v>
      </c>
      <c r="N4" s="65">
        <v>0.010075</v>
      </c>
      <c r="O4" s="65">
        <v>0.010168</v>
      </c>
      <c r="P4" s="65">
        <v>0.009544</v>
      </c>
      <c r="Q4" s="65">
        <v>0.008886</v>
      </c>
      <c r="R4" s="65">
        <v>0.008471</v>
      </c>
      <c r="S4" s="65">
        <v>0.00766</v>
      </c>
      <c r="T4" s="65">
        <v>0.007156</v>
      </c>
      <c r="U4" s="65">
        <v>0.006303</v>
      </c>
      <c r="V4" s="65">
        <v>0.004194</v>
      </c>
      <c r="W4" s="65">
        <v>0.003458</v>
      </c>
      <c r="X4" s="65">
        <v>0.00262</v>
      </c>
      <c r="Y4" s="65">
        <v>0.00144</v>
      </c>
      <c r="Z4" s="65">
        <v>0.0</v>
      </c>
      <c r="AA4" s="65">
        <v>-0.001088</v>
      </c>
      <c r="AB4" s="65">
        <v>-0.001727</v>
      </c>
      <c r="AC4" s="65">
        <v>-0.003792</v>
      </c>
      <c r="AD4" s="65">
        <v>-0.005327</v>
      </c>
      <c r="AE4" s="65">
        <v>-0.006472</v>
      </c>
      <c r="AF4" s="65">
        <v>-0.008417</v>
      </c>
      <c r="AG4" s="65">
        <v>-0.010548</v>
      </c>
      <c r="AH4" s="65">
        <v>-0.011734</v>
      </c>
      <c r="AI4" s="65">
        <v>-0.012268</v>
      </c>
      <c r="AJ4" s="65">
        <v>-0.014614</v>
      </c>
      <c r="AK4" s="65">
        <v>-0.01501</v>
      </c>
      <c r="AL4" s="65">
        <v>-0.015718</v>
      </c>
    </row>
    <row r="5" ht="14.25" customHeight="1">
      <c r="A5" s="65">
        <v>0.016521</v>
      </c>
      <c r="B5" s="65">
        <v>0.015964</v>
      </c>
      <c r="C5" s="65">
        <v>0.01535</v>
      </c>
      <c r="D5" s="65">
        <v>0.014765</v>
      </c>
      <c r="E5" s="65">
        <v>0.013596</v>
      </c>
      <c r="F5" s="65">
        <v>0.013159</v>
      </c>
      <c r="G5" s="65">
        <v>0.01243</v>
      </c>
      <c r="H5" s="65">
        <v>0.012334</v>
      </c>
      <c r="I5" s="65">
        <v>0.010828</v>
      </c>
      <c r="J5" s="65">
        <v>0.010702</v>
      </c>
      <c r="K5" s="65">
        <v>0.009375</v>
      </c>
      <c r="L5" s="65">
        <v>0.008747</v>
      </c>
      <c r="M5" s="65">
        <v>0.008253</v>
      </c>
      <c r="N5" s="65">
        <v>0.007197</v>
      </c>
      <c r="O5" s="65">
        <v>0.008201</v>
      </c>
      <c r="P5" s="65">
        <v>0.006885</v>
      </c>
      <c r="Q5" s="65">
        <v>0.006232</v>
      </c>
      <c r="R5" s="65">
        <v>0.006476</v>
      </c>
      <c r="S5" s="65">
        <v>0.005416</v>
      </c>
      <c r="T5" s="65">
        <v>0.005265</v>
      </c>
      <c r="U5" s="65">
        <v>0.004778</v>
      </c>
      <c r="V5" s="65">
        <v>0.003241</v>
      </c>
      <c r="W5" s="65">
        <v>0.002499</v>
      </c>
      <c r="X5" s="65">
        <v>0.002116</v>
      </c>
      <c r="Y5" s="65">
        <v>0.001124</v>
      </c>
      <c r="Z5" s="65">
        <v>0.0</v>
      </c>
      <c r="AA5" s="65">
        <v>-8.48E-4</v>
      </c>
      <c r="AB5" s="65">
        <v>-0.001288</v>
      </c>
      <c r="AC5" s="65">
        <v>-0.003122</v>
      </c>
      <c r="AD5" s="65">
        <v>-0.004559</v>
      </c>
      <c r="AE5" s="65">
        <v>-0.005644</v>
      </c>
      <c r="AF5" s="65">
        <v>-0.007074</v>
      </c>
      <c r="AG5" s="65">
        <v>-0.00869</v>
      </c>
      <c r="AH5" s="65">
        <v>-0.009456</v>
      </c>
      <c r="AI5" s="65">
        <v>-0.010459</v>
      </c>
      <c r="AJ5" s="65">
        <v>-0.012105</v>
      </c>
      <c r="AK5" s="65">
        <v>-0.012446</v>
      </c>
      <c r="AL5" s="65">
        <v>-0.013008</v>
      </c>
    </row>
    <row r="6" ht="14.25" customHeight="1">
      <c r="A6" s="65">
        <v>0.014494</v>
      </c>
      <c r="B6" s="65">
        <v>0.013901</v>
      </c>
      <c r="C6" s="65">
        <v>0.012914</v>
      </c>
      <c r="D6" s="65">
        <v>0.012356</v>
      </c>
      <c r="E6" s="65">
        <v>0.01173</v>
      </c>
      <c r="F6" s="65">
        <v>0.010586</v>
      </c>
      <c r="G6" s="65">
        <v>0.010137</v>
      </c>
      <c r="H6" s="65">
        <v>0.009971</v>
      </c>
      <c r="I6" s="65">
        <v>0.008734</v>
      </c>
      <c r="J6" s="65">
        <v>0.008609</v>
      </c>
      <c r="K6" s="65">
        <v>0.00769</v>
      </c>
      <c r="L6" s="65">
        <v>0.006954</v>
      </c>
      <c r="M6" s="65">
        <v>0.006608</v>
      </c>
      <c r="N6" s="65">
        <v>0.005758</v>
      </c>
      <c r="O6" s="65">
        <v>0.006233</v>
      </c>
      <c r="P6" s="65">
        <v>0.005486</v>
      </c>
      <c r="Q6" s="65">
        <v>0.0054730000000000004</v>
      </c>
      <c r="R6" s="65">
        <v>0.005173</v>
      </c>
      <c r="S6" s="65">
        <v>0.004436</v>
      </c>
      <c r="T6" s="65">
        <v>0.004362</v>
      </c>
      <c r="U6" s="65">
        <v>0.003782</v>
      </c>
      <c r="V6" s="65">
        <v>0.002463</v>
      </c>
      <c r="W6" s="65">
        <v>0.002164</v>
      </c>
      <c r="X6" s="65">
        <v>0.00178</v>
      </c>
      <c r="Y6" s="65">
        <v>9.61E-4</v>
      </c>
      <c r="Z6" s="65">
        <v>0.0</v>
      </c>
      <c r="AA6" s="65">
        <v>-6.94E-4</v>
      </c>
      <c r="AB6" s="65">
        <v>-0.001275</v>
      </c>
      <c r="AC6" s="65">
        <v>-0.002693</v>
      </c>
      <c r="AD6" s="65">
        <v>-0.003893</v>
      </c>
      <c r="AE6" s="65">
        <v>-0.004862</v>
      </c>
      <c r="AF6" s="65">
        <v>-0.006314</v>
      </c>
      <c r="AG6" s="65">
        <v>-0.00794</v>
      </c>
      <c r="AH6" s="65">
        <v>-0.009267</v>
      </c>
      <c r="AI6" s="65">
        <v>-0.009367</v>
      </c>
      <c r="AJ6" s="65">
        <v>-0.011299</v>
      </c>
      <c r="AK6" s="65">
        <v>-0.011396</v>
      </c>
      <c r="AL6" s="65">
        <v>-0.012197</v>
      </c>
    </row>
    <row r="7" ht="14.25" customHeight="1">
      <c r="A7" s="65">
        <v>0.009601</v>
      </c>
      <c r="B7" s="65">
        <v>0.009817</v>
      </c>
      <c r="C7" s="65">
        <v>0.009929</v>
      </c>
      <c r="D7" s="65">
        <v>0.009955</v>
      </c>
      <c r="E7" s="65">
        <v>0.008972</v>
      </c>
      <c r="F7" s="65">
        <v>0.008978</v>
      </c>
      <c r="G7" s="65">
        <v>0.00866</v>
      </c>
      <c r="H7" s="65">
        <v>0.00842</v>
      </c>
      <c r="I7" s="65">
        <v>0.007435</v>
      </c>
      <c r="J7" s="65">
        <v>0.007233</v>
      </c>
      <c r="K7" s="65">
        <v>0.006864</v>
      </c>
      <c r="L7" s="65">
        <v>0.006412</v>
      </c>
      <c r="M7" s="65">
        <v>0.006266</v>
      </c>
      <c r="N7" s="65">
        <v>0.005281</v>
      </c>
      <c r="O7" s="65">
        <v>0.005677</v>
      </c>
      <c r="P7" s="65">
        <v>0.0051</v>
      </c>
      <c r="Q7" s="65">
        <v>0.004709</v>
      </c>
      <c r="R7" s="65">
        <v>0.004871</v>
      </c>
      <c r="S7" s="65">
        <v>0.003924</v>
      </c>
      <c r="T7" s="65">
        <v>0.003871</v>
      </c>
      <c r="U7" s="65">
        <v>0.003413</v>
      </c>
      <c r="V7" s="65">
        <v>0.002597</v>
      </c>
      <c r="W7" s="65">
        <v>0.001774</v>
      </c>
      <c r="X7" s="65">
        <v>0.001571</v>
      </c>
      <c r="Y7" s="65">
        <v>8.58E-4</v>
      </c>
      <c r="Z7" s="65">
        <v>0.0</v>
      </c>
      <c r="AA7" s="65">
        <v>-4.53E-4</v>
      </c>
      <c r="AB7" s="65">
        <v>-7.94E-4</v>
      </c>
      <c r="AC7" s="65">
        <v>-0.001914</v>
      </c>
      <c r="AD7" s="65">
        <v>-0.002992</v>
      </c>
      <c r="AE7" s="65">
        <v>-0.003647</v>
      </c>
      <c r="AF7" s="65">
        <v>-0.004863</v>
      </c>
      <c r="AG7" s="65">
        <v>-0.00618</v>
      </c>
      <c r="AH7" s="65">
        <v>-0.006864</v>
      </c>
      <c r="AI7" s="65">
        <v>-0.00781</v>
      </c>
      <c r="AJ7" s="65">
        <v>-0.008989</v>
      </c>
      <c r="AK7" s="65">
        <v>-0.009342</v>
      </c>
      <c r="AL7" s="65">
        <v>-0.009931</v>
      </c>
    </row>
    <row r="8" ht="14.25" customHeight="1">
      <c r="A8" s="65">
        <v>0.008104</v>
      </c>
      <c r="B8" s="65">
        <v>0.007832</v>
      </c>
      <c r="C8" s="65">
        <v>0.007552</v>
      </c>
      <c r="D8" s="65">
        <v>0.007278</v>
      </c>
      <c r="E8" s="65">
        <v>0.007073</v>
      </c>
      <c r="F8" s="65">
        <v>0.006518</v>
      </c>
      <c r="G8" s="65">
        <v>0.006461</v>
      </c>
      <c r="H8" s="65">
        <v>0.006338</v>
      </c>
      <c r="I8" s="65">
        <v>0.005846</v>
      </c>
      <c r="J8" s="65">
        <v>0.005824</v>
      </c>
      <c r="K8" s="65">
        <v>0.004989</v>
      </c>
      <c r="L8" s="65">
        <v>0.004677</v>
      </c>
      <c r="M8" s="65">
        <v>0.004638</v>
      </c>
      <c r="N8" s="65">
        <v>0.003945</v>
      </c>
      <c r="O8" s="65">
        <v>0.004377</v>
      </c>
      <c r="P8" s="65">
        <v>0.003626</v>
      </c>
      <c r="Q8" s="65">
        <v>0.003488</v>
      </c>
      <c r="R8" s="65">
        <v>0.003353</v>
      </c>
      <c r="S8" s="65">
        <v>0.003038</v>
      </c>
      <c r="T8" s="65">
        <v>0.002991</v>
      </c>
      <c r="U8" s="65">
        <v>0.002852</v>
      </c>
      <c r="V8" s="65">
        <v>0.001845</v>
      </c>
      <c r="W8" s="65">
        <v>0.00145</v>
      </c>
      <c r="X8" s="65">
        <v>0.00101</v>
      </c>
      <c r="Y8" s="65">
        <v>5.21E-4</v>
      </c>
      <c r="Z8" s="65">
        <v>0.0</v>
      </c>
      <c r="AA8" s="65">
        <v>-5.04E-4</v>
      </c>
      <c r="AB8" s="65">
        <v>-8.87E-4</v>
      </c>
      <c r="AC8" s="65">
        <v>-0.00204</v>
      </c>
      <c r="AD8" s="65">
        <v>-0.002852</v>
      </c>
      <c r="AE8" s="65">
        <v>-0.003792</v>
      </c>
      <c r="AF8" s="65">
        <v>-0.004554</v>
      </c>
      <c r="AG8" s="65">
        <v>-0.005798</v>
      </c>
      <c r="AH8" s="65">
        <v>-0.006495</v>
      </c>
      <c r="AI8" s="65">
        <v>-0.007016</v>
      </c>
      <c r="AJ8" s="65">
        <v>-0.008281</v>
      </c>
      <c r="AK8" s="65">
        <v>-0.008613</v>
      </c>
      <c r="AL8" s="65">
        <v>-0.009196</v>
      </c>
    </row>
    <row r="9" ht="14.25" customHeight="1">
      <c r="A9" s="65">
        <v>0.007211</v>
      </c>
      <c r="B9" s="65">
        <v>0.007196</v>
      </c>
      <c r="C9" s="65">
        <v>0.007351</v>
      </c>
      <c r="D9" s="65">
        <v>0.007131</v>
      </c>
      <c r="E9" s="65">
        <v>0.006849</v>
      </c>
      <c r="F9" s="65">
        <v>0.006492</v>
      </c>
      <c r="G9" s="65">
        <v>0.006321</v>
      </c>
      <c r="H9" s="65">
        <v>0.006144</v>
      </c>
      <c r="I9" s="65">
        <v>0.005623</v>
      </c>
      <c r="J9" s="65">
        <v>0.00531</v>
      </c>
      <c r="K9" s="65">
        <v>0.005012</v>
      </c>
      <c r="L9" s="65">
        <v>0.004293</v>
      </c>
      <c r="M9" s="65">
        <v>0.004278</v>
      </c>
      <c r="N9" s="65">
        <v>0.003715</v>
      </c>
      <c r="O9" s="65">
        <v>0.004139</v>
      </c>
      <c r="P9" s="65">
        <v>0.003432</v>
      </c>
      <c r="Q9" s="65">
        <v>0.003248</v>
      </c>
      <c r="R9" s="65">
        <v>0.003217</v>
      </c>
      <c r="S9" s="65">
        <v>0.002948</v>
      </c>
      <c r="T9" s="65">
        <v>0.002951</v>
      </c>
      <c r="U9" s="65">
        <v>0.00256</v>
      </c>
      <c r="V9" s="65">
        <v>0.001785</v>
      </c>
      <c r="W9" s="65">
        <v>0.001473</v>
      </c>
      <c r="X9" s="65">
        <v>0.001208</v>
      </c>
      <c r="Y9" s="65">
        <v>7.62E-4</v>
      </c>
      <c r="Z9" s="65">
        <v>0.0</v>
      </c>
      <c r="AA9" s="65">
        <v>-2.09E-4</v>
      </c>
      <c r="AB9" s="65">
        <v>-2.32E-4</v>
      </c>
      <c r="AC9" s="65">
        <v>-0.001352</v>
      </c>
      <c r="AD9" s="65">
        <v>-0.002267</v>
      </c>
      <c r="AE9" s="65">
        <v>-0.002871</v>
      </c>
      <c r="AF9" s="65">
        <v>-0.003636</v>
      </c>
      <c r="AG9" s="65">
        <v>-0.00467</v>
      </c>
      <c r="AH9" s="65">
        <v>-0.005592</v>
      </c>
      <c r="AI9" s="65">
        <v>-0.006171</v>
      </c>
      <c r="AJ9" s="65">
        <v>-0.007038</v>
      </c>
      <c r="AK9" s="65">
        <v>-0.007585</v>
      </c>
      <c r="AL9" s="65">
        <v>-0.007887</v>
      </c>
    </row>
    <row r="10" ht="14.25" customHeight="1">
      <c r="A10" s="65">
        <v>0.003814</v>
      </c>
      <c r="B10" s="65">
        <v>0.004165</v>
      </c>
      <c r="C10" s="65">
        <v>0.004407</v>
      </c>
      <c r="D10" s="65">
        <v>0.004612</v>
      </c>
      <c r="E10" s="65">
        <v>0.004335</v>
      </c>
      <c r="F10" s="65">
        <v>0.004276</v>
      </c>
      <c r="G10" s="65">
        <v>0.004538</v>
      </c>
      <c r="H10" s="65">
        <v>0.00451</v>
      </c>
      <c r="I10" s="65">
        <v>0.00391</v>
      </c>
      <c r="J10" s="65">
        <v>0.00416</v>
      </c>
      <c r="K10" s="65">
        <v>0.003746</v>
      </c>
      <c r="L10" s="65">
        <v>0.003606</v>
      </c>
      <c r="M10" s="65">
        <v>0.003479</v>
      </c>
      <c r="N10" s="65">
        <v>0.003006</v>
      </c>
      <c r="O10" s="65">
        <v>0.003129</v>
      </c>
      <c r="P10" s="65">
        <v>0.002727</v>
      </c>
      <c r="Q10" s="65">
        <v>0.002568</v>
      </c>
      <c r="R10" s="65">
        <v>0.002747</v>
      </c>
      <c r="S10" s="65">
        <v>0.002263</v>
      </c>
      <c r="T10" s="65">
        <v>0.002135</v>
      </c>
      <c r="U10" s="65">
        <v>0.001844</v>
      </c>
      <c r="V10" s="65">
        <v>0.0014</v>
      </c>
      <c r="W10" s="65">
        <v>9.02E-4</v>
      </c>
      <c r="X10" s="65">
        <v>8.22E-4</v>
      </c>
      <c r="Y10" s="65">
        <v>3.37E-4</v>
      </c>
      <c r="Z10" s="65">
        <v>0.0</v>
      </c>
      <c r="AA10" s="65">
        <v>-5.74E-4</v>
      </c>
      <c r="AB10" s="65">
        <v>-6.91E-4</v>
      </c>
      <c r="AC10" s="65">
        <v>-0.001365</v>
      </c>
      <c r="AD10" s="65">
        <v>-0.001966</v>
      </c>
      <c r="AE10" s="65">
        <v>-0.002496</v>
      </c>
      <c r="AF10" s="65">
        <v>-0.00329</v>
      </c>
      <c r="AG10" s="65">
        <v>-0.004203</v>
      </c>
      <c r="AH10" s="65">
        <v>-0.005031</v>
      </c>
      <c r="AI10" s="65">
        <v>-0.00519</v>
      </c>
      <c r="AJ10" s="65">
        <v>-0.006177</v>
      </c>
      <c r="AK10" s="65">
        <v>-0.006452</v>
      </c>
      <c r="AL10" s="65">
        <v>-0.006623</v>
      </c>
    </row>
    <row r="11" ht="14.25" customHeight="1">
      <c r="A11" s="65">
        <v>0.00428</v>
      </c>
      <c r="B11" s="65">
        <v>0.004049</v>
      </c>
      <c r="C11" s="65">
        <v>0.004059</v>
      </c>
      <c r="D11" s="65">
        <v>0.004004</v>
      </c>
      <c r="E11" s="65">
        <v>0.004008</v>
      </c>
      <c r="F11" s="65">
        <v>0.003842</v>
      </c>
      <c r="G11" s="65">
        <v>0.003756</v>
      </c>
      <c r="H11" s="65">
        <v>0.004006</v>
      </c>
      <c r="I11" s="65">
        <v>0.003743</v>
      </c>
      <c r="J11" s="65">
        <v>0.003452</v>
      </c>
      <c r="K11" s="65">
        <v>0.003213</v>
      </c>
      <c r="L11" s="65">
        <v>0.003006</v>
      </c>
      <c r="M11" s="65">
        <v>0.003003</v>
      </c>
      <c r="N11" s="65">
        <v>0.002405</v>
      </c>
      <c r="O11" s="65">
        <v>0.002817</v>
      </c>
      <c r="P11" s="65">
        <v>0.002431</v>
      </c>
      <c r="Q11" s="65">
        <v>0.00185</v>
      </c>
      <c r="R11" s="65">
        <v>0.001972</v>
      </c>
      <c r="S11" s="65">
        <v>0.001692</v>
      </c>
      <c r="T11" s="65">
        <v>0.00176</v>
      </c>
      <c r="U11" s="65">
        <v>0.00154</v>
      </c>
      <c r="V11" s="65">
        <v>0.00104</v>
      </c>
      <c r="W11" s="65">
        <v>7.79E-4</v>
      </c>
      <c r="X11" s="65">
        <v>7.13E-4</v>
      </c>
      <c r="Y11" s="65">
        <v>5.41E-4</v>
      </c>
      <c r="Z11" s="65">
        <v>0.0</v>
      </c>
      <c r="AA11" s="65">
        <v>-1.88E-4</v>
      </c>
      <c r="AB11" s="65">
        <v>-4.45E-4</v>
      </c>
      <c r="AC11" s="65">
        <v>-0.001169</v>
      </c>
      <c r="AD11" s="65">
        <v>-0.001842</v>
      </c>
      <c r="AE11" s="65">
        <v>-0.002306</v>
      </c>
      <c r="AF11" s="65">
        <v>-0.002989</v>
      </c>
      <c r="AG11" s="65">
        <v>-0.003842</v>
      </c>
      <c r="AH11" s="65">
        <v>-0.004472</v>
      </c>
      <c r="AI11" s="65">
        <v>-0.004922</v>
      </c>
      <c r="AJ11" s="65">
        <v>-0.005663</v>
      </c>
      <c r="AK11" s="65">
        <v>-0.006127</v>
      </c>
      <c r="AL11" s="65">
        <v>-0.006457</v>
      </c>
    </row>
    <row r="12" ht="14.25" customHeight="1">
      <c r="A12" s="65">
        <v>0.003008</v>
      </c>
      <c r="B12" s="65">
        <v>0.003224</v>
      </c>
      <c r="C12" s="65">
        <v>0.003483</v>
      </c>
      <c r="D12" s="65">
        <v>0.003727</v>
      </c>
      <c r="E12" s="65">
        <v>0.003552</v>
      </c>
      <c r="F12" s="65">
        <v>0.003595</v>
      </c>
      <c r="G12" s="65">
        <v>0.003662</v>
      </c>
      <c r="H12" s="65">
        <v>0.003681</v>
      </c>
      <c r="I12" s="65">
        <v>0.00331</v>
      </c>
      <c r="J12" s="65">
        <v>0.003405</v>
      </c>
      <c r="K12" s="65">
        <v>0.003249</v>
      </c>
      <c r="L12" s="65">
        <v>0.00286</v>
      </c>
      <c r="M12" s="65">
        <v>0.003028</v>
      </c>
      <c r="N12" s="65">
        <v>0.002499</v>
      </c>
      <c r="O12" s="65">
        <v>0.002383</v>
      </c>
      <c r="P12" s="65">
        <v>0.0021</v>
      </c>
      <c r="Q12" s="65">
        <v>0.002055</v>
      </c>
      <c r="R12" s="65">
        <v>0.002176</v>
      </c>
      <c r="S12" s="65">
        <v>0.001763</v>
      </c>
      <c r="T12" s="65">
        <v>0.001709</v>
      </c>
      <c r="U12" s="65">
        <v>0.001471</v>
      </c>
      <c r="V12" s="65">
        <v>0.001013</v>
      </c>
      <c r="W12" s="65">
        <v>9.05E-4</v>
      </c>
      <c r="X12" s="65">
        <v>7.89E-4</v>
      </c>
      <c r="Y12" s="65">
        <v>3.22E-4</v>
      </c>
      <c r="Z12" s="65">
        <v>0.0</v>
      </c>
      <c r="AA12" s="65">
        <v>-2.61E-4</v>
      </c>
      <c r="AB12" s="65">
        <v>-2.41E-4</v>
      </c>
      <c r="AC12" s="65">
        <v>-9.42E-4</v>
      </c>
      <c r="AD12" s="65">
        <v>-0.001507</v>
      </c>
      <c r="AE12" s="65">
        <v>-0.001946</v>
      </c>
      <c r="AF12" s="65">
        <v>-0.00239</v>
      </c>
      <c r="AG12" s="65">
        <v>-0.003369</v>
      </c>
      <c r="AH12" s="65">
        <v>-0.003775</v>
      </c>
      <c r="AI12" s="65">
        <v>-0.004212</v>
      </c>
      <c r="AJ12" s="65">
        <v>-0.00485</v>
      </c>
      <c r="AK12" s="65">
        <v>-0.005048</v>
      </c>
      <c r="AL12" s="65">
        <v>-0.005396</v>
      </c>
    </row>
    <row r="13" ht="14.25" customHeight="1">
      <c r="A13" s="65">
        <v>0.00127</v>
      </c>
      <c r="B13" s="65">
        <v>0.001395</v>
      </c>
      <c r="C13" s="65">
        <v>0.001757</v>
      </c>
      <c r="D13" s="65">
        <v>0.002112</v>
      </c>
      <c r="E13" s="65">
        <v>0.002239</v>
      </c>
      <c r="F13" s="65">
        <v>0.002246</v>
      </c>
      <c r="G13" s="65">
        <v>0.002486</v>
      </c>
      <c r="H13" s="65">
        <v>0.002631</v>
      </c>
      <c r="I13" s="65">
        <v>0.002378</v>
      </c>
      <c r="J13" s="65">
        <v>0.002695</v>
      </c>
      <c r="K13" s="65">
        <v>0.002389</v>
      </c>
      <c r="L13" s="65">
        <v>0.002149</v>
      </c>
      <c r="M13" s="65">
        <v>0.00231</v>
      </c>
      <c r="N13" s="65">
        <v>0.001976</v>
      </c>
      <c r="O13" s="65">
        <v>0.002307</v>
      </c>
      <c r="P13" s="65">
        <v>0.001881</v>
      </c>
      <c r="Q13" s="65">
        <v>0.001613</v>
      </c>
      <c r="R13" s="65">
        <v>0.001642</v>
      </c>
      <c r="S13" s="65">
        <v>0.001305</v>
      </c>
      <c r="T13" s="65">
        <v>0.001335</v>
      </c>
      <c r="U13" s="65">
        <v>0.001138</v>
      </c>
      <c r="V13" s="65">
        <v>7.92E-4</v>
      </c>
      <c r="W13" s="65">
        <v>4.94E-4</v>
      </c>
      <c r="X13" s="65">
        <v>5.34E-4</v>
      </c>
      <c r="Y13" s="65">
        <v>4.02E-4</v>
      </c>
      <c r="Z13" s="65">
        <v>0.0</v>
      </c>
      <c r="AA13" s="65">
        <v>-3.09E-4</v>
      </c>
      <c r="AB13" s="65">
        <v>-3.22E-4</v>
      </c>
      <c r="AC13" s="65">
        <v>-7.76E-4</v>
      </c>
      <c r="AD13" s="65">
        <v>-0.001257</v>
      </c>
      <c r="AE13" s="65">
        <v>-0.00147</v>
      </c>
      <c r="AF13" s="65">
        <v>-0.002076</v>
      </c>
      <c r="AG13" s="65">
        <v>-0.002804</v>
      </c>
      <c r="AH13" s="65">
        <v>-0.003242</v>
      </c>
      <c r="AI13" s="65">
        <v>-0.0036</v>
      </c>
      <c r="AJ13" s="65">
        <v>-0.00419</v>
      </c>
      <c r="AK13" s="65">
        <v>-0.004399</v>
      </c>
      <c r="AL13" s="65">
        <v>-0.004563</v>
      </c>
    </row>
    <row r="14" ht="14.25" customHeight="1">
      <c r="A14" s="65">
        <v>0.001798</v>
      </c>
      <c r="B14" s="65">
        <v>0.001754</v>
      </c>
      <c r="C14" s="65">
        <v>0.001954</v>
      </c>
      <c r="D14" s="65">
        <v>0.002123</v>
      </c>
      <c r="E14" s="65">
        <v>0.002133</v>
      </c>
      <c r="F14" s="65">
        <v>0.002099</v>
      </c>
      <c r="G14" s="65">
        <v>0.002095</v>
      </c>
      <c r="H14" s="65">
        <v>0.002413</v>
      </c>
      <c r="I14" s="65">
        <v>0.002173</v>
      </c>
      <c r="J14" s="65">
        <v>0.002225</v>
      </c>
      <c r="K14" s="65">
        <v>0.001865</v>
      </c>
      <c r="L14" s="65">
        <v>0.001866</v>
      </c>
      <c r="M14" s="65">
        <v>0.001726</v>
      </c>
      <c r="N14" s="65">
        <v>0.001314</v>
      </c>
      <c r="O14" s="65">
        <v>0.001648</v>
      </c>
      <c r="P14" s="65">
        <v>0.001275</v>
      </c>
      <c r="Q14" s="65">
        <v>0.001072</v>
      </c>
      <c r="R14" s="65">
        <v>0.001064</v>
      </c>
      <c r="S14" s="65">
        <v>8.87E-4</v>
      </c>
      <c r="T14" s="65">
        <v>0.001068</v>
      </c>
      <c r="U14" s="65">
        <v>8.23E-4</v>
      </c>
      <c r="V14" s="65">
        <v>4.43E-4</v>
      </c>
      <c r="W14" s="65">
        <v>2.99E-4</v>
      </c>
      <c r="X14" s="65">
        <v>3.97E-4</v>
      </c>
      <c r="Y14" s="65">
        <v>2.25E-4</v>
      </c>
      <c r="Z14" s="65">
        <v>0.0</v>
      </c>
      <c r="AA14" s="65">
        <v>-1.36E-4</v>
      </c>
      <c r="AB14" s="65">
        <v>-1.15E-4</v>
      </c>
      <c r="AC14" s="65">
        <v>-8.37E-4</v>
      </c>
      <c r="AD14" s="65">
        <v>-0.001438</v>
      </c>
      <c r="AE14" s="65">
        <v>-0.001686</v>
      </c>
      <c r="AF14" s="65">
        <v>-0.002012</v>
      </c>
      <c r="AG14" s="65">
        <v>-0.002841</v>
      </c>
      <c r="AH14" s="65">
        <v>-0.003403</v>
      </c>
      <c r="AI14" s="65">
        <v>-0.003729</v>
      </c>
      <c r="AJ14" s="65">
        <v>-0.004113</v>
      </c>
      <c r="AK14" s="65">
        <v>-0.004519</v>
      </c>
      <c r="AL14" s="65">
        <v>-0.004491</v>
      </c>
    </row>
    <row r="15" ht="14.25" customHeight="1">
      <c r="A15" s="65">
        <v>3.3E-5</v>
      </c>
      <c r="B15" s="65">
        <v>2.6E-4</v>
      </c>
      <c r="C15" s="65">
        <v>7.85E-4</v>
      </c>
      <c r="D15" s="65">
        <v>0.001188</v>
      </c>
      <c r="E15" s="65">
        <v>0.00113</v>
      </c>
      <c r="F15" s="65">
        <v>0.001494</v>
      </c>
      <c r="G15" s="65">
        <v>0.001751</v>
      </c>
      <c r="H15" s="65">
        <v>0.001854</v>
      </c>
      <c r="I15" s="65">
        <v>0.001748</v>
      </c>
      <c r="J15" s="65">
        <v>0.001738</v>
      </c>
      <c r="K15" s="65">
        <v>0.001875</v>
      </c>
      <c r="L15" s="65">
        <v>0.001595</v>
      </c>
      <c r="M15" s="65">
        <v>0.001885</v>
      </c>
      <c r="N15" s="65">
        <v>0.001309</v>
      </c>
      <c r="O15" s="65">
        <v>0.001351</v>
      </c>
      <c r="P15" s="65">
        <v>0.001155</v>
      </c>
      <c r="Q15" s="65">
        <v>0.001204</v>
      </c>
      <c r="R15" s="65">
        <v>0.001408</v>
      </c>
      <c r="S15" s="65">
        <v>0.001033</v>
      </c>
      <c r="T15" s="65">
        <v>9.6E-4</v>
      </c>
      <c r="U15" s="65">
        <v>7.95E-4</v>
      </c>
      <c r="V15" s="65">
        <v>5.7E-4</v>
      </c>
      <c r="W15" s="65">
        <v>4.26E-4</v>
      </c>
      <c r="X15" s="65">
        <v>4.29E-4</v>
      </c>
      <c r="Y15" s="65">
        <v>2.27E-4</v>
      </c>
      <c r="Z15" s="65">
        <v>0.0</v>
      </c>
      <c r="AA15" s="65">
        <v>-1.54E-4</v>
      </c>
      <c r="AB15" s="65">
        <v>-1.0E-5</v>
      </c>
      <c r="AC15" s="65">
        <v>-5.35E-4</v>
      </c>
      <c r="AD15" s="65">
        <v>-8.2E-4</v>
      </c>
      <c r="AE15" s="65">
        <v>-9.18E-4</v>
      </c>
      <c r="AF15" s="65">
        <v>-0.001491</v>
      </c>
      <c r="AG15" s="65">
        <v>-0.00197</v>
      </c>
      <c r="AH15" s="65">
        <v>-0.00244</v>
      </c>
      <c r="AI15" s="65">
        <v>-0.002763</v>
      </c>
      <c r="AJ15" s="65">
        <v>-0.003184</v>
      </c>
      <c r="AK15" s="65">
        <v>-0.003437</v>
      </c>
      <c r="AL15" s="65">
        <v>-0.003378</v>
      </c>
    </row>
    <row r="16" ht="14.25" customHeight="1">
      <c r="A16" s="65">
        <v>-2.96E-4</v>
      </c>
      <c r="B16" s="65">
        <v>-2.07E-4</v>
      </c>
      <c r="C16" s="65">
        <v>1.74E-4</v>
      </c>
      <c r="D16" s="65">
        <v>5.19E-4</v>
      </c>
      <c r="E16" s="65">
        <v>6.39E-4</v>
      </c>
      <c r="F16" s="65">
        <v>7.15E-4</v>
      </c>
      <c r="G16" s="65">
        <v>0.001021</v>
      </c>
      <c r="H16" s="65">
        <v>0.001175</v>
      </c>
      <c r="I16" s="65">
        <v>9.35E-4</v>
      </c>
      <c r="J16" s="65">
        <v>0.001359</v>
      </c>
      <c r="K16" s="65">
        <v>0.001148</v>
      </c>
      <c r="L16" s="65">
        <v>0.001119</v>
      </c>
      <c r="M16" s="65">
        <v>0.001114</v>
      </c>
      <c r="N16" s="65">
        <v>8.48E-4</v>
      </c>
      <c r="O16" s="65">
        <v>0.001079</v>
      </c>
      <c r="P16" s="65">
        <v>7.81E-4</v>
      </c>
      <c r="Q16" s="65">
        <v>6.16E-4</v>
      </c>
      <c r="R16" s="65">
        <v>6.38E-4</v>
      </c>
      <c r="S16" s="65">
        <v>4.24E-4</v>
      </c>
      <c r="T16" s="65">
        <v>5.44E-4</v>
      </c>
      <c r="U16" s="65">
        <v>3.55E-4</v>
      </c>
      <c r="V16" s="65">
        <v>8.7E-5</v>
      </c>
      <c r="W16" s="65">
        <v>1.43E-4</v>
      </c>
      <c r="X16" s="65">
        <v>2.61E-4</v>
      </c>
      <c r="Y16" s="65">
        <v>1.7E-4</v>
      </c>
      <c r="Z16" s="65">
        <v>0.0</v>
      </c>
      <c r="AA16" s="65">
        <v>-2.28E-4</v>
      </c>
      <c r="AB16" s="65">
        <v>-9.2E-5</v>
      </c>
      <c r="AC16" s="65">
        <v>-4.95E-4</v>
      </c>
      <c r="AD16" s="65">
        <v>-7.82E-4</v>
      </c>
      <c r="AE16" s="65">
        <v>-0.001024</v>
      </c>
      <c r="AF16" s="65">
        <v>-0.001192</v>
      </c>
      <c r="AG16" s="65">
        <v>-0.001956</v>
      </c>
      <c r="AH16" s="65">
        <v>-0.002306</v>
      </c>
      <c r="AI16" s="65">
        <v>-0.002801</v>
      </c>
      <c r="AJ16" s="65">
        <v>-0.003071</v>
      </c>
      <c r="AK16" s="65">
        <v>-0.003221</v>
      </c>
      <c r="AL16" s="65">
        <v>-0.003091</v>
      </c>
    </row>
    <row r="17" ht="14.25" customHeight="1">
      <c r="A17" s="65">
        <v>-4.96E-4</v>
      </c>
      <c r="B17" s="65">
        <v>-4.3E-4</v>
      </c>
      <c r="C17" s="65">
        <v>-7.3E-5</v>
      </c>
      <c r="D17" s="65">
        <v>1.9E-4</v>
      </c>
      <c r="E17" s="65">
        <v>4.37E-4</v>
      </c>
      <c r="F17" s="65">
        <v>4.87E-4</v>
      </c>
      <c r="G17" s="65">
        <v>7.09E-4</v>
      </c>
      <c r="H17" s="65">
        <v>7.97E-4</v>
      </c>
      <c r="I17" s="65">
        <v>8.41E-4</v>
      </c>
      <c r="J17" s="65">
        <v>8.45E-4</v>
      </c>
      <c r="K17" s="65">
        <v>8.5E-4</v>
      </c>
      <c r="L17" s="65">
        <v>7.07E-4</v>
      </c>
      <c r="M17" s="65">
        <v>8.6E-4</v>
      </c>
      <c r="N17" s="65">
        <v>6.65E-4</v>
      </c>
      <c r="O17" s="65">
        <v>6.26E-4</v>
      </c>
      <c r="P17" s="65">
        <v>3.82E-4</v>
      </c>
      <c r="Q17" s="65">
        <v>3.42E-4</v>
      </c>
      <c r="R17" s="65">
        <v>3.87E-4</v>
      </c>
      <c r="S17" s="65">
        <v>2.61E-4</v>
      </c>
      <c r="T17" s="65">
        <v>3.74E-4</v>
      </c>
      <c r="U17" s="65">
        <v>2.51E-4</v>
      </c>
      <c r="V17" s="65">
        <v>-1.9E-5</v>
      </c>
      <c r="W17" s="65">
        <v>6.3E-5</v>
      </c>
      <c r="X17" s="65">
        <v>2.17E-4</v>
      </c>
      <c r="Y17" s="65">
        <v>4.1E-5</v>
      </c>
      <c r="Z17" s="65">
        <v>0.0</v>
      </c>
      <c r="AA17" s="65">
        <v>-4.2E-5</v>
      </c>
      <c r="AB17" s="65">
        <v>1.02E-4</v>
      </c>
      <c r="AC17" s="65">
        <v>-2.51E-4</v>
      </c>
      <c r="AD17" s="65">
        <v>-7.92E-4</v>
      </c>
      <c r="AE17" s="65">
        <v>-7.91E-4</v>
      </c>
      <c r="AF17" s="65">
        <v>-9.68E-4</v>
      </c>
      <c r="AG17" s="65">
        <v>-0.001539</v>
      </c>
      <c r="AH17" s="65">
        <v>-0.002143</v>
      </c>
      <c r="AI17" s="65">
        <v>-0.002385</v>
      </c>
      <c r="AJ17" s="65">
        <v>-0.002551</v>
      </c>
      <c r="AK17" s="65">
        <v>-0.002986</v>
      </c>
      <c r="AL17" s="65">
        <v>-0.002892</v>
      </c>
    </row>
    <row r="18" ht="14.25" customHeight="1">
      <c r="A18" s="65">
        <v>-0.001652</v>
      </c>
      <c r="B18" s="65">
        <v>-0.001371</v>
      </c>
      <c r="C18" s="65">
        <v>-8.41E-4</v>
      </c>
      <c r="D18" s="65">
        <v>-3.98E-4</v>
      </c>
      <c r="E18" s="65">
        <v>-4.63E-4</v>
      </c>
      <c r="F18" s="65">
        <v>6.0E-5</v>
      </c>
      <c r="G18" s="65">
        <v>2.64E-4</v>
      </c>
      <c r="H18" s="65">
        <v>4.83E-4</v>
      </c>
      <c r="I18" s="65">
        <v>2.71E-4</v>
      </c>
      <c r="J18" s="65">
        <v>6.37E-4</v>
      </c>
      <c r="K18" s="65">
        <v>8.01E-4</v>
      </c>
      <c r="L18" s="65">
        <v>7.97E-4</v>
      </c>
      <c r="M18" s="65">
        <v>6.73E-4</v>
      </c>
      <c r="N18" s="65">
        <v>4.7E-4</v>
      </c>
      <c r="O18" s="65">
        <v>6.75E-4</v>
      </c>
      <c r="P18" s="65">
        <v>4.98E-4</v>
      </c>
      <c r="Q18" s="65">
        <v>3.74E-4</v>
      </c>
      <c r="R18" s="65">
        <v>6.18E-4</v>
      </c>
      <c r="S18" s="65">
        <v>3.8E-4</v>
      </c>
      <c r="T18" s="65">
        <v>2.94E-4</v>
      </c>
      <c r="U18" s="65">
        <v>1.62E-4</v>
      </c>
      <c r="V18" s="65">
        <v>-4.3E-5</v>
      </c>
      <c r="W18" s="65">
        <v>5.0E-5</v>
      </c>
      <c r="X18" s="65">
        <v>2.34E-4</v>
      </c>
      <c r="Y18" s="65">
        <v>6.8E-5</v>
      </c>
      <c r="Z18" s="65">
        <v>0.0</v>
      </c>
      <c r="AA18" s="65">
        <v>-3.2E-5</v>
      </c>
      <c r="AB18" s="65">
        <v>3.14E-4</v>
      </c>
      <c r="AC18" s="65">
        <v>1.46E-4</v>
      </c>
      <c r="AD18" s="65">
        <v>5.3E-5</v>
      </c>
      <c r="AE18" s="65">
        <v>-1.73E-4</v>
      </c>
      <c r="AF18" s="65">
        <v>-3.8E-4</v>
      </c>
      <c r="AG18" s="65">
        <v>-8.77E-4</v>
      </c>
      <c r="AH18" s="65">
        <v>-0.001205</v>
      </c>
      <c r="AI18" s="65">
        <v>-0.001631</v>
      </c>
      <c r="AJ18" s="65">
        <v>-0.001775</v>
      </c>
      <c r="AK18" s="65">
        <v>-0.001902</v>
      </c>
      <c r="AL18" s="65">
        <v>-0.00169</v>
      </c>
    </row>
    <row r="19" ht="14.25" customHeight="1">
      <c r="A19" s="65">
        <v>-0.001821</v>
      </c>
      <c r="B19" s="65">
        <v>-0.001702</v>
      </c>
      <c r="C19" s="65">
        <v>-0.001153</v>
      </c>
      <c r="D19" s="65">
        <v>-8.22E-4</v>
      </c>
      <c r="E19" s="65">
        <v>-4.74E-4</v>
      </c>
      <c r="F19" s="65">
        <v>-5.68E-4</v>
      </c>
      <c r="G19" s="65">
        <v>-1.85E-4</v>
      </c>
      <c r="H19" s="65">
        <v>2.4E-5</v>
      </c>
      <c r="I19" s="65">
        <v>2.04E-4</v>
      </c>
      <c r="J19" s="65">
        <v>3.1E-4</v>
      </c>
      <c r="K19" s="65">
        <v>3.21E-4</v>
      </c>
      <c r="L19" s="65">
        <v>1.98E-4</v>
      </c>
      <c r="M19" s="65">
        <v>3.31E-4</v>
      </c>
      <c r="N19" s="65">
        <v>1.05E-4</v>
      </c>
      <c r="O19" s="65">
        <v>1.8E-4</v>
      </c>
      <c r="P19" s="65">
        <v>1.3E-5</v>
      </c>
      <c r="Q19" s="65">
        <v>2.0E-6</v>
      </c>
      <c r="R19" s="65">
        <v>5.6E-5</v>
      </c>
      <c r="S19" s="65">
        <v>-1.41E-4</v>
      </c>
      <c r="T19" s="65">
        <v>-5.5E-5</v>
      </c>
      <c r="U19" s="65">
        <v>-8.0E-6</v>
      </c>
      <c r="V19" s="65">
        <v>-2.4E-4</v>
      </c>
      <c r="W19" s="65">
        <v>-2.72E-4</v>
      </c>
      <c r="X19" s="65">
        <v>1.6E-5</v>
      </c>
      <c r="Y19" s="65">
        <v>3.2E-5</v>
      </c>
      <c r="Z19" s="65">
        <v>0.0</v>
      </c>
      <c r="AA19" s="65">
        <v>5.3E-5</v>
      </c>
      <c r="AB19" s="65">
        <v>2.37E-4</v>
      </c>
      <c r="AC19" s="65">
        <v>-7.3E-5</v>
      </c>
      <c r="AD19" s="65">
        <v>-2.98E-4</v>
      </c>
      <c r="AE19" s="65">
        <v>-3.89E-4</v>
      </c>
      <c r="AF19" s="65">
        <v>-4.59E-4</v>
      </c>
      <c r="AG19" s="65">
        <v>-9.46E-4</v>
      </c>
      <c r="AH19" s="65">
        <v>-0.001535</v>
      </c>
      <c r="AI19" s="65">
        <v>-0.001823</v>
      </c>
      <c r="AJ19" s="65">
        <v>-0.001958</v>
      </c>
      <c r="AK19" s="65">
        <v>-0.002188</v>
      </c>
      <c r="AL19" s="65">
        <v>-0.001746</v>
      </c>
    </row>
    <row r="20" ht="14.25" customHeight="1">
      <c r="A20" s="65">
        <v>-0.002524</v>
      </c>
      <c r="B20" s="65">
        <v>-0.002194</v>
      </c>
      <c r="C20" s="65">
        <v>-0.001646</v>
      </c>
      <c r="D20" s="65">
        <v>-0.001286</v>
      </c>
      <c r="E20" s="65">
        <v>-0.001208</v>
      </c>
      <c r="F20" s="65">
        <v>-7.12E-4</v>
      </c>
      <c r="G20" s="65">
        <v>-6.1E-4</v>
      </c>
      <c r="H20" s="65">
        <v>-2.28E-4</v>
      </c>
      <c r="I20" s="65">
        <v>-4.48E-4</v>
      </c>
      <c r="J20" s="65">
        <v>8.2E-5</v>
      </c>
      <c r="K20" s="65">
        <v>-8.0E-6</v>
      </c>
      <c r="L20" s="65">
        <v>-1.59E-4</v>
      </c>
      <c r="M20" s="65">
        <v>-1.4E-5</v>
      </c>
      <c r="N20" s="65">
        <v>-2.02E-4</v>
      </c>
      <c r="O20" s="65">
        <v>-2.0E-6</v>
      </c>
      <c r="P20" s="65">
        <v>-1.52E-4</v>
      </c>
      <c r="Q20" s="65">
        <v>-5.2E-5</v>
      </c>
      <c r="R20" s="65">
        <v>-5.0E-6</v>
      </c>
      <c r="S20" s="65">
        <v>-1.86E-4</v>
      </c>
      <c r="T20" s="65">
        <v>-6.0E-5</v>
      </c>
      <c r="U20" s="65">
        <v>-2.74E-4</v>
      </c>
      <c r="V20" s="65">
        <v>-4.19E-4</v>
      </c>
      <c r="W20" s="65">
        <v>-3.05E-4</v>
      </c>
      <c r="X20" s="65">
        <v>-1.13E-4</v>
      </c>
      <c r="Y20" s="65">
        <v>2.7E-5</v>
      </c>
      <c r="Z20" s="65">
        <v>0.0</v>
      </c>
      <c r="AA20" s="65">
        <v>1.82E-4</v>
      </c>
      <c r="AB20" s="65">
        <v>5.03E-4</v>
      </c>
      <c r="AC20" s="65">
        <v>3.38E-4</v>
      </c>
      <c r="AD20" s="65">
        <v>5.0E-5</v>
      </c>
      <c r="AE20" s="65">
        <v>3.6E-5</v>
      </c>
      <c r="AF20" s="65">
        <v>1.8E-5</v>
      </c>
      <c r="AG20" s="65">
        <v>-3.18E-4</v>
      </c>
      <c r="AH20" s="65">
        <v>-8.97E-4</v>
      </c>
      <c r="AI20" s="65">
        <v>-0.001217</v>
      </c>
      <c r="AJ20" s="65">
        <v>-0.001314</v>
      </c>
      <c r="AK20" s="65">
        <v>-0.001407</v>
      </c>
      <c r="AL20" s="65">
        <v>-0.001208</v>
      </c>
    </row>
    <row r="21" ht="14.25" customHeight="1">
      <c r="A21" s="65">
        <v>-0.00357</v>
      </c>
      <c r="B21" s="65">
        <v>-0.003232</v>
      </c>
      <c r="C21" s="65">
        <v>-0.002538</v>
      </c>
      <c r="D21" s="65">
        <v>-0.001991</v>
      </c>
      <c r="E21" s="65">
        <v>-0.00179</v>
      </c>
      <c r="F21" s="65">
        <v>-0.001436</v>
      </c>
      <c r="G21" s="65">
        <v>-0.001048</v>
      </c>
      <c r="H21" s="65">
        <v>-7.91E-4</v>
      </c>
      <c r="I21" s="65">
        <v>-7.32E-4</v>
      </c>
      <c r="J21" s="65">
        <v>-5.52E-4</v>
      </c>
      <c r="K21" s="65">
        <v>-3.46E-4</v>
      </c>
      <c r="L21" s="65">
        <v>-3.32E-4</v>
      </c>
      <c r="M21" s="65">
        <v>-1.44E-4</v>
      </c>
      <c r="N21" s="65">
        <v>-4.61E-4</v>
      </c>
      <c r="O21" s="65">
        <v>-2.11E-4</v>
      </c>
      <c r="P21" s="65">
        <v>-2.23E-4</v>
      </c>
      <c r="Q21" s="65">
        <v>-3.61E-4</v>
      </c>
      <c r="R21" s="65">
        <v>-1.63E-4</v>
      </c>
      <c r="S21" s="65">
        <v>-3.79E-4</v>
      </c>
      <c r="T21" s="65">
        <v>-3.58E-4</v>
      </c>
      <c r="U21" s="65">
        <v>-3.86E-4</v>
      </c>
      <c r="V21" s="65">
        <v>-4.19E-4</v>
      </c>
      <c r="W21" s="65">
        <v>-3.48E-4</v>
      </c>
      <c r="X21" s="65">
        <v>-6.6E-5</v>
      </c>
      <c r="Y21" s="65">
        <v>-1.38E-4</v>
      </c>
      <c r="Z21" s="65">
        <v>0.0</v>
      </c>
      <c r="AA21" s="65">
        <v>1.41E-4</v>
      </c>
      <c r="AB21" s="65">
        <v>4.12E-4</v>
      </c>
      <c r="AC21" s="65">
        <v>4.36E-4</v>
      </c>
      <c r="AD21" s="65">
        <v>2.38E-4</v>
      </c>
      <c r="AE21" s="65">
        <v>3.28E-4</v>
      </c>
      <c r="AF21" s="65">
        <v>8.9E-5</v>
      </c>
      <c r="AG21" s="65">
        <v>-2.49E-4</v>
      </c>
      <c r="AH21" s="65">
        <v>-5.74E-4</v>
      </c>
      <c r="AI21" s="65">
        <v>-8.32E-4</v>
      </c>
      <c r="AJ21" s="65">
        <v>-0.001073</v>
      </c>
      <c r="AK21" s="65">
        <v>-0.001128</v>
      </c>
      <c r="AL21" s="65">
        <v>-6.37E-4</v>
      </c>
    </row>
    <row r="22" ht="14.25" customHeight="1">
      <c r="A22" s="65">
        <v>-0.003508</v>
      </c>
      <c r="B22" s="65">
        <v>-0.003219</v>
      </c>
      <c r="C22" s="65">
        <v>-0.002552</v>
      </c>
      <c r="D22" s="65">
        <v>-0.002191</v>
      </c>
      <c r="E22" s="65">
        <v>-0.001773</v>
      </c>
      <c r="F22" s="65">
        <v>-0.001669</v>
      </c>
      <c r="G22" s="65">
        <v>-0.001317</v>
      </c>
      <c r="H22" s="65">
        <v>-0.001088</v>
      </c>
      <c r="I22" s="65">
        <v>-8.69E-4</v>
      </c>
      <c r="J22" s="65">
        <v>-6.38E-4</v>
      </c>
      <c r="K22" s="65">
        <v>-7.66E-4</v>
      </c>
      <c r="L22" s="65">
        <v>-7.28E-4</v>
      </c>
      <c r="M22" s="65">
        <v>-5.65E-4</v>
      </c>
      <c r="N22" s="65">
        <v>-5.96E-4</v>
      </c>
      <c r="O22" s="65">
        <v>-4.3E-4</v>
      </c>
      <c r="P22" s="65">
        <v>-5.23E-4</v>
      </c>
      <c r="Q22" s="65">
        <v>-6.31E-4</v>
      </c>
      <c r="R22" s="65">
        <v>-5.23E-4</v>
      </c>
      <c r="S22" s="65">
        <v>-6.17E-4</v>
      </c>
      <c r="T22" s="65">
        <v>-4.58E-4</v>
      </c>
      <c r="U22" s="65">
        <v>-4.71E-4</v>
      </c>
      <c r="V22" s="65">
        <v>-6.16E-4</v>
      </c>
      <c r="W22" s="65">
        <v>-5.77E-4</v>
      </c>
      <c r="X22" s="65">
        <v>-2.78E-4</v>
      </c>
      <c r="Y22" s="65">
        <v>-1.52E-4</v>
      </c>
      <c r="Z22" s="65">
        <v>0.0</v>
      </c>
      <c r="AA22" s="65">
        <v>1.92E-4</v>
      </c>
      <c r="AB22" s="65">
        <v>5.11E-4</v>
      </c>
      <c r="AC22" s="65">
        <v>3.66E-4</v>
      </c>
      <c r="AD22" s="65">
        <v>1.32E-4</v>
      </c>
      <c r="AE22" s="65">
        <v>1.78E-4</v>
      </c>
      <c r="AF22" s="65">
        <v>1.16E-4</v>
      </c>
      <c r="AG22" s="65">
        <v>-1.8E-4</v>
      </c>
      <c r="AH22" s="65">
        <v>-8.16E-4</v>
      </c>
      <c r="AI22" s="65">
        <v>-9.35E-4</v>
      </c>
      <c r="AJ22" s="65">
        <v>-0.001043</v>
      </c>
      <c r="AK22" s="65">
        <v>-0.001277</v>
      </c>
      <c r="AL22" s="65">
        <v>-9.09E-4</v>
      </c>
    </row>
    <row r="23" ht="14.25" customHeight="1">
      <c r="A23" s="65">
        <v>-0.004598</v>
      </c>
      <c r="B23" s="65">
        <v>-0.004075</v>
      </c>
      <c r="C23" s="65">
        <v>-0.003414</v>
      </c>
      <c r="D23" s="65">
        <v>-0.002729</v>
      </c>
      <c r="E23" s="65">
        <v>-0.002566</v>
      </c>
      <c r="F23" s="65">
        <v>-0.001992</v>
      </c>
      <c r="G23" s="65">
        <v>-0.00169</v>
      </c>
      <c r="H23" s="65">
        <v>-0.001368</v>
      </c>
      <c r="I23" s="65">
        <v>-0.001435</v>
      </c>
      <c r="J23" s="65">
        <v>-0.001115</v>
      </c>
      <c r="K23" s="65">
        <v>-8.56E-4</v>
      </c>
      <c r="L23" s="65">
        <v>-8.76E-4</v>
      </c>
      <c r="M23" s="65">
        <v>-6.71E-4</v>
      </c>
      <c r="N23" s="65">
        <v>-8.59E-4</v>
      </c>
      <c r="O23" s="65">
        <v>-7.66E-4</v>
      </c>
      <c r="P23" s="65">
        <v>-6.87E-4</v>
      </c>
      <c r="Q23" s="65">
        <v>-6.82E-4</v>
      </c>
      <c r="R23" s="65">
        <v>-4.11E-4</v>
      </c>
      <c r="S23" s="65">
        <v>-6.73E-4</v>
      </c>
      <c r="T23" s="65">
        <v>-6.85E-4</v>
      </c>
      <c r="U23" s="65">
        <v>-7.78E-4</v>
      </c>
      <c r="V23" s="65">
        <v>-7.33E-4</v>
      </c>
      <c r="W23" s="65">
        <v>-5.13E-4</v>
      </c>
      <c r="X23" s="65">
        <v>-2.94E-4</v>
      </c>
      <c r="Y23" s="65">
        <v>-2.56E-4</v>
      </c>
      <c r="Z23" s="65">
        <v>0.0</v>
      </c>
      <c r="AA23" s="65">
        <v>2.73E-4</v>
      </c>
      <c r="AB23" s="65">
        <v>6.58E-4</v>
      </c>
      <c r="AC23" s="65">
        <v>6.48E-4</v>
      </c>
      <c r="AD23" s="65">
        <v>4.86E-4</v>
      </c>
      <c r="AE23" s="65">
        <v>6.17E-4</v>
      </c>
      <c r="AF23" s="65">
        <v>5.58E-4</v>
      </c>
      <c r="AG23" s="65">
        <v>3.08E-4</v>
      </c>
      <c r="AH23" s="65">
        <v>-1.55E-4</v>
      </c>
      <c r="AI23" s="65">
        <v>-3.58E-4</v>
      </c>
      <c r="AJ23" s="65">
        <v>-5.5E-4</v>
      </c>
      <c r="AK23" s="65">
        <v>-6.03E-4</v>
      </c>
      <c r="AL23" s="65">
        <v>-1.79E-4</v>
      </c>
    </row>
    <row r="24" ht="14.25" customHeight="1">
      <c r="A24" s="65">
        <v>-0.004749</v>
      </c>
      <c r="B24" s="65">
        <v>-0.004333</v>
      </c>
      <c r="C24" s="65">
        <v>-0.003523</v>
      </c>
      <c r="D24" s="65">
        <v>-0.003036</v>
      </c>
      <c r="E24" s="65">
        <v>-0.002614</v>
      </c>
      <c r="F24" s="65">
        <v>-0.0023</v>
      </c>
      <c r="G24" s="65">
        <v>-0.001864</v>
      </c>
      <c r="H24" s="65">
        <v>-0.001603</v>
      </c>
      <c r="I24" s="65">
        <v>-0.001357</v>
      </c>
      <c r="J24" s="65">
        <v>-0.001075</v>
      </c>
      <c r="K24" s="65">
        <v>-8.88E-4</v>
      </c>
      <c r="L24" s="65">
        <v>-9.14E-4</v>
      </c>
      <c r="M24" s="65">
        <v>-8.2E-4</v>
      </c>
      <c r="N24" s="65">
        <v>-8.8E-4</v>
      </c>
      <c r="O24" s="65">
        <v>-7.04E-4</v>
      </c>
      <c r="P24" s="65">
        <v>-7.43E-4</v>
      </c>
      <c r="Q24" s="65">
        <v>-7.76E-4</v>
      </c>
      <c r="R24" s="65">
        <v>-6.74E-4</v>
      </c>
      <c r="S24" s="65">
        <v>-7.3E-4</v>
      </c>
      <c r="T24" s="65">
        <v>-6.32E-4</v>
      </c>
      <c r="U24" s="65">
        <v>-5.48E-4</v>
      </c>
      <c r="V24" s="65">
        <v>-6.61E-4</v>
      </c>
      <c r="W24" s="65">
        <v>-5.73E-4</v>
      </c>
      <c r="X24" s="65">
        <v>-3.14E-4</v>
      </c>
      <c r="Y24" s="65">
        <v>-1.2E-4</v>
      </c>
      <c r="Z24" s="65">
        <v>0.0</v>
      </c>
      <c r="AA24" s="65">
        <v>2.08E-4</v>
      </c>
      <c r="AB24" s="65">
        <v>6.06E-4</v>
      </c>
      <c r="AC24" s="65">
        <v>6.34E-4</v>
      </c>
      <c r="AD24" s="65">
        <v>5.1E-4</v>
      </c>
      <c r="AE24" s="65">
        <v>5.83E-4</v>
      </c>
      <c r="AF24" s="65">
        <v>5.36E-4</v>
      </c>
      <c r="AG24" s="65">
        <v>1.94E-4</v>
      </c>
      <c r="AH24" s="65">
        <v>-8.8E-5</v>
      </c>
      <c r="AI24" s="65">
        <v>-3.1E-4</v>
      </c>
      <c r="AJ24" s="65">
        <v>-3.85E-4</v>
      </c>
      <c r="AK24" s="65">
        <v>-4.37E-4</v>
      </c>
      <c r="AL24" s="65">
        <v>-1.11E-4</v>
      </c>
    </row>
    <row r="25" ht="14.25" customHeight="1">
      <c r="A25" s="65">
        <v>-0.005151</v>
      </c>
      <c r="B25" s="65">
        <v>-0.004685</v>
      </c>
      <c r="C25" s="65">
        <v>-0.003851</v>
      </c>
      <c r="D25" s="65">
        <v>-0.003331</v>
      </c>
      <c r="E25" s="65">
        <v>-0.002902</v>
      </c>
      <c r="F25" s="65">
        <v>-0.002622</v>
      </c>
      <c r="G25" s="65">
        <v>-0.002228</v>
      </c>
      <c r="H25" s="65">
        <v>-0.001872</v>
      </c>
      <c r="I25" s="65">
        <v>-0.001778</v>
      </c>
      <c r="J25" s="65">
        <v>-0.001447</v>
      </c>
      <c r="K25" s="65">
        <v>-0.001361</v>
      </c>
      <c r="L25" s="65">
        <v>-0.001246</v>
      </c>
      <c r="M25" s="65">
        <v>-0.00111</v>
      </c>
      <c r="N25" s="65">
        <v>-0.001202</v>
      </c>
      <c r="O25" s="65">
        <v>-0.001089</v>
      </c>
      <c r="P25" s="65">
        <v>-0.001077</v>
      </c>
      <c r="Q25" s="65">
        <v>-0.001011</v>
      </c>
      <c r="R25" s="65">
        <v>-9.19E-4</v>
      </c>
      <c r="S25" s="65">
        <v>-9.94E-4</v>
      </c>
      <c r="T25" s="65">
        <v>-8.14E-4</v>
      </c>
      <c r="U25" s="65">
        <v>-8.95E-4</v>
      </c>
      <c r="V25" s="65">
        <v>-9.7E-4</v>
      </c>
      <c r="W25" s="65">
        <v>-6.66E-4</v>
      </c>
      <c r="X25" s="65">
        <v>-4.1E-4</v>
      </c>
      <c r="Y25" s="65">
        <v>-2.6E-4</v>
      </c>
      <c r="Z25" s="65">
        <v>0.0</v>
      </c>
      <c r="AA25" s="65">
        <v>3.22E-4</v>
      </c>
      <c r="AB25" s="65">
        <v>6.44E-4</v>
      </c>
      <c r="AC25" s="65">
        <v>5.82E-4</v>
      </c>
      <c r="AD25" s="65">
        <v>4.93E-4</v>
      </c>
      <c r="AE25" s="65">
        <v>5.93E-4</v>
      </c>
      <c r="AF25" s="65">
        <v>6.27E-4</v>
      </c>
      <c r="AG25" s="65">
        <v>3.28E-4</v>
      </c>
      <c r="AH25" s="65">
        <v>-6.6E-5</v>
      </c>
      <c r="AI25" s="65">
        <v>-1.77E-4</v>
      </c>
      <c r="AJ25" s="65">
        <v>-2.52E-4</v>
      </c>
      <c r="AK25" s="65">
        <v>-5.49E-4</v>
      </c>
      <c r="AL25" s="65">
        <v>-9.9E-5</v>
      </c>
    </row>
    <row r="26" ht="14.25" customHeight="1">
      <c r="A26" s="65">
        <v>-0.005723</v>
      </c>
      <c r="B26" s="65">
        <v>-0.005129</v>
      </c>
      <c r="C26" s="65">
        <v>-0.004272</v>
      </c>
      <c r="D26" s="65">
        <v>-0.003625</v>
      </c>
      <c r="E26" s="65">
        <v>-0.003341</v>
      </c>
      <c r="F26" s="65">
        <v>-0.002802</v>
      </c>
      <c r="G26" s="65">
        <v>-0.002321</v>
      </c>
      <c r="H26" s="65">
        <v>-0.001993</v>
      </c>
      <c r="I26" s="65">
        <v>-0.001967</v>
      </c>
      <c r="J26" s="65">
        <v>-0.001542</v>
      </c>
      <c r="K26" s="65">
        <v>-0.001223</v>
      </c>
      <c r="L26" s="65">
        <v>-0.001238</v>
      </c>
      <c r="M26" s="65">
        <v>-0.0011</v>
      </c>
      <c r="N26" s="65">
        <v>-0.001147</v>
      </c>
      <c r="O26" s="65">
        <v>-0.001033</v>
      </c>
      <c r="P26" s="65">
        <v>-0.001008</v>
      </c>
      <c r="Q26" s="65">
        <v>-8.57E-4</v>
      </c>
      <c r="R26" s="65">
        <v>-6.47E-4</v>
      </c>
      <c r="S26" s="65">
        <v>-8.29E-4</v>
      </c>
      <c r="T26" s="65">
        <v>-8.51E-4</v>
      </c>
      <c r="U26" s="65">
        <v>-8.36E-4</v>
      </c>
      <c r="V26" s="65">
        <v>-8.28E-4</v>
      </c>
      <c r="W26" s="65">
        <v>-6.51E-4</v>
      </c>
      <c r="X26" s="65">
        <v>-3.79E-4</v>
      </c>
      <c r="Y26" s="65">
        <v>-2.4E-4</v>
      </c>
      <c r="Z26" s="65">
        <v>0.0</v>
      </c>
      <c r="AA26" s="65">
        <v>2.75E-4</v>
      </c>
      <c r="AB26" s="65">
        <v>8.12E-4</v>
      </c>
      <c r="AC26" s="65">
        <v>8.97E-4</v>
      </c>
      <c r="AD26" s="65">
        <v>8.03E-4</v>
      </c>
      <c r="AE26" s="65">
        <v>9.2E-4</v>
      </c>
      <c r="AF26" s="65">
        <v>9.51E-4</v>
      </c>
      <c r="AG26" s="65">
        <v>7.53E-4</v>
      </c>
      <c r="AH26" s="65">
        <v>5.06E-4</v>
      </c>
      <c r="AI26" s="65">
        <v>2.87E-4</v>
      </c>
      <c r="AJ26" s="65">
        <v>2.09E-4</v>
      </c>
      <c r="AK26" s="65">
        <v>2.17E-4</v>
      </c>
      <c r="AL26" s="65">
        <v>5.16E-4</v>
      </c>
    </row>
    <row r="27" ht="14.25" customHeight="1">
      <c r="A27" s="65">
        <v>-0.00558</v>
      </c>
      <c r="B27" s="65">
        <v>-0.005098</v>
      </c>
      <c r="C27" s="65">
        <v>-0.004256</v>
      </c>
      <c r="D27" s="65">
        <v>-0.003651</v>
      </c>
      <c r="E27" s="65">
        <v>-0.003192</v>
      </c>
      <c r="F27" s="65">
        <v>-0.002859</v>
      </c>
      <c r="G27" s="65">
        <v>-0.002456</v>
      </c>
      <c r="H27" s="65">
        <v>-0.002108</v>
      </c>
      <c r="I27" s="65">
        <v>-0.001735</v>
      </c>
      <c r="J27" s="65">
        <v>-0.001566</v>
      </c>
      <c r="K27" s="65">
        <v>-0.001485</v>
      </c>
      <c r="L27" s="65">
        <v>-0.001313</v>
      </c>
      <c r="M27" s="65">
        <v>-0.00114</v>
      </c>
      <c r="N27" s="65">
        <v>-0.001227</v>
      </c>
      <c r="O27" s="65">
        <v>-0.001062</v>
      </c>
      <c r="P27" s="65">
        <v>-9.58E-4</v>
      </c>
      <c r="Q27" s="65">
        <v>-0.001157</v>
      </c>
      <c r="R27" s="65">
        <v>-9.4E-4</v>
      </c>
      <c r="S27" s="65">
        <v>-9.64E-4</v>
      </c>
      <c r="T27" s="65">
        <v>-7.66E-4</v>
      </c>
      <c r="U27" s="65">
        <v>-8.22E-4</v>
      </c>
      <c r="V27" s="65">
        <v>-8.17E-4</v>
      </c>
      <c r="W27" s="65">
        <v>-6.71E-4</v>
      </c>
      <c r="X27" s="65">
        <v>-3.73E-4</v>
      </c>
      <c r="Y27" s="65">
        <v>-1.83E-4</v>
      </c>
      <c r="Z27" s="65">
        <v>0.0</v>
      </c>
      <c r="AA27" s="65">
        <v>2.73E-4</v>
      </c>
      <c r="AB27" s="65">
        <v>7.2E-4</v>
      </c>
      <c r="AC27" s="65">
        <v>6.68E-4</v>
      </c>
      <c r="AD27" s="65">
        <v>6.92E-4</v>
      </c>
      <c r="AE27" s="65">
        <v>7.89E-4</v>
      </c>
      <c r="AF27" s="65">
        <v>8.23E-4</v>
      </c>
      <c r="AG27" s="65">
        <v>5.99E-4</v>
      </c>
      <c r="AH27" s="65">
        <v>3.25E-4</v>
      </c>
      <c r="AI27" s="65">
        <v>1.96E-4</v>
      </c>
      <c r="AJ27" s="65">
        <v>9.0E-5</v>
      </c>
      <c r="AK27" s="65">
        <v>9.0E-6</v>
      </c>
      <c r="AL27" s="65">
        <v>3.13E-4</v>
      </c>
    </row>
    <row r="28" ht="14.25" customHeight="1">
      <c r="A28" s="65">
        <v>-0.006364</v>
      </c>
      <c r="B28" s="65">
        <v>-0.005769</v>
      </c>
      <c r="C28" s="65">
        <v>-0.004847</v>
      </c>
      <c r="D28" s="65">
        <v>-0.004207</v>
      </c>
      <c r="E28" s="65">
        <v>-0.00375</v>
      </c>
      <c r="F28" s="65">
        <v>-0.003273</v>
      </c>
      <c r="G28" s="65">
        <v>-0.002845</v>
      </c>
      <c r="H28" s="65">
        <v>-0.002472</v>
      </c>
      <c r="I28" s="65">
        <v>-0.002357</v>
      </c>
      <c r="J28" s="65">
        <v>-0.001942</v>
      </c>
      <c r="K28" s="65">
        <v>-0.001736</v>
      </c>
      <c r="L28" s="65">
        <v>-0.001618</v>
      </c>
      <c r="M28" s="65">
        <v>-0.001507</v>
      </c>
      <c r="N28" s="65">
        <v>-0.001562</v>
      </c>
      <c r="O28" s="65">
        <v>-0.001391</v>
      </c>
      <c r="P28" s="65">
        <v>-0.001451</v>
      </c>
      <c r="Q28" s="65">
        <v>-0.001327</v>
      </c>
      <c r="R28" s="65">
        <v>-0.001133</v>
      </c>
      <c r="S28" s="65">
        <v>-0.001163</v>
      </c>
      <c r="T28" s="65">
        <v>-0.001092</v>
      </c>
      <c r="U28" s="65">
        <v>-0.001086</v>
      </c>
      <c r="V28" s="65">
        <v>-0.001042</v>
      </c>
      <c r="W28" s="65">
        <v>-8.1E-4</v>
      </c>
      <c r="X28" s="65">
        <v>-5.16E-4</v>
      </c>
      <c r="Y28" s="65">
        <v>-3.32E-4</v>
      </c>
      <c r="Z28" s="65">
        <v>0.0</v>
      </c>
      <c r="AA28" s="65">
        <v>3.03E-4</v>
      </c>
      <c r="AB28" s="65">
        <v>8.29E-4</v>
      </c>
      <c r="AC28" s="65">
        <v>8.28E-4</v>
      </c>
      <c r="AD28" s="65">
        <v>7.7E-4</v>
      </c>
      <c r="AE28" s="65">
        <v>9.64E-4</v>
      </c>
      <c r="AF28" s="65">
        <v>9.68E-4</v>
      </c>
      <c r="AG28" s="65">
        <v>7.97E-4</v>
      </c>
      <c r="AH28" s="65">
        <v>5.13E-4</v>
      </c>
      <c r="AI28" s="65">
        <v>4.1E-4</v>
      </c>
      <c r="AJ28" s="65">
        <v>2.94E-4</v>
      </c>
      <c r="AK28" s="65">
        <v>2.48E-4</v>
      </c>
      <c r="AL28" s="65">
        <v>4.58E-4</v>
      </c>
    </row>
    <row r="29" ht="14.25" customHeight="1">
      <c r="A29" s="65">
        <v>-0.00643</v>
      </c>
      <c r="B29" s="65">
        <v>-0.005784</v>
      </c>
      <c r="C29" s="65">
        <v>-0.004846</v>
      </c>
      <c r="D29" s="65">
        <v>-0.004158</v>
      </c>
      <c r="E29" s="65">
        <v>-0.003749</v>
      </c>
      <c r="F29" s="65">
        <v>-0.003222</v>
      </c>
      <c r="G29" s="65">
        <v>-0.002694</v>
      </c>
      <c r="H29" s="65">
        <v>-0.00237</v>
      </c>
      <c r="I29" s="65">
        <v>-0.002228</v>
      </c>
      <c r="J29" s="65">
        <v>-0.001791</v>
      </c>
      <c r="K29" s="65">
        <v>-0.001594</v>
      </c>
      <c r="L29" s="65">
        <v>-0.001594</v>
      </c>
      <c r="M29" s="65">
        <v>-0.001321</v>
      </c>
      <c r="N29" s="65">
        <v>-0.00139</v>
      </c>
      <c r="O29" s="65">
        <v>-0.001311</v>
      </c>
      <c r="P29" s="65">
        <v>-0.001304</v>
      </c>
      <c r="Q29" s="65">
        <v>-0.001172</v>
      </c>
      <c r="R29" s="65">
        <v>-9.11E-4</v>
      </c>
      <c r="S29" s="65">
        <v>-0.001061</v>
      </c>
      <c r="T29" s="65">
        <v>-9.99E-4</v>
      </c>
      <c r="U29" s="65">
        <v>-9.43E-4</v>
      </c>
      <c r="V29" s="65">
        <v>-8.58E-4</v>
      </c>
      <c r="W29" s="65">
        <v>-7.32E-4</v>
      </c>
      <c r="X29" s="65">
        <v>-4.29E-4</v>
      </c>
      <c r="Y29" s="65">
        <v>-2.75E-4</v>
      </c>
      <c r="Z29" s="65">
        <v>0.0</v>
      </c>
      <c r="AA29" s="65">
        <v>2.79E-4</v>
      </c>
      <c r="AB29" s="65">
        <v>8.75E-4</v>
      </c>
      <c r="AC29" s="65">
        <v>0.001011</v>
      </c>
      <c r="AD29" s="65">
        <v>0.001001</v>
      </c>
      <c r="AE29" s="65">
        <v>0.001162</v>
      </c>
      <c r="AF29" s="65">
        <v>0.001161</v>
      </c>
      <c r="AG29" s="65">
        <v>0.001106</v>
      </c>
      <c r="AH29" s="65">
        <v>8.79E-4</v>
      </c>
      <c r="AI29" s="65">
        <v>7.38E-4</v>
      </c>
      <c r="AJ29" s="65">
        <v>7.37E-4</v>
      </c>
      <c r="AK29" s="65">
        <v>6.97E-4</v>
      </c>
      <c r="AL29" s="65">
        <v>8.88E-4</v>
      </c>
    </row>
    <row r="30" ht="14.25" customHeight="1">
      <c r="A30" s="65">
        <v>-0.006272</v>
      </c>
      <c r="B30" s="65">
        <v>-0.00572</v>
      </c>
      <c r="C30" s="65">
        <v>-0.00474</v>
      </c>
      <c r="D30" s="65">
        <v>-0.004126</v>
      </c>
      <c r="E30" s="65">
        <v>-0.003629</v>
      </c>
      <c r="F30" s="65">
        <v>-0.003245</v>
      </c>
      <c r="G30" s="65">
        <v>-0.002856</v>
      </c>
      <c r="H30" s="65">
        <v>-0.002483</v>
      </c>
      <c r="I30" s="65">
        <v>-0.002091</v>
      </c>
      <c r="J30" s="65">
        <v>-0.001831</v>
      </c>
      <c r="K30" s="65">
        <v>-0.001752</v>
      </c>
      <c r="L30" s="65">
        <v>-0.001554</v>
      </c>
      <c r="M30" s="65">
        <v>-0.001451</v>
      </c>
      <c r="N30" s="65">
        <v>-0.001523</v>
      </c>
      <c r="O30" s="65">
        <v>-0.0014</v>
      </c>
      <c r="P30" s="65">
        <v>-0.001347</v>
      </c>
      <c r="Q30" s="65">
        <v>-0.001349</v>
      </c>
      <c r="R30" s="65">
        <v>-0.001136</v>
      </c>
      <c r="S30" s="65">
        <v>-0.001149</v>
      </c>
      <c r="T30" s="65">
        <v>-9.4E-4</v>
      </c>
      <c r="U30" s="65">
        <v>-9.29E-4</v>
      </c>
      <c r="V30" s="65">
        <v>-9.0E-4</v>
      </c>
      <c r="W30" s="65">
        <v>-7.58E-4</v>
      </c>
      <c r="X30" s="65">
        <v>-4.9E-4</v>
      </c>
      <c r="Y30" s="65">
        <v>-2.11E-4</v>
      </c>
      <c r="Z30" s="65">
        <v>0.0</v>
      </c>
      <c r="AA30" s="65">
        <v>3.6E-4</v>
      </c>
      <c r="AB30" s="65">
        <v>8.12E-4</v>
      </c>
      <c r="AC30" s="65">
        <v>8.54E-4</v>
      </c>
      <c r="AD30" s="65">
        <v>8.51E-4</v>
      </c>
      <c r="AE30" s="65">
        <v>9.43E-4</v>
      </c>
      <c r="AF30" s="65">
        <v>0.001073</v>
      </c>
      <c r="AG30" s="65">
        <v>9.4E-4</v>
      </c>
      <c r="AH30" s="65">
        <v>6.78E-4</v>
      </c>
      <c r="AI30" s="65">
        <v>6.1E-4</v>
      </c>
      <c r="AJ30" s="65">
        <v>4.93E-4</v>
      </c>
      <c r="AK30" s="65">
        <v>4.3E-4</v>
      </c>
      <c r="AL30" s="65">
        <v>5.98E-4</v>
      </c>
    </row>
    <row r="31" ht="14.25" customHeight="1">
      <c r="A31" s="65">
        <v>-0.006797</v>
      </c>
      <c r="B31" s="65">
        <v>-0.006174</v>
      </c>
      <c r="C31" s="65">
        <v>-0.005208</v>
      </c>
      <c r="D31" s="65">
        <v>-0.004525</v>
      </c>
      <c r="E31" s="65">
        <v>-0.004058</v>
      </c>
      <c r="F31" s="65">
        <v>-0.003456</v>
      </c>
      <c r="G31" s="65">
        <v>-0.003002</v>
      </c>
      <c r="H31" s="65">
        <v>-0.002594</v>
      </c>
      <c r="I31" s="65">
        <v>-0.002455</v>
      </c>
      <c r="J31" s="65">
        <v>-0.002106</v>
      </c>
      <c r="K31" s="65">
        <v>-0.001814</v>
      </c>
      <c r="L31" s="65">
        <v>-0.001845</v>
      </c>
      <c r="M31" s="65">
        <v>-0.0016</v>
      </c>
      <c r="N31" s="65">
        <v>-0.001546</v>
      </c>
      <c r="O31" s="65">
        <v>-0.001472</v>
      </c>
      <c r="P31" s="65">
        <v>-0.001475</v>
      </c>
      <c r="Q31" s="65">
        <v>-0.001369</v>
      </c>
      <c r="R31" s="65">
        <v>-0.001057</v>
      </c>
      <c r="S31" s="65">
        <v>-0.001174</v>
      </c>
      <c r="T31" s="65">
        <v>-0.00107</v>
      </c>
      <c r="U31" s="65">
        <v>-0.00109</v>
      </c>
      <c r="V31" s="65">
        <v>-9.59E-4</v>
      </c>
      <c r="W31" s="65">
        <v>-7.41E-4</v>
      </c>
      <c r="X31" s="65">
        <v>-4.67E-4</v>
      </c>
      <c r="Y31" s="65">
        <v>-2.99E-4</v>
      </c>
      <c r="Z31" s="65">
        <v>0.0</v>
      </c>
      <c r="AA31" s="65">
        <v>3.25E-4</v>
      </c>
      <c r="AB31" s="65">
        <v>8.73E-4</v>
      </c>
      <c r="AC31" s="65">
        <v>0.001082</v>
      </c>
      <c r="AD31" s="65">
        <v>0.001013</v>
      </c>
      <c r="AE31" s="65">
        <v>0.001168</v>
      </c>
      <c r="AF31" s="65">
        <v>0.001253</v>
      </c>
      <c r="AG31" s="65">
        <v>0.001196</v>
      </c>
      <c r="AH31" s="65">
        <v>0.001023</v>
      </c>
      <c r="AI31" s="65">
        <v>8.4E-4</v>
      </c>
      <c r="AJ31" s="65">
        <v>9.39E-4</v>
      </c>
      <c r="AK31" s="65">
        <v>8.19E-4</v>
      </c>
      <c r="AL31" s="65">
        <v>0.00104</v>
      </c>
    </row>
    <row r="32" ht="14.25" customHeight="1">
      <c r="A32" s="65">
        <v>-0.006242</v>
      </c>
      <c r="B32" s="65">
        <v>-0.005701</v>
      </c>
      <c r="C32" s="65">
        <v>-0.004795</v>
      </c>
      <c r="D32" s="65">
        <v>-0.004069</v>
      </c>
      <c r="E32" s="65">
        <v>-0.003619</v>
      </c>
      <c r="F32" s="65">
        <v>-0.003213</v>
      </c>
      <c r="G32" s="65">
        <v>-0.00274</v>
      </c>
      <c r="H32" s="65">
        <v>-0.002399</v>
      </c>
      <c r="I32" s="65">
        <v>-0.002063</v>
      </c>
      <c r="J32" s="65">
        <v>-0.001746</v>
      </c>
      <c r="K32" s="65">
        <v>-0.001646</v>
      </c>
      <c r="L32" s="65">
        <v>-0.001472</v>
      </c>
      <c r="M32" s="65">
        <v>-0.00132</v>
      </c>
      <c r="N32" s="65">
        <v>-0.001515</v>
      </c>
      <c r="O32" s="65">
        <v>-0.001247</v>
      </c>
      <c r="P32" s="65">
        <v>-0.00138</v>
      </c>
      <c r="Q32" s="65">
        <v>-0.001211</v>
      </c>
      <c r="R32" s="65">
        <v>-9.93E-4</v>
      </c>
      <c r="S32" s="65">
        <v>-0.001072</v>
      </c>
      <c r="T32" s="65">
        <v>-9.09E-4</v>
      </c>
      <c r="U32" s="65">
        <v>-8.85E-4</v>
      </c>
      <c r="V32" s="65">
        <v>-7.85E-4</v>
      </c>
      <c r="W32" s="65">
        <v>-6.9E-4</v>
      </c>
      <c r="X32" s="65">
        <v>-4.45E-4</v>
      </c>
      <c r="Y32" s="65">
        <v>-2.45E-4</v>
      </c>
      <c r="Z32" s="65">
        <v>0.0</v>
      </c>
      <c r="AA32" s="65">
        <v>3.62E-4</v>
      </c>
      <c r="AB32" s="65">
        <v>9.04E-4</v>
      </c>
      <c r="AC32" s="65">
        <v>0.001049</v>
      </c>
      <c r="AD32" s="65">
        <v>0.001015</v>
      </c>
      <c r="AE32" s="65">
        <v>0.001201</v>
      </c>
      <c r="AF32" s="65">
        <v>0.00129</v>
      </c>
      <c r="AG32" s="65">
        <v>0.001207</v>
      </c>
      <c r="AH32" s="65">
        <v>0.001054</v>
      </c>
      <c r="AI32" s="65">
        <v>9.45E-4</v>
      </c>
      <c r="AJ32" s="65">
        <v>8.25E-4</v>
      </c>
      <c r="AK32" s="65">
        <v>9.32E-4</v>
      </c>
      <c r="AL32" s="65">
        <v>0.001062</v>
      </c>
    </row>
    <row r="33" ht="14.25" customHeight="1">
      <c r="A33" s="65">
        <v>-0.006724</v>
      </c>
      <c r="B33" s="65">
        <v>-0.006079</v>
      </c>
      <c r="C33" s="65">
        <v>-0.005056</v>
      </c>
      <c r="D33" s="65">
        <v>-0.00444</v>
      </c>
      <c r="E33" s="65">
        <v>-0.003892</v>
      </c>
      <c r="F33" s="65">
        <v>-0.003527</v>
      </c>
      <c r="G33" s="65">
        <v>-0.003056</v>
      </c>
      <c r="H33" s="65">
        <v>-0.002588</v>
      </c>
      <c r="I33" s="65">
        <v>-0.002381</v>
      </c>
      <c r="J33" s="65">
        <v>-0.002084</v>
      </c>
      <c r="K33" s="65">
        <v>-0.001893</v>
      </c>
      <c r="L33" s="65">
        <v>-0.001757</v>
      </c>
      <c r="M33" s="65">
        <v>-0.0016</v>
      </c>
      <c r="N33" s="65">
        <v>-0.001571</v>
      </c>
      <c r="O33" s="65">
        <v>-0.001465</v>
      </c>
      <c r="P33" s="65">
        <v>-0.001425</v>
      </c>
      <c r="Q33" s="65">
        <v>-0.001447</v>
      </c>
      <c r="R33" s="65">
        <v>-0.001273</v>
      </c>
      <c r="S33" s="65">
        <v>-0.001217</v>
      </c>
      <c r="T33" s="65">
        <v>-0.00102</v>
      </c>
      <c r="U33" s="65">
        <v>-0.001004</v>
      </c>
      <c r="V33" s="65">
        <v>-9.36E-4</v>
      </c>
      <c r="W33" s="65">
        <v>-7.54E-4</v>
      </c>
      <c r="X33" s="65">
        <v>-4.48E-4</v>
      </c>
      <c r="Y33" s="65">
        <v>-2.62E-4</v>
      </c>
      <c r="Z33" s="65">
        <v>0.0</v>
      </c>
      <c r="AA33" s="65">
        <v>3.24E-4</v>
      </c>
      <c r="AB33" s="65">
        <v>8.53E-4</v>
      </c>
      <c r="AC33" s="65">
        <v>8.86E-4</v>
      </c>
      <c r="AD33" s="65">
        <v>9.06E-4</v>
      </c>
      <c r="AE33" s="65">
        <v>0.001074</v>
      </c>
      <c r="AF33" s="65">
        <v>0.001175</v>
      </c>
      <c r="AG33" s="65">
        <v>0.001057</v>
      </c>
      <c r="AH33" s="65">
        <v>9.06E-4</v>
      </c>
      <c r="AI33" s="65">
        <v>8.35E-4</v>
      </c>
      <c r="AJ33" s="65">
        <v>7.85E-4</v>
      </c>
      <c r="AK33" s="65">
        <v>6.79E-4</v>
      </c>
      <c r="AL33" s="65">
        <v>8.75E-4</v>
      </c>
    </row>
    <row r="34" ht="14.25" customHeight="1">
      <c r="A34" s="65">
        <v>-0.006694</v>
      </c>
      <c r="B34" s="65">
        <v>-0.006069</v>
      </c>
      <c r="C34" s="65">
        <v>-0.005124</v>
      </c>
      <c r="D34" s="65">
        <v>-0.004473</v>
      </c>
      <c r="E34" s="65">
        <v>-0.004095</v>
      </c>
      <c r="F34" s="65">
        <v>-0.003494</v>
      </c>
      <c r="G34" s="65">
        <v>-0.003041</v>
      </c>
      <c r="H34" s="65">
        <v>-0.002689</v>
      </c>
      <c r="I34" s="65">
        <v>-0.002618</v>
      </c>
      <c r="J34" s="65">
        <v>-0.002166</v>
      </c>
      <c r="K34" s="65">
        <v>-0.001865</v>
      </c>
      <c r="L34" s="65">
        <v>-0.001795</v>
      </c>
      <c r="M34" s="65">
        <v>-0.001606</v>
      </c>
      <c r="N34" s="65">
        <v>-0.00164</v>
      </c>
      <c r="O34" s="65">
        <v>-0.001604</v>
      </c>
      <c r="P34" s="65">
        <v>-0.001491</v>
      </c>
      <c r="Q34" s="65">
        <v>-0.001318</v>
      </c>
      <c r="R34" s="65">
        <v>-0.001081</v>
      </c>
      <c r="S34" s="65">
        <v>-0.00119</v>
      </c>
      <c r="T34" s="65">
        <v>-0.001081</v>
      </c>
      <c r="U34" s="65">
        <v>-0.001106</v>
      </c>
      <c r="V34" s="65">
        <v>-9.46E-4</v>
      </c>
      <c r="W34" s="65">
        <v>-7.49E-4</v>
      </c>
      <c r="X34" s="65">
        <v>-4.7E-4</v>
      </c>
      <c r="Y34" s="65">
        <v>-3.09E-4</v>
      </c>
      <c r="Z34" s="65">
        <v>0.0</v>
      </c>
      <c r="AA34" s="65">
        <v>2.94E-4</v>
      </c>
      <c r="AB34" s="65">
        <v>8.35E-4</v>
      </c>
      <c r="AC34" s="65">
        <v>0.001003</v>
      </c>
      <c r="AD34" s="65">
        <v>9.86E-4</v>
      </c>
      <c r="AE34" s="65">
        <v>0.001153</v>
      </c>
      <c r="AF34" s="65">
        <v>0.001168</v>
      </c>
      <c r="AG34" s="65">
        <v>0.001275</v>
      </c>
      <c r="AH34" s="65">
        <v>0.001019</v>
      </c>
      <c r="AI34" s="65">
        <v>0.001007</v>
      </c>
      <c r="AJ34" s="65">
        <v>0.001044</v>
      </c>
      <c r="AK34" s="65">
        <v>0.00102</v>
      </c>
      <c r="AL34" s="65">
        <v>0.001131</v>
      </c>
    </row>
    <row r="35" ht="14.25" customHeight="1">
      <c r="A35" s="65">
        <v>-0.006342</v>
      </c>
      <c r="B35" s="65">
        <v>-0.005718</v>
      </c>
      <c r="C35" s="65">
        <v>-0.004776</v>
      </c>
      <c r="D35" s="65">
        <v>-0.004095</v>
      </c>
      <c r="E35" s="65">
        <v>-0.003633</v>
      </c>
      <c r="F35" s="65">
        <v>-0.003209</v>
      </c>
      <c r="G35" s="65">
        <v>-0.002804</v>
      </c>
      <c r="H35" s="65">
        <v>-0.002437</v>
      </c>
      <c r="I35" s="65">
        <v>-0.002065</v>
      </c>
      <c r="J35" s="65">
        <v>-0.001776</v>
      </c>
      <c r="K35" s="65">
        <v>-0.001631</v>
      </c>
      <c r="L35" s="65">
        <v>-0.00153</v>
      </c>
      <c r="M35" s="65">
        <v>-0.001369</v>
      </c>
      <c r="N35" s="65">
        <v>-0.001426</v>
      </c>
      <c r="O35" s="65">
        <v>-0.001269</v>
      </c>
      <c r="P35" s="65">
        <v>-0.00129</v>
      </c>
      <c r="Q35" s="65">
        <v>-0.001232</v>
      </c>
      <c r="R35" s="65">
        <v>-9.72E-4</v>
      </c>
      <c r="S35" s="65">
        <v>-0.001006</v>
      </c>
      <c r="T35" s="65">
        <v>-8.2E-4</v>
      </c>
      <c r="U35" s="65">
        <v>-7.94E-4</v>
      </c>
      <c r="V35" s="65">
        <v>-7.4E-4</v>
      </c>
      <c r="W35" s="65">
        <v>-6.22E-4</v>
      </c>
      <c r="X35" s="65">
        <v>-3.92E-4</v>
      </c>
      <c r="Y35" s="65">
        <v>-1.98E-4</v>
      </c>
      <c r="Z35" s="65">
        <v>0.0</v>
      </c>
      <c r="AA35" s="65">
        <v>3.36E-4</v>
      </c>
      <c r="AB35" s="65">
        <v>8.05E-4</v>
      </c>
      <c r="AC35" s="65">
        <v>9.14E-4</v>
      </c>
      <c r="AD35" s="65">
        <v>9.26E-4</v>
      </c>
      <c r="AE35" s="65">
        <v>0.001136</v>
      </c>
      <c r="AF35" s="65">
        <v>0.001247</v>
      </c>
      <c r="AG35" s="65">
        <v>0.001135</v>
      </c>
      <c r="AH35" s="65">
        <v>9.83E-4</v>
      </c>
      <c r="AI35" s="65">
        <v>0.00103</v>
      </c>
      <c r="AJ35" s="65">
        <v>8.37E-4</v>
      </c>
      <c r="AK35" s="65">
        <v>9.37E-4</v>
      </c>
      <c r="AL35" s="65">
        <v>0.001089</v>
      </c>
    </row>
    <row r="36" ht="14.25" customHeight="1">
      <c r="A36" s="65">
        <v>-0.006827</v>
      </c>
      <c r="B36" s="65">
        <v>-0.006164</v>
      </c>
      <c r="C36" s="65">
        <v>-0.005175</v>
      </c>
      <c r="D36" s="65">
        <v>-0.004536</v>
      </c>
      <c r="E36" s="65">
        <v>-0.004064</v>
      </c>
      <c r="F36" s="65">
        <v>-0.003581</v>
      </c>
      <c r="G36" s="65">
        <v>-0.00313</v>
      </c>
      <c r="H36" s="65">
        <v>-0.002708</v>
      </c>
      <c r="I36" s="65">
        <v>-0.002574</v>
      </c>
      <c r="J36" s="65">
        <v>-0.00219</v>
      </c>
      <c r="K36" s="65">
        <v>-0.00199</v>
      </c>
      <c r="L36" s="65">
        <v>-0.001906</v>
      </c>
      <c r="M36" s="65">
        <v>-0.001656</v>
      </c>
      <c r="N36" s="65">
        <v>-0.001682</v>
      </c>
      <c r="O36" s="65">
        <v>-0.001499</v>
      </c>
      <c r="P36" s="65">
        <v>-0.001492</v>
      </c>
      <c r="Q36" s="65">
        <v>-0.00138</v>
      </c>
      <c r="R36" s="65">
        <v>-0.001172</v>
      </c>
      <c r="S36" s="65">
        <v>-0.001157</v>
      </c>
      <c r="T36" s="65">
        <v>-0.001002</v>
      </c>
      <c r="U36" s="65">
        <v>-9.87E-4</v>
      </c>
      <c r="V36" s="65">
        <v>-8.66E-4</v>
      </c>
      <c r="W36" s="65">
        <v>-6.76E-4</v>
      </c>
      <c r="X36" s="65">
        <v>-3.92E-4</v>
      </c>
      <c r="Y36" s="65">
        <v>-2.3E-4</v>
      </c>
      <c r="Z36" s="65">
        <v>0.0</v>
      </c>
      <c r="AA36" s="65">
        <v>2.93E-4</v>
      </c>
      <c r="AB36" s="65">
        <v>7.52E-4</v>
      </c>
      <c r="AC36" s="65">
        <v>8.33E-4</v>
      </c>
      <c r="AD36" s="65">
        <v>8.25E-4</v>
      </c>
      <c r="AE36" s="65">
        <v>9.82E-4</v>
      </c>
      <c r="AF36" s="65">
        <v>0.001089</v>
      </c>
      <c r="AG36" s="65">
        <v>9.94E-4</v>
      </c>
      <c r="AH36" s="65">
        <v>9.01E-4</v>
      </c>
      <c r="AI36" s="65">
        <v>8.03E-4</v>
      </c>
      <c r="AJ36" s="65">
        <v>7.8E-4</v>
      </c>
      <c r="AK36" s="65">
        <v>7.05E-4</v>
      </c>
      <c r="AL36" s="65">
        <v>8.93E-4</v>
      </c>
    </row>
    <row r="37" ht="14.25" customHeight="1">
      <c r="A37" s="65">
        <v>-0.006664</v>
      </c>
      <c r="B37" s="65">
        <v>-0.006013</v>
      </c>
      <c r="C37" s="65">
        <v>-0.005088</v>
      </c>
      <c r="D37" s="65">
        <v>-0.004427</v>
      </c>
      <c r="E37" s="65">
        <v>-0.003994</v>
      </c>
      <c r="F37" s="65">
        <v>-0.003494</v>
      </c>
      <c r="G37" s="65">
        <v>-0.003017</v>
      </c>
      <c r="H37" s="65">
        <v>-0.002685</v>
      </c>
      <c r="I37" s="65">
        <v>-0.002513</v>
      </c>
      <c r="J37" s="65">
        <v>-0.002171</v>
      </c>
      <c r="K37" s="65">
        <v>-0.001853</v>
      </c>
      <c r="L37" s="65">
        <v>-0.001723</v>
      </c>
      <c r="M37" s="65">
        <v>-0.001607</v>
      </c>
      <c r="N37" s="65">
        <v>-0.001584</v>
      </c>
      <c r="O37" s="65">
        <v>-0.001513</v>
      </c>
      <c r="P37" s="65">
        <v>-0.001431</v>
      </c>
      <c r="Q37" s="65">
        <v>-0.001217</v>
      </c>
      <c r="R37" s="65">
        <v>-9.47E-4</v>
      </c>
      <c r="S37" s="65">
        <v>-0.001143</v>
      </c>
      <c r="T37" s="65">
        <v>-9.66E-4</v>
      </c>
      <c r="U37" s="65">
        <v>-9.81E-4</v>
      </c>
      <c r="V37" s="65">
        <v>-8.07E-4</v>
      </c>
      <c r="W37" s="65">
        <v>-6.63E-4</v>
      </c>
      <c r="X37" s="65">
        <v>-3.88E-4</v>
      </c>
      <c r="Y37" s="65">
        <v>-2.17E-4</v>
      </c>
      <c r="Z37" s="65">
        <v>0.0</v>
      </c>
      <c r="AA37" s="65">
        <v>2.48E-4</v>
      </c>
      <c r="AB37" s="65">
        <v>6.96E-4</v>
      </c>
      <c r="AC37" s="65">
        <v>8.34E-4</v>
      </c>
      <c r="AD37" s="65">
        <v>8.12E-4</v>
      </c>
      <c r="AE37" s="65">
        <v>0.001024</v>
      </c>
      <c r="AF37" s="65">
        <v>0.0011</v>
      </c>
      <c r="AG37" s="65">
        <v>0.00109</v>
      </c>
      <c r="AH37" s="65">
        <v>9.56E-4</v>
      </c>
      <c r="AI37" s="65">
        <v>8.46E-4</v>
      </c>
      <c r="AJ37" s="65">
        <v>8.86E-4</v>
      </c>
      <c r="AK37" s="65">
        <v>9.39E-4</v>
      </c>
      <c r="AL37" s="65">
        <v>0.001056</v>
      </c>
    </row>
    <row r="38" ht="14.25" customHeight="1">
      <c r="A38" s="65">
        <v>-0.006379</v>
      </c>
      <c r="B38" s="65">
        <v>-0.005703</v>
      </c>
      <c r="C38" s="65">
        <v>-0.004718</v>
      </c>
      <c r="D38" s="65">
        <v>-0.004112</v>
      </c>
      <c r="E38" s="65">
        <v>-0.003634</v>
      </c>
      <c r="F38" s="65">
        <v>-0.003263</v>
      </c>
      <c r="G38" s="65">
        <v>-0.002791</v>
      </c>
      <c r="H38" s="65">
        <v>-0.002455</v>
      </c>
      <c r="I38" s="65">
        <v>-0.002129</v>
      </c>
      <c r="J38" s="65">
        <v>-0.001878</v>
      </c>
      <c r="K38" s="65">
        <v>-0.001758</v>
      </c>
      <c r="L38" s="65">
        <v>-0.001609</v>
      </c>
      <c r="M38" s="65">
        <v>-0.001402</v>
      </c>
      <c r="N38" s="65">
        <v>-0.001401</v>
      </c>
      <c r="O38" s="65">
        <v>-0.001295</v>
      </c>
      <c r="P38" s="65">
        <v>-0.001209</v>
      </c>
      <c r="Q38" s="65">
        <v>-0.001117</v>
      </c>
      <c r="R38" s="65">
        <v>-9.1E-4</v>
      </c>
      <c r="S38" s="65">
        <v>-9.26E-4</v>
      </c>
      <c r="T38" s="65">
        <v>-7.29E-4</v>
      </c>
      <c r="U38" s="65">
        <v>-6.91E-4</v>
      </c>
      <c r="V38" s="65">
        <v>-6.55E-4</v>
      </c>
      <c r="W38" s="65">
        <v>-5.68E-4</v>
      </c>
      <c r="X38" s="65">
        <v>-2.79E-4</v>
      </c>
      <c r="Y38" s="65">
        <v>-1.44E-4</v>
      </c>
      <c r="Z38" s="65">
        <v>0.0</v>
      </c>
      <c r="AA38" s="65">
        <v>2.2E-4</v>
      </c>
      <c r="AB38" s="65">
        <v>6.61E-4</v>
      </c>
      <c r="AC38" s="65">
        <v>6.48E-4</v>
      </c>
      <c r="AD38" s="65">
        <v>6.71E-4</v>
      </c>
      <c r="AE38" s="65">
        <v>7.81E-4</v>
      </c>
      <c r="AF38" s="65">
        <v>9.3E-4</v>
      </c>
      <c r="AG38" s="65">
        <v>8.02E-4</v>
      </c>
      <c r="AH38" s="65">
        <v>6.4E-4</v>
      </c>
      <c r="AI38" s="65">
        <v>5.59E-4</v>
      </c>
      <c r="AJ38" s="65">
        <v>5.27E-4</v>
      </c>
      <c r="AK38" s="65">
        <v>4.57E-4</v>
      </c>
      <c r="AL38" s="65">
        <v>6.54E-4</v>
      </c>
    </row>
    <row r="39" ht="14.25" customHeight="1">
      <c r="A39" s="65">
        <v>-0.006908</v>
      </c>
      <c r="B39" s="65">
        <v>-0.006144</v>
      </c>
      <c r="C39" s="65">
        <v>-0.005114</v>
      </c>
      <c r="D39" s="65">
        <v>-0.004461</v>
      </c>
      <c r="E39" s="65">
        <v>-0.004008</v>
      </c>
      <c r="F39" s="65">
        <v>-0.003527</v>
      </c>
      <c r="G39" s="65">
        <v>-0.003111</v>
      </c>
      <c r="H39" s="65">
        <v>-0.002728</v>
      </c>
      <c r="I39" s="65">
        <v>-0.002568</v>
      </c>
      <c r="J39" s="65">
        <v>-0.002192</v>
      </c>
      <c r="K39" s="65">
        <v>-0.001946</v>
      </c>
      <c r="L39" s="65">
        <v>-0.001828</v>
      </c>
      <c r="M39" s="65">
        <v>-0.00166</v>
      </c>
      <c r="N39" s="65">
        <v>-0.00161</v>
      </c>
      <c r="O39" s="65">
        <v>-0.001516</v>
      </c>
      <c r="P39" s="65">
        <v>-0.001405</v>
      </c>
      <c r="Q39" s="65">
        <v>-0.001238</v>
      </c>
      <c r="R39" s="65">
        <v>-0.001053</v>
      </c>
      <c r="S39" s="65">
        <v>-0.001067</v>
      </c>
      <c r="T39" s="65">
        <v>-8.96E-4</v>
      </c>
      <c r="U39" s="65">
        <v>-9.1E-4</v>
      </c>
      <c r="V39" s="65">
        <v>-7.51E-4</v>
      </c>
      <c r="W39" s="65">
        <v>-5.66E-4</v>
      </c>
      <c r="X39" s="65">
        <v>-3.58E-4</v>
      </c>
      <c r="Y39" s="65">
        <v>-1.53E-4</v>
      </c>
      <c r="Z39" s="65">
        <v>0.0</v>
      </c>
      <c r="AA39" s="65">
        <v>1.47E-4</v>
      </c>
      <c r="AB39" s="65">
        <v>5.11E-4</v>
      </c>
      <c r="AC39" s="65">
        <v>5.61E-4</v>
      </c>
      <c r="AD39" s="65">
        <v>5.02E-4</v>
      </c>
      <c r="AE39" s="65">
        <v>6.64E-4</v>
      </c>
      <c r="AF39" s="65">
        <v>7.41E-4</v>
      </c>
      <c r="AG39" s="65">
        <v>6.72E-4</v>
      </c>
      <c r="AH39" s="65">
        <v>5.21E-4</v>
      </c>
      <c r="AI39" s="65">
        <v>4.25E-4</v>
      </c>
      <c r="AJ39" s="65">
        <v>3.86E-4</v>
      </c>
      <c r="AK39" s="65">
        <v>3.84E-4</v>
      </c>
      <c r="AL39" s="65">
        <v>6.07E-4</v>
      </c>
    </row>
    <row r="40" ht="14.25" customHeight="1">
      <c r="A40" s="65">
        <v>-0.006441</v>
      </c>
      <c r="B40" s="65">
        <v>-0.005687</v>
      </c>
      <c r="C40" s="65">
        <v>-0.004734</v>
      </c>
      <c r="D40" s="65">
        <v>-0.004093</v>
      </c>
      <c r="E40" s="65">
        <v>-0.003693</v>
      </c>
      <c r="F40" s="65">
        <v>-0.003166</v>
      </c>
      <c r="G40" s="65">
        <v>-0.002775</v>
      </c>
      <c r="H40" s="65">
        <v>-0.002418</v>
      </c>
      <c r="I40" s="65">
        <v>-0.002185</v>
      </c>
      <c r="J40" s="65">
        <v>-0.001889</v>
      </c>
      <c r="K40" s="65">
        <v>-0.001607</v>
      </c>
      <c r="L40" s="65">
        <v>-0.001507</v>
      </c>
      <c r="M40" s="65">
        <v>-0.001389</v>
      </c>
      <c r="N40" s="65">
        <v>-0.00135</v>
      </c>
      <c r="O40" s="65">
        <v>-0.001241</v>
      </c>
      <c r="P40" s="65">
        <v>-0.001184</v>
      </c>
      <c r="Q40" s="65">
        <v>-0.001001</v>
      </c>
      <c r="R40" s="65">
        <v>-7.17E-4</v>
      </c>
      <c r="S40" s="65">
        <v>-8.6E-4</v>
      </c>
      <c r="T40" s="65">
        <v>-7.82E-4</v>
      </c>
      <c r="U40" s="65">
        <v>-7.63E-4</v>
      </c>
      <c r="V40" s="65">
        <v>-6.63E-4</v>
      </c>
      <c r="W40" s="65">
        <v>-5.13E-4</v>
      </c>
      <c r="X40" s="65">
        <v>-3.02E-4</v>
      </c>
      <c r="Y40" s="65">
        <v>-1.83E-4</v>
      </c>
      <c r="Z40" s="65">
        <v>0.0</v>
      </c>
      <c r="AA40" s="65">
        <v>1.34E-4</v>
      </c>
      <c r="AB40" s="65">
        <v>5.33E-4</v>
      </c>
      <c r="AC40" s="65">
        <v>5.72E-4</v>
      </c>
      <c r="AD40" s="65">
        <v>5.36E-4</v>
      </c>
      <c r="AE40" s="65">
        <v>7.31E-4</v>
      </c>
      <c r="AF40" s="65">
        <v>8.04E-4</v>
      </c>
      <c r="AG40" s="65">
        <v>6.9E-4</v>
      </c>
      <c r="AH40" s="65">
        <v>5.19E-4</v>
      </c>
      <c r="AI40" s="65">
        <v>4.34E-4</v>
      </c>
      <c r="AJ40" s="65">
        <v>4.33E-4</v>
      </c>
      <c r="AK40" s="65">
        <v>4.44E-4</v>
      </c>
      <c r="AL40" s="65">
        <v>6.27E-4</v>
      </c>
    </row>
    <row r="41" ht="14.25" customHeight="1">
      <c r="A41" s="65">
        <v>-0.006486</v>
      </c>
      <c r="B41" s="65">
        <v>-0.005713</v>
      </c>
      <c r="C41" s="65">
        <v>-0.004705</v>
      </c>
      <c r="D41" s="65">
        <v>-0.004074</v>
      </c>
      <c r="E41" s="65">
        <v>-0.0036</v>
      </c>
      <c r="F41" s="65">
        <v>-0.003237</v>
      </c>
      <c r="G41" s="65">
        <v>-0.002795</v>
      </c>
      <c r="H41" s="65">
        <v>-0.002465</v>
      </c>
      <c r="I41" s="65">
        <v>-0.002182</v>
      </c>
      <c r="J41" s="65">
        <v>-0.00191</v>
      </c>
      <c r="K41" s="65">
        <v>-0.001785</v>
      </c>
      <c r="L41" s="65">
        <v>-0.001634</v>
      </c>
      <c r="M41" s="65">
        <v>-0.001433</v>
      </c>
      <c r="N41" s="65">
        <v>-0.001427</v>
      </c>
      <c r="O41" s="65">
        <v>-0.001281</v>
      </c>
      <c r="P41" s="65">
        <v>-0.001193</v>
      </c>
      <c r="Q41" s="65">
        <v>-0.001057</v>
      </c>
      <c r="R41" s="65">
        <v>-8.49E-4</v>
      </c>
      <c r="S41" s="65">
        <v>-8.69E-4</v>
      </c>
      <c r="T41" s="65">
        <v>-7.05E-4</v>
      </c>
      <c r="U41" s="65">
        <v>-6.66E-4</v>
      </c>
      <c r="V41" s="65">
        <v>-6.15E-4</v>
      </c>
      <c r="W41" s="65">
        <v>-4.94E-4</v>
      </c>
      <c r="X41" s="65">
        <v>-2.13E-4</v>
      </c>
      <c r="Y41" s="65">
        <v>-1.1E-4</v>
      </c>
      <c r="Z41" s="65">
        <v>0.0</v>
      </c>
      <c r="AA41" s="65">
        <v>8.2E-5</v>
      </c>
      <c r="AB41" s="65">
        <v>4.37E-4</v>
      </c>
      <c r="AC41" s="65">
        <v>3.49E-4</v>
      </c>
      <c r="AD41" s="65">
        <v>3.4E-4</v>
      </c>
      <c r="AE41" s="65">
        <v>4.26E-4</v>
      </c>
      <c r="AF41" s="65">
        <v>4.72E-4</v>
      </c>
      <c r="AG41" s="65">
        <v>3.13E-4</v>
      </c>
      <c r="AH41" s="65">
        <v>1.29E-4</v>
      </c>
      <c r="AI41" s="65">
        <v>1.47E-4</v>
      </c>
      <c r="AJ41" s="65">
        <v>2.7E-5</v>
      </c>
      <c r="AK41" s="65">
        <v>7.2E-5</v>
      </c>
      <c r="AL41" s="65">
        <v>2.8E-4</v>
      </c>
    </row>
    <row r="42" ht="14.25" customHeight="1">
      <c r="A42" s="65">
        <v>-0.00659</v>
      </c>
      <c r="B42" s="65">
        <v>-0.005813</v>
      </c>
      <c r="C42" s="65">
        <v>-0.004821</v>
      </c>
      <c r="D42" s="65">
        <v>-0.004182</v>
      </c>
      <c r="E42" s="65">
        <v>-0.003756</v>
      </c>
      <c r="F42" s="65">
        <v>-0.003244</v>
      </c>
      <c r="G42" s="65">
        <v>-0.002817</v>
      </c>
      <c r="H42" s="65">
        <v>-0.002456</v>
      </c>
      <c r="I42" s="65">
        <v>-0.002299</v>
      </c>
      <c r="J42" s="65">
        <v>-0.001927</v>
      </c>
      <c r="K42" s="65">
        <v>-0.001697</v>
      </c>
      <c r="L42" s="65">
        <v>-0.001579</v>
      </c>
      <c r="M42" s="65">
        <v>-0.001433</v>
      </c>
      <c r="N42" s="65">
        <v>-0.001365</v>
      </c>
      <c r="O42" s="65">
        <v>-0.001249</v>
      </c>
      <c r="P42" s="65">
        <v>-0.001218</v>
      </c>
      <c r="Q42" s="65">
        <v>-0.001026</v>
      </c>
      <c r="R42" s="65">
        <v>-7.78E-4</v>
      </c>
      <c r="S42" s="65">
        <v>-8.87E-4</v>
      </c>
      <c r="T42" s="65">
        <v>-7.95E-4</v>
      </c>
      <c r="U42" s="65">
        <v>-8.19E-4</v>
      </c>
      <c r="V42" s="65">
        <v>-6.85E-4</v>
      </c>
      <c r="W42" s="65">
        <v>-5.26E-4</v>
      </c>
      <c r="X42" s="65">
        <v>-2.81E-4</v>
      </c>
      <c r="Y42" s="65">
        <v>-1.33E-4</v>
      </c>
      <c r="Z42" s="65">
        <v>0.0</v>
      </c>
      <c r="AA42" s="65">
        <v>5.5E-5</v>
      </c>
      <c r="AB42" s="65">
        <v>3.87E-4</v>
      </c>
      <c r="AC42" s="65">
        <v>4.12E-4</v>
      </c>
      <c r="AD42" s="65">
        <v>3.72E-4</v>
      </c>
      <c r="AE42" s="65">
        <v>5.45E-4</v>
      </c>
      <c r="AF42" s="65">
        <v>5.53E-4</v>
      </c>
      <c r="AG42" s="65">
        <v>4.38E-4</v>
      </c>
      <c r="AH42" s="65">
        <v>1.69E-4</v>
      </c>
      <c r="AI42" s="65">
        <v>9.2E-5</v>
      </c>
      <c r="AJ42" s="65">
        <v>6.1E-5</v>
      </c>
      <c r="AK42" s="65">
        <v>5.7E-5</v>
      </c>
      <c r="AL42" s="65">
        <v>2.61E-4</v>
      </c>
    </row>
    <row r="43" ht="14.25" customHeight="1">
      <c r="A43" s="65">
        <v>-0.00605</v>
      </c>
      <c r="B43" s="65">
        <v>-0.005301</v>
      </c>
      <c r="C43" s="65">
        <v>-0.004327</v>
      </c>
      <c r="D43" s="65">
        <v>-0.003686</v>
      </c>
      <c r="E43" s="65">
        <v>-0.003278</v>
      </c>
      <c r="F43" s="65">
        <v>-0.002845</v>
      </c>
      <c r="G43" s="65">
        <v>-0.00245</v>
      </c>
      <c r="H43" s="65">
        <v>-0.002133</v>
      </c>
      <c r="I43" s="65">
        <v>-0.0019</v>
      </c>
      <c r="J43" s="65">
        <v>-0.001609</v>
      </c>
      <c r="K43" s="65">
        <v>-0.00138</v>
      </c>
      <c r="L43" s="65">
        <v>-0.001331</v>
      </c>
      <c r="M43" s="65">
        <v>-0.001173</v>
      </c>
      <c r="N43" s="65">
        <v>-0.001147</v>
      </c>
      <c r="O43" s="65">
        <v>-0.001058</v>
      </c>
      <c r="P43" s="65">
        <v>-9.91E-4</v>
      </c>
      <c r="Q43" s="65">
        <v>-8.31E-4</v>
      </c>
      <c r="R43" s="65">
        <v>-5.73E-4</v>
      </c>
      <c r="S43" s="65">
        <v>-7.03E-4</v>
      </c>
      <c r="T43" s="65">
        <v>-6.61E-4</v>
      </c>
      <c r="U43" s="65">
        <v>-6.54E-4</v>
      </c>
      <c r="V43" s="65">
        <v>-5.77E-4</v>
      </c>
      <c r="W43" s="65">
        <v>-4.93E-4</v>
      </c>
      <c r="X43" s="65">
        <v>-2.18E-4</v>
      </c>
      <c r="Y43" s="65">
        <v>-1.29E-4</v>
      </c>
      <c r="Z43" s="65">
        <v>0.0</v>
      </c>
      <c r="AA43" s="65">
        <v>7.4E-5</v>
      </c>
      <c r="AB43" s="65">
        <v>4.1E-4</v>
      </c>
      <c r="AC43" s="65">
        <v>3.08E-4</v>
      </c>
      <c r="AD43" s="65">
        <v>3.16E-4</v>
      </c>
      <c r="AE43" s="65">
        <v>4.44E-4</v>
      </c>
      <c r="AF43" s="65">
        <v>5.08E-4</v>
      </c>
      <c r="AG43" s="65">
        <v>3.44E-4</v>
      </c>
      <c r="AH43" s="65">
        <v>9.5E-5</v>
      </c>
      <c r="AI43" s="65">
        <v>3.9E-5</v>
      </c>
      <c r="AJ43" s="65">
        <v>-3.4E-5</v>
      </c>
      <c r="AK43" s="65">
        <v>-4.7E-5</v>
      </c>
      <c r="AL43" s="65">
        <v>2.18E-4</v>
      </c>
    </row>
    <row r="44" ht="14.25" customHeight="1">
      <c r="A44" s="65">
        <v>-0.006187</v>
      </c>
      <c r="B44" s="65">
        <v>-0.005402</v>
      </c>
      <c r="C44" s="65">
        <v>-0.004439</v>
      </c>
      <c r="D44" s="65">
        <v>-0.003827</v>
      </c>
      <c r="E44" s="65">
        <v>-0.003437</v>
      </c>
      <c r="F44" s="65">
        <v>-0.003056</v>
      </c>
      <c r="G44" s="65">
        <v>-0.002616</v>
      </c>
      <c r="H44" s="65">
        <v>-0.00231</v>
      </c>
      <c r="I44" s="65">
        <v>-0.002097</v>
      </c>
      <c r="J44" s="65">
        <v>-0.001817</v>
      </c>
      <c r="K44" s="65">
        <v>-0.001653</v>
      </c>
      <c r="L44" s="65">
        <v>-0.001528</v>
      </c>
      <c r="M44" s="65">
        <v>-0.001369</v>
      </c>
      <c r="N44" s="65">
        <v>-0.001313</v>
      </c>
      <c r="O44" s="65">
        <v>-0.001169</v>
      </c>
      <c r="P44" s="65">
        <v>-0.001121</v>
      </c>
      <c r="Q44" s="65">
        <v>-9.69E-4</v>
      </c>
      <c r="R44" s="65">
        <v>-7.72E-4</v>
      </c>
      <c r="S44" s="65">
        <v>-8.04E-4</v>
      </c>
      <c r="T44" s="65">
        <v>-6.99E-4</v>
      </c>
      <c r="U44" s="65">
        <v>-6.74E-4</v>
      </c>
      <c r="V44" s="65">
        <v>-6.13E-4</v>
      </c>
      <c r="W44" s="65">
        <v>-4.71E-4</v>
      </c>
      <c r="X44" s="65">
        <v>-2.27E-4</v>
      </c>
      <c r="Y44" s="65">
        <v>-8.9E-5</v>
      </c>
      <c r="Z44" s="65">
        <v>0.0</v>
      </c>
      <c r="AA44" s="65">
        <v>5.0E-5</v>
      </c>
      <c r="AB44" s="65">
        <v>3.01E-4</v>
      </c>
      <c r="AC44" s="65">
        <v>2.22E-4</v>
      </c>
      <c r="AD44" s="65">
        <v>1.2E-4</v>
      </c>
      <c r="AE44" s="65">
        <v>2.12E-4</v>
      </c>
      <c r="AF44" s="65">
        <v>2.68E-4</v>
      </c>
      <c r="AG44" s="65">
        <v>6.6E-5</v>
      </c>
      <c r="AH44" s="65">
        <v>-1.83E-4</v>
      </c>
      <c r="AI44" s="65">
        <v>-2.08E-4</v>
      </c>
      <c r="AJ44" s="65">
        <v>-2.71E-4</v>
      </c>
      <c r="AK44" s="65">
        <v>-3.03E-4</v>
      </c>
      <c r="AL44" s="65">
        <v>2.6E-5</v>
      </c>
    </row>
    <row r="45" ht="14.25" customHeight="1">
      <c r="A45" s="65">
        <v>-0.00598</v>
      </c>
      <c r="B45" s="65">
        <v>-0.005265</v>
      </c>
      <c r="C45" s="65">
        <v>-0.004321</v>
      </c>
      <c r="D45" s="65">
        <v>-0.003712</v>
      </c>
      <c r="E45" s="65">
        <v>-0.003295</v>
      </c>
      <c r="F45" s="65">
        <v>-0.002842</v>
      </c>
      <c r="G45" s="65">
        <v>-0.0024</v>
      </c>
      <c r="H45" s="65">
        <v>-0.002087</v>
      </c>
      <c r="I45" s="65">
        <v>-0.001914</v>
      </c>
      <c r="J45" s="65">
        <v>-0.001589</v>
      </c>
      <c r="K45" s="65">
        <v>-0.001337</v>
      </c>
      <c r="L45" s="65">
        <v>-0.001262</v>
      </c>
      <c r="M45" s="65">
        <v>-0.001162</v>
      </c>
      <c r="N45" s="65">
        <v>-0.001134</v>
      </c>
      <c r="O45" s="65">
        <v>-0.00104</v>
      </c>
      <c r="P45" s="65">
        <v>-9.92E-4</v>
      </c>
      <c r="Q45" s="65">
        <v>-8.69E-4</v>
      </c>
      <c r="R45" s="65">
        <v>-6.43E-4</v>
      </c>
      <c r="S45" s="65">
        <v>-7.93E-4</v>
      </c>
      <c r="T45" s="65">
        <v>-7.31E-4</v>
      </c>
      <c r="U45" s="65">
        <v>-7.49E-4</v>
      </c>
      <c r="V45" s="65">
        <v>-6.62E-4</v>
      </c>
      <c r="W45" s="65">
        <v>-4.89E-4</v>
      </c>
      <c r="X45" s="65">
        <v>-2.73E-4</v>
      </c>
      <c r="Y45" s="65">
        <v>-1.58E-4</v>
      </c>
      <c r="Z45" s="65">
        <v>0.0</v>
      </c>
      <c r="AA45" s="65">
        <v>2.5E-5</v>
      </c>
      <c r="AB45" s="65">
        <v>3.34E-4</v>
      </c>
      <c r="AC45" s="65">
        <v>2.91E-4</v>
      </c>
      <c r="AD45" s="65">
        <v>2.57E-4</v>
      </c>
      <c r="AE45" s="65">
        <v>4.3E-4</v>
      </c>
      <c r="AF45" s="65">
        <v>4.53E-4</v>
      </c>
      <c r="AG45" s="65">
        <v>2.6E-4</v>
      </c>
      <c r="AH45" s="65">
        <v>-6.1E-5</v>
      </c>
      <c r="AI45" s="65">
        <v>-1.44E-4</v>
      </c>
      <c r="AJ45" s="65">
        <v>-1.74E-4</v>
      </c>
      <c r="AK45" s="65">
        <v>-1.74E-4</v>
      </c>
      <c r="AL45" s="65">
        <v>1.27E-4</v>
      </c>
    </row>
    <row r="46" ht="14.25" customHeight="1">
      <c r="A46" s="65">
        <v>-0.003676</v>
      </c>
      <c r="B46" s="65">
        <v>-0.003236</v>
      </c>
      <c r="C46" s="65">
        <v>-0.002476</v>
      </c>
      <c r="D46" s="65">
        <v>-0.001941</v>
      </c>
      <c r="E46" s="65">
        <v>-0.001616</v>
      </c>
      <c r="F46" s="65">
        <v>-0.001297</v>
      </c>
      <c r="G46" s="65">
        <v>-9.59E-4</v>
      </c>
      <c r="H46" s="65">
        <v>-7.43E-4</v>
      </c>
      <c r="I46" s="65">
        <v>-5.76E-4</v>
      </c>
      <c r="J46" s="65">
        <v>-3.48E-4</v>
      </c>
      <c r="K46" s="65">
        <v>-2.71E-4</v>
      </c>
      <c r="L46" s="65">
        <v>-2.54E-4</v>
      </c>
      <c r="M46" s="65">
        <v>-1.66E-4</v>
      </c>
      <c r="N46" s="65">
        <v>-2.46E-4</v>
      </c>
      <c r="O46" s="65">
        <v>-2.63E-4</v>
      </c>
      <c r="P46" s="65">
        <v>-3.8E-4</v>
      </c>
      <c r="Q46" s="65">
        <v>-3.12E-4</v>
      </c>
      <c r="R46" s="65">
        <v>-2.05E-4</v>
      </c>
      <c r="S46" s="65">
        <v>-4.42E-4</v>
      </c>
      <c r="T46" s="65">
        <v>-4.32E-4</v>
      </c>
      <c r="U46" s="65">
        <v>-5.11E-4</v>
      </c>
      <c r="V46" s="65">
        <v>-5.27E-4</v>
      </c>
      <c r="W46" s="65">
        <v>-4.4E-4</v>
      </c>
      <c r="X46" s="65">
        <v>-1.67E-4</v>
      </c>
      <c r="Y46" s="65">
        <v>-4.6E-5</v>
      </c>
      <c r="Z46" s="65">
        <v>0.0</v>
      </c>
      <c r="AA46" s="65">
        <v>9.9E-5</v>
      </c>
      <c r="AB46" s="65">
        <v>3.95E-4</v>
      </c>
      <c r="AC46" s="65">
        <v>2.77E-4</v>
      </c>
      <c r="AD46" s="65">
        <v>2.34E-4</v>
      </c>
      <c r="AE46" s="65">
        <v>4.2E-4</v>
      </c>
      <c r="AF46" s="65">
        <v>4.38E-4</v>
      </c>
      <c r="AG46" s="65">
        <v>2.14E-4</v>
      </c>
      <c r="AH46" s="65">
        <v>-1.09E-4</v>
      </c>
      <c r="AI46" s="65">
        <v>-1.37E-4</v>
      </c>
      <c r="AJ46" s="65">
        <v>-1.48E-4</v>
      </c>
      <c r="AK46" s="65">
        <v>-1.6E-4</v>
      </c>
      <c r="AL46" s="65">
        <v>3.22E-4</v>
      </c>
    </row>
    <row r="47" ht="14.25" customHeight="1">
      <c r="A47" s="65">
        <v>-0.003859</v>
      </c>
      <c r="B47" s="65">
        <v>-0.003437</v>
      </c>
      <c r="C47" s="65">
        <v>-0.002677</v>
      </c>
      <c r="D47" s="65">
        <v>-0.002183</v>
      </c>
      <c r="E47" s="65">
        <v>-0.001896</v>
      </c>
      <c r="F47" s="65">
        <v>-0.001575</v>
      </c>
      <c r="G47" s="65">
        <v>-0.001252</v>
      </c>
      <c r="H47" s="65">
        <v>-9.91E-4</v>
      </c>
      <c r="I47" s="65">
        <v>-9.38E-4</v>
      </c>
      <c r="J47" s="65">
        <v>-6.65E-4</v>
      </c>
      <c r="K47" s="65">
        <v>-5.06E-4</v>
      </c>
      <c r="L47" s="65">
        <v>-4.56E-4</v>
      </c>
      <c r="M47" s="65">
        <v>-4.37E-4</v>
      </c>
      <c r="N47" s="65">
        <v>-4.98E-4</v>
      </c>
      <c r="O47" s="65">
        <v>-4.78E-4</v>
      </c>
      <c r="P47" s="65">
        <v>-5.11E-4</v>
      </c>
      <c r="Q47" s="65">
        <v>-4.7E-4</v>
      </c>
      <c r="R47" s="65">
        <v>-3.11E-4</v>
      </c>
      <c r="S47" s="65">
        <v>-5.15E-4</v>
      </c>
      <c r="T47" s="65">
        <v>-5.16E-4</v>
      </c>
      <c r="U47" s="65">
        <v>-5.64E-4</v>
      </c>
      <c r="V47" s="65">
        <v>-5.0E-4</v>
      </c>
      <c r="W47" s="65">
        <v>-4.02E-4</v>
      </c>
      <c r="X47" s="65">
        <v>-2.02E-4</v>
      </c>
      <c r="Y47" s="65">
        <v>-9.8E-5</v>
      </c>
      <c r="Z47" s="65">
        <v>0.0</v>
      </c>
      <c r="AA47" s="65">
        <v>6.0E-6</v>
      </c>
      <c r="AB47" s="65">
        <v>2.91E-4</v>
      </c>
      <c r="AC47" s="65">
        <v>1.67E-4</v>
      </c>
      <c r="AD47" s="65">
        <v>1.12E-4</v>
      </c>
      <c r="AE47" s="65">
        <v>2.66E-4</v>
      </c>
      <c r="AF47" s="65">
        <v>2.82E-4</v>
      </c>
      <c r="AG47" s="65">
        <v>9.0E-6</v>
      </c>
      <c r="AH47" s="65">
        <v>-1.82E-4</v>
      </c>
      <c r="AI47" s="65">
        <v>-2.32E-4</v>
      </c>
      <c r="AJ47" s="65">
        <v>-2.44E-4</v>
      </c>
      <c r="AK47" s="65">
        <v>-1.66E-4</v>
      </c>
      <c r="AL47" s="65">
        <v>2.96E-4</v>
      </c>
    </row>
    <row r="48" ht="14.25" customHeight="1">
      <c r="A48" s="65">
        <v>-0.004087</v>
      </c>
      <c r="B48" s="65">
        <v>-0.003675</v>
      </c>
      <c r="C48" s="65">
        <v>-0.002896</v>
      </c>
      <c r="D48" s="65">
        <v>-0.002361</v>
      </c>
      <c r="E48" s="65">
        <v>-0.002005</v>
      </c>
      <c r="F48" s="65">
        <v>-0.001662</v>
      </c>
      <c r="G48" s="65">
        <v>-0.001332</v>
      </c>
      <c r="H48" s="65">
        <v>-0.001053</v>
      </c>
      <c r="I48" s="65">
        <v>-8.79E-4</v>
      </c>
      <c r="J48" s="65">
        <v>-6.22E-4</v>
      </c>
      <c r="K48" s="65">
        <v>-4.52E-4</v>
      </c>
      <c r="L48" s="65">
        <v>-4.13E-4</v>
      </c>
      <c r="M48" s="65">
        <v>-4.1E-4</v>
      </c>
      <c r="N48" s="65">
        <v>-4.83E-4</v>
      </c>
      <c r="O48" s="65">
        <v>-4.91E-4</v>
      </c>
      <c r="P48" s="65">
        <v>-5.42E-4</v>
      </c>
      <c r="Q48" s="65">
        <v>-4.94E-4</v>
      </c>
      <c r="R48" s="65">
        <v>-3.81E-4</v>
      </c>
      <c r="S48" s="65">
        <v>-6.09E-4</v>
      </c>
      <c r="T48" s="65">
        <v>-6.33E-4</v>
      </c>
      <c r="U48" s="65">
        <v>-7.03E-4</v>
      </c>
      <c r="V48" s="65">
        <v>-6.44E-4</v>
      </c>
      <c r="W48" s="65">
        <v>-4.99E-4</v>
      </c>
      <c r="X48" s="65">
        <v>-2.52E-4</v>
      </c>
      <c r="Y48" s="65">
        <v>-1.3E-4</v>
      </c>
      <c r="Z48" s="65">
        <v>0.0</v>
      </c>
      <c r="AA48" s="65">
        <v>9.1E-5</v>
      </c>
      <c r="AB48" s="65">
        <v>4.28E-4</v>
      </c>
      <c r="AC48" s="65">
        <v>3.84E-4</v>
      </c>
      <c r="AD48" s="65">
        <v>3.98E-4</v>
      </c>
      <c r="AE48" s="65">
        <v>5.96E-4</v>
      </c>
      <c r="AF48" s="65">
        <v>6.56E-4</v>
      </c>
      <c r="AG48" s="65">
        <v>4.66E-4</v>
      </c>
      <c r="AH48" s="65">
        <v>9.7E-5</v>
      </c>
      <c r="AI48" s="65">
        <v>3.0E-6</v>
      </c>
      <c r="AJ48" s="65">
        <v>1.6E-5</v>
      </c>
      <c r="AK48" s="65">
        <v>4.3E-5</v>
      </c>
      <c r="AL48" s="65">
        <v>5.14E-4</v>
      </c>
    </row>
    <row r="49" ht="14.25" customHeight="1">
      <c r="A49" s="65">
        <v>-0.004025</v>
      </c>
      <c r="B49" s="65">
        <v>-0.003491</v>
      </c>
      <c r="C49" s="65">
        <v>-0.002682</v>
      </c>
      <c r="D49" s="65">
        <v>-0.002141</v>
      </c>
      <c r="E49" s="65">
        <v>-0.001864</v>
      </c>
      <c r="F49" s="65">
        <v>-0.001584</v>
      </c>
      <c r="G49" s="65">
        <v>-0.001275</v>
      </c>
      <c r="H49" s="65">
        <v>-0.001051</v>
      </c>
      <c r="I49" s="65">
        <v>-9.23E-4</v>
      </c>
      <c r="J49" s="65">
        <v>-7.2E-4</v>
      </c>
      <c r="K49" s="65">
        <v>-5.73E-4</v>
      </c>
      <c r="L49" s="65">
        <v>-5.39E-4</v>
      </c>
      <c r="M49" s="65">
        <v>-4.94E-4</v>
      </c>
      <c r="N49" s="65">
        <v>-5.46E-4</v>
      </c>
      <c r="O49" s="65">
        <v>-5.52E-4</v>
      </c>
      <c r="P49" s="65">
        <v>-5.67E-4</v>
      </c>
      <c r="Q49" s="65">
        <v>-5.08E-4</v>
      </c>
      <c r="R49" s="65">
        <v>-3.88E-4</v>
      </c>
      <c r="S49" s="65">
        <v>-6.18E-4</v>
      </c>
      <c r="T49" s="65">
        <v>-5.87E-4</v>
      </c>
      <c r="U49" s="65">
        <v>-6.62E-4</v>
      </c>
      <c r="V49" s="65">
        <v>-6.32E-4</v>
      </c>
      <c r="W49" s="65">
        <v>-5.04E-4</v>
      </c>
      <c r="X49" s="65">
        <v>-2.68E-4</v>
      </c>
      <c r="Y49" s="65">
        <v>-1.43E-4</v>
      </c>
      <c r="Z49" s="65">
        <v>0.0</v>
      </c>
      <c r="AA49" s="65">
        <v>1.02E-4</v>
      </c>
      <c r="AB49" s="65">
        <v>4.04E-4</v>
      </c>
      <c r="AC49" s="65">
        <v>2.87E-4</v>
      </c>
      <c r="AD49" s="65">
        <v>2.75E-4</v>
      </c>
      <c r="AE49" s="65">
        <v>4.14E-4</v>
      </c>
      <c r="AF49" s="65">
        <v>4.44E-4</v>
      </c>
      <c r="AG49" s="65">
        <v>2.06E-4</v>
      </c>
      <c r="AH49" s="65">
        <v>-8.3E-5</v>
      </c>
      <c r="AI49" s="65">
        <v>-7.1E-5</v>
      </c>
      <c r="AJ49" s="65">
        <v>-8.0E-5</v>
      </c>
      <c r="AK49" s="65">
        <v>-4.2E-5</v>
      </c>
      <c r="AL49" s="65">
        <v>5.5E-4</v>
      </c>
    </row>
    <row r="50" ht="14.25" customHeight="1">
      <c r="A50" s="65">
        <v>-0.00437</v>
      </c>
      <c r="B50" s="65">
        <v>-0.003904</v>
      </c>
      <c r="C50" s="65">
        <v>-0.003129</v>
      </c>
      <c r="D50" s="65">
        <v>-0.002609</v>
      </c>
      <c r="E50" s="65">
        <v>-0.002328</v>
      </c>
      <c r="F50" s="65">
        <v>-0.00202</v>
      </c>
      <c r="G50" s="65">
        <v>-0.001687</v>
      </c>
      <c r="H50" s="65">
        <v>-0.001443</v>
      </c>
      <c r="I50" s="65">
        <v>-0.001315</v>
      </c>
      <c r="J50" s="65">
        <v>-0.001033</v>
      </c>
      <c r="K50" s="65">
        <v>-8.66E-4</v>
      </c>
      <c r="L50" s="65">
        <v>-8.15E-4</v>
      </c>
      <c r="M50" s="65">
        <v>-7.58E-4</v>
      </c>
      <c r="N50" s="65">
        <v>-7.91E-4</v>
      </c>
      <c r="O50" s="65">
        <v>-7.43E-4</v>
      </c>
      <c r="P50" s="65">
        <v>-7.88E-4</v>
      </c>
      <c r="Q50" s="65">
        <v>-7.01E-4</v>
      </c>
      <c r="R50" s="65">
        <v>-5.32E-4</v>
      </c>
      <c r="S50" s="65">
        <v>-7.34E-4</v>
      </c>
      <c r="T50" s="65">
        <v>-6.82E-4</v>
      </c>
      <c r="U50" s="65">
        <v>-7.07E-4</v>
      </c>
      <c r="V50" s="65">
        <v>-6.73E-4</v>
      </c>
      <c r="W50" s="65">
        <v>-5.01E-4</v>
      </c>
      <c r="X50" s="65">
        <v>-2.65E-4</v>
      </c>
      <c r="Y50" s="65">
        <v>-1.62E-4</v>
      </c>
      <c r="Z50" s="65">
        <v>0.0</v>
      </c>
      <c r="AA50" s="65">
        <v>4.4E-5</v>
      </c>
      <c r="AB50" s="65">
        <v>3.63E-4</v>
      </c>
      <c r="AC50" s="65">
        <v>2.87E-4</v>
      </c>
      <c r="AD50" s="65">
        <v>2.83E-4</v>
      </c>
      <c r="AE50" s="65">
        <v>4.72E-4</v>
      </c>
      <c r="AF50" s="65">
        <v>5.3E-4</v>
      </c>
      <c r="AG50" s="65">
        <v>3.14E-4</v>
      </c>
      <c r="AH50" s="65">
        <v>-1.3E-5</v>
      </c>
      <c r="AI50" s="65">
        <v>-5.1E-5</v>
      </c>
      <c r="AJ50" s="65">
        <v>-1.9E-5</v>
      </c>
      <c r="AK50" s="65">
        <v>1.6E-5</v>
      </c>
      <c r="AL50" s="65">
        <v>5.99E-4</v>
      </c>
    </row>
    <row r="51" ht="14.25" customHeight="1">
      <c r="A51" s="65">
        <v>-0.004509</v>
      </c>
      <c r="B51" s="65">
        <v>-0.003972</v>
      </c>
      <c r="C51" s="65">
        <v>-0.003122</v>
      </c>
      <c r="D51" s="65">
        <v>-0.002532</v>
      </c>
      <c r="E51" s="65">
        <v>-0.002188</v>
      </c>
      <c r="F51" s="65">
        <v>-0.001842</v>
      </c>
      <c r="G51" s="65">
        <v>-0.001481</v>
      </c>
      <c r="H51" s="65">
        <v>-0.001224</v>
      </c>
      <c r="I51" s="65">
        <v>-0.001092</v>
      </c>
      <c r="J51" s="65">
        <v>-8.02E-4</v>
      </c>
      <c r="K51" s="65">
        <v>-6.46E-4</v>
      </c>
      <c r="L51" s="65">
        <v>-6.07E-4</v>
      </c>
      <c r="M51" s="65">
        <v>-5.58E-4</v>
      </c>
      <c r="N51" s="65">
        <v>-5.82E-4</v>
      </c>
      <c r="O51" s="65">
        <v>-6.02E-4</v>
      </c>
      <c r="P51" s="65">
        <v>-6.18E-4</v>
      </c>
      <c r="Q51" s="65">
        <v>-5.88E-4</v>
      </c>
      <c r="R51" s="65">
        <v>-4.54E-4</v>
      </c>
      <c r="S51" s="65">
        <v>-7.33E-4</v>
      </c>
      <c r="T51" s="65">
        <v>-7.34E-4</v>
      </c>
      <c r="U51" s="65">
        <v>-8.32E-4</v>
      </c>
      <c r="V51" s="65">
        <v>-7.67E-4</v>
      </c>
      <c r="W51" s="65">
        <v>-6.28E-4</v>
      </c>
      <c r="X51" s="65">
        <v>-3.42E-4</v>
      </c>
      <c r="Y51" s="65">
        <v>-1.87E-4</v>
      </c>
      <c r="Z51" s="65">
        <v>0.0</v>
      </c>
      <c r="AA51" s="65">
        <v>1.29E-4</v>
      </c>
      <c r="AB51" s="65">
        <v>5.01E-4</v>
      </c>
      <c r="AC51" s="65">
        <v>4.73E-4</v>
      </c>
      <c r="AD51" s="65">
        <v>5.13E-4</v>
      </c>
      <c r="AE51" s="65">
        <v>7.22E-4</v>
      </c>
      <c r="AF51" s="65">
        <v>8.18E-4</v>
      </c>
      <c r="AG51" s="65">
        <v>5.45E-4</v>
      </c>
      <c r="AH51" s="65">
        <v>2.2E-4</v>
      </c>
      <c r="AI51" s="65">
        <v>1.05E-4</v>
      </c>
      <c r="AJ51" s="65">
        <v>9.6E-5</v>
      </c>
      <c r="AK51" s="65">
        <v>1.63E-4</v>
      </c>
      <c r="AL51" s="65">
        <v>7.44E-4</v>
      </c>
    </row>
    <row r="52" ht="14.25" customHeight="1">
      <c r="A52" s="65">
        <v>-0.004502</v>
      </c>
      <c r="B52" s="65">
        <v>-0.003927</v>
      </c>
      <c r="C52" s="65">
        <v>-0.00315</v>
      </c>
      <c r="D52" s="65">
        <v>-0.002662</v>
      </c>
      <c r="E52" s="65">
        <v>-0.002371</v>
      </c>
      <c r="F52" s="65">
        <v>-0.002114</v>
      </c>
      <c r="G52" s="65">
        <v>-0.001792</v>
      </c>
      <c r="H52" s="65">
        <v>-0.00157</v>
      </c>
      <c r="I52" s="65">
        <v>-0.001438</v>
      </c>
      <c r="J52" s="65">
        <v>-0.001211</v>
      </c>
      <c r="K52" s="65">
        <v>-0.001049</v>
      </c>
      <c r="L52" s="65">
        <v>-9.83E-4</v>
      </c>
      <c r="M52" s="65">
        <v>-9.37E-4</v>
      </c>
      <c r="N52" s="65">
        <v>-9.21E-4</v>
      </c>
      <c r="O52" s="65">
        <v>-9.14E-4</v>
      </c>
      <c r="P52" s="65">
        <v>-8.69E-4</v>
      </c>
      <c r="Q52" s="65">
        <v>-7.77E-4</v>
      </c>
      <c r="R52" s="65">
        <v>-5.95E-4</v>
      </c>
      <c r="S52" s="65">
        <v>-7.51E-4</v>
      </c>
      <c r="T52" s="65">
        <v>-7.0E-4</v>
      </c>
      <c r="U52" s="65">
        <v>-7.54E-4</v>
      </c>
      <c r="V52" s="65">
        <v>-6.88E-4</v>
      </c>
      <c r="W52" s="65">
        <v>-5.22E-4</v>
      </c>
      <c r="X52" s="65">
        <v>-2.67E-4</v>
      </c>
      <c r="Y52" s="65">
        <v>-1.75E-4</v>
      </c>
      <c r="Z52" s="65">
        <v>0.0</v>
      </c>
      <c r="AA52" s="65">
        <v>9.7E-5</v>
      </c>
      <c r="AB52" s="65">
        <v>4.35E-4</v>
      </c>
      <c r="AC52" s="65">
        <v>3.16E-4</v>
      </c>
      <c r="AD52" s="65">
        <v>2.79E-4</v>
      </c>
      <c r="AE52" s="65">
        <v>4.31E-4</v>
      </c>
      <c r="AF52" s="65">
        <v>4.13E-4</v>
      </c>
      <c r="AG52" s="65">
        <v>1.77E-4</v>
      </c>
      <c r="AH52" s="65">
        <v>-7.3E-5</v>
      </c>
      <c r="AI52" s="65">
        <v>-6.0E-5</v>
      </c>
      <c r="AJ52" s="65">
        <v>1.1E-5</v>
      </c>
      <c r="AK52" s="65">
        <v>7.0E-5</v>
      </c>
      <c r="AL52" s="65">
        <v>7.17E-4</v>
      </c>
    </row>
    <row r="53" ht="14.25" customHeight="1">
      <c r="A53" s="65">
        <v>-0.004553</v>
      </c>
      <c r="B53" s="65">
        <v>-0.004063</v>
      </c>
      <c r="C53" s="65">
        <v>-0.003242</v>
      </c>
      <c r="D53" s="65">
        <v>-0.002765</v>
      </c>
      <c r="E53" s="65">
        <v>-0.002485</v>
      </c>
      <c r="F53" s="65">
        <v>-0.002165</v>
      </c>
      <c r="G53" s="65">
        <v>-0.00181</v>
      </c>
      <c r="H53" s="65">
        <v>-0.001574</v>
      </c>
      <c r="I53" s="65">
        <v>-0.001423</v>
      </c>
      <c r="J53" s="65">
        <v>-0.001199</v>
      </c>
      <c r="K53" s="65">
        <v>-0.001011</v>
      </c>
      <c r="L53" s="65">
        <v>-9.51E-4</v>
      </c>
      <c r="M53" s="65">
        <v>-8.82E-4</v>
      </c>
      <c r="N53" s="65">
        <v>-9.43E-4</v>
      </c>
      <c r="O53" s="65">
        <v>-8.99E-4</v>
      </c>
      <c r="P53" s="65">
        <v>-9.08E-4</v>
      </c>
      <c r="Q53" s="65">
        <v>-8.44E-4</v>
      </c>
      <c r="R53" s="65">
        <v>-6.84E-4</v>
      </c>
      <c r="S53" s="65">
        <v>-8.95E-4</v>
      </c>
      <c r="T53" s="65">
        <v>-8.31E-4</v>
      </c>
      <c r="U53" s="65">
        <v>-8.66E-4</v>
      </c>
      <c r="V53" s="65">
        <v>-7.95E-4</v>
      </c>
      <c r="W53" s="65">
        <v>-6.42E-4</v>
      </c>
      <c r="X53" s="65">
        <v>-3.1E-4</v>
      </c>
      <c r="Y53" s="65">
        <v>-1.61E-4</v>
      </c>
      <c r="Z53" s="65">
        <v>0.0</v>
      </c>
      <c r="AA53" s="65">
        <v>1.05E-4</v>
      </c>
      <c r="AB53" s="65">
        <v>4.64E-4</v>
      </c>
      <c r="AC53" s="65">
        <v>3.94E-4</v>
      </c>
      <c r="AD53" s="65">
        <v>4.31E-4</v>
      </c>
      <c r="AE53" s="65">
        <v>6.92E-4</v>
      </c>
      <c r="AF53" s="65">
        <v>7.66E-4</v>
      </c>
      <c r="AG53" s="65">
        <v>5.28E-4</v>
      </c>
      <c r="AH53" s="65">
        <v>1.76E-4</v>
      </c>
      <c r="AI53" s="65">
        <v>1.15E-4</v>
      </c>
      <c r="AJ53" s="65">
        <v>1.33E-4</v>
      </c>
      <c r="AK53" s="65">
        <v>2.21E-4</v>
      </c>
      <c r="AL53" s="65">
        <v>8.57E-4</v>
      </c>
    </row>
    <row r="54" ht="14.25" customHeight="1">
      <c r="A54" s="65">
        <v>-0.004972</v>
      </c>
      <c r="B54" s="65">
        <v>-0.004436</v>
      </c>
      <c r="C54" s="65">
        <v>-0.00348</v>
      </c>
      <c r="D54" s="65">
        <v>-0.002823</v>
      </c>
      <c r="E54" s="65">
        <v>-0.002478</v>
      </c>
      <c r="F54" s="65">
        <v>-0.002124</v>
      </c>
      <c r="G54" s="65">
        <v>-0.001744</v>
      </c>
      <c r="H54" s="65">
        <v>-0.001506</v>
      </c>
      <c r="I54" s="65">
        <v>-0.001367</v>
      </c>
      <c r="J54" s="65">
        <v>-0.001115</v>
      </c>
      <c r="K54" s="65">
        <v>-9.54E-4</v>
      </c>
      <c r="L54" s="65">
        <v>-9.18E-4</v>
      </c>
      <c r="M54" s="65">
        <v>-8.0E-4</v>
      </c>
      <c r="N54" s="65">
        <v>-8.17E-4</v>
      </c>
      <c r="O54" s="65">
        <v>-8.1E-4</v>
      </c>
      <c r="P54" s="65">
        <v>-8.31E-4</v>
      </c>
      <c r="Q54" s="65">
        <v>-7.31E-4</v>
      </c>
      <c r="R54" s="65">
        <v>-6.09E-4</v>
      </c>
      <c r="S54" s="65">
        <v>-8.57E-4</v>
      </c>
      <c r="T54" s="65">
        <v>-8.76E-4</v>
      </c>
      <c r="U54" s="65">
        <v>-9.69E-4</v>
      </c>
      <c r="V54" s="65">
        <v>-9.24E-4</v>
      </c>
      <c r="W54" s="65">
        <v>-7.59E-4</v>
      </c>
      <c r="X54" s="65">
        <v>-4.45E-4</v>
      </c>
      <c r="Y54" s="65">
        <v>-2.59E-4</v>
      </c>
      <c r="Z54" s="65">
        <v>0.0</v>
      </c>
      <c r="AA54" s="65">
        <v>1.33E-4</v>
      </c>
      <c r="AB54" s="65">
        <v>5.52E-4</v>
      </c>
      <c r="AC54" s="65">
        <v>5.15E-4</v>
      </c>
      <c r="AD54" s="65">
        <v>5.35E-4</v>
      </c>
      <c r="AE54" s="65">
        <v>7.92E-4</v>
      </c>
      <c r="AF54" s="65">
        <v>8.29E-4</v>
      </c>
      <c r="AG54" s="65">
        <v>5.82E-4</v>
      </c>
      <c r="AH54" s="65">
        <v>2.29E-4</v>
      </c>
      <c r="AI54" s="65">
        <v>1.67E-4</v>
      </c>
      <c r="AJ54" s="65">
        <v>1.53E-4</v>
      </c>
      <c r="AK54" s="65">
        <v>1.94E-4</v>
      </c>
      <c r="AL54" s="65">
        <v>8.99E-4</v>
      </c>
    </row>
    <row r="55" ht="14.25" customHeight="1">
      <c r="A55" s="65">
        <v>-0.004882</v>
      </c>
      <c r="B55" s="65">
        <v>-0.004301</v>
      </c>
      <c r="C55" s="65">
        <v>-0.003487</v>
      </c>
      <c r="D55" s="65">
        <v>-0.003003</v>
      </c>
      <c r="E55" s="65">
        <v>-0.002708</v>
      </c>
      <c r="F55" s="65">
        <v>-0.002466</v>
      </c>
      <c r="G55" s="65">
        <v>-0.002164</v>
      </c>
      <c r="H55" s="65">
        <v>-0.001931</v>
      </c>
      <c r="I55" s="65">
        <v>-0.001824</v>
      </c>
      <c r="J55" s="65">
        <v>-0.001569</v>
      </c>
      <c r="K55" s="65">
        <v>-0.001362</v>
      </c>
      <c r="L55" s="65">
        <v>-0.001332</v>
      </c>
      <c r="M55" s="65">
        <v>-0.001242</v>
      </c>
      <c r="N55" s="65">
        <v>-0.001275</v>
      </c>
      <c r="O55" s="65">
        <v>-0.001189</v>
      </c>
      <c r="P55" s="65">
        <v>-0.001144</v>
      </c>
      <c r="Q55" s="65">
        <v>-9.93E-4</v>
      </c>
      <c r="R55" s="65">
        <v>-8.12E-4</v>
      </c>
      <c r="S55" s="65">
        <v>-9.84E-4</v>
      </c>
      <c r="T55" s="65">
        <v>-9.06E-4</v>
      </c>
      <c r="U55" s="65">
        <v>-9.1E-4</v>
      </c>
      <c r="V55" s="65">
        <v>-8.01E-4</v>
      </c>
      <c r="W55" s="65">
        <v>-6.07E-4</v>
      </c>
      <c r="X55" s="65">
        <v>-3.18E-4</v>
      </c>
      <c r="Y55" s="65">
        <v>-1.8E-4</v>
      </c>
      <c r="Z55" s="65">
        <v>0.0</v>
      </c>
      <c r="AA55" s="65">
        <v>1.04E-4</v>
      </c>
      <c r="AB55" s="65">
        <v>4.44E-4</v>
      </c>
      <c r="AC55" s="65">
        <v>3.41E-4</v>
      </c>
      <c r="AD55" s="65">
        <v>3.1E-4</v>
      </c>
      <c r="AE55" s="65">
        <v>4.71E-4</v>
      </c>
      <c r="AF55" s="65">
        <v>4.78E-4</v>
      </c>
      <c r="AG55" s="65">
        <v>2.51E-4</v>
      </c>
      <c r="AH55" s="65">
        <v>-6.1E-5</v>
      </c>
      <c r="AI55" s="65">
        <v>-4.8E-5</v>
      </c>
      <c r="AJ55" s="65">
        <v>9.1E-5</v>
      </c>
      <c r="AK55" s="65">
        <v>1.71E-4</v>
      </c>
      <c r="AL55" s="65">
        <v>9.24E-4</v>
      </c>
    </row>
    <row r="56" ht="14.25" customHeight="1">
      <c r="A56" s="65">
        <v>-0.004815</v>
      </c>
      <c r="B56" s="65">
        <v>-0.004326</v>
      </c>
      <c r="C56" s="65">
        <v>-0.003543</v>
      </c>
      <c r="D56" s="65">
        <v>-0.003026</v>
      </c>
      <c r="E56" s="65">
        <v>-0.002731</v>
      </c>
      <c r="F56" s="65">
        <v>-0.002406</v>
      </c>
      <c r="G56" s="65">
        <v>-0.002017</v>
      </c>
      <c r="H56" s="65">
        <v>-0.001784</v>
      </c>
      <c r="I56" s="65">
        <v>-0.001623</v>
      </c>
      <c r="J56" s="65">
        <v>-0.001355</v>
      </c>
      <c r="K56" s="65">
        <v>-0.001216</v>
      </c>
      <c r="L56" s="65">
        <v>-0.001178</v>
      </c>
      <c r="M56" s="65">
        <v>-0.001064</v>
      </c>
      <c r="N56" s="65">
        <v>-0.001072</v>
      </c>
      <c r="O56" s="65">
        <v>-0.001052</v>
      </c>
      <c r="P56" s="65">
        <v>-0.001018</v>
      </c>
      <c r="Q56" s="65">
        <v>-9.16E-4</v>
      </c>
      <c r="R56" s="65">
        <v>-7.69E-4</v>
      </c>
      <c r="S56" s="65">
        <v>-9.55E-4</v>
      </c>
      <c r="T56" s="65">
        <v>-8.8E-4</v>
      </c>
      <c r="U56" s="65">
        <v>-9.11E-4</v>
      </c>
      <c r="V56" s="65">
        <v>-8.33E-4</v>
      </c>
      <c r="W56" s="65">
        <v>-6.18E-4</v>
      </c>
      <c r="X56" s="65">
        <v>-3.25E-4</v>
      </c>
      <c r="Y56" s="65">
        <v>-1.78E-4</v>
      </c>
      <c r="Z56" s="65">
        <v>0.0</v>
      </c>
      <c r="AA56" s="65">
        <v>1.38E-4</v>
      </c>
      <c r="AB56" s="65">
        <v>5.11E-4</v>
      </c>
      <c r="AC56" s="65">
        <v>4.39E-4</v>
      </c>
      <c r="AD56" s="65">
        <v>5.14E-4</v>
      </c>
      <c r="AE56" s="65">
        <v>7.95E-4</v>
      </c>
      <c r="AF56" s="65">
        <v>9.58E-4</v>
      </c>
      <c r="AG56" s="65">
        <v>6.61E-4</v>
      </c>
      <c r="AH56" s="65">
        <v>2.84E-4</v>
      </c>
      <c r="AI56" s="65">
        <v>2.14E-4</v>
      </c>
      <c r="AJ56" s="65">
        <v>2.58E-4</v>
      </c>
      <c r="AK56" s="65">
        <v>3.28E-4</v>
      </c>
      <c r="AL56" s="65">
        <v>0.001057</v>
      </c>
    </row>
    <row r="57" ht="14.25" customHeight="1">
      <c r="A57" s="65">
        <v>-0.005378</v>
      </c>
      <c r="B57" s="65">
        <v>-0.004744</v>
      </c>
      <c r="C57" s="65">
        <v>-0.003808</v>
      </c>
      <c r="D57" s="65">
        <v>-0.003157</v>
      </c>
      <c r="E57" s="65">
        <v>-0.002797</v>
      </c>
      <c r="F57" s="65">
        <v>-0.002432</v>
      </c>
      <c r="G57" s="65">
        <v>-0.002043</v>
      </c>
      <c r="H57" s="65">
        <v>-0.001767</v>
      </c>
      <c r="I57" s="65">
        <v>-0.001655</v>
      </c>
      <c r="J57" s="65">
        <v>-0.001365</v>
      </c>
      <c r="K57" s="65">
        <v>-0.00114</v>
      </c>
      <c r="L57" s="65">
        <v>-0.001099</v>
      </c>
      <c r="M57" s="65">
        <v>-0.001012</v>
      </c>
      <c r="N57" s="65">
        <v>-0.001057</v>
      </c>
      <c r="O57" s="65">
        <v>-9.81E-4</v>
      </c>
      <c r="P57" s="65">
        <v>-9.71E-4</v>
      </c>
      <c r="Q57" s="65">
        <v>-9.03E-4</v>
      </c>
      <c r="R57" s="65">
        <v>-7.1E-4</v>
      </c>
      <c r="S57" s="65">
        <v>-9.89E-4</v>
      </c>
      <c r="T57" s="65">
        <v>-0.001015</v>
      </c>
      <c r="U57" s="65">
        <v>-0.001069</v>
      </c>
      <c r="V57" s="65">
        <v>-0.001025</v>
      </c>
      <c r="W57" s="65">
        <v>-7.75E-4</v>
      </c>
      <c r="X57" s="65">
        <v>-4.3E-4</v>
      </c>
      <c r="Y57" s="65">
        <v>-2.11E-4</v>
      </c>
      <c r="Z57" s="65">
        <v>0.0</v>
      </c>
      <c r="AA57" s="65">
        <v>1.51E-4</v>
      </c>
      <c r="AB57" s="65">
        <v>5.89E-4</v>
      </c>
      <c r="AC57" s="65">
        <v>5.85E-4</v>
      </c>
      <c r="AD57" s="65">
        <v>6.43E-4</v>
      </c>
      <c r="AE57" s="65">
        <v>9.25E-4</v>
      </c>
      <c r="AF57" s="65">
        <v>0.001011</v>
      </c>
      <c r="AG57" s="65">
        <v>6.97E-4</v>
      </c>
      <c r="AH57" s="65">
        <v>3.53E-4</v>
      </c>
      <c r="AI57" s="65">
        <v>2.88E-4</v>
      </c>
      <c r="AJ57" s="65">
        <v>3.3E-4</v>
      </c>
      <c r="AK57" s="65">
        <v>3.08E-4</v>
      </c>
      <c r="AL57" s="65">
        <v>0.001105</v>
      </c>
    </row>
    <row r="58" ht="14.25" customHeight="1">
      <c r="A58" s="65">
        <v>-0.00515</v>
      </c>
      <c r="B58" s="65">
        <v>-0.004586</v>
      </c>
      <c r="C58" s="65">
        <v>-0.003761</v>
      </c>
      <c r="D58" s="65">
        <v>-0.003238</v>
      </c>
      <c r="E58" s="65">
        <v>-0.00296</v>
      </c>
      <c r="F58" s="65">
        <v>-0.002681</v>
      </c>
      <c r="G58" s="65">
        <v>-0.002362</v>
      </c>
      <c r="H58" s="65">
        <v>-0.002172</v>
      </c>
      <c r="I58" s="65">
        <v>-0.002047</v>
      </c>
      <c r="J58" s="65">
        <v>-0.001777</v>
      </c>
      <c r="K58" s="65">
        <v>-0.001624</v>
      </c>
      <c r="L58" s="65">
        <v>-0.001549</v>
      </c>
      <c r="M58" s="65">
        <v>-0.001438</v>
      </c>
      <c r="N58" s="65">
        <v>-0.001459</v>
      </c>
      <c r="O58" s="65">
        <v>-0.001379</v>
      </c>
      <c r="P58" s="65">
        <v>-0.001319</v>
      </c>
      <c r="Q58" s="65">
        <v>-0.001162</v>
      </c>
      <c r="R58" s="65">
        <v>-9.54E-4</v>
      </c>
      <c r="S58" s="65">
        <v>-0.001123</v>
      </c>
      <c r="T58" s="65">
        <v>-0.001005</v>
      </c>
      <c r="U58" s="65">
        <v>-0.001009</v>
      </c>
      <c r="V58" s="65">
        <v>-9.31E-4</v>
      </c>
      <c r="W58" s="65">
        <v>-6.82E-4</v>
      </c>
      <c r="X58" s="65">
        <v>-3.65E-4</v>
      </c>
      <c r="Y58" s="65">
        <v>-2.09E-4</v>
      </c>
      <c r="Z58" s="65">
        <v>0.0</v>
      </c>
      <c r="AA58" s="65">
        <v>9.9E-5</v>
      </c>
      <c r="AB58" s="65">
        <v>4.51E-4</v>
      </c>
      <c r="AC58" s="65">
        <v>3.31E-4</v>
      </c>
      <c r="AD58" s="65">
        <v>2.64E-4</v>
      </c>
      <c r="AE58" s="65">
        <v>4.52E-4</v>
      </c>
      <c r="AF58" s="65">
        <v>4.54E-4</v>
      </c>
      <c r="AG58" s="65">
        <v>2.1E-4</v>
      </c>
      <c r="AH58" s="65">
        <v>-1.04E-4</v>
      </c>
      <c r="AI58" s="65">
        <v>-8.4E-5</v>
      </c>
      <c r="AJ58" s="65">
        <v>6.8E-5</v>
      </c>
      <c r="AK58" s="65">
        <v>2.27E-4</v>
      </c>
      <c r="AL58" s="65">
        <v>0.001025</v>
      </c>
    </row>
    <row r="59" ht="14.25" customHeight="1">
      <c r="A59" s="65">
        <v>-0.004951</v>
      </c>
      <c r="B59" s="65">
        <v>-0.004427</v>
      </c>
      <c r="C59" s="65">
        <v>-0.00364</v>
      </c>
      <c r="D59" s="65">
        <v>-0.003107</v>
      </c>
      <c r="E59" s="65">
        <v>-0.00284</v>
      </c>
      <c r="F59" s="65">
        <v>-0.002478</v>
      </c>
      <c r="G59" s="65">
        <v>-0.002108</v>
      </c>
      <c r="H59" s="65">
        <v>-0.001887</v>
      </c>
      <c r="I59" s="65">
        <v>-0.001776</v>
      </c>
      <c r="J59" s="65">
        <v>-0.00147</v>
      </c>
      <c r="K59" s="65">
        <v>-0.001343</v>
      </c>
      <c r="L59" s="65">
        <v>-0.001233</v>
      </c>
      <c r="M59" s="65">
        <v>-0.001146</v>
      </c>
      <c r="N59" s="65">
        <v>-0.001177</v>
      </c>
      <c r="O59" s="65">
        <v>-0.001144</v>
      </c>
      <c r="P59" s="65">
        <v>-0.001134</v>
      </c>
      <c r="Q59" s="65">
        <v>-0.00101</v>
      </c>
      <c r="R59" s="65">
        <v>-8.28E-4</v>
      </c>
      <c r="S59" s="65">
        <v>-0.001006</v>
      </c>
      <c r="T59" s="65">
        <v>-9.07E-4</v>
      </c>
      <c r="U59" s="65">
        <v>-9.3E-4</v>
      </c>
      <c r="V59" s="65">
        <v>-8.52E-4</v>
      </c>
      <c r="W59" s="65">
        <v>-6.28E-4</v>
      </c>
      <c r="X59" s="65">
        <v>-3.18E-4</v>
      </c>
      <c r="Y59" s="65">
        <v>-1.66E-4</v>
      </c>
      <c r="Z59" s="65">
        <v>0.0</v>
      </c>
      <c r="AA59" s="65">
        <v>1.59E-4</v>
      </c>
      <c r="AB59" s="65">
        <v>5.2E-4</v>
      </c>
      <c r="AC59" s="65">
        <v>4.58E-4</v>
      </c>
      <c r="AD59" s="65">
        <v>5.22E-4</v>
      </c>
      <c r="AE59" s="65">
        <v>8.33E-4</v>
      </c>
      <c r="AF59" s="65">
        <v>9.57E-4</v>
      </c>
      <c r="AG59" s="65">
        <v>6.49E-4</v>
      </c>
      <c r="AH59" s="65">
        <v>2.88E-4</v>
      </c>
      <c r="AI59" s="65">
        <v>2.03E-4</v>
      </c>
      <c r="AJ59" s="65">
        <v>2.79E-4</v>
      </c>
      <c r="AK59" s="65">
        <v>3.79E-4</v>
      </c>
      <c r="AL59" s="65">
        <v>0.001194</v>
      </c>
    </row>
    <row r="60" ht="14.25" customHeight="1">
      <c r="A60" s="65">
        <v>-0.005681</v>
      </c>
      <c r="B60" s="65">
        <v>-0.005078</v>
      </c>
      <c r="C60" s="65">
        <v>-0.004135</v>
      </c>
      <c r="D60" s="65">
        <v>-0.003468</v>
      </c>
      <c r="E60" s="65">
        <v>-0.003053</v>
      </c>
      <c r="F60" s="65">
        <v>-0.002632</v>
      </c>
      <c r="G60" s="65">
        <v>-0.002283</v>
      </c>
      <c r="H60" s="65">
        <v>-0.001986</v>
      </c>
      <c r="I60" s="65">
        <v>-0.001849</v>
      </c>
      <c r="J60" s="65">
        <v>-0.001564</v>
      </c>
      <c r="K60" s="65">
        <v>-0.001305</v>
      </c>
      <c r="L60" s="65">
        <v>-0.001248</v>
      </c>
      <c r="M60" s="65">
        <v>-0.001185</v>
      </c>
      <c r="N60" s="65">
        <v>-0.001241</v>
      </c>
      <c r="O60" s="65">
        <v>-0.001152</v>
      </c>
      <c r="P60" s="65">
        <v>-0.001105</v>
      </c>
      <c r="Q60" s="65">
        <v>-0.001003</v>
      </c>
      <c r="R60" s="65">
        <v>-8.45E-4</v>
      </c>
      <c r="S60" s="65">
        <v>-0.001115</v>
      </c>
      <c r="T60" s="65">
        <v>-0.001164</v>
      </c>
      <c r="U60" s="65">
        <v>-0.001226</v>
      </c>
      <c r="V60" s="65">
        <v>-0.00113</v>
      </c>
      <c r="W60" s="65">
        <v>-8.64E-4</v>
      </c>
      <c r="X60" s="65">
        <v>-4.95E-4</v>
      </c>
      <c r="Y60" s="65">
        <v>-2.8E-4</v>
      </c>
      <c r="Z60" s="65">
        <v>0.0</v>
      </c>
      <c r="AA60" s="65">
        <v>1.41E-4</v>
      </c>
      <c r="AB60" s="65">
        <v>6.1E-4</v>
      </c>
      <c r="AC60" s="65">
        <v>6.24E-4</v>
      </c>
      <c r="AD60" s="65">
        <v>7.2E-4</v>
      </c>
      <c r="AE60" s="65">
        <v>0.00105</v>
      </c>
      <c r="AF60" s="65">
        <v>0.001127</v>
      </c>
      <c r="AG60" s="65">
        <v>9.01E-4</v>
      </c>
      <c r="AH60" s="65">
        <v>5.14E-4</v>
      </c>
      <c r="AI60" s="65">
        <v>3.64E-4</v>
      </c>
      <c r="AJ60" s="65">
        <v>3.99E-4</v>
      </c>
      <c r="AK60" s="65">
        <v>4.74E-4</v>
      </c>
      <c r="AL60" s="65">
        <v>0.001276</v>
      </c>
    </row>
    <row r="61" ht="14.25" customHeight="1">
      <c r="A61" s="65">
        <v>-0.005072</v>
      </c>
      <c r="B61" s="65">
        <v>-0.004505</v>
      </c>
      <c r="C61" s="65">
        <v>-0.003687</v>
      </c>
      <c r="D61" s="65">
        <v>-0.00316</v>
      </c>
      <c r="E61" s="65">
        <v>-0.002878</v>
      </c>
      <c r="F61" s="65">
        <v>-0.002615</v>
      </c>
      <c r="G61" s="65">
        <v>-0.002322</v>
      </c>
      <c r="H61" s="65">
        <v>-0.002156</v>
      </c>
      <c r="I61" s="65">
        <v>-0.00199</v>
      </c>
      <c r="J61" s="65">
        <v>-0.001749</v>
      </c>
      <c r="K61" s="65">
        <v>-0.001635</v>
      </c>
      <c r="L61" s="65">
        <v>-0.001575</v>
      </c>
      <c r="M61" s="65">
        <v>-0.001439</v>
      </c>
      <c r="N61" s="65">
        <v>-0.001438</v>
      </c>
      <c r="O61" s="65">
        <v>-0.001391</v>
      </c>
      <c r="P61" s="65">
        <v>-0.001303</v>
      </c>
      <c r="Q61" s="65">
        <v>-0.001163</v>
      </c>
      <c r="R61" s="65">
        <v>-9.67E-4</v>
      </c>
      <c r="S61" s="65">
        <v>-0.00111</v>
      </c>
      <c r="T61" s="65">
        <v>-0.001027</v>
      </c>
      <c r="U61" s="65">
        <v>-0.001025</v>
      </c>
      <c r="V61" s="65">
        <v>-9.59E-4</v>
      </c>
      <c r="W61" s="65">
        <v>-7.35E-4</v>
      </c>
      <c r="X61" s="65">
        <v>-3.72E-4</v>
      </c>
      <c r="Y61" s="65">
        <v>-1.78E-4</v>
      </c>
      <c r="Z61" s="65">
        <v>0.0</v>
      </c>
      <c r="AA61" s="65">
        <v>1.81E-4</v>
      </c>
      <c r="AB61" s="65">
        <v>5.47E-4</v>
      </c>
      <c r="AC61" s="65">
        <v>4.4E-4</v>
      </c>
      <c r="AD61" s="65">
        <v>3.81E-4</v>
      </c>
      <c r="AE61" s="65">
        <v>5.91E-4</v>
      </c>
      <c r="AF61" s="65">
        <v>5.9E-4</v>
      </c>
      <c r="AG61" s="65">
        <v>3.43E-4</v>
      </c>
      <c r="AH61" s="65">
        <v>-4.5E-5</v>
      </c>
      <c r="AI61" s="65">
        <v>2.5E-5</v>
      </c>
      <c r="AJ61" s="65">
        <v>1.73E-4</v>
      </c>
      <c r="AK61" s="65">
        <v>3.07E-4</v>
      </c>
      <c r="AL61" s="65">
        <v>0.001208</v>
      </c>
    </row>
    <row r="62" ht="14.25" customHeight="1">
      <c r="A62" s="65">
        <v>-0.00533</v>
      </c>
      <c r="B62" s="65">
        <v>-0.004772</v>
      </c>
      <c r="C62" s="65">
        <v>-0.004001</v>
      </c>
      <c r="D62" s="65">
        <v>-0.003477</v>
      </c>
      <c r="E62" s="65">
        <v>-0.003249</v>
      </c>
      <c r="F62" s="65">
        <v>-0.002921</v>
      </c>
      <c r="G62" s="65">
        <v>-0.002575</v>
      </c>
      <c r="H62" s="65">
        <v>-0.002315</v>
      </c>
      <c r="I62" s="65">
        <v>-0.002214</v>
      </c>
      <c r="J62" s="65">
        <v>-0.001935</v>
      </c>
      <c r="K62" s="65">
        <v>-0.001719</v>
      </c>
      <c r="L62" s="65">
        <v>-0.001658</v>
      </c>
      <c r="M62" s="65">
        <v>-0.001552</v>
      </c>
      <c r="N62" s="65">
        <v>-0.001566</v>
      </c>
      <c r="O62" s="65">
        <v>-0.001453</v>
      </c>
      <c r="P62" s="65">
        <v>-0.001436</v>
      </c>
      <c r="Q62" s="65">
        <v>-0.001247</v>
      </c>
      <c r="R62" s="65">
        <v>-0.001031</v>
      </c>
      <c r="S62" s="65">
        <v>-0.001121</v>
      </c>
      <c r="T62" s="65">
        <v>-0.001035</v>
      </c>
      <c r="U62" s="65">
        <v>-0.001008</v>
      </c>
      <c r="V62" s="65">
        <v>-8.87E-4</v>
      </c>
      <c r="W62" s="65">
        <v>-6.51E-4</v>
      </c>
      <c r="X62" s="65">
        <v>-3.29E-4</v>
      </c>
      <c r="Y62" s="65">
        <v>-1.78E-4</v>
      </c>
      <c r="Z62" s="65">
        <v>0.0</v>
      </c>
      <c r="AA62" s="65">
        <v>1.14E-4</v>
      </c>
      <c r="AB62" s="65">
        <v>4.38E-4</v>
      </c>
      <c r="AC62" s="65">
        <v>3.15E-4</v>
      </c>
      <c r="AD62" s="65">
        <v>3.1E-4</v>
      </c>
      <c r="AE62" s="65">
        <v>6.39E-4</v>
      </c>
      <c r="AF62" s="65">
        <v>7.24E-4</v>
      </c>
      <c r="AG62" s="65">
        <v>4.15E-4</v>
      </c>
      <c r="AH62" s="65">
        <v>7.0E-5</v>
      </c>
      <c r="AI62" s="65">
        <v>9.5E-5</v>
      </c>
      <c r="AJ62" s="65">
        <v>2.06E-4</v>
      </c>
      <c r="AK62" s="65">
        <v>3.59E-4</v>
      </c>
      <c r="AL62" s="65">
        <v>0.001269</v>
      </c>
    </row>
    <row r="63" ht="14.25" customHeight="1">
      <c r="A63" s="65">
        <v>-0.005722</v>
      </c>
      <c r="B63" s="65">
        <v>-0.005173</v>
      </c>
      <c r="C63" s="65">
        <v>-0.004313</v>
      </c>
      <c r="D63" s="65">
        <v>-0.003687</v>
      </c>
      <c r="E63" s="65">
        <v>-0.003224</v>
      </c>
      <c r="F63" s="65">
        <v>-0.00285</v>
      </c>
      <c r="G63" s="65">
        <v>-0.002485</v>
      </c>
      <c r="H63" s="65">
        <v>-0.002197</v>
      </c>
      <c r="I63" s="65">
        <v>-0.002033</v>
      </c>
      <c r="J63" s="65">
        <v>-0.001707</v>
      </c>
      <c r="K63" s="65">
        <v>-0.001495</v>
      </c>
      <c r="L63" s="65">
        <v>-0.00144</v>
      </c>
      <c r="M63" s="65">
        <v>-0.001381</v>
      </c>
      <c r="N63" s="65">
        <v>-0.001402</v>
      </c>
      <c r="O63" s="65">
        <v>-0.001313</v>
      </c>
      <c r="P63" s="65">
        <v>-0.001245</v>
      </c>
      <c r="Q63" s="65">
        <v>-0.001139</v>
      </c>
      <c r="R63" s="65">
        <v>-9.78E-4</v>
      </c>
      <c r="S63" s="65">
        <v>-0.00126</v>
      </c>
      <c r="T63" s="65">
        <v>-0.001253</v>
      </c>
      <c r="U63" s="65">
        <v>-0.001298</v>
      </c>
      <c r="V63" s="65">
        <v>-0.001164</v>
      </c>
      <c r="W63" s="65">
        <v>-8.63E-4</v>
      </c>
      <c r="X63" s="65">
        <v>-4.98E-4</v>
      </c>
      <c r="Y63" s="65">
        <v>-2.79E-4</v>
      </c>
      <c r="Z63" s="65">
        <v>0.0</v>
      </c>
      <c r="AA63" s="65">
        <v>1.68E-4</v>
      </c>
      <c r="AB63" s="65">
        <v>6.19E-4</v>
      </c>
      <c r="AC63" s="65">
        <v>6.15E-4</v>
      </c>
      <c r="AD63" s="65">
        <v>7.64E-4</v>
      </c>
      <c r="AE63" s="65">
        <v>0.001109</v>
      </c>
      <c r="AF63" s="65">
        <v>0.001248</v>
      </c>
      <c r="AG63" s="65">
        <v>9.84E-4</v>
      </c>
      <c r="AH63" s="65">
        <v>5.12E-4</v>
      </c>
      <c r="AI63" s="65">
        <v>3.77E-4</v>
      </c>
      <c r="AJ63" s="65">
        <v>4.11E-4</v>
      </c>
      <c r="AK63" s="65">
        <v>5.09E-4</v>
      </c>
      <c r="AL63" s="65">
        <v>0.001378</v>
      </c>
    </row>
    <row r="64" ht="14.25" customHeight="1">
      <c r="A64" s="65">
        <v>-0.005471</v>
      </c>
      <c r="B64" s="65">
        <v>-0.004797</v>
      </c>
      <c r="C64" s="65">
        <v>-0.003854</v>
      </c>
      <c r="D64" s="65">
        <v>-0.003238</v>
      </c>
      <c r="E64" s="65">
        <v>-0.002897</v>
      </c>
      <c r="F64" s="65">
        <v>-0.002587</v>
      </c>
      <c r="G64" s="65">
        <v>-0.002223</v>
      </c>
      <c r="H64" s="65">
        <v>-0.002043</v>
      </c>
      <c r="I64" s="65">
        <v>-0.001871</v>
      </c>
      <c r="J64" s="65">
        <v>-0.00165</v>
      </c>
      <c r="K64" s="65">
        <v>-0.001518</v>
      </c>
      <c r="L64" s="65">
        <v>-0.001493</v>
      </c>
      <c r="M64" s="65">
        <v>-0.001329</v>
      </c>
      <c r="N64" s="65">
        <v>-0.001324</v>
      </c>
      <c r="O64" s="65">
        <v>-0.001246</v>
      </c>
      <c r="P64" s="65">
        <v>-0.001185</v>
      </c>
      <c r="Q64" s="65">
        <v>-0.001094</v>
      </c>
      <c r="R64" s="65">
        <v>-9.02E-4</v>
      </c>
      <c r="S64" s="65">
        <v>-0.001135</v>
      </c>
      <c r="T64" s="65">
        <v>-0.001104</v>
      </c>
      <c r="U64" s="65">
        <v>-0.001145</v>
      </c>
      <c r="V64" s="65">
        <v>-0.001139</v>
      </c>
      <c r="W64" s="65">
        <v>-8.74E-4</v>
      </c>
      <c r="X64" s="65">
        <v>-4.41E-4</v>
      </c>
      <c r="Y64" s="65">
        <v>-2.25E-4</v>
      </c>
      <c r="Z64" s="65">
        <v>0.0</v>
      </c>
      <c r="AA64" s="65">
        <v>2.19E-4</v>
      </c>
      <c r="AB64" s="65">
        <v>6.31E-4</v>
      </c>
      <c r="AC64" s="65">
        <v>5.18E-4</v>
      </c>
      <c r="AD64" s="65">
        <v>5.28E-4</v>
      </c>
      <c r="AE64" s="65">
        <v>8.05E-4</v>
      </c>
      <c r="AF64" s="65">
        <v>8.16E-4</v>
      </c>
      <c r="AG64" s="65">
        <v>5.32E-4</v>
      </c>
      <c r="AH64" s="65">
        <v>1.14E-4</v>
      </c>
      <c r="AI64" s="65">
        <v>1.36E-4</v>
      </c>
      <c r="AJ64" s="65">
        <v>2.91E-4</v>
      </c>
      <c r="AK64" s="65">
        <v>3.5E-4</v>
      </c>
      <c r="AL64" s="65">
        <v>0.00128</v>
      </c>
    </row>
    <row r="65" ht="14.25" customHeight="1">
      <c r="A65" s="65">
        <v>-0.005845</v>
      </c>
      <c r="B65" s="65">
        <v>-0.005214</v>
      </c>
      <c r="C65" s="65">
        <v>-0.004401</v>
      </c>
      <c r="D65" s="65">
        <v>-0.00385</v>
      </c>
      <c r="E65" s="65">
        <v>-0.003639</v>
      </c>
      <c r="F65" s="65">
        <v>-0.003324</v>
      </c>
      <c r="G65" s="65">
        <v>-0.00299</v>
      </c>
      <c r="H65" s="65">
        <v>-0.0027</v>
      </c>
      <c r="I65" s="65">
        <v>-0.002686</v>
      </c>
      <c r="J65" s="65">
        <v>-0.002345</v>
      </c>
      <c r="K65" s="65">
        <v>-0.002119</v>
      </c>
      <c r="L65" s="65">
        <v>-0.001986</v>
      </c>
      <c r="M65" s="65">
        <v>-0.001839</v>
      </c>
      <c r="N65" s="65">
        <v>-0.001861</v>
      </c>
      <c r="O65" s="65">
        <v>-0.001722</v>
      </c>
      <c r="P65" s="65">
        <v>-0.001596</v>
      </c>
      <c r="Q65" s="65">
        <v>-0.001414</v>
      </c>
      <c r="R65" s="65">
        <v>-0.001103</v>
      </c>
      <c r="S65" s="65">
        <v>-0.001266</v>
      </c>
      <c r="T65" s="65">
        <v>-0.001125</v>
      </c>
      <c r="U65" s="65">
        <v>-0.001081</v>
      </c>
      <c r="V65" s="65">
        <v>-9.67E-4</v>
      </c>
      <c r="W65" s="65">
        <v>-6.7E-4</v>
      </c>
      <c r="X65" s="65">
        <v>-3.2E-4</v>
      </c>
      <c r="Y65" s="65">
        <v>-1.59E-4</v>
      </c>
      <c r="Z65" s="65">
        <v>0.0</v>
      </c>
      <c r="AA65" s="65">
        <v>7.6E-5</v>
      </c>
      <c r="AB65" s="65">
        <v>3.94E-4</v>
      </c>
      <c r="AC65" s="65">
        <v>2.09E-4</v>
      </c>
      <c r="AD65" s="65">
        <v>2.04E-4</v>
      </c>
      <c r="AE65" s="65">
        <v>3.56E-4</v>
      </c>
      <c r="AF65" s="65">
        <v>3.27E-4</v>
      </c>
      <c r="AG65" s="65">
        <v>7.0E-5</v>
      </c>
      <c r="AH65" s="65">
        <v>-1.89E-4</v>
      </c>
      <c r="AI65" s="65">
        <v>-1.48E-4</v>
      </c>
      <c r="AJ65" s="65">
        <v>4.8E-5</v>
      </c>
      <c r="AK65" s="65">
        <v>2.45E-4</v>
      </c>
      <c r="AL65" s="65">
        <v>0.001261</v>
      </c>
    </row>
    <row r="66" ht="14.25" customHeight="1">
      <c r="A66" s="65">
        <v>-0.005651</v>
      </c>
      <c r="B66" s="65">
        <v>-0.005117</v>
      </c>
      <c r="C66" s="65">
        <v>-0.004369</v>
      </c>
      <c r="D66" s="65">
        <v>-0.003861</v>
      </c>
      <c r="E66" s="65">
        <v>-0.003484</v>
      </c>
      <c r="F66" s="65">
        <v>-0.003194</v>
      </c>
      <c r="G66" s="65">
        <v>-0.002822</v>
      </c>
      <c r="H66" s="65">
        <v>-0.002599</v>
      </c>
      <c r="I66" s="65">
        <v>-0.002348</v>
      </c>
      <c r="J66" s="65">
        <v>-0.002046</v>
      </c>
      <c r="K66" s="65">
        <v>-0.001864</v>
      </c>
      <c r="L66" s="65">
        <v>-0.001834</v>
      </c>
      <c r="M66" s="65">
        <v>-0.001739</v>
      </c>
      <c r="N66" s="65">
        <v>-0.00174</v>
      </c>
      <c r="O66" s="65">
        <v>-0.001653</v>
      </c>
      <c r="P66" s="65">
        <v>-0.001527</v>
      </c>
      <c r="Q66" s="65">
        <v>-0.001395</v>
      </c>
      <c r="R66" s="65">
        <v>-0.001216</v>
      </c>
      <c r="S66" s="65">
        <v>-0.001416</v>
      </c>
      <c r="T66" s="65">
        <v>-0.001265</v>
      </c>
      <c r="U66" s="65">
        <v>-0.001218</v>
      </c>
      <c r="V66" s="65">
        <v>-0.001102</v>
      </c>
      <c r="W66" s="65">
        <v>-8.3E-4</v>
      </c>
      <c r="X66" s="65">
        <v>-4.28E-4</v>
      </c>
      <c r="Y66" s="65">
        <v>-2.37E-4</v>
      </c>
      <c r="Z66" s="65">
        <v>0.0</v>
      </c>
      <c r="AA66" s="65">
        <v>1.09E-4</v>
      </c>
      <c r="AB66" s="65">
        <v>5.17E-4</v>
      </c>
      <c r="AC66" s="65">
        <v>4.45E-4</v>
      </c>
      <c r="AD66" s="65">
        <v>5.13E-4</v>
      </c>
      <c r="AE66" s="65">
        <v>8.76E-4</v>
      </c>
      <c r="AF66" s="65">
        <v>0.001066</v>
      </c>
      <c r="AG66" s="65">
        <v>7.52E-4</v>
      </c>
      <c r="AH66" s="65">
        <v>2.91E-4</v>
      </c>
      <c r="AI66" s="65">
        <v>1.69E-4</v>
      </c>
      <c r="AJ66" s="65">
        <v>2.82E-4</v>
      </c>
      <c r="AK66" s="65">
        <v>4.61E-4</v>
      </c>
      <c r="AL66" s="65">
        <v>0.001388</v>
      </c>
    </row>
    <row r="67" ht="14.25" customHeight="1">
      <c r="A67" s="65">
        <v>-0.006144</v>
      </c>
      <c r="B67" s="65">
        <v>-0.005318</v>
      </c>
      <c r="C67" s="65">
        <v>-0.004275</v>
      </c>
      <c r="D67" s="65">
        <v>-0.00353</v>
      </c>
      <c r="E67" s="65">
        <v>-0.003171</v>
      </c>
      <c r="F67" s="65">
        <v>-0.002673</v>
      </c>
      <c r="G67" s="65">
        <v>-0.002228</v>
      </c>
      <c r="H67" s="65">
        <v>-0.001905</v>
      </c>
      <c r="I67" s="65">
        <v>-0.001772</v>
      </c>
      <c r="J67" s="65">
        <v>-0.001564</v>
      </c>
      <c r="K67" s="65">
        <v>-0.001326</v>
      </c>
      <c r="L67" s="65">
        <v>-0.00128</v>
      </c>
      <c r="M67" s="65">
        <v>-0.001159</v>
      </c>
      <c r="N67" s="65">
        <v>-0.001159</v>
      </c>
      <c r="O67" s="65">
        <v>-0.001166</v>
      </c>
      <c r="P67" s="65">
        <v>-0.001123</v>
      </c>
      <c r="Q67" s="65">
        <v>-9.4E-4</v>
      </c>
      <c r="R67" s="65">
        <v>-7.48E-4</v>
      </c>
      <c r="S67" s="65">
        <v>-0.001078</v>
      </c>
      <c r="T67" s="65">
        <v>-0.001097</v>
      </c>
      <c r="U67" s="65">
        <v>-0.001159</v>
      </c>
      <c r="V67" s="65">
        <v>-0.001187</v>
      </c>
      <c r="W67" s="65">
        <v>-8.85E-4</v>
      </c>
      <c r="X67" s="65">
        <v>-4.21E-4</v>
      </c>
      <c r="Y67" s="65">
        <v>-1.65E-4</v>
      </c>
      <c r="Z67" s="65">
        <v>0.0</v>
      </c>
      <c r="AA67" s="65">
        <v>2.47E-4</v>
      </c>
      <c r="AB67" s="65">
        <v>7.27E-4</v>
      </c>
      <c r="AC67" s="65">
        <v>6.79E-4</v>
      </c>
      <c r="AD67" s="65">
        <v>8.25E-4</v>
      </c>
      <c r="AE67" s="65">
        <v>0.001263</v>
      </c>
      <c r="AF67" s="65">
        <v>0.001429</v>
      </c>
      <c r="AG67" s="65">
        <v>0.001049</v>
      </c>
      <c r="AH67" s="65">
        <v>4.94E-4</v>
      </c>
      <c r="AI67" s="65">
        <v>3.94E-4</v>
      </c>
      <c r="AJ67" s="65">
        <v>3.72E-4</v>
      </c>
      <c r="AK67" s="65">
        <v>4.18E-4</v>
      </c>
      <c r="AL67" s="65">
        <v>0.001393</v>
      </c>
    </row>
    <row r="68" ht="14.25" customHeight="1">
      <c r="A68" s="65">
        <v>-0.007053</v>
      </c>
      <c r="B68" s="65">
        <v>-0.006216</v>
      </c>
      <c r="C68" s="65">
        <v>-0.005117</v>
      </c>
      <c r="D68" s="65">
        <v>-0.004414</v>
      </c>
      <c r="E68" s="65">
        <v>-0.004024</v>
      </c>
      <c r="F68" s="65">
        <v>-0.003638</v>
      </c>
      <c r="G68" s="65">
        <v>-0.003284</v>
      </c>
      <c r="H68" s="65">
        <v>-0.00298</v>
      </c>
      <c r="I68" s="65">
        <v>-0.002842</v>
      </c>
      <c r="J68" s="65">
        <v>-0.002555</v>
      </c>
      <c r="K68" s="65">
        <v>-0.002193</v>
      </c>
      <c r="L68" s="65">
        <v>-0.002027</v>
      </c>
      <c r="M68" s="65">
        <v>-0.001883</v>
      </c>
      <c r="N68" s="65">
        <v>-0.001939</v>
      </c>
      <c r="O68" s="65">
        <v>-0.001697</v>
      </c>
      <c r="P68" s="65">
        <v>-0.001591</v>
      </c>
      <c r="Q68" s="65">
        <v>-0.001375</v>
      </c>
      <c r="R68" s="65">
        <v>-0.00104</v>
      </c>
      <c r="S68" s="65">
        <v>-0.001287</v>
      </c>
      <c r="T68" s="65">
        <v>-0.001246</v>
      </c>
      <c r="U68" s="65">
        <v>-0.001281</v>
      </c>
      <c r="V68" s="65">
        <v>-0.001204</v>
      </c>
      <c r="W68" s="65">
        <v>-8.24E-4</v>
      </c>
      <c r="X68" s="65">
        <v>-4.21E-4</v>
      </c>
      <c r="Y68" s="65">
        <v>-2.15E-4</v>
      </c>
      <c r="Z68" s="65">
        <v>0.0</v>
      </c>
      <c r="AA68" s="65">
        <v>8.4E-5</v>
      </c>
      <c r="AB68" s="65">
        <v>4.26E-4</v>
      </c>
      <c r="AC68" s="65">
        <v>3.18E-4</v>
      </c>
      <c r="AD68" s="65">
        <v>2.89E-4</v>
      </c>
      <c r="AE68" s="65">
        <v>4.64E-4</v>
      </c>
      <c r="AF68" s="65">
        <v>3.42E-4</v>
      </c>
      <c r="AG68" s="65">
        <v>8.3E-5</v>
      </c>
      <c r="AH68" s="65">
        <v>-1.9E-4</v>
      </c>
      <c r="AI68" s="65">
        <v>-2.14E-4</v>
      </c>
      <c r="AJ68" s="65">
        <v>-4.2E-5</v>
      </c>
      <c r="AK68" s="65">
        <v>1.35E-4</v>
      </c>
      <c r="AL68" s="65">
        <v>0.001085</v>
      </c>
    </row>
    <row r="69" ht="14.25" customHeight="1">
      <c r="A69" s="65">
        <v>-0.005419</v>
      </c>
      <c r="B69" s="65">
        <v>-0.004838</v>
      </c>
      <c r="C69" s="65">
        <v>-0.004155</v>
      </c>
      <c r="D69" s="65">
        <v>-0.003763</v>
      </c>
      <c r="E69" s="65">
        <v>-0.003531</v>
      </c>
      <c r="F69" s="65">
        <v>-0.003355</v>
      </c>
      <c r="G69" s="65">
        <v>-0.00308</v>
      </c>
      <c r="H69" s="65">
        <v>-0.002923</v>
      </c>
      <c r="I69" s="65">
        <v>-0.002676</v>
      </c>
      <c r="J69" s="65">
        <v>-0.002467</v>
      </c>
      <c r="K69" s="65">
        <v>-0.00236</v>
      </c>
      <c r="L69" s="65">
        <v>-0.002275</v>
      </c>
      <c r="M69" s="65">
        <v>-0.002126</v>
      </c>
      <c r="N69" s="65">
        <v>-0.002024</v>
      </c>
      <c r="O69" s="65">
        <v>-0.00191</v>
      </c>
      <c r="P69" s="65">
        <v>-0.001751</v>
      </c>
      <c r="Q69" s="65">
        <v>-0.001522</v>
      </c>
      <c r="R69" s="65">
        <v>-0.00129</v>
      </c>
      <c r="S69" s="65">
        <v>-0.001333</v>
      </c>
      <c r="T69" s="65">
        <v>-0.001129</v>
      </c>
      <c r="U69" s="65">
        <v>-0.00105</v>
      </c>
      <c r="V69" s="65">
        <v>-9.31E-4</v>
      </c>
      <c r="W69" s="65">
        <v>-6.87E-4</v>
      </c>
      <c r="X69" s="65">
        <v>-2.94E-4</v>
      </c>
      <c r="Y69" s="65">
        <v>-1.18E-4</v>
      </c>
      <c r="Z69" s="65">
        <v>0.0</v>
      </c>
      <c r="AA69" s="65">
        <v>5.7E-5</v>
      </c>
      <c r="AB69" s="65">
        <v>2.95E-4</v>
      </c>
      <c r="AC69" s="65">
        <v>2.1E-5</v>
      </c>
      <c r="AD69" s="65">
        <v>-6.9E-5</v>
      </c>
      <c r="AE69" s="65">
        <v>1.43E-4</v>
      </c>
      <c r="AF69" s="65">
        <v>1.57E-4</v>
      </c>
      <c r="AG69" s="65">
        <v>-1.0E-4</v>
      </c>
      <c r="AH69" s="65">
        <v>-5.56E-4</v>
      </c>
      <c r="AI69" s="65">
        <v>-5.6E-4</v>
      </c>
      <c r="AJ69" s="65">
        <v>-2.97E-4</v>
      </c>
      <c r="AK69" s="65">
        <v>-1.11E-4</v>
      </c>
      <c r="AL69" s="65">
        <v>9.3E-4</v>
      </c>
    </row>
    <row r="70" ht="14.25" customHeight="1">
      <c r="A70" s="65">
        <v>-0.006221</v>
      </c>
      <c r="B70" s="65">
        <v>-0.005392</v>
      </c>
      <c r="C70" s="65">
        <v>-0.004477</v>
      </c>
      <c r="D70" s="65">
        <v>-0.003835</v>
      </c>
      <c r="E70" s="65">
        <v>-0.003552</v>
      </c>
      <c r="F70" s="65">
        <v>-0.003085</v>
      </c>
      <c r="G70" s="65">
        <v>-0.002587</v>
      </c>
      <c r="H70" s="65">
        <v>-0.002262</v>
      </c>
      <c r="I70" s="65">
        <v>-0.002211</v>
      </c>
      <c r="J70" s="65">
        <v>-0.001867</v>
      </c>
      <c r="K70" s="65">
        <v>-0.001607</v>
      </c>
      <c r="L70" s="65">
        <v>-0.001545</v>
      </c>
      <c r="M70" s="65">
        <v>-0.00146</v>
      </c>
      <c r="N70" s="65">
        <v>-0.001431</v>
      </c>
      <c r="O70" s="65">
        <v>-0.001328</v>
      </c>
      <c r="P70" s="65">
        <v>-0.001288</v>
      </c>
      <c r="Q70" s="65">
        <v>-0.001094</v>
      </c>
      <c r="R70" s="65">
        <v>-7.88E-4</v>
      </c>
      <c r="S70" s="65">
        <v>-0.001036</v>
      </c>
      <c r="T70" s="65">
        <v>-9.78E-4</v>
      </c>
      <c r="U70" s="65">
        <v>-9.84E-4</v>
      </c>
      <c r="V70" s="65">
        <v>-9.67E-4</v>
      </c>
      <c r="W70" s="65">
        <v>-6.57E-4</v>
      </c>
      <c r="X70" s="65">
        <v>-2.14E-4</v>
      </c>
      <c r="Y70" s="65">
        <v>-1.14E-4</v>
      </c>
      <c r="Z70" s="65">
        <v>0.0</v>
      </c>
      <c r="AA70" s="65">
        <v>1.27E-4</v>
      </c>
      <c r="AB70" s="65">
        <v>4.82E-4</v>
      </c>
      <c r="AC70" s="65">
        <v>3.7E-4</v>
      </c>
      <c r="AD70" s="65">
        <v>4.96E-4</v>
      </c>
      <c r="AE70" s="65">
        <v>9.2E-4</v>
      </c>
      <c r="AF70" s="65">
        <v>0.001083</v>
      </c>
      <c r="AG70" s="65">
        <v>7.23E-4</v>
      </c>
      <c r="AH70" s="65">
        <v>1.24E-4</v>
      </c>
      <c r="AI70" s="65">
        <v>-4.0E-5</v>
      </c>
      <c r="AJ70" s="65">
        <v>-2.7E-5</v>
      </c>
      <c r="AK70" s="65">
        <v>7.6E-5</v>
      </c>
      <c r="AL70" s="65">
        <v>0.001096</v>
      </c>
    </row>
    <row r="71" ht="14.25" customHeight="1">
      <c r="A71" s="65">
        <v>-0.006766</v>
      </c>
      <c r="B71" s="65">
        <v>-0.005967</v>
      </c>
      <c r="C71" s="65">
        <v>-0.004862</v>
      </c>
      <c r="D71" s="65">
        <v>-0.004127</v>
      </c>
      <c r="E71" s="65">
        <v>-0.003527</v>
      </c>
      <c r="F71" s="65">
        <v>-0.003148</v>
      </c>
      <c r="G71" s="65">
        <v>-0.00273</v>
      </c>
      <c r="H71" s="65">
        <v>-0.002345</v>
      </c>
      <c r="I71" s="65">
        <v>-0.002178</v>
      </c>
      <c r="J71" s="65">
        <v>-0.001859</v>
      </c>
      <c r="K71" s="65">
        <v>-0.001648</v>
      </c>
      <c r="L71" s="65">
        <v>-0.001459</v>
      </c>
      <c r="M71" s="65">
        <v>-0.001401</v>
      </c>
      <c r="N71" s="65">
        <v>-0.001417</v>
      </c>
      <c r="O71" s="65">
        <v>-0.001294</v>
      </c>
      <c r="P71" s="65">
        <v>-0.00118</v>
      </c>
      <c r="Q71" s="65">
        <v>-0.001003</v>
      </c>
      <c r="R71" s="65">
        <v>-7.37E-4</v>
      </c>
      <c r="S71" s="65">
        <v>-0.001123</v>
      </c>
      <c r="T71" s="65">
        <v>-0.001259</v>
      </c>
      <c r="U71" s="65">
        <v>-0.00134</v>
      </c>
      <c r="V71" s="65">
        <v>-0.00124</v>
      </c>
      <c r="W71" s="65">
        <v>-9.07E-4</v>
      </c>
      <c r="X71" s="65">
        <v>-4.58E-4</v>
      </c>
      <c r="Y71" s="65">
        <v>-2.58E-4</v>
      </c>
      <c r="Z71" s="65">
        <v>0.0</v>
      </c>
      <c r="AA71" s="65">
        <v>9.0E-5</v>
      </c>
      <c r="AB71" s="65">
        <v>4.86E-4</v>
      </c>
      <c r="AC71" s="65">
        <v>4.32E-4</v>
      </c>
      <c r="AD71" s="65">
        <v>5.84E-4</v>
      </c>
      <c r="AE71" s="65">
        <v>9.34E-4</v>
      </c>
      <c r="AF71" s="65">
        <v>0.001033</v>
      </c>
      <c r="AG71" s="65">
        <v>6.84E-4</v>
      </c>
      <c r="AH71" s="65">
        <v>9.7E-5</v>
      </c>
      <c r="AI71" s="65">
        <v>-4.9E-5</v>
      </c>
      <c r="AJ71" s="65">
        <v>-7.5E-5</v>
      </c>
      <c r="AK71" s="65">
        <v>0.0</v>
      </c>
      <c r="AL71" s="65">
        <v>9.87E-4</v>
      </c>
    </row>
    <row r="72" ht="14.25" customHeight="1">
      <c r="A72" s="65">
        <v>-0.005701</v>
      </c>
      <c r="B72" s="65">
        <v>-0.004835</v>
      </c>
      <c r="C72" s="65">
        <v>-0.003916</v>
      </c>
      <c r="D72" s="65">
        <v>-0.003322</v>
      </c>
      <c r="E72" s="65">
        <v>-0.003101</v>
      </c>
      <c r="F72" s="65">
        <v>-0.002815</v>
      </c>
      <c r="G72" s="65">
        <v>-0.00249</v>
      </c>
      <c r="H72" s="65">
        <v>-0.002332</v>
      </c>
      <c r="I72" s="65">
        <v>-0.002153</v>
      </c>
      <c r="J72" s="65">
        <v>-0.001923</v>
      </c>
      <c r="K72" s="65">
        <v>-0.00185</v>
      </c>
      <c r="L72" s="65">
        <v>-0.001775</v>
      </c>
      <c r="M72" s="65">
        <v>-0.001601</v>
      </c>
      <c r="N72" s="65">
        <v>-0.001567</v>
      </c>
      <c r="O72" s="65">
        <v>-0.001408</v>
      </c>
      <c r="P72" s="65">
        <v>-0.001357</v>
      </c>
      <c r="Q72" s="65">
        <v>-0.00109</v>
      </c>
      <c r="R72" s="65">
        <v>-8.91E-4</v>
      </c>
      <c r="S72" s="65">
        <v>-0.001117</v>
      </c>
      <c r="T72" s="65">
        <v>-0.00104</v>
      </c>
      <c r="U72" s="65">
        <v>-0.001105</v>
      </c>
      <c r="V72" s="65">
        <v>-0.001121</v>
      </c>
      <c r="W72" s="65">
        <v>-8.42E-4</v>
      </c>
      <c r="X72" s="65">
        <v>-3.66E-4</v>
      </c>
      <c r="Y72" s="65">
        <v>-1.73E-4</v>
      </c>
      <c r="Z72" s="65">
        <v>0.0</v>
      </c>
      <c r="AA72" s="65">
        <v>1.39E-4</v>
      </c>
      <c r="AB72" s="65">
        <v>4.36E-4</v>
      </c>
      <c r="AC72" s="65">
        <v>1.7E-4</v>
      </c>
      <c r="AD72" s="65">
        <v>3.1E-5</v>
      </c>
      <c r="AE72" s="65">
        <v>3.08E-4</v>
      </c>
      <c r="AF72" s="65">
        <v>2.15E-4</v>
      </c>
      <c r="AG72" s="65">
        <v>-1.64E-4</v>
      </c>
      <c r="AH72" s="65">
        <v>-6.89E-4</v>
      </c>
      <c r="AI72" s="65">
        <v>-6.3E-4</v>
      </c>
      <c r="AJ72" s="65">
        <v>-5.6E-4</v>
      </c>
      <c r="AK72" s="65">
        <v>-3.85E-4</v>
      </c>
      <c r="AL72" s="65">
        <v>6.81E-4</v>
      </c>
    </row>
    <row r="73" ht="14.25" customHeight="1">
      <c r="A73" s="65">
        <v>-0.006293</v>
      </c>
      <c r="B73" s="65">
        <v>-0.005424</v>
      </c>
      <c r="C73" s="65">
        <v>-0.004523</v>
      </c>
      <c r="D73" s="65">
        <v>-0.00396</v>
      </c>
      <c r="E73" s="65">
        <v>-0.003799</v>
      </c>
      <c r="F73" s="65">
        <v>-0.003427</v>
      </c>
      <c r="G73" s="65">
        <v>-0.003109</v>
      </c>
      <c r="H73" s="65">
        <v>-0.00281</v>
      </c>
      <c r="I73" s="65">
        <v>-0.002794</v>
      </c>
      <c r="J73" s="65">
        <v>-0.002488</v>
      </c>
      <c r="K73" s="65">
        <v>-0.002184</v>
      </c>
      <c r="L73" s="65">
        <v>-0.002035</v>
      </c>
      <c r="M73" s="65">
        <v>-0.00191</v>
      </c>
      <c r="N73" s="65">
        <v>-0.001853</v>
      </c>
      <c r="O73" s="65">
        <v>-0.001616</v>
      </c>
      <c r="P73" s="65">
        <v>-0.001535</v>
      </c>
      <c r="Q73" s="65">
        <v>-0.001267</v>
      </c>
      <c r="R73" s="65">
        <v>-8.32E-4</v>
      </c>
      <c r="S73" s="65">
        <v>-9.87E-4</v>
      </c>
      <c r="T73" s="65">
        <v>-8.74E-4</v>
      </c>
      <c r="U73" s="65">
        <v>-8.6E-4</v>
      </c>
      <c r="V73" s="65">
        <v>-8.38E-4</v>
      </c>
      <c r="W73" s="65">
        <v>-5.51E-4</v>
      </c>
      <c r="X73" s="65">
        <v>-1.85E-4</v>
      </c>
      <c r="Y73" s="65">
        <v>-6.0E-5</v>
      </c>
      <c r="Z73" s="65">
        <v>0.0</v>
      </c>
      <c r="AA73" s="65">
        <v>-2.1E-5</v>
      </c>
      <c r="AB73" s="65">
        <v>2.0E-4</v>
      </c>
      <c r="AC73" s="65">
        <v>-1.17E-4</v>
      </c>
      <c r="AD73" s="65">
        <v>-2.39E-4</v>
      </c>
      <c r="AE73" s="65">
        <v>-5.7E-5</v>
      </c>
      <c r="AF73" s="65">
        <v>-3.29E-4</v>
      </c>
      <c r="AG73" s="65">
        <v>-5.87E-4</v>
      </c>
      <c r="AH73" s="65">
        <v>-9.39E-4</v>
      </c>
      <c r="AI73" s="65">
        <v>-9.24E-4</v>
      </c>
      <c r="AJ73" s="65">
        <v>-7.2E-4</v>
      </c>
      <c r="AK73" s="65">
        <v>-5.07E-4</v>
      </c>
      <c r="AL73" s="65">
        <v>6.27E-4</v>
      </c>
    </row>
    <row r="74" ht="14.25" customHeight="1">
      <c r="A74" s="65">
        <v>-0.005704</v>
      </c>
      <c r="B74" s="65">
        <v>-0.005139</v>
      </c>
      <c r="C74" s="65">
        <v>-0.004394</v>
      </c>
      <c r="D74" s="65">
        <v>-0.003966</v>
      </c>
      <c r="E74" s="65">
        <v>-0.003571</v>
      </c>
      <c r="F74" s="65">
        <v>-0.00341</v>
      </c>
      <c r="G74" s="65">
        <v>-0.003087</v>
      </c>
      <c r="H74" s="65">
        <v>-0.002832</v>
      </c>
      <c r="I74" s="65">
        <v>-0.002591</v>
      </c>
      <c r="J74" s="65">
        <v>-0.002333</v>
      </c>
      <c r="K74" s="65">
        <v>-0.002158</v>
      </c>
      <c r="L74" s="65">
        <v>-0.00202</v>
      </c>
      <c r="M74" s="65">
        <v>-0.001838</v>
      </c>
      <c r="N74" s="65">
        <v>-0.001951</v>
      </c>
      <c r="O74" s="65">
        <v>-0.001721</v>
      </c>
      <c r="P74" s="65">
        <v>-0.001577</v>
      </c>
      <c r="Q74" s="65">
        <v>-0.001342</v>
      </c>
      <c r="R74" s="65">
        <v>-0.001039</v>
      </c>
      <c r="S74" s="65">
        <v>-0.001289</v>
      </c>
      <c r="T74" s="65">
        <v>-0.001147</v>
      </c>
      <c r="U74" s="65">
        <v>-0.001157</v>
      </c>
      <c r="V74" s="65">
        <v>-9.81E-4</v>
      </c>
      <c r="W74" s="65">
        <v>-6.99E-4</v>
      </c>
      <c r="X74" s="65">
        <v>-3.13E-4</v>
      </c>
      <c r="Y74" s="65">
        <v>-1.32E-4</v>
      </c>
      <c r="Z74" s="65">
        <v>0.0</v>
      </c>
      <c r="AA74" s="65">
        <v>1.2E-5</v>
      </c>
      <c r="AB74" s="65">
        <v>2.46E-4</v>
      </c>
      <c r="AC74" s="65">
        <v>-1.5E-5</v>
      </c>
      <c r="AD74" s="65">
        <v>-5.5E-5</v>
      </c>
      <c r="AE74" s="65">
        <v>2.12E-4</v>
      </c>
      <c r="AF74" s="65">
        <v>3.02E-4</v>
      </c>
      <c r="AG74" s="65">
        <v>-4.0E-5</v>
      </c>
      <c r="AH74" s="65">
        <v>-6.66E-4</v>
      </c>
      <c r="AI74" s="65">
        <v>-8.04E-4</v>
      </c>
      <c r="AJ74" s="65">
        <v>-6.7E-4</v>
      </c>
      <c r="AK74" s="65">
        <v>-5.68E-4</v>
      </c>
      <c r="AL74" s="65">
        <v>5.4E-4</v>
      </c>
    </row>
    <row r="75" ht="14.25" customHeight="1">
      <c r="A75" s="65">
        <v>-0.005908</v>
      </c>
      <c r="B75" s="65">
        <v>-0.005016</v>
      </c>
      <c r="C75" s="65">
        <v>-0.004059</v>
      </c>
      <c r="D75" s="65">
        <v>-0.003311</v>
      </c>
      <c r="E75" s="65">
        <v>-0.00298</v>
      </c>
      <c r="F75" s="65">
        <v>-0.002482</v>
      </c>
      <c r="G75" s="65">
        <v>-0.00205</v>
      </c>
      <c r="H75" s="65">
        <v>-0.001726</v>
      </c>
      <c r="I75" s="65">
        <v>-0.001556</v>
      </c>
      <c r="J75" s="65">
        <v>-0.001233</v>
      </c>
      <c r="K75" s="65">
        <v>-0.001188</v>
      </c>
      <c r="L75" s="65">
        <v>-0.001144</v>
      </c>
      <c r="M75" s="65">
        <v>-0.001042</v>
      </c>
      <c r="N75" s="65">
        <v>-0.001069</v>
      </c>
      <c r="O75" s="65">
        <v>-9.47E-4</v>
      </c>
      <c r="P75" s="65">
        <v>-0.001034</v>
      </c>
      <c r="Q75" s="65">
        <v>-8.31E-4</v>
      </c>
      <c r="R75" s="65">
        <v>-6.5E-4</v>
      </c>
      <c r="S75" s="65">
        <v>-0.001082</v>
      </c>
      <c r="T75" s="65">
        <v>-0.001045</v>
      </c>
      <c r="U75" s="65">
        <v>-0.001111</v>
      </c>
      <c r="V75" s="65">
        <v>-0.001211</v>
      </c>
      <c r="W75" s="65">
        <v>-9.18E-4</v>
      </c>
      <c r="X75" s="65">
        <v>-3.61E-4</v>
      </c>
      <c r="Y75" s="65">
        <v>-1.19E-4</v>
      </c>
      <c r="Z75" s="65">
        <v>0.0</v>
      </c>
      <c r="AA75" s="65">
        <v>1.86E-4</v>
      </c>
      <c r="AB75" s="65">
        <v>5.86E-4</v>
      </c>
      <c r="AC75" s="65">
        <v>3.96E-4</v>
      </c>
      <c r="AD75" s="65">
        <v>5.61E-4</v>
      </c>
      <c r="AE75" s="65">
        <v>0.001097</v>
      </c>
      <c r="AF75" s="65">
        <v>0.001179</v>
      </c>
      <c r="AG75" s="65">
        <v>7.34E-4</v>
      </c>
      <c r="AH75" s="65">
        <v>-4.5E-5</v>
      </c>
      <c r="AI75" s="65">
        <v>-2.74E-4</v>
      </c>
      <c r="AJ75" s="65">
        <v>-3.88E-4</v>
      </c>
      <c r="AK75" s="65">
        <v>-3.31E-4</v>
      </c>
      <c r="AL75" s="65">
        <v>7.84E-4</v>
      </c>
    </row>
    <row r="76" ht="14.25" customHeight="1">
      <c r="A76" s="65">
        <v>-0.006954</v>
      </c>
      <c r="B76" s="65">
        <v>-0.005917</v>
      </c>
      <c r="C76" s="65">
        <v>-0.004659</v>
      </c>
      <c r="D76" s="65">
        <v>-0.003841</v>
      </c>
      <c r="E76" s="65">
        <v>-0.003317</v>
      </c>
      <c r="F76" s="65">
        <v>-0.002828</v>
      </c>
      <c r="G76" s="65">
        <v>-0.002359</v>
      </c>
      <c r="H76" s="65">
        <v>-0.002018</v>
      </c>
      <c r="I76" s="65">
        <v>-0.001959</v>
      </c>
      <c r="J76" s="65">
        <v>-0.001623</v>
      </c>
      <c r="K76" s="65">
        <v>-0.001302</v>
      </c>
      <c r="L76" s="65">
        <v>-0.001185</v>
      </c>
      <c r="M76" s="65">
        <v>-0.001047</v>
      </c>
      <c r="N76" s="65">
        <v>-0.00119</v>
      </c>
      <c r="O76" s="65">
        <v>-9.82E-4</v>
      </c>
      <c r="P76" s="65">
        <v>-9.68E-4</v>
      </c>
      <c r="Q76" s="65">
        <v>-7.74E-4</v>
      </c>
      <c r="R76" s="65">
        <v>-4.3E-4</v>
      </c>
      <c r="S76" s="65">
        <v>-9.1E-4</v>
      </c>
      <c r="T76" s="65">
        <v>-0.001073</v>
      </c>
      <c r="U76" s="65">
        <v>-0.001263</v>
      </c>
      <c r="V76" s="65">
        <v>-0.001177</v>
      </c>
      <c r="W76" s="65">
        <v>-9.07E-4</v>
      </c>
      <c r="X76" s="65">
        <v>-3.87E-4</v>
      </c>
      <c r="Y76" s="65">
        <v>-1.86E-4</v>
      </c>
      <c r="Z76" s="65">
        <v>0.0</v>
      </c>
      <c r="AA76" s="65">
        <v>5.3E-5</v>
      </c>
      <c r="AB76" s="65">
        <v>4.11E-4</v>
      </c>
      <c r="AC76" s="65">
        <v>2.86E-4</v>
      </c>
      <c r="AD76" s="65">
        <v>3.56E-4</v>
      </c>
      <c r="AE76" s="65">
        <v>7.71E-4</v>
      </c>
      <c r="AF76" s="65">
        <v>5.38E-4</v>
      </c>
      <c r="AG76" s="65">
        <v>1.77E-4</v>
      </c>
      <c r="AH76" s="65">
        <v>-3.59E-4</v>
      </c>
      <c r="AI76" s="65">
        <v>-4.45E-4</v>
      </c>
      <c r="AJ76" s="65">
        <v>-4.99E-4</v>
      </c>
      <c r="AK76" s="65">
        <v>-4.64E-4</v>
      </c>
      <c r="AL76" s="65">
        <v>6.78E-4</v>
      </c>
    </row>
    <row r="77" ht="14.25" customHeight="1">
      <c r="A77" s="65">
        <v>-0.005442</v>
      </c>
      <c r="B77" s="65">
        <v>-0.004772</v>
      </c>
      <c r="C77" s="65">
        <v>-0.003921</v>
      </c>
      <c r="D77" s="65">
        <v>-0.003415</v>
      </c>
      <c r="E77" s="65">
        <v>-0.003161</v>
      </c>
      <c r="F77" s="65">
        <v>-0.003019</v>
      </c>
      <c r="G77" s="65">
        <v>-0.002891</v>
      </c>
      <c r="H77" s="65">
        <v>-0.002662</v>
      </c>
      <c r="I77" s="65">
        <v>-0.002393</v>
      </c>
      <c r="J77" s="65">
        <v>-0.002153</v>
      </c>
      <c r="K77" s="65">
        <v>-0.002095</v>
      </c>
      <c r="L77" s="65">
        <v>-0.00202</v>
      </c>
      <c r="M77" s="65">
        <v>-0.001858</v>
      </c>
      <c r="N77" s="65">
        <v>-0.001785</v>
      </c>
      <c r="O77" s="65">
        <v>-0.001616</v>
      </c>
      <c r="P77" s="65">
        <v>-0.001593</v>
      </c>
      <c r="Q77" s="65">
        <v>-0.001338</v>
      </c>
      <c r="R77" s="65">
        <v>-0.001008</v>
      </c>
      <c r="S77" s="65">
        <v>-0.001257</v>
      </c>
      <c r="T77" s="65">
        <v>-0.001113</v>
      </c>
      <c r="U77" s="65">
        <v>-0.001161</v>
      </c>
      <c r="V77" s="65">
        <v>-0.001147</v>
      </c>
      <c r="W77" s="65">
        <v>-8.63E-4</v>
      </c>
      <c r="X77" s="65">
        <v>-3.59E-4</v>
      </c>
      <c r="Y77" s="65">
        <v>-9.1E-5</v>
      </c>
      <c r="Z77" s="65">
        <v>0.0</v>
      </c>
      <c r="AA77" s="65">
        <v>-3.7E-5</v>
      </c>
      <c r="AB77" s="65">
        <v>2.3E-4</v>
      </c>
      <c r="AC77" s="65">
        <v>-2.51E-4</v>
      </c>
      <c r="AD77" s="65">
        <v>-3.88E-4</v>
      </c>
      <c r="AE77" s="65">
        <v>-2.54E-4</v>
      </c>
      <c r="AF77" s="65">
        <v>-5.32E-4</v>
      </c>
      <c r="AG77" s="65">
        <v>-9.15E-4</v>
      </c>
      <c r="AH77" s="65">
        <v>-0.001419</v>
      </c>
      <c r="AI77" s="65">
        <v>-0.001301</v>
      </c>
      <c r="AJ77" s="65">
        <v>-0.001135</v>
      </c>
      <c r="AK77" s="65">
        <v>-9.32E-4</v>
      </c>
      <c r="AL77" s="65">
        <v>2.79E-4</v>
      </c>
    </row>
    <row r="78" ht="14.25" customHeight="1">
      <c r="A78" s="65">
        <v>-0.005253</v>
      </c>
      <c r="B78" s="65">
        <v>-0.004439</v>
      </c>
      <c r="C78" s="65">
        <v>-0.003732</v>
      </c>
      <c r="D78" s="65">
        <v>-0.003236</v>
      </c>
      <c r="E78" s="65">
        <v>-0.003181</v>
      </c>
      <c r="F78" s="65">
        <v>-0.002913</v>
      </c>
      <c r="G78" s="65">
        <v>-0.002589</v>
      </c>
      <c r="H78" s="65">
        <v>-0.00232</v>
      </c>
      <c r="I78" s="65">
        <v>-0.002416</v>
      </c>
      <c r="J78" s="65">
        <v>-0.002053</v>
      </c>
      <c r="K78" s="65">
        <v>-0.001869</v>
      </c>
      <c r="L78" s="65">
        <v>-0.001874</v>
      </c>
      <c r="M78" s="65">
        <v>-0.00168</v>
      </c>
      <c r="N78" s="65">
        <v>-0.001769</v>
      </c>
      <c r="O78" s="65">
        <v>-0.001539</v>
      </c>
      <c r="P78" s="65">
        <v>-0.001557</v>
      </c>
      <c r="Q78" s="65">
        <v>-0.001183</v>
      </c>
      <c r="R78" s="65">
        <v>-8.59E-4</v>
      </c>
      <c r="S78" s="65">
        <v>-9.76E-4</v>
      </c>
      <c r="T78" s="65">
        <v>-8.46E-4</v>
      </c>
      <c r="U78" s="65">
        <v>-8.01E-4</v>
      </c>
      <c r="V78" s="65">
        <v>-7.81E-4</v>
      </c>
      <c r="W78" s="65">
        <v>-4.8E-4</v>
      </c>
      <c r="X78" s="65">
        <v>-7.8E-5</v>
      </c>
      <c r="Y78" s="65">
        <v>1.1E-5</v>
      </c>
      <c r="Z78" s="65">
        <v>0.0</v>
      </c>
      <c r="AA78" s="65">
        <v>2.2E-5</v>
      </c>
      <c r="AB78" s="65">
        <v>2.42E-4</v>
      </c>
      <c r="AC78" s="65">
        <v>-2.37E-4</v>
      </c>
      <c r="AD78" s="65">
        <v>-4.13E-4</v>
      </c>
      <c r="AE78" s="65">
        <v>-1.88E-4</v>
      </c>
      <c r="AF78" s="65">
        <v>-3.67E-4</v>
      </c>
      <c r="AG78" s="65">
        <v>-8.5E-4</v>
      </c>
      <c r="AH78" s="65">
        <v>-0.001323</v>
      </c>
      <c r="AI78" s="65">
        <v>-0.001253</v>
      </c>
      <c r="AJ78" s="65">
        <v>-0.001108</v>
      </c>
      <c r="AK78" s="65">
        <v>-8.68E-4</v>
      </c>
      <c r="AL78" s="65">
        <v>4.79E-4</v>
      </c>
    </row>
    <row r="79" ht="14.25" customHeight="1">
      <c r="A79" s="65">
        <v>-0.005974</v>
      </c>
      <c r="B79" s="65">
        <v>-0.005277</v>
      </c>
      <c r="C79" s="65">
        <v>-0.004503</v>
      </c>
      <c r="D79" s="65">
        <v>-0.003902</v>
      </c>
      <c r="E79" s="65">
        <v>-0.003499</v>
      </c>
      <c r="F79" s="65">
        <v>-0.003216</v>
      </c>
      <c r="G79" s="65">
        <v>-0.002774</v>
      </c>
      <c r="H79" s="65">
        <v>-0.002425</v>
      </c>
      <c r="I79" s="65">
        <v>-0.002344</v>
      </c>
      <c r="J79" s="65">
        <v>-0.002037</v>
      </c>
      <c r="K79" s="65">
        <v>-0.001824</v>
      </c>
      <c r="L79" s="65">
        <v>-0.00167</v>
      </c>
      <c r="M79" s="65">
        <v>-0.001442</v>
      </c>
      <c r="N79" s="65">
        <v>-0.001604</v>
      </c>
      <c r="O79" s="65">
        <v>-0.001416</v>
      </c>
      <c r="P79" s="65">
        <v>-0.001518</v>
      </c>
      <c r="Q79" s="65">
        <v>-0.001107</v>
      </c>
      <c r="R79" s="65">
        <v>-8.13E-4</v>
      </c>
      <c r="S79" s="65">
        <v>-0.001109</v>
      </c>
      <c r="T79" s="65">
        <v>-0.001</v>
      </c>
      <c r="U79" s="65">
        <v>-0.001105</v>
      </c>
      <c r="V79" s="65">
        <v>-9.3E-4</v>
      </c>
      <c r="W79" s="65">
        <v>-5.97E-4</v>
      </c>
      <c r="X79" s="65">
        <v>-1.79E-4</v>
      </c>
      <c r="Y79" s="65">
        <v>-9.7E-5</v>
      </c>
      <c r="Z79" s="65">
        <v>0.0</v>
      </c>
      <c r="AA79" s="65">
        <v>7.0E-6</v>
      </c>
      <c r="AB79" s="65">
        <v>2.72E-4</v>
      </c>
      <c r="AC79" s="65">
        <v>1.0E-5</v>
      </c>
      <c r="AD79" s="65">
        <v>1.04E-4</v>
      </c>
      <c r="AE79" s="65">
        <v>5.03E-4</v>
      </c>
      <c r="AF79" s="65">
        <v>4.35E-4</v>
      </c>
      <c r="AG79" s="65">
        <v>6.1E-5</v>
      </c>
      <c r="AH79" s="65">
        <v>-5.14E-4</v>
      </c>
      <c r="AI79" s="65">
        <v>-7.67E-4</v>
      </c>
      <c r="AJ79" s="65">
        <v>-7.07E-4</v>
      </c>
      <c r="AK79" s="65">
        <v>-4.19E-4</v>
      </c>
      <c r="AL79" s="65">
        <v>7.33E-4</v>
      </c>
    </row>
    <row r="80" ht="14.25" customHeight="1">
      <c r="A80" s="65">
        <v>-0.005865</v>
      </c>
      <c r="B80" s="65">
        <v>-0.004936</v>
      </c>
      <c r="C80" s="65">
        <v>-0.003946</v>
      </c>
      <c r="D80" s="65">
        <v>-0.003219</v>
      </c>
      <c r="E80" s="65">
        <v>-0.002805</v>
      </c>
      <c r="F80" s="65">
        <v>-0.002501</v>
      </c>
      <c r="G80" s="65">
        <v>-0.002041</v>
      </c>
      <c r="H80" s="65">
        <v>-0.001753</v>
      </c>
      <c r="I80" s="65">
        <v>-0.001335</v>
      </c>
      <c r="J80" s="65">
        <v>-0.001241</v>
      </c>
      <c r="K80" s="65">
        <v>-0.001367</v>
      </c>
      <c r="L80" s="65">
        <v>-0.001333</v>
      </c>
      <c r="M80" s="65">
        <v>-0.001133</v>
      </c>
      <c r="N80" s="65">
        <v>-0.001184</v>
      </c>
      <c r="O80" s="65">
        <v>-0.001162</v>
      </c>
      <c r="P80" s="65">
        <v>-0.001187</v>
      </c>
      <c r="Q80" s="65">
        <v>-9.71E-4</v>
      </c>
      <c r="R80" s="65">
        <v>-8.89E-4</v>
      </c>
      <c r="S80" s="65">
        <v>-0.00131</v>
      </c>
      <c r="T80" s="65">
        <v>-0.001304</v>
      </c>
      <c r="U80" s="65">
        <v>-0.001365</v>
      </c>
      <c r="V80" s="65">
        <v>-0.001339</v>
      </c>
      <c r="W80" s="65">
        <v>-0.001044</v>
      </c>
      <c r="X80" s="65">
        <v>-4.8E-4</v>
      </c>
      <c r="Y80" s="65">
        <v>-1.24E-4</v>
      </c>
      <c r="Z80" s="65">
        <v>0.0</v>
      </c>
      <c r="AA80" s="65">
        <v>8.6E-5</v>
      </c>
      <c r="AB80" s="65">
        <v>4.74E-4</v>
      </c>
      <c r="AC80" s="65">
        <v>1.3E-4</v>
      </c>
      <c r="AD80" s="65">
        <v>3.78E-4</v>
      </c>
      <c r="AE80" s="65">
        <v>8.11E-4</v>
      </c>
      <c r="AF80" s="65">
        <v>9.97E-4</v>
      </c>
      <c r="AG80" s="65">
        <v>3.48E-4</v>
      </c>
      <c r="AH80" s="65">
        <v>-4.47E-4</v>
      </c>
      <c r="AI80" s="65">
        <v>-6.71E-4</v>
      </c>
      <c r="AJ80" s="65">
        <v>-9.3E-4</v>
      </c>
      <c r="AK80" s="65">
        <v>-9.77E-4</v>
      </c>
      <c r="AL80" s="65">
        <v>1.44E-4</v>
      </c>
    </row>
    <row r="81" ht="14.25" customHeight="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</row>
    <row r="82" ht="15.0" customHeight="1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</row>
    <row r="83" ht="12.75" customHeight="1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72">
        <v>-0.026341</v>
      </c>
      <c r="B1" s="72">
        <v>-0.025148</v>
      </c>
      <c r="C1" s="72">
        <v>-0.023575</v>
      </c>
      <c r="D1" s="72">
        <v>-0.022968</v>
      </c>
      <c r="E1" s="72">
        <v>-0.021564</v>
      </c>
      <c r="F1" s="72">
        <v>-0.020723</v>
      </c>
      <c r="G1" s="72">
        <v>-0.02003</v>
      </c>
      <c r="H1" s="72">
        <v>-0.018178</v>
      </c>
      <c r="I1" s="72">
        <v>-0.017113</v>
      </c>
      <c r="J1" s="72">
        <v>-0.01576</v>
      </c>
      <c r="K1" s="72">
        <v>-0.015206</v>
      </c>
      <c r="L1" s="72">
        <v>-0.013632</v>
      </c>
      <c r="M1" s="72">
        <v>-0.012903</v>
      </c>
      <c r="N1" s="72">
        <v>-0.011658</v>
      </c>
      <c r="O1" s="72">
        <v>-0.010844</v>
      </c>
      <c r="P1" s="72">
        <v>-0.009919</v>
      </c>
      <c r="Q1" s="72">
        <v>-0.008059</v>
      </c>
      <c r="R1" s="72">
        <v>-0.007905</v>
      </c>
      <c r="S1" s="72">
        <v>-0.006962</v>
      </c>
      <c r="T1" s="72">
        <v>-0.005736</v>
      </c>
      <c r="U1" s="72">
        <v>-0.004617</v>
      </c>
      <c r="V1" s="72">
        <v>-0.002884</v>
      </c>
      <c r="W1" s="72">
        <v>-0.00227</v>
      </c>
      <c r="X1" s="72">
        <v>-0.001053</v>
      </c>
      <c r="Y1" s="72">
        <v>0.0</v>
      </c>
      <c r="Z1" s="72">
        <v>0.002841</v>
      </c>
      <c r="AA1" s="72">
        <v>0.003535</v>
      </c>
      <c r="AB1" s="72">
        <v>0.00508</v>
      </c>
      <c r="AC1" s="72">
        <v>0.006738</v>
      </c>
      <c r="AD1" s="72">
        <v>0.008523</v>
      </c>
      <c r="AE1" s="72">
        <v>0.00993</v>
      </c>
      <c r="AF1" s="72">
        <v>0.011047</v>
      </c>
      <c r="AG1" s="72">
        <v>0.012331</v>
      </c>
      <c r="AH1" s="72">
        <v>0.013539</v>
      </c>
    </row>
    <row r="2">
      <c r="A2" s="72">
        <v>-0.025227</v>
      </c>
      <c r="B2" s="72">
        <v>-0.02409</v>
      </c>
      <c r="C2" s="72">
        <v>-0.022536</v>
      </c>
      <c r="D2" s="72">
        <v>-0.021858</v>
      </c>
      <c r="E2" s="72">
        <v>-0.020576</v>
      </c>
      <c r="F2" s="72">
        <v>-0.019426</v>
      </c>
      <c r="G2" s="72">
        <v>-0.019083</v>
      </c>
      <c r="H2" s="72">
        <v>-0.01749</v>
      </c>
      <c r="I2" s="72">
        <v>-0.016702</v>
      </c>
      <c r="J2" s="72">
        <v>-0.015367</v>
      </c>
      <c r="K2" s="72">
        <v>-0.015041</v>
      </c>
      <c r="L2" s="72">
        <v>-0.013726</v>
      </c>
      <c r="M2" s="72">
        <v>-0.012705</v>
      </c>
      <c r="N2" s="72">
        <v>-0.01146</v>
      </c>
      <c r="O2" s="72">
        <v>-0.010527</v>
      </c>
      <c r="P2" s="72">
        <v>-0.009673</v>
      </c>
      <c r="Q2" s="72">
        <v>-0.007933</v>
      </c>
      <c r="R2" s="72">
        <v>-0.007488</v>
      </c>
      <c r="S2" s="72">
        <v>-0.007191</v>
      </c>
      <c r="T2" s="72">
        <v>-0.005707</v>
      </c>
      <c r="U2" s="72">
        <v>-0.004466</v>
      </c>
      <c r="V2" s="72">
        <v>-0.002942</v>
      </c>
      <c r="W2" s="72">
        <v>-0.001963</v>
      </c>
      <c r="X2" s="72">
        <v>-0.001058</v>
      </c>
      <c r="Y2" s="72">
        <v>0.0</v>
      </c>
      <c r="Z2" s="72">
        <v>0.002092</v>
      </c>
      <c r="AA2" s="72">
        <v>0.003187</v>
      </c>
      <c r="AB2" s="72">
        <v>0.004663</v>
      </c>
      <c r="AC2" s="72">
        <v>0.005596</v>
      </c>
      <c r="AD2" s="72">
        <v>0.007663</v>
      </c>
      <c r="AE2" s="72">
        <v>0.008815</v>
      </c>
      <c r="AF2" s="72">
        <v>0.009864</v>
      </c>
      <c r="AG2" s="72">
        <v>0.010757</v>
      </c>
      <c r="AH2" s="72">
        <v>0.011853</v>
      </c>
    </row>
    <row r="3">
      <c r="A3" s="72">
        <v>-0.023312</v>
      </c>
      <c r="B3" s="72">
        <v>-0.022064</v>
      </c>
      <c r="C3" s="72">
        <v>-0.020565</v>
      </c>
      <c r="D3" s="72">
        <v>-0.019929</v>
      </c>
      <c r="E3" s="72">
        <v>-0.018591</v>
      </c>
      <c r="F3" s="72">
        <v>-0.017816</v>
      </c>
      <c r="G3" s="72">
        <v>-0.017275</v>
      </c>
      <c r="H3" s="72">
        <v>-0.016122</v>
      </c>
      <c r="I3" s="72">
        <v>-0.015027</v>
      </c>
      <c r="J3" s="72">
        <v>-0.013619</v>
      </c>
      <c r="K3" s="72">
        <v>-0.01323</v>
      </c>
      <c r="L3" s="72">
        <v>-0.012076</v>
      </c>
      <c r="M3" s="72">
        <v>-0.011323</v>
      </c>
      <c r="N3" s="72">
        <v>-0.01002</v>
      </c>
      <c r="O3" s="72">
        <v>-0.009243</v>
      </c>
      <c r="P3" s="72">
        <v>-0.008368</v>
      </c>
      <c r="Q3" s="72">
        <v>-0.006981</v>
      </c>
      <c r="R3" s="72">
        <v>-0.006647</v>
      </c>
      <c r="S3" s="72">
        <v>-0.006165</v>
      </c>
      <c r="T3" s="72">
        <v>-0.005085</v>
      </c>
      <c r="U3" s="72">
        <v>-0.003943</v>
      </c>
      <c r="V3" s="72">
        <v>-0.002767</v>
      </c>
      <c r="W3" s="72">
        <v>-0.002038</v>
      </c>
      <c r="X3" s="72">
        <v>-0.001175</v>
      </c>
      <c r="Y3" s="72">
        <v>0.0</v>
      </c>
      <c r="Z3" s="72">
        <v>0.001824</v>
      </c>
      <c r="AA3" s="72">
        <v>0.002308</v>
      </c>
      <c r="AB3" s="72">
        <v>0.003794</v>
      </c>
      <c r="AC3" s="72">
        <v>0.004934</v>
      </c>
      <c r="AD3" s="72">
        <v>0.00675</v>
      </c>
      <c r="AE3" s="72">
        <v>0.007528</v>
      </c>
      <c r="AF3" s="72">
        <v>0.008682</v>
      </c>
      <c r="AG3" s="72">
        <v>0.009311</v>
      </c>
      <c r="AH3" s="72">
        <v>0.010388</v>
      </c>
    </row>
    <row r="4">
      <c r="A4" s="72">
        <v>-0.020967</v>
      </c>
      <c r="B4" s="72">
        <v>-0.019783</v>
      </c>
      <c r="C4" s="72">
        <v>-0.018498</v>
      </c>
      <c r="D4" s="72">
        <v>-0.01778</v>
      </c>
      <c r="E4" s="72">
        <v>-0.016756</v>
      </c>
      <c r="F4" s="72">
        <v>-0.016036</v>
      </c>
      <c r="G4" s="72">
        <v>-0.015525</v>
      </c>
      <c r="H4" s="72">
        <v>-0.014118</v>
      </c>
      <c r="I4" s="72">
        <v>-0.013587</v>
      </c>
      <c r="J4" s="72">
        <v>-0.01266</v>
      </c>
      <c r="K4" s="72">
        <v>-0.012289</v>
      </c>
      <c r="L4" s="72">
        <v>-0.011081</v>
      </c>
      <c r="M4" s="72">
        <v>-0.010046</v>
      </c>
      <c r="N4" s="72">
        <v>-0.00913</v>
      </c>
      <c r="O4" s="72">
        <v>-0.008544</v>
      </c>
      <c r="P4" s="72">
        <v>-0.007958</v>
      </c>
      <c r="Q4" s="72">
        <v>-0.006541</v>
      </c>
      <c r="R4" s="72">
        <v>-0.006308</v>
      </c>
      <c r="S4" s="72">
        <v>-0.005716</v>
      </c>
      <c r="T4" s="72">
        <v>-0.004889</v>
      </c>
      <c r="U4" s="72">
        <v>-0.003642</v>
      </c>
      <c r="V4" s="72">
        <v>-0.002522</v>
      </c>
      <c r="W4" s="72">
        <v>-0.002109</v>
      </c>
      <c r="X4" s="72">
        <v>-0.001148</v>
      </c>
      <c r="Y4" s="72">
        <v>0.0</v>
      </c>
      <c r="Z4" s="72">
        <v>0.001526</v>
      </c>
      <c r="AA4" s="72">
        <v>0.002459</v>
      </c>
      <c r="AB4" s="72">
        <v>0.00369</v>
      </c>
      <c r="AC4" s="72">
        <v>0.004852</v>
      </c>
      <c r="AD4" s="72">
        <v>0.00589</v>
      </c>
      <c r="AE4" s="72">
        <v>0.006674</v>
      </c>
      <c r="AF4" s="72">
        <v>0.007975</v>
      </c>
      <c r="AG4" s="72">
        <v>0.008523</v>
      </c>
      <c r="AH4" s="72">
        <v>0.009212</v>
      </c>
    </row>
    <row r="5">
      <c r="A5" s="72">
        <v>-0.020534</v>
      </c>
      <c r="B5" s="72">
        <v>-0.019635</v>
      </c>
      <c r="C5" s="72">
        <v>-0.018559</v>
      </c>
      <c r="D5" s="72">
        <v>-0.017726</v>
      </c>
      <c r="E5" s="72">
        <v>-0.016768</v>
      </c>
      <c r="F5" s="72">
        <v>-0.015983</v>
      </c>
      <c r="G5" s="72">
        <v>-0.015727</v>
      </c>
      <c r="H5" s="72">
        <v>-0.014423</v>
      </c>
      <c r="I5" s="72">
        <v>-0.013552</v>
      </c>
      <c r="J5" s="72">
        <v>-0.012655</v>
      </c>
      <c r="K5" s="72">
        <v>-0.012194</v>
      </c>
      <c r="L5" s="72">
        <v>-0.010899</v>
      </c>
      <c r="M5" s="72">
        <v>-0.010383</v>
      </c>
      <c r="N5" s="72">
        <v>-0.009354</v>
      </c>
      <c r="O5" s="72">
        <v>-0.00863</v>
      </c>
      <c r="P5" s="72">
        <v>-0.007989</v>
      </c>
      <c r="Q5" s="72">
        <v>-0.006501</v>
      </c>
      <c r="R5" s="72">
        <v>-0.00634</v>
      </c>
      <c r="S5" s="72">
        <v>-0.005661</v>
      </c>
      <c r="T5" s="72">
        <v>-0.004841</v>
      </c>
      <c r="U5" s="72">
        <v>-0.00376</v>
      </c>
      <c r="V5" s="72">
        <v>-0.002439</v>
      </c>
      <c r="W5" s="72">
        <v>-0.002037</v>
      </c>
      <c r="X5" s="72">
        <v>-0.001217</v>
      </c>
      <c r="Y5" s="72">
        <v>0.0</v>
      </c>
      <c r="Z5" s="72">
        <v>0.001427</v>
      </c>
      <c r="AA5" s="72">
        <v>0.002217</v>
      </c>
      <c r="AB5" s="72">
        <v>0.003188</v>
      </c>
      <c r="AC5" s="72">
        <v>0.004177</v>
      </c>
      <c r="AD5" s="72">
        <v>0.005407</v>
      </c>
      <c r="AE5" s="72">
        <v>0.006065</v>
      </c>
      <c r="AF5" s="72">
        <v>0.007155</v>
      </c>
      <c r="AG5" s="72">
        <v>0.007656</v>
      </c>
      <c r="AH5" s="72">
        <v>0.008351</v>
      </c>
    </row>
    <row r="6">
      <c r="A6" s="72">
        <v>-0.017776</v>
      </c>
      <c r="B6" s="72">
        <v>-0.016945</v>
      </c>
      <c r="C6" s="72">
        <v>-0.015861</v>
      </c>
      <c r="D6" s="72">
        <v>-0.015232</v>
      </c>
      <c r="E6" s="72">
        <v>-0.014366</v>
      </c>
      <c r="F6" s="72">
        <v>-0.013775</v>
      </c>
      <c r="G6" s="72">
        <v>-0.013511</v>
      </c>
      <c r="H6" s="72">
        <v>-0.012319</v>
      </c>
      <c r="I6" s="72">
        <v>-0.011752</v>
      </c>
      <c r="J6" s="72">
        <v>-0.010813</v>
      </c>
      <c r="K6" s="72">
        <v>-0.010648</v>
      </c>
      <c r="L6" s="72">
        <v>-0.009819</v>
      </c>
      <c r="M6" s="72">
        <v>-0.008765</v>
      </c>
      <c r="N6" s="72">
        <v>-0.008024</v>
      </c>
      <c r="O6" s="72">
        <v>-0.007162</v>
      </c>
      <c r="P6" s="72">
        <v>-0.006785</v>
      </c>
      <c r="Q6" s="72">
        <v>-0.00568</v>
      </c>
      <c r="R6" s="72">
        <v>-0.005154</v>
      </c>
      <c r="S6" s="72">
        <v>-0.004855</v>
      </c>
      <c r="T6" s="72">
        <v>-0.003943</v>
      </c>
      <c r="U6" s="72">
        <v>-0.003174</v>
      </c>
      <c r="V6" s="72">
        <v>-0.002259</v>
      </c>
      <c r="W6" s="72">
        <v>-0.001581</v>
      </c>
      <c r="X6" s="72">
        <v>-9.26E-4</v>
      </c>
      <c r="Y6" s="72">
        <v>0.0</v>
      </c>
      <c r="Z6" s="72">
        <v>0.001254</v>
      </c>
      <c r="AA6" s="72">
        <v>0.002207</v>
      </c>
      <c r="AB6" s="72">
        <v>0.003208</v>
      </c>
      <c r="AC6" s="72">
        <v>0.003829</v>
      </c>
      <c r="AD6" s="72">
        <v>0.005293</v>
      </c>
      <c r="AE6" s="72">
        <v>0.006014</v>
      </c>
      <c r="AF6" s="72">
        <v>0.007048</v>
      </c>
      <c r="AG6" s="72">
        <v>0.007508</v>
      </c>
      <c r="AH6" s="72">
        <v>0.008028</v>
      </c>
    </row>
    <row r="7">
      <c r="A7" s="72">
        <v>-0.016009</v>
      </c>
      <c r="B7" s="72">
        <v>-0.015304</v>
      </c>
      <c r="C7" s="72">
        <v>-0.014347</v>
      </c>
      <c r="D7" s="72">
        <v>-0.013899</v>
      </c>
      <c r="E7" s="72">
        <v>-0.013299</v>
      </c>
      <c r="F7" s="72">
        <v>-0.012533</v>
      </c>
      <c r="G7" s="72">
        <v>-0.012267</v>
      </c>
      <c r="H7" s="72">
        <v>-0.011388</v>
      </c>
      <c r="I7" s="72">
        <v>-0.010988</v>
      </c>
      <c r="J7" s="72">
        <v>-0.010184</v>
      </c>
      <c r="K7" s="72">
        <v>-0.009948</v>
      </c>
      <c r="L7" s="72">
        <v>-0.008944</v>
      </c>
      <c r="M7" s="72">
        <v>-0.008216</v>
      </c>
      <c r="N7" s="72">
        <v>-0.007489</v>
      </c>
      <c r="O7" s="72">
        <v>-0.006916</v>
      </c>
      <c r="P7" s="72">
        <v>-0.006405</v>
      </c>
      <c r="Q7" s="72">
        <v>-0.005275</v>
      </c>
      <c r="R7" s="72">
        <v>-0.005138</v>
      </c>
      <c r="S7" s="72">
        <v>-0.004664</v>
      </c>
      <c r="T7" s="72">
        <v>-0.003931</v>
      </c>
      <c r="U7" s="72">
        <v>-0.002966</v>
      </c>
      <c r="V7" s="72">
        <v>-0.002149</v>
      </c>
      <c r="W7" s="72">
        <v>-0.001527</v>
      </c>
      <c r="X7" s="72">
        <v>-6.43E-4</v>
      </c>
      <c r="Y7" s="72">
        <v>0.0</v>
      </c>
      <c r="Z7" s="72">
        <v>0.001584</v>
      </c>
      <c r="AA7" s="72">
        <v>0.002061</v>
      </c>
      <c r="AB7" s="72">
        <v>0.003134</v>
      </c>
      <c r="AC7" s="72">
        <v>0.00399</v>
      </c>
      <c r="AD7" s="72">
        <v>0.004967</v>
      </c>
      <c r="AE7" s="72">
        <v>0.005819</v>
      </c>
      <c r="AF7" s="72">
        <v>0.006546</v>
      </c>
      <c r="AG7" s="72">
        <v>0.007254</v>
      </c>
      <c r="AH7" s="72">
        <v>0.007587</v>
      </c>
    </row>
    <row r="8">
      <c r="A8" s="72">
        <v>-0.015787</v>
      </c>
      <c r="B8" s="72">
        <v>-0.015015</v>
      </c>
      <c r="C8" s="72">
        <v>-0.014177</v>
      </c>
      <c r="D8" s="72">
        <v>-0.013816</v>
      </c>
      <c r="E8" s="72">
        <v>-0.013159</v>
      </c>
      <c r="F8" s="72">
        <v>-0.012597</v>
      </c>
      <c r="G8" s="72">
        <v>-0.012368</v>
      </c>
      <c r="H8" s="72">
        <v>-0.011429</v>
      </c>
      <c r="I8" s="72">
        <v>-0.01089</v>
      </c>
      <c r="J8" s="72">
        <v>-0.00994</v>
      </c>
      <c r="K8" s="72">
        <v>-0.009688</v>
      </c>
      <c r="L8" s="72">
        <v>-0.008812</v>
      </c>
      <c r="M8" s="72">
        <v>-0.00808</v>
      </c>
      <c r="N8" s="72">
        <v>-0.007565</v>
      </c>
      <c r="O8" s="72">
        <v>-0.006865</v>
      </c>
      <c r="P8" s="72">
        <v>-0.006368</v>
      </c>
      <c r="Q8" s="72">
        <v>-0.005379</v>
      </c>
      <c r="R8" s="72">
        <v>-0.005092</v>
      </c>
      <c r="S8" s="72">
        <v>-0.004484</v>
      </c>
      <c r="T8" s="72">
        <v>-0.003704</v>
      </c>
      <c r="U8" s="72">
        <v>-0.002861</v>
      </c>
      <c r="V8" s="72">
        <v>-0.002258</v>
      </c>
      <c r="W8" s="72">
        <v>-0.001514</v>
      </c>
      <c r="X8" s="72">
        <v>-8.45E-4</v>
      </c>
      <c r="Y8" s="72">
        <v>0.0</v>
      </c>
      <c r="Z8" s="72">
        <v>0.001292</v>
      </c>
      <c r="AA8" s="72">
        <v>0.001763</v>
      </c>
      <c r="AB8" s="72">
        <v>0.002801</v>
      </c>
      <c r="AC8" s="72">
        <v>0.003548</v>
      </c>
      <c r="AD8" s="72">
        <v>0.004746</v>
      </c>
      <c r="AE8" s="72">
        <v>0.005266</v>
      </c>
      <c r="AF8" s="72">
        <v>0.006188</v>
      </c>
      <c r="AG8" s="72">
        <v>0.006561</v>
      </c>
      <c r="AH8" s="72">
        <v>0.007286</v>
      </c>
    </row>
    <row r="9">
      <c r="A9" s="72">
        <v>-0.014669</v>
      </c>
      <c r="B9" s="72">
        <v>-0.014034</v>
      </c>
      <c r="C9" s="72">
        <v>-0.01311</v>
      </c>
      <c r="D9" s="72">
        <v>-0.012875</v>
      </c>
      <c r="E9" s="72">
        <v>-0.012142</v>
      </c>
      <c r="F9" s="72">
        <v>-0.01162</v>
      </c>
      <c r="G9" s="72">
        <v>-0.011523</v>
      </c>
      <c r="H9" s="72">
        <v>-0.010562</v>
      </c>
      <c r="I9" s="72">
        <v>-0.010172</v>
      </c>
      <c r="J9" s="72">
        <v>-0.009593</v>
      </c>
      <c r="K9" s="72">
        <v>-0.009261</v>
      </c>
      <c r="L9" s="72">
        <v>-0.008563</v>
      </c>
      <c r="M9" s="72">
        <v>-0.007793</v>
      </c>
      <c r="N9" s="72">
        <v>-0.007157</v>
      </c>
      <c r="O9" s="72">
        <v>-0.006595</v>
      </c>
      <c r="P9" s="72">
        <v>-0.005972</v>
      </c>
      <c r="Q9" s="72">
        <v>-0.005009</v>
      </c>
      <c r="R9" s="72">
        <v>-0.004852</v>
      </c>
      <c r="S9" s="72">
        <v>-0.004295</v>
      </c>
      <c r="T9" s="72">
        <v>-0.003745</v>
      </c>
      <c r="U9" s="72">
        <v>-0.002869</v>
      </c>
      <c r="V9" s="72">
        <v>-0.002135</v>
      </c>
      <c r="W9" s="72">
        <v>-0.001531</v>
      </c>
      <c r="X9" s="72">
        <v>-7.61E-4</v>
      </c>
      <c r="Y9" s="72">
        <v>0.0</v>
      </c>
      <c r="Z9" s="72">
        <v>0.00112</v>
      </c>
      <c r="AA9" s="72">
        <v>0.001679</v>
      </c>
      <c r="AB9" s="72">
        <v>0.002604</v>
      </c>
      <c r="AC9" s="72">
        <v>0.003364</v>
      </c>
      <c r="AD9" s="72">
        <v>0.004479</v>
      </c>
      <c r="AE9" s="72">
        <v>0.005049</v>
      </c>
      <c r="AF9" s="72">
        <v>0.006109</v>
      </c>
      <c r="AG9" s="72">
        <v>0.006387</v>
      </c>
      <c r="AH9" s="72">
        <v>0.006909</v>
      </c>
    </row>
    <row r="10">
      <c r="A10" s="72">
        <v>-0.014346</v>
      </c>
      <c r="B10" s="72">
        <v>-0.013909</v>
      </c>
      <c r="C10" s="72">
        <v>-0.013277</v>
      </c>
      <c r="D10" s="72">
        <v>-0.012906</v>
      </c>
      <c r="E10" s="72">
        <v>-0.012287</v>
      </c>
      <c r="F10" s="72">
        <v>-0.011826</v>
      </c>
      <c r="G10" s="72">
        <v>-0.011419</v>
      </c>
      <c r="H10" s="72">
        <v>-0.010835</v>
      </c>
      <c r="I10" s="72">
        <v>-0.010361</v>
      </c>
      <c r="J10" s="72">
        <v>-0.009618</v>
      </c>
      <c r="K10" s="72">
        <v>-0.009469</v>
      </c>
      <c r="L10" s="72">
        <v>-0.008567</v>
      </c>
      <c r="M10" s="72">
        <v>-0.007997</v>
      </c>
      <c r="N10" s="72">
        <v>-0.007349</v>
      </c>
      <c r="O10" s="72">
        <v>-0.006774</v>
      </c>
      <c r="P10" s="72">
        <v>-0.006331</v>
      </c>
      <c r="Q10" s="72">
        <v>-0.005263</v>
      </c>
      <c r="R10" s="72">
        <v>-0.00484</v>
      </c>
      <c r="S10" s="72">
        <v>-0.004421</v>
      </c>
      <c r="T10" s="72">
        <v>-0.003602</v>
      </c>
      <c r="U10" s="72">
        <v>-0.002795</v>
      </c>
      <c r="V10" s="72">
        <v>-0.00218</v>
      </c>
      <c r="W10" s="72">
        <v>-0.001245</v>
      </c>
      <c r="X10" s="72">
        <v>-7.24E-4</v>
      </c>
      <c r="Y10" s="72">
        <v>0.0</v>
      </c>
      <c r="Z10" s="72">
        <v>0.0011</v>
      </c>
      <c r="AA10" s="72">
        <v>0.001836</v>
      </c>
      <c r="AB10" s="72">
        <v>0.002715</v>
      </c>
      <c r="AC10" s="72">
        <v>0.003399</v>
      </c>
      <c r="AD10" s="72">
        <v>0.004474</v>
      </c>
      <c r="AE10" s="72">
        <v>0.005146</v>
      </c>
      <c r="AF10" s="72">
        <v>0.005925</v>
      </c>
      <c r="AG10" s="72">
        <v>0.006475</v>
      </c>
      <c r="AH10" s="72">
        <v>0.006843</v>
      </c>
    </row>
    <row r="11">
      <c r="A11" s="72">
        <v>-0.013222</v>
      </c>
      <c r="B11" s="72">
        <v>-0.012734</v>
      </c>
      <c r="C11" s="72">
        <v>-0.012126</v>
      </c>
      <c r="D11" s="72">
        <v>-0.011845</v>
      </c>
      <c r="E11" s="72">
        <v>-0.011359</v>
      </c>
      <c r="F11" s="72">
        <v>-0.010903</v>
      </c>
      <c r="G11" s="72">
        <v>-0.010645</v>
      </c>
      <c r="H11" s="72">
        <v>-0.00993</v>
      </c>
      <c r="I11" s="72">
        <v>-0.009501</v>
      </c>
      <c r="J11" s="72">
        <v>-0.008733</v>
      </c>
      <c r="K11" s="72">
        <v>-0.008539</v>
      </c>
      <c r="L11" s="72">
        <v>-0.007813</v>
      </c>
      <c r="M11" s="72">
        <v>-0.007176</v>
      </c>
      <c r="N11" s="72">
        <v>-0.006645</v>
      </c>
      <c r="O11" s="72">
        <v>-0.00602</v>
      </c>
      <c r="P11" s="72">
        <v>-0.005626</v>
      </c>
      <c r="Q11" s="72">
        <v>-0.004663</v>
      </c>
      <c r="R11" s="72">
        <v>-0.004424</v>
      </c>
      <c r="S11" s="72">
        <v>-0.00398</v>
      </c>
      <c r="T11" s="72">
        <v>-0.003295</v>
      </c>
      <c r="U11" s="72">
        <v>-0.002628</v>
      </c>
      <c r="V11" s="72">
        <v>-0.002072</v>
      </c>
      <c r="W11" s="72">
        <v>-0.001545</v>
      </c>
      <c r="X11" s="72">
        <v>-8.4E-4</v>
      </c>
      <c r="Y11" s="72">
        <v>0.0</v>
      </c>
      <c r="Z11" s="72">
        <v>9.63E-4</v>
      </c>
      <c r="AA11" s="72">
        <v>0.001629</v>
      </c>
      <c r="AB11" s="72">
        <v>0.00245</v>
      </c>
      <c r="AC11" s="72">
        <v>0.003299</v>
      </c>
      <c r="AD11" s="72">
        <v>0.004286</v>
      </c>
      <c r="AE11" s="72">
        <v>0.004864</v>
      </c>
      <c r="AF11" s="72">
        <v>0.005726</v>
      </c>
      <c r="AG11" s="72">
        <v>0.005975</v>
      </c>
      <c r="AH11" s="72">
        <v>0.006484</v>
      </c>
    </row>
    <row r="12">
      <c r="A12" s="72">
        <v>-0.012194</v>
      </c>
      <c r="B12" s="72">
        <v>-0.011931</v>
      </c>
      <c r="C12" s="72">
        <v>-0.011341</v>
      </c>
      <c r="D12" s="72">
        <v>-0.011059</v>
      </c>
      <c r="E12" s="72">
        <v>-0.010653</v>
      </c>
      <c r="F12" s="72">
        <v>-0.010254</v>
      </c>
      <c r="G12" s="72">
        <v>-0.010051</v>
      </c>
      <c r="H12" s="72">
        <v>-0.009414</v>
      </c>
      <c r="I12" s="72">
        <v>-0.009031</v>
      </c>
      <c r="J12" s="72">
        <v>-0.008362</v>
      </c>
      <c r="K12" s="72">
        <v>-0.008206</v>
      </c>
      <c r="L12" s="72">
        <v>-0.007581</v>
      </c>
      <c r="M12" s="72">
        <v>-0.00705</v>
      </c>
      <c r="N12" s="72">
        <v>-0.006378</v>
      </c>
      <c r="O12" s="72">
        <v>-0.005943</v>
      </c>
      <c r="P12" s="72">
        <v>-0.005472</v>
      </c>
      <c r="Q12" s="72">
        <v>-0.004502</v>
      </c>
      <c r="R12" s="72">
        <v>-0.004303</v>
      </c>
      <c r="S12" s="72">
        <v>-0.003794</v>
      </c>
      <c r="T12" s="72">
        <v>-0.003172</v>
      </c>
      <c r="U12" s="72">
        <v>-0.002453</v>
      </c>
      <c r="V12" s="72">
        <v>-0.001805</v>
      </c>
      <c r="W12" s="72">
        <v>-0.001507</v>
      </c>
      <c r="X12" s="72">
        <v>-6.53E-4</v>
      </c>
      <c r="Y12" s="72">
        <v>0.0</v>
      </c>
      <c r="Z12" s="72">
        <v>0.001175</v>
      </c>
      <c r="AA12" s="72">
        <v>0.001836</v>
      </c>
      <c r="AB12" s="72">
        <v>0.002737</v>
      </c>
      <c r="AC12" s="72">
        <v>0.003303</v>
      </c>
      <c r="AD12" s="72">
        <v>0.004284</v>
      </c>
      <c r="AE12" s="72">
        <v>0.00483</v>
      </c>
      <c r="AF12" s="72">
        <v>0.005636</v>
      </c>
      <c r="AG12" s="72">
        <v>0.006064</v>
      </c>
      <c r="AH12" s="72">
        <v>0.00654</v>
      </c>
    </row>
    <row r="13">
      <c r="A13" s="72">
        <v>-0.012221</v>
      </c>
      <c r="B13" s="72">
        <v>-0.011897</v>
      </c>
      <c r="C13" s="72">
        <v>-0.011444</v>
      </c>
      <c r="D13" s="72">
        <v>-0.011218</v>
      </c>
      <c r="E13" s="72">
        <v>-0.010748</v>
      </c>
      <c r="F13" s="72">
        <v>-0.010315</v>
      </c>
      <c r="G13" s="72">
        <v>-0.010192</v>
      </c>
      <c r="H13" s="72">
        <v>-0.009485</v>
      </c>
      <c r="I13" s="72">
        <v>-0.009147</v>
      </c>
      <c r="J13" s="72">
        <v>-0.008607</v>
      </c>
      <c r="K13" s="72">
        <v>-0.008295</v>
      </c>
      <c r="L13" s="72">
        <v>-0.007627</v>
      </c>
      <c r="M13" s="72">
        <v>-0.007038</v>
      </c>
      <c r="N13" s="72">
        <v>-0.006509</v>
      </c>
      <c r="O13" s="72">
        <v>-0.006057</v>
      </c>
      <c r="P13" s="72">
        <v>-0.005517</v>
      </c>
      <c r="Q13" s="72">
        <v>-0.004557</v>
      </c>
      <c r="R13" s="72">
        <v>-0.004394</v>
      </c>
      <c r="S13" s="72">
        <v>-0.003839</v>
      </c>
      <c r="T13" s="72">
        <v>-0.003276</v>
      </c>
      <c r="U13" s="72">
        <v>-0.002583</v>
      </c>
      <c r="V13" s="72">
        <v>-0.001858</v>
      </c>
      <c r="W13" s="72">
        <v>-0.001431</v>
      </c>
      <c r="X13" s="72">
        <v>-6.87E-4</v>
      </c>
      <c r="Y13" s="72">
        <v>0.0</v>
      </c>
      <c r="Z13" s="72">
        <v>0.001004</v>
      </c>
      <c r="AA13" s="72">
        <v>0.001648</v>
      </c>
      <c r="AB13" s="72">
        <v>0.002355</v>
      </c>
      <c r="AC13" s="72">
        <v>0.003089</v>
      </c>
      <c r="AD13" s="72">
        <v>0.003934</v>
      </c>
      <c r="AE13" s="72">
        <v>0.004564</v>
      </c>
      <c r="AF13" s="72">
        <v>0.00527</v>
      </c>
      <c r="AG13" s="72">
        <v>0.005632</v>
      </c>
      <c r="AH13" s="72">
        <v>0.006052</v>
      </c>
    </row>
    <row r="14">
      <c r="A14" s="72">
        <v>-0.011341</v>
      </c>
      <c r="B14" s="72">
        <v>-0.011162</v>
      </c>
      <c r="C14" s="72">
        <v>-0.010645</v>
      </c>
      <c r="D14" s="72">
        <v>-0.010552</v>
      </c>
      <c r="E14" s="72">
        <v>-0.010152</v>
      </c>
      <c r="F14" s="72">
        <v>-0.009813</v>
      </c>
      <c r="G14" s="72">
        <v>-0.009569</v>
      </c>
      <c r="H14" s="72">
        <v>-0.00894</v>
      </c>
      <c r="I14" s="72">
        <v>-0.008564</v>
      </c>
      <c r="J14" s="72">
        <v>-0.00803</v>
      </c>
      <c r="K14" s="72">
        <v>-0.007737</v>
      </c>
      <c r="L14" s="72">
        <v>-0.007138</v>
      </c>
      <c r="M14" s="72">
        <v>-0.006775</v>
      </c>
      <c r="N14" s="72">
        <v>-0.006116</v>
      </c>
      <c r="O14" s="72">
        <v>-0.005705</v>
      </c>
      <c r="P14" s="72">
        <v>-0.005188</v>
      </c>
      <c r="Q14" s="72">
        <v>-0.004377</v>
      </c>
      <c r="R14" s="72">
        <v>-0.004019</v>
      </c>
      <c r="S14" s="72">
        <v>-0.003708</v>
      </c>
      <c r="T14" s="72">
        <v>-0.003106</v>
      </c>
      <c r="U14" s="72">
        <v>-0.00242</v>
      </c>
      <c r="V14" s="72">
        <v>-0.001831</v>
      </c>
      <c r="W14" s="72">
        <v>-0.001412</v>
      </c>
      <c r="X14" s="72">
        <v>-7.69E-4</v>
      </c>
      <c r="Y14" s="72">
        <v>0.0</v>
      </c>
      <c r="Z14" s="72">
        <v>8.96E-4</v>
      </c>
      <c r="AA14" s="72">
        <v>0.001663</v>
      </c>
      <c r="AB14" s="72">
        <v>0.002326</v>
      </c>
      <c r="AC14" s="72">
        <v>0.003005</v>
      </c>
      <c r="AD14" s="72">
        <v>0.003901</v>
      </c>
      <c r="AE14" s="72">
        <v>0.004418</v>
      </c>
      <c r="AF14" s="72">
        <v>0.00518</v>
      </c>
      <c r="AG14" s="72">
        <v>0.005571</v>
      </c>
      <c r="AH14" s="72">
        <v>0.006051</v>
      </c>
    </row>
    <row r="15">
      <c r="A15" s="72">
        <v>-0.01044</v>
      </c>
      <c r="B15" s="72">
        <v>-0.010295</v>
      </c>
      <c r="C15" s="72">
        <v>-0.009954</v>
      </c>
      <c r="D15" s="72">
        <v>-0.009874</v>
      </c>
      <c r="E15" s="72">
        <v>-0.009576</v>
      </c>
      <c r="F15" s="72">
        <v>-0.009183</v>
      </c>
      <c r="G15" s="72">
        <v>-0.009126</v>
      </c>
      <c r="H15" s="72">
        <v>-0.0085</v>
      </c>
      <c r="I15" s="72">
        <v>-0.00822</v>
      </c>
      <c r="J15" s="72">
        <v>-0.007805</v>
      </c>
      <c r="K15" s="72">
        <v>-0.007671</v>
      </c>
      <c r="L15" s="72">
        <v>-0.007013</v>
      </c>
      <c r="M15" s="72">
        <v>-0.006585</v>
      </c>
      <c r="N15" s="72">
        <v>-0.006063</v>
      </c>
      <c r="O15" s="72">
        <v>-0.005577</v>
      </c>
      <c r="P15" s="72">
        <v>-0.005091</v>
      </c>
      <c r="Q15" s="72">
        <v>-0.004262</v>
      </c>
      <c r="R15" s="72">
        <v>-0.004005</v>
      </c>
      <c r="S15" s="72">
        <v>-0.003611</v>
      </c>
      <c r="T15" s="72">
        <v>-0.003019</v>
      </c>
      <c r="U15" s="72">
        <v>-0.002291</v>
      </c>
      <c r="V15" s="72">
        <v>-0.001829</v>
      </c>
      <c r="W15" s="72">
        <v>-0.001242</v>
      </c>
      <c r="X15" s="72">
        <v>-6.03E-4</v>
      </c>
      <c r="Y15" s="72">
        <v>0.0</v>
      </c>
      <c r="Z15" s="72">
        <v>9.14E-4</v>
      </c>
      <c r="AA15" s="72">
        <v>0.001542</v>
      </c>
      <c r="AB15" s="72">
        <v>0.002271</v>
      </c>
      <c r="AC15" s="72">
        <v>0.00288</v>
      </c>
      <c r="AD15" s="72">
        <v>0.00374</v>
      </c>
      <c r="AE15" s="72">
        <v>0.00418</v>
      </c>
      <c r="AF15" s="72">
        <v>0.004968</v>
      </c>
      <c r="AG15" s="72">
        <v>0.00529</v>
      </c>
      <c r="AH15" s="72">
        <v>0.005827</v>
      </c>
    </row>
    <row r="16">
      <c r="A16" s="72">
        <v>-0.010015</v>
      </c>
      <c r="B16" s="72">
        <v>-0.0099</v>
      </c>
      <c r="C16" s="72">
        <v>-0.009581</v>
      </c>
      <c r="D16" s="72">
        <v>-0.009547</v>
      </c>
      <c r="E16" s="72">
        <v>-0.00921</v>
      </c>
      <c r="F16" s="72">
        <v>-0.008994</v>
      </c>
      <c r="G16" s="72">
        <v>-0.008775</v>
      </c>
      <c r="H16" s="72">
        <v>-0.008267</v>
      </c>
      <c r="I16" s="72">
        <v>-0.007894</v>
      </c>
      <c r="J16" s="72">
        <v>-0.007386</v>
      </c>
      <c r="K16" s="72">
        <v>-0.007231</v>
      </c>
      <c r="L16" s="72">
        <v>-0.006713</v>
      </c>
      <c r="M16" s="72">
        <v>-0.006269</v>
      </c>
      <c r="N16" s="72">
        <v>-0.005735</v>
      </c>
      <c r="O16" s="72">
        <v>-0.005324</v>
      </c>
      <c r="P16" s="72">
        <v>-0.004825</v>
      </c>
      <c r="Q16" s="72">
        <v>-0.00411</v>
      </c>
      <c r="R16" s="72">
        <v>-0.003794</v>
      </c>
      <c r="S16" s="72">
        <v>-0.003436</v>
      </c>
      <c r="T16" s="72">
        <v>-0.002809</v>
      </c>
      <c r="U16" s="72">
        <v>-0.002099</v>
      </c>
      <c r="V16" s="72">
        <v>-0.001642</v>
      </c>
      <c r="W16" s="72">
        <v>-0.001203</v>
      </c>
      <c r="X16" s="72">
        <v>-6.06E-4</v>
      </c>
      <c r="Y16" s="72">
        <v>0.0</v>
      </c>
      <c r="Z16" s="72">
        <v>8.66E-4</v>
      </c>
      <c r="AA16" s="72">
        <v>0.00143</v>
      </c>
      <c r="AB16" s="72">
        <v>0.002154</v>
      </c>
      <c r="AC16" s="72">
        <v>0.002702</v>
      </c>
      <c r="AD16" s="72">
        <v>0.003496</v>
      </c>
      <c r="AE16" s="72">
        <v>0.004002</v>
      </c>
      <c r="AF16" s="72">
        <v>0.004688</v>
      </c>
      <c r="AG16" s="72">
        <v>0.005081</v>
      </c>
      <c r="AH16" s="72">
        <v>0.005552</v>
      </c>
    </row>
    <row r="17">
      <c r="A17" s="72">
        <v>-0.009454</v>
      </c>
      <c r="B17" s="72">
        <v>-0.009442</v>
      </c>
      <c r="C17" s="72">
        <v>-0.009217</v>
      </c>
      <c r="D17" s="72">
        <v>-0.009127</v>
      </c>
      <c r="E17" s="72">
        <v>-0.008842</v>
      </c>
      <c r="F17" s="72">
        <v>-0.008549</v>
      </c>
      <c r="G17" s="72">
        <v>-0.008447</v>
      </c>
      <c r="H17" s="72">
        <v>-0.00791</v>
      </c>
      <c r="I17" s="72">
        <v>-0.0076</v>
      </c>
      <c r="J17" s="72">
        <v>-0.007213</v>
      </c>
      <c r="K17" s="72">
        <v>-0.007014</v>
      </c>
      <c r="L17" s="72">
        <v>-0.006508</v>
      </c>
      <c r="M17" s="72">
        <v>-0.006152</v>
      </c>
      <c r="N17" s="72">
        <v>-0.00561</v>
      </c>
      <c r="O17" s="72">
        <v>-0.005289</v>
      </c>
      <c r="P17" s="72">
        <v>-0.00475</v>
      </c>
      <c r="Q17" s="72">
        <v>-0.003967</v>
      </c>
      <c r="R17" s="72">
        <v>-0.003734</v>
      </c>
      <c r="S17" s="72">
        <v>-0.003343</v>
      </c>
      <c r="T17" s="72">
        <v>-0.002796</v>
      </c>
      <c r="U17" s="72">
        <v>-0.002092</v>
      </c>
      <c r="V17" s="72">
        <v>-0.001726</v>
      </c>
      <c r="W17" s="72">
        <v>-0.00102</v>
      </c>
      <c r="X17" s="72">
        <v>-5.73E-4</v>
      </c>
      <c r="Y17" s="72">
        <v>0.0</v>
      </c>
      <c r="Z17" s="72">
        <v>8.76E-4</v>
      </c>
      <c r="AA17" s="72">
        <v>0.001487</v>
      </c>
      <c r="AB17" s="72">
        <v>0.002179</v>
      </c>
      <c r="AC17" s="72">
        <v>0.002686</v>
      </c>
      <c r="AD17" s="72">
        <v>0.003544</v>
      </c>
      <c r="AE17" s="72">
        <v>0.004011</v>
      </c>
      <c r="AF17" s="72">
        <v>0.004685</v>
      </c>
      <c r="AG17" s="72">
        <v>0.005182</v>
      </c>
      <c r="AH17" s="72">
        <v>0.005457</v>
      </c>
    </row>
    <row r="18">
      <c r="A18" s="72">
        <v>-0.008887</v>
      </c>
      <c r="B18" s="72">
        <v>-0.008905</v>
      </c>
      <c r="C18" s="72">
        <v>-0.008745</v>
      </c>
      <c r="D18" s="72">
        <v>-0.008718</v>
      </c>
      <c r="E18" s="72">
        <v>-0.008563</v>
      </c>
      <c r="F18" s="72">
        <v>-0.008346</v>
      </c>
      <c r="G18" s="72">
        <v>-0.008109</v>
      </c>
      <c r="H18" s="72">
        <v>-0.007697</v>
      </c>
      <c r="I18" s="72">
        <v>-0.007452</v>
      </c>
      <c r="J18" s="72">
        <v>-0.007005</v>
      </c>
      <c r="K18" s="72">
        <v>-0.00688</v>
      </c>
      <c r="L18" s="72">
        <v>-0.006348</v>
      </c>
      <c r="M18" s="72">
        <v>-0.006034</v>
      </c>
      <c r="N18" s="72">
        <v>-0.005497</v>
      </c>
      <c r="O18" s="72">
        <v>-0.005058</v>
      </c>
      <c r="P18" s="72">
        <v>-0.004705</v>
      </c>
      <c r="Q18" s="72">
        <v>-0.003965</v>
      </c>
      <c r="R18" s="72">
        <v>-0.003622</v>
      </c>
      <c r="S18" s="72">
        <v>-0.003305</v>
      </c>
      <c r="T18" s="72">
        <v>-0.002732</v>
      </c>
      <c r="U18" s="72">
        <v>-0.002083</v>
      </c>
      <c r="V18" s="72">
        <v>-0.001518</v>
      </c>
      <c r="W18" s="72">
        <v>-0.001032</v>
      </c>
      <c r="X18" s="72">
        <v>-5.36E-4</v>
      </c>
      <c r="Y18" s="72">
        <v>0.0</v>
      </c>
      <c r="Z18" s="72">
        <v>7.51E-4</v>
      </c>
      <c r="AA18" s="72">
        <v>0.001411</v>
      </c>
      <c r="AB18" s="72">
        <v>0.002073</v>
      </c>
      <c r="AC18" s="72">
        <v>0.002641</v>
      </c>
      <c r="AD18" s="72">
        <v>0.003324</v>
      </c>
      <c r="AE18" s="72">
        <v>0.00385</v>
      </c>
      <c r="AF18" s="72">
        <v>0.004464</v>
      </c>
      <c r="AG18" s="72">
        <v>0.004817</v>
      </c>
      <c r="AH18" s="72">
        <v>0.005294</v>
      </c>
    </row>
    <row r="19">
      <c r="A19" s="72">
        <v>-0.008884</v>
      </c>
      <c r="B19" s="72">
        <v>-0.008888</v>
      </c>
      <c r="C19" s="72">
        <v>-0.008674</v>
      </c>
      <c r="D19" s="72">
        <v>-0.008646</v>
      </c>
      <c r="E19" s="72">
        <v>-0.008391</v>
      </c>
      <c r="F19" s="72">
        <v>-0.008157</v>
      </c>
      <c r="G19" s="72">
        <v>-0.008005</v>
      </c>
      <c r="H19" s="72">
        <v>-0.007486</v>
      </c>
      <c r="I19" s="72">
        <v>-0.007229</v>
      </c>
      <c r="J19" s="72">
        <v>-0.006732</v>
      </c>
      <c r="K19" s="72">
        <v>-0.00665</v>
      </c>
      <c r="L19" s="72">
        <v>-0.006225</v>
      </c>
      <c r="M19" s="72">
        <v>-0.005822</v>
      </c>
      <c r="N19" s="72">
        <v>-0.005336</v>
      </c>
      <c r="O19" s="72">
        <v>-0.004908</v>
      </c>
      <c r="P19" s="72">
        <v>-0.004537</v>
      </c>
      <c r="Q19" s="72">
        <v>-0.003815</v>
      </c>
      <c r="R19" s="72">
        <v>-0.003582</v>
      </c>
      <c r="S19" s="72">
        <v>-0.003097</v>
      </c>
      <c r="T19" s="72">
        <v>-0.002607</v>
      </c>
      <c r="U19" s="72">
        <v>-0.002027</v>
      </c>
      <c r="V19" s="72">
        <v>-0.001472</v>
      </c>
      <c r="W19" s="72">
        <v>-9.69E-4</v>
      </c>
      <c r="X19" s="72">
        <v>-5.43E-4</v>
      </c>
      <c r="Y19" s="72">
        <v>0.0</v>
      </c>
      <c r="Z19" s="72">
        <v>7.32E-4</v>
      </c>
      <c r="AA19" s="72">
        <v>0.001345</v>
      </c>
      <c r="AB19" s="72">
        <v>0.001964</v>
      </c>
      <c r="AC19" s="72">
        <v>0.00256</v>
      </c>
      <c r="AD19" s="72">
        <v>0.003173</v>
      </c>
      <c r="AE19" s="72">
        <v>0.003655</v>
      </c>
      <c r="AF19" s="72">
        <v>0.00429</v>
      </c>
      <c r="AG19" s="72">
        <v>0.004701</v>
      </c>
      <c r="AH19" s="72">
        <v>0.005052</v>
      </c>
    </row>
    <row r="20">
      <c r="A20" s="72">
        <v>-0.008152</v>
      </c>
      <c r="B20" s="72">
        <v>-0.008256</v>
      </c>
      <c r="C20" s="72">
        <v>-0.008134</v>
      </c>
      <c r="D20" s="72">
        <v>-0.008215</v>
      </c>
      <c r="E20" s="72">
        <v>-0.008057</v>
      </c>
      <c r="F20" s="72">
        <v>-0.007813</v>
      </c>
      <c r="G20" s="72">
        <v>-0.007688</v>
      </c>
      <c r="H20" s="72">
        <v>-0.00728</v>
      </c>
      <c r="I20" s="72">
        <v>-0.007056</v>
      </c>
      <c r="J20" s="72">
        <v>-0.006662</v>
      </c>
      <c r="K20" s="72">
        <v>-0.006524</v>
      </c>
      <c r="L20" s="72">
        <v>-0.0061</v>
      </c>
      <c r="M20" s="72">
        <v>-0.005744</v>
      </c>
      <c r="N20" s="72">
        <v>-0.005297</v>
      </c>
      <c r="O20" s="72">
        <v>-0.004831</v>
      </c>
      <c r="P20" s="72">
        <v>-0.004465</v>
      </c>
      <c r="Q20" s="72">
        <v>-0.003811</v>
      </c>
      <c r="R20" s="72">
        <v>-0.003552</v>
      </c>
      <c r="S20" s="72">
        <v>-0.003099</v>
      </c>
      <c r="T20" s="72">
        <v>-0.002568</v>
      </c>
      <c r="U20" s="72">
        <v>-0.002001</v>
      </c>
      <c r="V20" s="72">
        <v>-0.001526</v>
      </c>
      <c r="W20" s="72">
        <v>-0.001012</v>
      </c>
      <c r="X20" s="72">
        <v>-5.79E-4</v>
      </c>
      <c r="Y20" s="72">
        <v>0.0</v>
      </c>
      <c r="Z20" s="72">
        <v>8.01E-4</v>
      </c>
      <c r="AA20" s="72">
        <v>0.001419</v>
      </c>
      <c r="AB20" s="72">
        <v>0.002018</v>
      </c>
      <c r="AC20" s="72">
        <v>0.002559</v>
      </c>
      <c r="AD20" s="72">
        <v>0.003247</v>
      </c>
      <c r="AE20" s="72">
        <v>0.003647</v>
      </c>
      <c r="AF20" s="72">
        <v>0.004278</v>
      </c>
      <c r="AG20" s="72">
        <v>0.004589</v>
      </c>
      <c r="AH20" s="72">
        <v>0.00511</v>
      </c>
    </row>
    <row r="21">
      <c r="A21" s="72">
        <v>-0.007628</v>
      </c>
      <c r="B21" s="72">
        <v>-0.007789</v>
      </c>
      <c r="C21" s="72">
        <v>-0.007759</v>
      </c>
      <c r="D21" s="72">
        <v>-0.007796</v>
      </c>
      <c r="E21" s="72">
        <v>-0.007655</v>
      </c>
      <c r="F21" s="72">
        <v>-0.007521</v>
      </c>
      <c r="G21" s="72">
        <v>-0.007351</v>
      </c>
      <c r="H21" s="72">
        <v>-0.007029</v>
      </c>
      <c r="I21" s="72">
        <v>-0.006806</v>
      </c>
      <c r="J21" s="72">
        <v>-0.00638</v>
      </c>
      <c r="K21" s="72">
        <v>-0.006285</v>
      </c>
      <c r="L21" s="72">
        <v>-0.005934</v>
      </c>
      <c r="M21" s="72">
        <v>-0.005579</v>
      </c>
      <c r="N21" s="72">
        <v>-0.005155</v>
      </c>
      <c r="O21" s="72">
        <v>-0.004731</v>
      </c>
      <c r="P21" s="72">
        <v>-0.00429</v>
      </c>
      <c r="Q21" s="72">
        <v>-0.003629</v>
      </c>
      <c r="R21" s="72">
        <v>-0.003316</v>
      </c>
      <c r="S21" s="72">
        <v>-0.002972</v>
      </c>
      <c r="T21" s="72">
        <v>-0.002475</v>
      </c>
      <c r="U21" s="72">
        <v>-0.001853</v>
      </c>
      <c r="V21" s="72">
        <v>-0.0015</v>
      </c>
      <c r="W21" s="72">
        <v>-8.98E-4</v>
      </c>
      <c r="X21" s="72">
        <v>-5.07E-4</v>
      </c>
      <c r="Y21" s="72">
        <v>0.0</v>
      </c>
      <c r="Z21" s="72">
        <v>6.61E-4</v>
      </c>
      <c r="AA21" s="72">
        <v>0.001273</v>
      </c>
      <c r="AB21" s="72">
        <v>0.001878</v>
      </c>
      <c r="AC21" s="72">
        <v>0.002356</v>
      </c>
      <c r="AD21" s="72">
        <v>0.002971</v>
      </c>
      <c r="AE21" s="72">
        <v>0.00344</v>
      </c>
      <c r="AF21" s="72">
        <v>0.003983</v>
      </c>
      <c r="AG21" s="72">
        <v>0.004416</v>
      </c>
      <c r="AH21" s="72">
        <v>0.0048</v>
      </c>
    </row>
    <row r="22">
      <c r="A22" s="72">
        <v>-0.00678</v>
      </c>
      <c r="B22" s="72">
        <v>-0.007042</v>
      </c>
      <c r="C22" s="72">
        <v>-0.007046</v>
      </c>
      <c r="D22" s="72">
        <v>-0.007125</v>
      </c>
      <c r="E22" s="72">
        <v>-0.007036</v>
      </c>
      <c r="F22" s="72">
        <v>-0.006883</v>
      </c>
      <c r="G22" s="72">
        <v>-0.006788</v>
      </c>
      <c r="H22" s="72">
        <v>-0.006471</v>
      </c>
      <c r="I22" s="72">
        <v>-0.006138</v>
      </c>
      <c r="J22" s="72">
        <v>-0.005905</v>
      </c>
      <c r="K22" s="72">
        <v>-0.005766</v>
      </c>
      <c r="L22" s="72">
        <v>-0.005473</v>
      </c>
      <c r="M22" s="72">
        <v>-0.005114</v>
      </c>
      <c r="N22" s="72">
        <v>-0.004705</v>
      </c>
      <c r="O22" s="72">
        <v>-0.004299</v>
      </c>
      <c r="P22" s="72">
        <v>-0.003907</v>
      </c>
      <c r="Q22" s="72">
        <v>-0.003369</v>
      </c>
      <c r="R22" s="72">
        <v>-0.003118</v>
      </c>
      <c r="S22" s="72">
        <v>-0.002745</v>
      </c>
      <c r="T22" s="72">
        <v>-0.002268</v>
      </c>
      <c r="U22" s="72">
        <v>-0.001726</v>
      </c>
      <c r="V22" s="72">
        <v>-0.001299</v>
      </c>
      <c r="W22" s="72">
        <v>-8.26E-4</v>
      </c>
      <c r="X22" s="72">
        <v>-3.81E-4</v>
      </c>
      <c r="Y22" s="72">
        <v>0.0</v>
      </c>
      <c r="Z22" s="72">
        <v>6.63E-4</v>
      </c>
      <c r="AA22" s="72">
        <v>0.001316</v>
      </c>
      <c r="AB22" s="72">
        <v>0.001864</v>
      </c>
      <c r="AC22" s="72">
        <v>0.002358</v>
      </c>
      <c r="AD22" s="72">
        <v>0.002953</v>
      </c>
      <c r="AE22" s="72">
        <v>0.003352</v>
      </c>
      <c r="AF22" s="72">
        <v>0.003923</v>
      </c>
      <c r="AG22" s="72">
        <v>0.004299</v>
      </c>
      <c r="AH22" s="72">
        <v>0.004722</v>
      </c>
    </row>
    <row r="23">
      <c r="A23" s="72">
        <v>-0.006085</v>
      </c>
      <c r="B23" s="72">
        <v>-0.00647</v>
      </c>
      <c r="C23" s="72">
        <v>-0.006564</v>
      </c>
      <c r="D23" s="72">
        <v>-0.006706</v>
      </c>
      <c r="E23" s="72">
        <v>-0.006634</v>
      </c>
      <c r="F23" s="72">
        <v>-0.006519</v>
      </c>
      <c r="G23" s="72">
        <v>-0.00645</v>
      </c>
      <c r="H23" s="72">
        <v>-0.006135</v>
      </c>
      <c r="I23" s="72">
        <v>-0.00595</v>
      </c>
      <c r="J23" s="72">
        <v>-0.00569</v>
      </c>
      <c r="K23" s="72">
        <v>-0.005606</v>
      </c>
      <c r="L23" s="72">
        <v>-0.005295</v>
      </c>
      <c r="M23" s="72">
        <v>-0.005044</v>
      </c>
      <c r="N23" s="72">
        <v>-0.004605</v>
      </c>
      <c r="O23" s="72">
        <v>-0.004301</v>
      </c>
      <c r="P23" s="72">
        <v>-0.003933</v>
      </c>
      <c r="Q23" s="72">
        <v>-0.003332</v>
      </c>
      <c r="R23" s="72">
        <v>-0.003074</v>
      </c>
      <c r="S23" s="72">
        <v>-0.002778</v>
      </c>
      <c r="T23" s="72">
        <v>-0.002232</v>
      </c>
      <c r="U23" s="72">
        <v>-0.001746</v>
      </c>
      <c r="V23" s="72">
        <v>-0.001346</v>
      </c>
      <c r="W23" s="72">
        <v>-8.6E-4</v>
      </c>
      <c r="X23" s="72">
        <v>-5.09E-4</v>
      </c>
      <c r="Y23" s="72">
        <v>0.0</v>
      </c>
      <c r="Z23" s="72">
        <v>6.14E-4</v>
      </c>
      <c r="AA23" s="72">
        <v>0.001196</v>
      </c>
      <c r="AB23" s="72">
        <v>0.001772</v>
      </c>
      <c r="AC23" s="72">
        <v>0.002255</v>
      </c>
      <c r="AD23" s="72">
        <v>0.002811</v>
      </c>
      <c r="AE23" s="72">
        <v>0.003218</v>
      </c>
      <c r="AF23" s="72">
        <v>0.003763</v>
      </c>
      <c r="AG23" s="72">
        <v>0.004143</v>
      </c>
      <c r="AH23" s="72">
        <v>0.004545</v>
      </c>
    </row>
    <row r="24">
      <c r="A24" s="72">
        <v>-0.005486</v>
      </c>
      <c r="B24" s="72">
        <v>-0.005921</v>
      </c>
      <c r="C24" s="72">
        <v>-0.006032</v>
      </c>
      <c r="D24" s="72">
        <v>-0.006212</v>
      </c>
      <c r="E24" s="72">
        <v>-0.006124</v>
      </c>
      <c r="F24" s="72">
        <v>-0.006051</v>
      </c>
      <c r="G24" s="72">
        <v>-0.005984</v>
      </c>
      <c r="H24" s="72">
        <v>-0.005797</v>
      </c>
      <c r="I24" s="72">
        <v>-0.00557</v>
      </c>
      <c r="J24" s="72">
        <v>-0.00536</v>
      </c>
      <c r="K24" s="72">
        <v>-0.005264</v>
      </c>
      <c r="L24" s="72">
        <v>-0.005018</v>
      </c>
      <c r="M24" s="72">
        <v>-0.004751</v>
      </c>
      <c r="N24" s="72">
        <v>-0.004388</v>
      </c>
      <c r="O24" s="72">
        <v>-0.003985</v>
      </c>
      <c r="P24" s="72">
        <v>-0.003685</v>
      </c>
      <c r="Q24" s="72">
        <v>-0.003062</v>
      </c>
      <c r="R24" s="72">
        <v>-0.002837</v>
      </c>
      <c r="S24" s="72">
        <v>-0.002539</v>
      </c>
      <c r="T24" s="72">
        <v>-0.002099</v>
      </c>
      <c r="U24" s="72">
        <v>-0.001581</v>
      </c>
      <c r="V24" s="72">
        <v>-0.00122</v>
      </c>
      <c r="W24" s="72">
        <v>-7.72E-4</v>
      </c>
      <c r="X24" s="72">
        <v>-4.9E-4</v>
      </c>
      <c r="Y24" s="72">
        <v>0.0</v>
      </c>
      <c r="Z24" s="72">
        <v>5.82E-4</v>
      </c>
      <c r="AA24" s="72">
        <v>0.001135</v>
      </c>
      <c r="AB24" s="72">
        <v>0.001702</v>
      </c>
      <c r="AC24" s="72">
        <v>0.002176</v>
      </c>
      <c r="AD24" s="72">
        <v>0.002679</v>
      </c>
      <c r="AE24" s="72">
        <v>0.003132</v>
      </c>
      <c r="AF24" s="72">
        <v>0.003618</v>
      </c>
      <c r="AG24" s="72">
        <v>0.003994</v>
      </c>
      <c r="AH24" s="72">
        <v>0.004396</v>
      </c>
    </row>
    <row r="25">
      <c r="A25" s="72">
        <v>-0.004864</v>
      </c>
      <c r="B25" s="72">
        <v>-0.005341</v>
      </c>
      <c r="C25" s="72">
        <v>-0.005503</v>
      </c>
      <c r="D25" s="72">
        <v>-0.005668</v>
      </c>
      <c r="E25" s="72">
        <v>-0.005677</v>
      </c>
      <c r="F25" s="72">
        <v>-0.005568</v>
      </c>
      <c r="G25" s="72">
        <v>-0.005599</v>
      </c>
      <c r="H25" s="72">
        <v>-0.005386</v>
      </c>
      <c r="I25" s="72">
        <v>-0.005216</v>
      </c>
      <c r="J25" s="72">
        <v>-0.004984</v>
      </c>
      <c r="K25" s="72">
        <v>-0.004913</v>
      </c>
      <c r="L25" s="72">
        <v>-0.004678</v>
      </c>
      <c r="M25" s="72">
        <v>-0.004416</v>
      </c>
      <c r="N25" s="72">
        <v>-0.004124</v>
      </c>
      <c r="O25" s="72">
        <v>-0.003731</v>
      </c>
      <c r="P25" s="72">
        <v>-0.003409</v>
      </c>
      <c r="Q25" s="72">
        <v>-0.002936</v>
      </c>
      <c r="R25" s="72">
        <v>-0.002696</v>
      </c>
      <c r="S25" s="72">
        <v>-0.002393</v>
      </c>
      <c r="T25" s="72">
        <v>-0.001935</v>
      </c>
      <c r="U25" s="72">
        <v>-0.001494</v>
      </c>
      <c r="V25" s="72">
        <v>-0.001115</v>
      </c>
      <c r="W25" s="72">
        <v>-7.32E-4</v>
      </c>
      <c r="X25" s="72">
        <v>-3.3E-4</v>
      </c>
      <c r="Y25" s="72">
        <v>0.0</v>
      </c>
      <c r="Z25" s="72">
        <v>6.48E-4</v>
      </c>
      <c r="AA25" s="72">
        <v>0.001154</v>
      </c>
      <c r="AB25" s="72">
        <v>0.00169</v>
      </c>
      <c r="AC25" s="72">
        <v>0.002139</v>
      </c>
      <c r="AD25" s="72">
        <v>0.002639</v>
      </c>
      <c r="AE25" s="72">
        <v>0.003068</v>
      </c>
      <c r="AF25" s="72">
        <v>0.003613</v>
      </c>
      <c r="AG25" s="72">
        <v>0.003988</v>
      </c>
      <c r="AH25" s="72">
        <v>0.004417</v>
      </c>
    </row>
    <row r="26">
      <c r="A26" s="72">
        <v>-0.004669</v>
      </c>
      <c r="B26" s="72">
        <v>-0.005194</v>
      </c>
      <c r="C26" s="72">
        <v>-0.005388</v>
      </c>
      <c r="D26" s="72">
        <v>-0.005617</v>
      </c>
      <c r="E26" s="72">
        <v>-0.00559</v>
      </c>
      <c r="F26" s="72">
        <v>-0.005557</v>
      </c>
      <c r="G26" s="72">
        <v>-0.00556</v>
      </c>
      <c r="H26" s="72">
        <v>-0.005305</v>
      </c>
      <c r="I26" s="72">
        <v>-0.005218</v>
      </c>
      <c r="J26" s="72">
        <v>-0.004957</v>
      </c>
      <c r="K26" s="72">
        <v>-0.0049</v>
      </c>
      <c r="L26" s="72">
        <v>-0.004709</v>
      </c>
      <c r="M26" s="72">
        <v>-0.004432</v>
      </c>
      <c r="N26" s="72">
        <v>-0.004108</v>
      </c>
      <c r="O26" s="72">
        <v>-0.003778</v>
      </c>
      <c r="P26" s="72">
        <v>-0.00345</v>
      </c>
      <c r="Q26" s="72">
        <v>-0.002938</v>
      </c>
      <c r="R26" s="72">
        <v>-0.002711</v>
      </c>
      <c r="S26" s="72">
        <v>-0.00237</v>
      </c>
      <c r="T26" s="72">
        <v>-0.001942</v>
      </c>
      <c r="U26" s="72">
        <v>-0.001538</v>
      </c>
      <c r="V26" s="72">
        <v>-0.00111</v>
      </c>
      <c r="W26" s="72">
        <v>-7.55E-4</v>
      </c>
      <c r="X26" s="72">
        <v>-3.92E-4</v>
      </c>
      <c r="Y26" s="72">
        <v>0.0</v>
      </c>
      <c r="Z26" s="72">
        <v>5.96E-4</v>
      </c>
      <c r="AA26" s="72">
        <v>0.001122</v>
      </c>
      <c r="AB26" s="72">
        <v>0.00163</v>
      </c>
      <c r="AC26" s="72">
        <v>0.002104</v>
      </c>
      <c r="AD26" s="72">
        <v>0.0027</v>
      </c>
      <c r="AE26" s="72">
        <v>0.003005</v>
      </c>
      <c r="AF26" s="72">
        <v>0.003546</v>
      </c>
      <c r="AG26" s="72">
        <v>0.003892</v>
      </c>
      <c r="AH26" s="72">
        <v>0.004276</v>
      </c>
    </row>
    <row r="27">
      <c r="A27" s="72">
        <v>-0.004409</v>
      </c>
      <c r="B27" s="72">
        <v>-0.004914</v>
      </c>
      <c r="C27" s="72">
        <v>-0.005096</v>
      </c>
      <c r="D27" s="72">
        <v>-0.005264</v>
      </c>
      <c r="E27" s="72">
        <v>-0.005279</v>
      </c>
      <c r="F27" s="72">
        <v>-0.005234</v>
      </c>
      <c r="G27" s="72">
        <v>-0.00524</v>
      </c>
      <c r="H27" s="72">
        <v>-0.005063</v>
      </c>
      <c r="I27" s="72">
        <v>-0.004936</v>
      </c>
      <c r="J27" s="72">
        <v>-0.004685</v>
      </c>
      <c r="K27" s="72">
        <v>-0.004634</v>
      </c>
      <c r="L27" s="72">
        <v>-0.004419</v>
      </c>
      <c r="M27" s="72">
        <v>-0.004185</v>
      </c>
      <c r="N27" s="72">
        <v>-0.003886</v>
      </c>
      <c r="O27" s="72">
        <v>-0.003579</v>
      </c>
      <c r="P27" s="72">
        <v>-0.003266</v>
      </c>
      <c r="Q27" s="72">
        <v>-0.002771</v>
      </c>
      <c r="R27" s="72">
        <v>-0.002559</v>
      </c>
      <c r="S27" s="72">
        <v>-0.002244</v>
      </c>
      <c r="T27" s="72">
        <v>-0.001856</v>
      </c>
      <c r="U27" s="72">
        <v>-0.001434</v>
      </c>
      <c r="V27" s="72">
        <v>-0.001098</v>
      </c>
      <c r="W27" s="72">
        <v>-7.24E-4</v>
      </c>
      <c r="X27" s="72">
        <v>-3.71E-4</v>
      </c>
      <c r="Y27" s="72">
        <v>0.0</v>
      </c>
      <c r="Z27" s="72">
        <v>5.42E-4</v>
      </c>
      <c r="AA27" s="72">
        <v>0.001045</v>
      </c>
      <c r="AB27" s="72">
        <v>0.001532</v>
      </c>
      <c r="AC27" s="72">
        <v>0.002</v>
      </c>
      <c r="AD27" s="72">
        <v>0.002521</v>
      </c>
      <c r="AE27" s="72">
        <v>0.002892</v>
      </c>
      <c r="AF27" s="72">
        <v>0.003369</v>
      </c>
      <c r="AG27" s="72">
        <v>0.003756</v>
      </c>
      <c r="AH27" s="72">
        <v>0.004149</v>
      </c>
    </row>
    <row r="28">
      <c r="A28" s="72">
        <v>-0.003931</v>
      </c>
      <c r="B28" s="72">
        <v>-0.004558</v>
      </c>
      <c r="C28" s="72">
        <v>-0.004788</v>
      </c>
      <c r="D28" s="72">
        <v>-0.005074</v>
      </c>
      <c r="E28" s="72">
        <v>-0.005127</v>
      </c>
      <c r="F28" s="72">
        <v>-0.005124</v>
      </c>
      <c r="G28" s="72">
        <v>-0.005107</v>
      </c>
      <c r="H28" s="72">
        <v>-0.004945</v>
      </c>
      <c r="I28" s="72">
        <v>-0.004769</v>
      </c>
      <c r="J28" s="72">
        <v>-0.004619</v>
      </c>
      <c r="K28" s="72">
        <v>-0.004576</v>
      </c>
      <c r="L28" s="72">
        <v>-0.004335</v>
      </c>
      <c r="M28" s="72">
        <v>-0.004136</v>
      </c>
      <c r="N28" s="72">
        <v>-0.003845</v>
      </c>
      <c r="O28" s="72">
        <v>-0.003543</v>
      </c>
      <c r="P28" s="72">
        <v>-0.003261</v>
      </c>
      <c r="Q28" s="72">
        <v>-0.002777</v>
      </c>
      <c r="R28" s="72">
        <v>-0.002577</v>
      </c>
      <c r="S28" s="72">
        <v>-0.002256</v>
      </c>
      <c r="T28" s="72">
        <v>-0.001871</v>
      </c>
      <c r="U28" s="72">
        <v>-0.001443</v>
      </c>
      <c r="V28" s="72">
        <v>-0.001093</v>
      </c>
      <c r="W28" s="72">
        <v>-7.56E-4</v>
      </c>
      <c r="X28" s="72">
        <v>-4.36E-4</v>
      </c>
      <c r="Y28" s="72">
        <v>0.0</v>
      </c>
      <c r="Z28" s="72">
        <v>5.02E-4</v>
      </c>
      <c r="AA28" s="72">
        <v>0.001023</v>
      </c>
      <c r="AB28" s="72">
        <v>0.001555</v>
      </c>
      <c r="AC28" s="72">
        <v>0.001975</v>
      </c>
      <c r="AD28" s="72">
        <v>0.002513</v>
      </c>
      <c r="AE28" s="72">
        <v>0.002885</v>
      </c>
      <c r="AF28" s="72">
        <v>0.003394</v>
      </c>
      <c r="AG28" s="72">
        <v>0.003785</v>
      </c>
      <c r="AH28" s="72">
        <v>0.004151</v>
      </c>
    </row>
    <row r="29">
      <c r="A29" s="72">
        <v>-0.00343</v>
      </c>
      <c r="B29" s="72">
        <v>-0.004063</v>
      </c>
      <c r="C29" s="72">
        <v>-0.00438</v>
      </c>
      <c r="D29" s="72">
        <v>-0.004659</v>
      </c>
      <c r="E29" s="72">
        <v>-0.0047</v>
      </c>
      <c r="F29" s="72">
        <v>-0.004694</v>
      </c>
      <c r="G29" s="72">
        <v>-0.004719</v>
      </c>
      <c r="H29" s="72">
        <v>-0.004611</v>
      </c>
      <c r="I29" s="72">
        <v>-0.00452</v>
      </c>
      <c r="J29" s="72">
        <v>-0.004325</v>
      </c>
      <c r="K29" s="72">
        <v>-0.004317</v>
      </c>
      <c r="L29" s="72">
        <v>-0.004105</v>
      </c>
      <c r="M29" s="72">
        <v>-0.00388</v>
      </c>
      <c r="N29" s="72">
        <v>-0.003621</v>
      </c>
      <c r="O29" s="72">
        <v>-0.003374</v>
      </c>
      <c r="P29" s="72">
        <v>-0.003028</v>
      </c>
      <c r="Q29" s="72">
        <v>-0.002612</v>
      </c>
      <c r="R29" s="72">
        <v>-0.002392</v>
      </c>
      <c r="S29" s="72">
        <v>-0.00209</v>
      </c>
      <c r="T29" s="72">
        <v>-0.001749</v>
      </c>
      <c r="U29" s="72">
        <v>-0.001341</v>
      </c>
      <c r="V29" s="72">
        <v>-9.94E-4</v>
      </c>
      <c r="W29" s="72">
        <v>-6.76E-4</v>
      </c>
      <c r="X29" s="72">
        <v>-3.0E-4</v>
      </c>
      <c r="Y29" s="72">
        <v>0.0</v>
      </c>
      <c r="Z29" s="72">
        <v>5.44E-4</v>
      </c>
      <c r="AA29" s="72">
        <v>0.001019</v>
      </c>
      <c r="AB29" s="72">
        <v>0.001517</v>
      </c>
      <c r="AC29" s="72">
        <v>0.001971</v>
      </c>
      <c r="AD29" s="72">
        <v>0.002474</v>
      </c>
      <c r="AE29" s="72">
        <v>0.0028</v>
      </c>
      <c r="AF29" s="72">
        <v>0.003318</v>
      </c>
      <c r="AG29" s="72">
        <v>0.003647</v>
      </c>
      <c r="AH29" s="72">
        <v>0.004079</v>
      </c>
    </row>
    <row r="30">
      <c r="A30" s="72">
        <v>-0.002899</v>
      </c>
      <c r="B30" s="72">
        <v>-0.003579</v>
      </c>
      <c r="C30" s="72">
        <v>-0.003906</v>
      </c>
      <c r="D30" s="72">
        <v>-0.004209</v>
      </c>
      <c r="E30" s="72">
        <v>-0.004264</v>
      </c>
      <c r="F30" s="72">
        <v>-0.004267</v>
      </c>
      <c r="G30" s="72">
        <v>-0.004353</v>
      </c>
      <c r="H30" s="72">
        <v>-0.004237</v>
      </c>
      <c r="I30" s="72">
        <v>-0.004127</v>
      </c>
      <c r="J30" s="72">
        <v>-0.003955</v>
      </c>
      <c r="K30" s="72">
        <v>-0.004</v>
      </c>
      <c r="L30" s="72">
        <v>-0.00381</v>
      </c>
      <c r="M30" s="72">
        <v>-0.003657</v>
      </c>
      <c r="N30" s="72">
        <v>-0.003383</v>
      </c>
      <c r="O30" s="72">
        <v>-0.0031</v>
      </c>
      <c r="P30" s="72">
        <v>-0.002849</v>
      </c>
      <c r="Q30" s="72">
        <v>-0.00243</v>
      </c>
      <c r="R30" s="72">
        <v>-0.002212</v>
      </c>
      <c r="S30" s="72">
        <v>-0.001961</v>
      </c>
      <c r="T30" s="72">
        <v>-0.0016</v>
      </c>
      <c r="U30" s="72">
        <v>-0.00122</v>
      </c>
      <c r="V30" s="72">
        <v>-9.25E-4</v>
      </c>
      <c r="W30" s="72">
        <v>-6.59E-4</v>
      </c>
      <c r="X30" s="72">
        <v>-3.2E-4</v>
      </c>
      <c r="Y30" s="72">
        <v>0.0</v>
      </c>
      <c r="Z30" s="72">
        <v>5.02E-4</v>
      </c>
      <c r="AA30" s="72">
        <v>0.00101</v>
      </c>
      <c r="AB30" s="72">
        <v>0.00147</v>
      </c>
      <c r="AC30" s="72">
        <v>0.001922</v>
      </c>
      <c r="AD30" s="72">
        <v>0.00237</v>
      </c>
      <c r="AE30" s="72">
        <v>0.002758</v>
      </c>
      <c r="AF30" s="72">
        <v>0.003211</v>
      </c>
      <c r="AG30" s="72">
        <v>0.003601</v>
      </c>
      <c r="AH30" s="72">
        <v>0.003942</v>
      </c>
    </row>
    <row r="31">
      <c r="A31" s="72">
        <v>-0.002461</v>
      </c>
      <c r="B31" s="72">
        <v>-0.003187</v>
      </c>
      <c r="C31" s="72">
        <v>-0.00358</v>
      </c>
      <c r="D31" s="72">
        <v>-0.003873</v>
      </c>
      <c r="E31" s="72">
        <v>-0.00399</v>
      </c>
      <c r="F31" s="72">
        <v>-0.004015</v>
      </c>
      <c r="G31" s="72">
        <v>-0.004095</v>
      </c>
      <c r="H31" s="72">
        <v>-0.003989</v>
      </c>
      <c r="I31" s="72">
        <v>-0.00391</v>
      </c>
      <c r="J31" s="72">
        <v>-0.003804</v>
      </c>
      <c r="K31" s="72">
        <v>-0.003834</v>
      </c>
      <c r="L31" s="72">
        <v>-0.003642</v>
      </c>
      <c r="M31" s="72">
        <v>-0.003541</v>
      </c>
      <c r="N31" s="72">
        <v>-0.003276</v>
      </c>
      <c r="O31" s="72">
        <v>-0.003047</v>
      </c>
      <c r="P31" s="72">
        <v>-0.002785</v>
      </c>
      <c r="Q31" s="72">
        <v>-0.002377</v>
      </c>
      <c r="R31" s="72">
        <v>-0.002206</v>
      </c>
      <c r="S31" s="72">
        <v>-0.001921</v>
      </c>
      <c r="T31" s="72">
        <v>-0.001565</v>
      </c>
      <c r="U31" s="72">
        <v>-0.001207</v>
      </c>
      <c r="V31" s="72">
        <v>-9.25E-4</v>
      </c>
      <c r="W31" s="72">
        <v>-5.83E-4</v>
      </c>
      <c r="X31" s="72">
        <v>-3.1E-4</v>
      </c>
      <c r="Y31" s="72">
        <v>0.0</v>
      </c>
      <c r="Z31" s="72">
        <v>5.51E-4</v>
      </c>
      <c r="AA31" s="72">
        <v>0.001025</v>
      </c>
      <c r="AB31" s="72">
        <v>0.001522</v>
      </c>
      <c r="AC31" s="72">
        <v>0.001948</v>
      </c>
      <c r="AD31" s="72">
        <v>0.002409</v>
      </c>
      <c r="AE31" s="72">
        <v>0.002798</v>
      </c>
      <c r="AF31" s="72">
        <v>0.003272</v>
      </c>
      <c r="AG31" s="72">
        <v>0.003577</v>
      </c>
      <c r="AH31" s="72">
        <v>0.00399</v>
      </c>
    </row>
    <row r="32">
      <c r="A32" s="72">
        <v>-0.002211</v>
      </c>
      <c r="B32" s="72">
        <v>-0.002989</v>
      </c>
      <c r="C32" s="72">
        <v>-0.003363</v>
      </c>
      <c r="D32" s="72">
        <v>-0.003733</v>
      </c>
      <c r="E32" s="72">
        <v>-0.003841</v>
      </c>
      <c r="F32" s="72">
        <v>-0.003891</v>
      </c>
      <c r="G32" s="72">
        <v>-0.003989</v>
      </c>
      <c r="H32" s="72">
        <v>-0.003883</v>
      </c>
      <c r="I32" s="72">
        <v>-0.003854</v>
      </c>
      <c r="J32" s="72">
        <v>-0.003715</v>
      </c>
      <c r="K32" s="72">
        <v>-0.003725</v>
      </c>
      <c r="L32" s="72">
        <v>-0.003596</v>
      </c>
      <c r="M32" s="72">
        <v>-0.003408</v>
      </c>
      <c r="N32" s="72">
        <v>-0.003194</v>
      </c>
      <c r="O32" s="72">
        <v>-0.00294</v>
      </c>
      <c r="P32" s="72">
        <v>-0.002677</v>
      </c>
      <c r="Q32" s="72">
        <v>-0.002337</v>
      </c>
      <c r="R32" s="72">
        <v>-0.002105</v>
      </c>
      <c r="S32" s="72">
        <v>-0.001814</v>
      </c>
      <c r="T32" s="72">
        <v>-0.001486</v>
      </c>
      <c r="U32" s="72">
        <v>-0.001106</v>
      </c>
      <c r="V32" s="72">
        <v>-8.47E-4</v>
      </c>
      <c r="W32" s="72">
        <v>-5.38E-4</v>
      </c>
      <c r="X32" s="72">
        <v>-2.82E-4</v>
      </c>
      <c r="Y32" s="72">
        <v>0.0</v>
      </c>
      <c r="Z32" s="72">
        <v>5.21E-4</v>
      </c>
      <c r="AA32" s="72">
        <v>9.7E-4</v>
      </c>
      <c r="AB32" s="72">
        <v>0.001457</v>
      </c>
      <c r="AC32" s="72">
        <v>0.001906</v>
      </c>
      <c r="AD32" s="72">
        <v>0.002353</v>
      </c>
      <c r="AE32" s="72">
        <v>0.002764</v>
      </c>
      <c r="AF32" s="72">
        <v>0.003204</v>
      </c>
      <c r="AG32" s="72">
        <v>0.003522</v>
      </c>
      <c r="AH32" s="72">
        <v>0.003909</v>
      </c>
    </row>
    <row r="33">
      <c r="A33" s="72">
        <v>-0.001926</v>
      </c>
      <c r="B33" s="72">
        <v>-0.002729</v>
      </c>
      <c r="C33" s="72">
        <v>-0.003136</v>
      </c>
      <c r="D33" s="72">
        <v>-0.003445</v>
      </c>
      <c r="E33" s="72">
        <v>-0.003604</v>
      </c>
      <c r="F33" s="72">
        <v>-0.003651</v>
      </c>
      <c r="G33" s="72">
        <v>-0.003714</v>
      </c>
      <c r="H33" s="72">
        <v>-0.003669</v>
      </c>
      <c r="I33" s="72">
        <v>-0.0036</v>
      </c>
      <c r="J33" s="72">
        <v>-0.003471</v>
      </c>
      <c r="K33" s="72">
        <v>-0.003561</v>
      </c>
      <c r="L33" s="72">
        <v>-0.003346</v>
      </c>
      <c r="M33" s="72">
        <v>-0.003256</v>
      </c>
      <c r="N33" s="72">
        <v>-0.003076</v>
      </c>
      <c r="O33" s="72">
        <v>-0.002825</v>
      </c>
      <c r="P33" s="72">
        <v>-0.002567</v>
      </c>
      <c r="Q33" s="72">
        <v>-0.002174</v>
      </c>
      <c r="R33" s="72">
        <v>-0.002016</v>
      </c>
      <c r="S33" s="72">
        <v>-0.00178</v>
      </c>
      <c r="T33" s="72">
        <v>-0.001433</v>
      </c>
      <c r="U33" s="72">
        <v>-0.001119</v>
      </c>
      <c r="V33" s="72">
        <v>-7.85E-4</v>
      </c>
      <c r="W33" s="72">
        <v>-5.79E-4</v>
      </c>
      <c r="X33" s="72">
        <v>-2.79E-4</v>
      </c>
      <c r="Y33" s="72">
        <v>0.0</v>
      </c>
      <c r="Z33" s="72">
        <v>4.8E-4</v>
      </c>
      <c r="AA33" s="72">
        <v>9.6E-4</v>
      </c>
      <c r="AB33" s="72">
        <v>0.001465</v>
      </c>
      <c r="AC33" s="72">
        <v>0.001878</v>
      </c>
      <c r="AD33" s="72">
        <v>0.002309</v>
      </c>
      <c r="AE33" s="72">
        <v>0.00266</v>
      </c>
      <c r="AF33" s="72">
        <v>0.003126</v>
      </c>
      <c r="AG33" s="72">
        <v>0.00346</v>
      </c>
      <c r="AH33" s="72">
        <v>0.003842</v>
      </c>
    </row>
    <row r="34">
      <c r="A34" s="72">
        <v>-0.001741</v>
      </c>
      <c r="B34" s="72">
        <v>-0.002521</v>
      </c>
      <c r="C34" s="72">
        <v>-0.002951</v>
      </c>
      <c r="D34" s="72">
        <v>-0.003297</v>
      </c>
      <c r="E34" s="72">
        <v>-0.003491</v>
      </c>
      <c r="F34" s="72">
        <v>-0.00355</v>
      </c>
      <c r="G34" s="72">
        <v>-0.003636</v>
      </c>
      <c r="H34" s="72">
        <v>-0.00358</v>
      </c>
      <c r="I34" s="72">
        <v>-0.003532</v>
      </c>
      <c r="J34" s="72">
        <v>-0.003432</v>
      </c>
      <c r="K34" s="72">
        <v>-0.003499</v>
      </c>
      <c r="L34" s="72">
        <v>-0.003356</v>
      </c>
      <c r="M34" s="72">
        <v>-0.003234</v>
      </c>
      <c r="N34" s="72">
        <v>-0.003037</v>
      </c>
      <c r="O34" s="72">
        <v>-0.002837</v>
      </c>
      <c r="P34" s="72">
        <v>-0.002605</v>
      </c>
      <c r="Q34" s="72">
        <v>-0.002225</v>
      </c>
      <c r="R34" s="72">
        <v>-0.002048</v>
      </c>
      <c r="S34" s="72">
        <v>-0.00178</v>
      </c>
      <c r="T34" s="72">
        <v>-0.001476</v>
      </c>
      <c r="U34" s="72">
        <v>-0.001091</v>
      </c>
      <c r="V34" s="72">
        <v>-8.51E-4</v>
      </c>
      <c r="W34" s="72">
        <v>-6.11E-4</v>
      </c>
      <c r="X34" s="72">
        <v>-3.1E-4</v>
      </c>
      <c r="Y34" s="72">
        <v>0.0</v>
      </c>
      <c r="Z34" s="72">
        <v>4.92E-4</v>
      </c>
      <c r="AA34" s="72">
        <v>9.54E-4</v>
      </c>
      <c r="AB34" s="72">
        <v>0.00145</v>
      </c>
      <c r="AC34" s="72">
        <v>0.001842</v>
      </c>
      <c r="AD34" s="72">
        <v>0.002299</v>
      </c>
      <c r="AE34" s="72">
        <v>0.00268</v>
      </c>
      <c r="AF34" s="72">
        <v>0.003121</v>
      </c>
      <c r="AG34" s="72">
        <v>0.003416</v>
      </c>
      <c r="AH34" s="72">
        <v>0.003845</v>
      </c>
    </row>
    <row r="35">
      <c r="A35" s="72">
        <v>-0.001729</v>
      </c>
      <c r="B35" s="72">
        <v>-0.002578</v>
      </c>
      <c r="C35" s="72">
        <v>-0.002995</v>
      </c>
      <c r="D35" s="72">
        <v>-0.003334</v>
      </c>
      <c r="E35" s="72">
        <v>-0.003447</v>
      </c>
      <c r="F35" s="72">
        <v>-0.003512</v>
      </c>
      <c r="G35" s="72">
        <v>-0.00365</v>
      </c>
      <c r="H35" s="72">
        <v>-0.003591</v>
      </c>
      <c r="I35" s="72">
        <v>-0.003544</v>
      </c>
      <c r="J35" s="72">
        <v>-0.003432</v>
      </c>
      <c r="K35" s="72">
        <v>-0.003463</v>
      </c>
      <c r="L35" s="72">
        <v>-0.003341</v>
      </c>
      <c r="M35" s="72">
        <v>-0.003242</v>
      </c>
      <c r="N35" s="72">
        <v>-0.003016</v>
      </c>
      <c r="O35" s="72">
        <v>-0.002809</v>
      </c>
      <c r="P35" s="72">
        <v>-0.00254</v>
      </c>
      <c r="Q35" s="72">
        <v>-0.002175</v>
      </c>
      <c r="R35" s="72">
        <v>-0.002017</v>
      </c>
      <c r="S35" s="72">
        <v>-0.001745</v>
      </c>
      <c r="T35" s="72">
        <v>-0.001454</v>
      </c>
      <c r="U35" s="72">
        <v>-0.00111</v>
      </c>
      <c r="V35" s="72">
        <v>-8.49E-4</v>
      </c>
      <c r="W35" s="72">
        <v>-5.77E-4</v>
      </c>
      <c r="X35" s="72">
        <v>-2.7E-4</v>
      </c>
      <c r="Y35" s="72">
        <v>0.0</v>
      </c>
      <c r="Z35" s="72">
        <v>4.86E-4</v>
      </c>
      <c r="AA35" s="72">
        <v>9.18E-4</v>
      </c>
      <c r="AB35" s="72">
        <v>0.001418</v>
      </c>
      <c r="AC35" s="72">
        <v>0.001842</v>
      </c>
      <c r="AD35" s="72">
        <v>0.00227</v>
      </c>
      <c r="AE35" s="72">
        <v>0.002615</v>
      </c>
      <c r="AF35" s="72">
        <v>0.003088</v>
      </c>
      <c r="AG35" s="72">
        <v>0.003415</v>
      </c>
      <c r="AH35" s="72">
        <v>0.003768</v>
      </c>
    </row>
    <row r="36">
      <c r="A36" s="72">
        <v>-0.001571</v>
      </c>
      <c r="B36" s="72">
        <v>-0.002406</v>
      </c>
      <c r="C36" s="72">
        <v>-0.002847</v>
      </c>
      <c r="D36" s="72">
        <v>-0.003219</v>
      </c>
      <c r="E36" s="72">
        <v>-0.003419</v>
      </c>
      <c r="F36" s="72">
        <v>-0.003455</v>
      </c>
      <c r="G36" s="72">
        <v>-0.003536</v>
      </c>
      <c r="H36" s="72">
        <v>-0.003486</v>
      </c>
      <c r="I36" s="72">
        <v>-0.003419</v>
      </c>
      <c r="J36" s="72">
        <v>-0.003335</v>
      </c>
      <c r="K36" s="72">
        <v>-0.003363</v>
      </c>
      <c r="L36" s="72">
        <v>-0.003304</v>
      </c>
      <c r="M36" s="72">
        <v>-0.00316</v>
      </c>
      <c r="N36" s="72">
        <v>-0.002951</v>
      </c>
      <c r="O36" s="72">
        <v>-0.002779</v>
      </c>
      <c r="P36" s="72">
        <v>-0.00253</v>
      </c>
      <c r="Q36" s="72">
        <v>-0.002201</v>
      </c>
      <c r="R36" s="72">
        <v>-0.001995</v>
      </c>
      <c r="S36" s="72">
        <v>-0.00174</v>
      </c>
      <c r="T36" s="72">
        <v>-0.001428</v>
      </c>
      <c r="U36" s="72">
        <v>-0.001121</v>
      </c>
      <c r="V36" s="72">
        <v>-8.42E-4</v>
      </c>
      <c r="W36" s="72">
        <v>-6.05E-4</v>
      </c>
      <c r="X36" s="72">
        <v>-3.14E-4</v>
      </c>
      <c r="Y36" s="72">
        <v>0.0</v>
      </c>
      <c r="Z36" s="72">
        <v>4.56E-4</v>
      </c>
      <c r="AA36" s="72">
        <v>8.86E-4</v>
      </c>
      <c r="AB36" s="72">
        <v>0.001394</v>
      </c>
      <c r="AC36" s="72">
        <v>0.001799</v>
      </c>
      <c r="AD36" s="72">
        <v>0.002248</v>
      </c>
      <c r="AE36" s="72">
        <v>0.002574</v>
      </c>
      <c r="AF36" s="72">
        <v>0.003008</v>
      </c>
      <c r="AG36" s="72">
        <v>0.003314</v>
      </c>
      <c r="AH36" s="72">
        <v>0.003698</v>
      </c>
    </row>
    <row r="37">
      <c r="A37" s="72">
        <v>-0.001744</v>
      </c>
      <c r="B37" s="72">
        <v>-0.002523</v>
      </c>
      <c r="C37" s="72">
        <v>-0.002932</v>
      </c>
      <c r="D37" s="72">
        <v>-0.003269</v>
      </c>
      <c r="E37" s="72">
        <v>-0.00342</v>
      </c>
      <c r="F37" s="72">
        <v>-0.003489</v>
      </c>
      <c r="G37" s="72">
        <v>-0.003548</v>
      </c>
      <c r="H37" s="72">
        <v>-0.003517</v>
      </c>
      <c r="I37" s="72">
        <v>-0.00346</v>
      </c>
      <c r="J37" s="72">
        <v>-0.00337</v>
      </c>
      <c r="K37" s="72">
        <v>-0.0034</v>
      </c>
      <c r="L37" s="72">
        <v>-0.003305</v>
      </c>
      <c r="M37" s="72">
        <v>-0.003186</v>
      </c>
      <c r="N37" s="72">
        <v>-0.002997</v>
      </c>
      <c r="O37" s="72">
        <v>-0.002764</v>
      </c>
      <c r="P37" s="72">
        <v>-0.002503</v>
      </c>
      <c r="Q37" s="72">
        <v>-0.002166</v>
      </c>
      <c r="R37" s="72">
        <v>-0.002004</v>
      </c>
      <c r="S37" s="72">
        <v>-0.001753</v>
      </c>
      <c r="T37" s="72">
        <v>-0.001425</v>
      </c>
      <c r="U37" s="72">
        <v>-0.001102</v>
      </c>
      <c r="V37" s="72">
        <v>-8.42E-4</v>
      </c>
      <c r="W37" s="72">
        <v>-5.6E-4</v>
      </c>
      <c r="X37" s="72">
        <v>-2.92E-4</v>
      </c>
      <c r="Y37" s="72">
        <v>0.0</v>
      </c>
      <c r="Z37" s="72">
        <v>4.48E-4</v>
      </c>
      <c r="AA37" s="72">
        <v>9.28E-4</v>
      </c>
      <c r="AB37" s="72">
        <v>0.001384</v>
      </c>
      <c r="AC37" s="72">
        <v>0.00181</v>
      </c>
      <c r="AD37" s="72">
        <v>0.002211</v>
      </c>
      <c r="AE37" s="72">
        <v>0.002556</v>
      </c>
      <c r="AF37" s="72">
        <v>0.002996</v>
      </c>
      <c r="AG37" s="72">
        <v>0.00328</v>
      </c>
      <c r="AH37" s="72">
        <v>0.00368</v>
      </c>
    </row>
    <row r="38">
      <c r="A38" s="72">
        <v>-0.001881</v>
      </c>
      <c r="B38" s="72">
        <v>-0.002674</v>
      </c>
      <c r="C38" s="72">
        <v>-0.003039</v>
      </c>
      <c r="D38" s="72">
        <v>-0.003379</v>
      </c>
      <c r="E38" s="72">
        <v>-0.003521</v>
      </c>
      <c r="F38" s="72">
        <v>-0.00357</v>
      </c>
      <c r="G38" s="72">
        <v>-0.003661</v>
      </c>
      <c r="H38" s="72">
        <v>-0.003568</v>
      </c>
      <c r="I38" s="72">
        <v>-0.003545</v>
      </c>
      <c r="J38" s="72">
        <v>-0.00342</v>
      </c>
      <c r="K38" s="72">
        <v>-0.003451</v>
      </c>
      <c r="L38" s="72">
        <v>-0.003391</v>
      </c>
      <c r="M38" s="72">
        <v>-0.003194</v>
      </c>
      <c r="N38" s="72">
        <v>-0.003014</v>
      </c>
      <c r="O38" s="72">
        <v>-0.002773</v>
      </c>
      <c r="P38" s="72">
        <v>-0.002529</v>
      </c>
      <c r="Q38" s="72">
        <v>-0.002176</v>
      </c>
      <c r="R38" s="72">
        <v>-0.001985</v>
      </c>
      <c r="S38" s="72">
        <v>-0.001728</v>
      </c>
      <c r="T38" s="72">
        <v>-0.00143</v>
      </c>
      <c r="U38" s="72">
        <v>-0.001078</v>
      </c>
      <c r="V38" s="72">
        <v>-8.17E-4</v>
      </c>
      <c r="W38" s="72">
        <v>-5.51E-4</v>
      </c>
      <c r="X38" s="72">
        <v>-2.94E-4</v>
      </c>
      <c r="Y38" s="72">
        <v>0.0</v>
      </c>
      <c r="Z38" s="72">
        <v>4.36E-4</v>
      </c>
      <c r="AA38" s="72">
        <v>9.04E-4</v>
      </c>
      <c r="AB38" s="72">
        <v>0.00139</v>
      </c>
      <c r="AC38" s="72">
        <v>0.0018</v>
      </c>
      <c r="AD38" s="72">
        <v>0.002191</v>
      </c>
      <c r="AE38" s="72">
        <v>0.002541</v>
      </c>
      <c r="AF38" s="72">
        <v>0.002922</v>
      </c>
      <c r="AG38" s="72">
        <v>0.003248</v>
      </c>
      <c r="AH38" s="72">
        <v>0.003599</v>
      </c>
    </row>
    <row r="39">
      <c r="A39" s="72">
        <v>-0.001976</v>
      </c>
      <c r="B39" s="72">
        <v>-0.002708</v>
      </c>
      <c r="C39" s="72">
        <v>-0.003071</v>
      </c>
      <c r="D39" s="72">
        <v>-0.003386</v>
      </c>
      <c r="E39" s="72">
        <v>-0.003499</v>
      </c>
      <c r="F39" s="72">
        <v>-0.003568</v>
      </c>
      <c r="G39" s="72">
        <v>-0.003615</v>
      </c>
      <c r="H39" s="72">
        <v>-0.003535</v>
      </c>
      <c r="I39" s="72">
        <v>-0.003497</v>
      </c>
      <c r="J39" s="72">
        <v>-0.003387</v>
      </c>
      <c r="K39" s="72">
        <v>-0.003428</v>
      </c>
      <c r="L39" s="72">
        <v>-0.003316</v>
      </c>
      <c r="M39" s="72">
        <v>-0.003203</v>
      </c>
      <c r="N39" s="72">
        <v>-0.002998</v>
      </c>
      <c r="O39" s="72">
        <v>-0.002763</v>
      </c>
      <c r="P39" s="72">
        <v>-0.002519</v>
      </c>
      <c r="Q39" s="72">
        <v>-0.002162</v>
      </c>
      <c r="R39" s="72">
        <v>-0.001981</v>
      </c>
      <c r="S39" s="72">
        <v>-0.001743</v>
      </c>
      <c r="T39" s="72">
        <v>-0.001424</v>
      </c>
      <c r="U39" s="72">
        <v>-0.001093</v>
      </c>
      <c r="V39" s="72">
        <v>-8.23E-4</v>
      </c>
      <c r="W39" s="72">
        <v>-5.45E-4</v>
      </c>
      <c r="X39" s="72">
        <v>-2.9E-4</v>
      </c>
      <c r="Y39" s="72">
        <v>0.0</v>
      </c>
      <c r="Z39" s="72">
        <v>4.63E-4</v>
      </c>
      <c r="AA39" s="72">
        <v>8.79E-4</v>
      </c>
      <c r="AB39" s="72">
        <v>0.001337</v>
      </c>
      <c r="AC39" s="72">
        <v>0.001741</v>
      </c>
      <c r="AD39" s="72">
        <v>0.002119</v>
      </c>
      <c r="AE39" s="72">
        <v>0.002446</v>
      </c>
      <c r="AF39" s="72">
        <v>0.002829</v>
      </c>
      <c r="AG39" s="72">
        <v>0.003153</v>
      </c>
      <c r="AH39" s="72">
        <v>0.003475</v>
      </c>
    </row>
    <row r="40">
      <c r="A40" s="72">
        <v>-0.00234</v>
      </c>
      <c r="B40" s="72">
        <v>-0.003008</v>
      </c>
      <c r="C40" s="72">
        <v>-0.003313</v>
      </c>
      <c r="D40" s="72">
        <v>-0.003579</v>
      </c>
      <c r="E40" s="72">
        <v>-0.003693</v>
      </c>
      <c r="F40" s="72">
        <v>-0.003729</v>
      </c>
      <c r="G40" s="72">
        <v>-0.003751</v>
      </c>
      <c r="H40" s="72">
        <v>-0.00368</v>
      </c>
      <c r="I40" s="72">
        <v>-0.00358</v>
      </c>
      <c r="J40" s="72">
        <v>-0.003458</v>
      </c>
      <c r="K40" s="72">
        <v>-0.003492</v>
      </c>
      <c r="L40" s="72">
        <v>-0.003366</v>
      </c>
      <c r="M40" s="72">
        <v>-0.003214</v>
      </c>
      <c r="N40" s="72">
        <v>-0.003029</v>
      </c>
      <c r="O40" s="72">
        <v>-0.002761</v>
      </c>
      <c r="P40" s="72">
        <v>-0.002532</v>
      </c>
      <c r="Q40" s="72">
        <v>-0.002183</v>
      </c>
      <c r="R40" s="72">
        <v>-0.001964</v>
      </c>
      <c r="S40" s="72">
        <v>-0.001715</v>
      </c>
      <c r="T40" s="72">
        <v>-0.001421</v>
      </c>
      <c r="U40" s="72">
        <v>-0.001081</v>
      </c>
      <c r="V40" s="72">
        <v>-8.02E-4</v>
      </c>
      <c r="W40" s="72">
        <v>-5.72E-4</v>
      </c>
      <c r="X40" s="72">
        <v>-2.98E-4</v>
      </c>
      <c r="Y40" s="72">
        <v>0.0</v>
      </c>
      <c r="Z40" s="72">
        <v>4.1E-4</v>
      </c>
      <c r="AA40" s="72">
        <v>8.18E-4</v>
      </c>
      <c r="AB40" s="72">
        <v>0.001276</v>
      </c>
      <c r="AC40" s="72">
        <v>0.001664</v>
      </c>
      <c r="AD40" s="72">
        <v>0.002007</v>
      </c>
      <c r="AE40" s="72">
        <v>0.002326</v>
      </c>
      <c r="AF40" s="72">
        <v>0.002706</v>
      </c>
      <c r="AG40" s="72">
        <v>0.003026</v>
      </c>
      <c r="AH40" s="72">
        <v>0.003359</v>
      </c>
    </row>
    <row r="41">
      <c r="A41" s="72">
        <v>-0.002352</v>
      </c>
      <c r="B41" s="72">
        <v>-0.003003</v>
      </c>
      <c r="C41" s="72">
        <v>-0.003297</v>
      </c>
      <c r="D41" s="72">
        <v>-0.003568</v>
      </c>
      <c r="E41" s="72">
        <v>-0.003683</v>
      </c>
      <c r="F41" s="72">
        <v>-0.003699</v>
      </c>
      <c r="G41" s="72">
        <v>-0.003726</v>
      </c>
      <c r="H41" s="72">
        <v>-0.0036</v>
      </c>
      <c r="I41" s="72">
        <v>-0.003547</v>
      </c>
      <c r="J41" s="72">
        <v>-0.003439</v>
      </c>
      <c r="K41" s="72">
        <v>-0.003432</v>
      </c>
      <c r="L41" s="72">
        <v>-0.003299</v>
      </c>
      <c r="M41" s="72">
        <v>-0.003174</v>
      </c>
      <c r="N41" s="72">
        <v>-0.002957</v>
      </c>
      <c r="O41" s="72">
        <v>-0.00271</v>
      </c>
      <c r="P41" s="72">
        <v>-0.002474</v>
      </c>
      <c r="Q41" s="72">
        <v>-0.002139</v>
      </c>
      <c r="R41" s="72">
        <v>-0.001934</v>
      </c>
      <c r="S41" s="72">
        <v>-0.001671</v>
      </c>
      <c r="T41" s="72">
        <v>-0.001351</v>
      </c>
      <c r="U41" s="72">
        <v>-0.001027</v>
      </c>
      <c r="V41" s="72">
        <v>-7.9E-4</v>
      </c>
      <c r="W41" s="72">
        <v>-5.23E-4</v>
      </c>
      <c r="X41" s="72">
        <v>-2.63E-4</v>
      </c>
      <c r="Y41" s="72">
        <v>0.0</v>
      </c>
      <c r="Z41" s="72">
        <v>4.65E-4</v>
      </c>
      <c r="AA41" s="72">
        <v>8.51E-4</v>
      </c>
      <c r="AB41" s="72">
        <v>0.001279</v>
      </c>
      <c r="AC41" s="72">
        <v>0.001658</v>
      </c>
      <c r="AD41" s="72">
        <v>0.001971</v>
      </c>
      <c r="AE41" s="72">
        <v>0.002296</v>
      </c>
      <c r="AF41" s="72">
        <v>0.002684</v>
      </c>
      <c r="AG41" s="72">
        <v>0.002955</v>
      </c>
      <c r="AH41" s="72">
        <v>0.003302</v>
      </c>
    </row>
    <row r="42">
      <c r="A42" s="72">
        <v>-0.002482</v>
      </c>
      <c r="B42" s="72">
        <v>-0.003101</v>
      </c>
      <c r="C42" s="72">
        <v>-0.003381</v>
      </c>
      <c r="D42" s="72">
        <v>-0.00362</v>
      </c>
      <c r="E42" s="72">
        <v>-0.003697</v>
      </c>
      <c r="F42" s="72">
        <v>-0.003734</v>
      </c>
      <c r="G42" s="72">
        <v>-0.003734</v>
      </c>
      <c r="H42" s="72">
        <v>-0.003621</v>
      </c>
      <c r="I42" s="72">
        <v>-0.003544</v>
      </c>
      <c r="J42" s="72">
        <v>-0.003414</v>
      </c>
      <c r="K42" s="72">
        <v>-0.003434</v>
      </c>
      <c r="L42" s="72">
        <v>-0.003272</v>
      </c>
      <c r="M42" s="72">
        <v>-0.003158</v>
      </c>
      <c r="N42" s="72">
        <v>-0.002972</v>
      </c>
      <c r="O42" s="72">
        <v>-0.002698</v>
      </c>
      <c r="P42" s="72">
        <v>-0.002443</v>
      </c>
      <c r="Q42" s="72">
        <v>-0.002131</v>
      </c>
      <c r="R42" s="72">
        <v>-0.001922</v>
      </c>
      <c r="S42" s="72">
        <v>-0.001637</v>
      </c>
      <c r="T42" s="72">
        <v>-0.001365</v>
      </c>
      <c r="U42" s="72">
        <v>-0.001025</v>
      </c>
      <c r="V42" s="72">
        <v>-7.6E-4</v>
      </c>
      <c r="W42" s="72">
        <v>-5.37E-4</v>
      </c>
      <c r="X42" s="72">
        <v>-2.72E-4</v>
      </c>
      <c r="Y42" s="72">
        <v>0.0</v>
      </c>
      <c r="Z42" s="72">
        <v>4.13E-4</v>
      </c>
      <c r="AA42" s="72">
        <v>8.07E-4</v>
      </c>
      <c r="AB42" s="72">
        <v>0.001226</v>
      </c>
      <c r="AC42" s="72">
        <v>0.001569</v>
      </c>
      <c r="AD42" s="72">
        <v>0.001879</v>
      </c>
      <c r="AE42" s="72">
        <v>0.002173</v>
      </c>
      <c r="AF42" s="72">
        <v>0.002562</v>
      </c>
      <c r="AG42" s="72">
        <v>0.002845</v>
      </c>
      <c r="AH42" s="72">
        <v>0.003153</v>
      </c>
    </row>
    <row r="43">
      <c r="A43" s="72">
        <v>-0.002509</v>
      </c>
      <c r="B43" s="72">
        <v>-0.003092</v>
      </c>
      <c r="C43" s="72">
        <v>-0.003337</v>
      </c>
      <c r="D43" s="72">
        <v>-0.003557</v>
      </c>
      <c r="E43" s="72">
        <v>-0.003669</v>
      </c>
      <c r="F43" s="72">
        <v>-0.003691</v>
      </c>
      <c r="G43" s="72">
        <v>-0.003659</v>
      </c>
      <c r="H43" s="72">
        <v>-0.00356</v>
      </c>
      <c r="I43" s="72">
        <v>-0.003459</v>
      </c>
      <c r="J43" s="72">
        <v>-0.003345</v>
      </c>
      <c r="K43" s="72">
        <v>-0.003332</v>
      </c>
      <c r="L43" s="72">
        <v>-0.003213</v>
      </c>
      <c r="M43" s="72">
        <v>-0.003066</v>
      </c>
      <c r="N43" s="72">
        <v>-0.002842</v>
      </c>
      <c r="O43" s="72">
        <v>-0.002621</v>
      </c>
      <c r="P43" s="72">
        <v>-0.002363</v>
      </c>
      <c r="Q43" s="72">
        <v>-0.002048</v>
      </c>
      <c r="R43" s="72">
        <v>-0.001857</v>
      </c>
      <c r="S43" s="72">
        <v>-0.001581</v>
      </c>
      <c r="T43" s="72">
        <v>-0.00126</v>
      </c>
      <c r="U43" s="72">
        <v>-9.62E-4</v>
      </c>
      <c r="V43" s="72">
        <v>-7.25E-4</v>
      </c>
      <c r="W43" s="72">
        <v>-4.79E-4</v>
      </c>
      <c r="X43" s="72">
        <v>-2.86E-4</v>
      </c>
      <c r="Y43" s="72">
        <v>0.0</v>
      </c>
      <c r="Z43" s="72">
        <v>4.34E-4</v>
      </c>
      <c r="AA43" s="72">
        <v>7.88E-4</v>
      </c>
      <c r="AB43" s="72">
        <v>0.00121</v>
      </c>
      <c r="AC43" s="72">
        <v>0.001542</v>
      </c>
      <c r="AD43" s="72">
        <v>0.001842</v>
      </c>
      <c r="AE43" s="72">
        <v>0.002153</v>
      </c>
      <c r="AF43" s="72">
        <v>0.002521</v>
      </c>
      <c r="AG43" s="72">
        <v>0.002781</v>
      </c>
      <c r="AH43" s="72">
        <v>0.003099</v>
      </c>
    </row>
    <row r="44">
      <c r="A44" s="72">
        <v>-0.002561</v>
      </c>
      <c r="B44" s="72">
        <v>-0.00313</v>
      </c>
      <c r="C44" s="72">
        <v>-0.003358</v>
      </c>
      <c r="D44" s="72">
        <v>-0.003578</v>
      </c>
      <c r="E44" s="72">
        <v>-0.003633</v>
      </c>
      <c r="F44" s="72">
        <v>-0.003641</v>
      </c>
      <c r="G44" s="72">
        <v>-0.003615</v>
      </c>
      <c r="H44" s="72">
        <v>-0.003489</v>
      </c>
      <c r="I44" s="72">
        <v>-0.003398</v>
      </c>
      <c r="J44" s="72">
        <v>-0.003273</v>
      </c>
      <c r="K44" s="72">
        <v>-0.00325</v>
      </c>
      <c r="L44" s="72">
        <v>-0.003146</v>
      </c>
      <c r="M44" s="72">
        <v>-0.003013</v>
      </c>
      <c r="N44" s="72">
        <v>-0.002791</v>
      </c>
      <c r="O44" s="72">
        <v>-0.002544</v>
      </c>
      <c r="P44" s="72">
        <v>-0.002335</v>
      </c>
      <c r="Q44" s="72">
        <v>-0.002002</v>
      </c>
      <c r="R44" s="72">
        <v>-0.001791</v>
      </c>
      <c r="S44" s="72">
        <v>-0.001541</v>
      </c>
      <c r="T44" s="72">
        <v>-0.001242</v>
      </c>
      <c r="U44" s="72">
        <v>-9.25E-4</v>
      </c>
      <c r="V44" s="72">
        <v>-6.83E-4</v>
      </c>
      <c r="W44" s="72">
        <v>-4.6E-4</v>
      </c>
      <c r="X44" s="72">
        <v>-2.35E-4</v>
      </c>
      <c r="Y44" s="72">
        <v>0.0</v>
      </c>
      <c r="Z44" s="72">
        <v>4.04E-4</v>
      </c>
      <c r="AA44" s="72">
        <v>7.81E-4</v>
      </c>
      <c r="AB44" s="72">
        <v>0.001185</v>
      </c>
      <c r="AC44" s="72">
        <v>0.001479</v>
      </c>
      <c r="AD44" s="72">
        <v>0.00178</v>
      </c>
      <c r="AE44" s="72">
        <v>0.002077</v>
      </c>
      <c r="AF44" s="72">
        <v>0.002424</v>
      </c>
      <c r="AG44" s="72">
        <v>0.002696</v>
      </c>
      <c r="AH44" s="72">
        <v>0.002993</v>
      </c>
    </row>
    <row r="45">
      <c r="A45" s="72">
        <v>-0.002314</v>
      </c>
      <c r="B45" s="72">
        <v>-0.002906</v>
      </c>
      <c r="C45" s="72">
        <v>-0.003137</v>
      </c>
      <c r="D45" s="72">
        <v>-0.003367</v>
      </c>
      <c r="E45" s="72">
        <v>-0.00346</v>
      </c>
      <c r="F45" s="72">
        <v>-0.003499</v>
      </c>
      <c r="G45" s="72">
        <v>-0.003462</v>
      </c>
      <c r="H45" s="72">
        <v>-0.003361</v>
      </c>
      <c r="I45" s="72">
        <v>-0.003281</v>
      </c>
      <c r="J45" s="72">
        <v>-0.003182</v>
      </c>
      <c r="K45" s="72">
        <v>-0.003157</v>
      </c>
      <c r="L45" s="72">
        <v>-0.003037</v>
      </c>
      <c r="M45" s="72">
        <v>-0.00294</v>
      </c>
      <c r="N45" s="72">
        <v>-0.002719</v>
      </c>
      <c r="O45" s="72">
        <v>-0.002486</v>
      </c>
      <c r="P45" s="72">
        <v>-0.00225</v>
      </c>
      <c r="Q45" s="72">
        <v>-0.00196</v>
      </c>
      <c r="R45" s="72">
        <v>-0.001757</v>
      </c>
      <c r="S45" s="72">
        <v>-0.001491</v>
      </c>
      <c r="T45" s="72">
        <v>-0.001198</v>
      </c>
      <c r="U45" s="72">
        <v>-8.98E-4</v>
      </c>
      <c r="V45" s="72">
        <v>-6.6E-4</v>
      </c>
      <c r="W45" s="72">
        <v>-4.39E-4</v>
      </c>
      <c r="X45" s="72">
        <v>-2.17E-4</v>
      </c>
      <c r="Y45" s="72">
        <v>0.0</v>
      </c>
      <c r="Z45" s="72">
        <v>3.96E-4</v>
      </c>
      <c r="AA45" s="72">
        <v>7.63E-4</v>
      </c>
      <c r="AB45" s="72">
        <v>0.001146</v>
      </c>
      <c r="AC45" s="72">
        <v>0.001468</v>
      </c>
      <c r="AD45" s="72">
        <v>0.001799</v>
      </c>
      <c r="AE45" s="72">
        <v>0.002047</v>
      </c>
      <c r="AF45" s="72">
        <v>0.002414</v>
      </c>
      <c r="AG45" s="72">
        <v>0.002675</v>
      </c>
      <c r="AH45" s="72">
        <v>0.00294</v>
      </c>
    </row>
    <row r="46">
      <c r="A46" s="72">
        <v>-0.002477</v>
      </c>
      <c r="B46" s="72">
        <v>-0.003044</v>
      </c>
      <c r="C46" s="72">
        <v>-0.003254</v>
      </c>
      <c r="D46" s="72">
        <v>-0.003478</v>
      </c>
      <c r="E46" s="72">
        <v>-0.003562</v>
      </c>
      <c r="F46" s="72">
        <v>-0.00359</v>
      </c>
      <c r="G46" s="72">
        <v>-0.003543</v>
      </c>
      <c r="H46" s="72">
        <v>-0.003427</v>
      </c>
      <c r="I46" s="72">
        <v>-0.003324</v>
      </c>
      <c r="J46" s="72">
        <v>-0.003197</v>
      </c>
      <c r="K46" s="72">
        <v>-0.003202</v>
      </c>
      <c r="L46" s="72">
        <v>-0.003068</v>
      </c>
      <c r="M46" s="72">
        <v>-0.002923</v>
      </c>
      <c r="N46" s="72">
        <v>-0.002723</v>
      </c>
      <c r="O46" s="72">
        <v>-0.002477</v>
      </c>
      <c r="P46" s="72">
        <v>-0.002273</v>
      </c>
      <c r="Q46" s="72">
        <v>-0.001937</v>
      </c>
      <c r="R46" s="72">
        <v>-0.001719</v>
      </c>
      <c r="S46" s="72">
        <v>-0.001482</v>
      </c>
      <c r="T46" s="72">
        <v>-0.001184</v>
      </c>
      <c r="U46" s="72">
        <v>-9.07E-4</v>
      </c>
      <c r="V46" s="72">
        <v>-6.9E-4</v>
      </c>
      <c r="W46" s="72">
        <v>-5.16E-4</v>
      </c>
      <c r="X46" s="72">
        <v>-2.69E-4</v>
      </c>
      <c r="Y46" s="72">
        <v>0.0</v>
      </c>
      <c r="Z46" s="72">
        <v>3.83E-4</v>
      </c>
      <c r="AA46" s="72">
        <v>7.41E-4</v>
      </c>
      <c r="AB46" s="72">
        <v>0.001149</v>
      </c>
      <c r="AC46" s="72">
        <v>0.001479</v>
      </c>
      <c r="AD46" s="72">
        <v>0.00182</v>
      </c>
      <c r="AE46" s="72">
        <v>0.00215</v>
      </c>
      <c r="AF46" s="72">
        <v>0.002512</v>
      </c>
      <c r="AG46" s="72">
        <v>0.002758</v>
      </c>
      <c r="AH46" s="72">
        <v>0.003041</v>
      </c>
    </row>
    <row r="47">
      <c r="A47" s="72">
        <v>-0.002322</v>
      </c>
      <c r="B47" s="72">
        <v>-0.002865</v>
      </c>
      <c r="C47" s="72">
        <v>-0.003071</v>
      </c>
      <c r="D47" s="72">
        <v>-0.003285</v>
      </c>
      <c r="E47" s="72">
        <v>-0.003371</v>
      </c>
      <c r="F47" s="72">
        <v>-0.003392</v>
      </c>
      <c r="G47" s="72">
        <v>-0.003375</v>
      </c>
      <c r="H47" s="72">
        <v>-0.003269</v>
      </c>
      <c r="I47" s="72">
        <v>-0.00317</v>
      </c>
      <c r="J47" s="72">
        <v>-0.00306</v>
      </c>
      <c r="K47" s="72">
        <v>-0.003058</v>
      </c>
      <c r="L47" s="72">
        <v>-0.002949</v>
      </c>
      <c r="M47" s="72">
        <v>-0.002803</v>
      </c>
      <c r="N47" s="72">
        <v>-0.002598</v>
      </c>
      <c r="O47" s="72">
        <v>-0.002398</v>
      </c>
      <c r="P47" s="72">
        <v>-0.002146</v>
      </c>
      <c r="Q47" s="72">
        <v>-0.001863</v>
      </c>
      <c r="R47" s="72">
        <v>-0.001666</v>
      </c>
      <c r="S47" s="72">
        <v>-0.001405</v>
      </c>
      <c r="T47" s="72">
        <v>-0.001156</v>
      </c>
      <c r="U47" s="72">
        <v>-8.65E-4</v>
      </c>
      <c r="V47" s="72">
        <v>-6.58E-4</v>
      </c>
      <c r="W47" s="72">
        <v>-4.61E-4</v>
      </c>
      <c r="X47" s="72">
        <v>-2.26E-4</v>
      </c>
      <c r="Y47" s="72">
        <v>0.0</v>
      </c>
      <c r="Z47" s="72">
        <v>4.06E-4</v>
      </c>
      <c r="AA47" s="72">
        <v>7.86E-4</v>
      </c>
      <c r="AB47" s="72">
        <v>0.001153</v>
      </c>
      <c r="AC47" s="72">
        <v>0.001504</v>
      </c>
      <c r="AD47" s="72">
        <v>0.001836</v>
      </c>
      <c r="AE47" s="72">
        <v>0.002159</v>
      </c>
      <c r="AF47" s="72">
        <v>0.002524</v>
      </c>
      <c r="AG47" s="72">
        <v>0.002759</v>
      </c>
      <c r="AH47" s="72">
        <v>0.003055</v>
      </c>
    </row>
    <row r="48">
      <c r="A48" s="72">
        <v>-0.002348</v>
      </c>
      <c r="B48" s="72">
        <v>-0.00293</v>
      </c>
      <c r="C48" s="72">
        <v>-0.003156</v>
      </c>
      <c r="D48" s="72">
        <v>-0.003368</v>
      </c>
      <c r="E48" s="72">
        <v>-0.003454</v>
      </c>
      <c r="F48" s="72">
        <v>-0.003473</v>
      </c>
      <c r="G48" s="72">
        <v>-0.003429</v>
      </c>
      <c r="H48" s="72">
        <v>-0.003298</v>
      </c>
      <c r="I48" s="72">
        <v>-0.003186</v>
      </c>
      <c r="J48" s="72">
        <v>-0.003045</v>
      </c>
      <c r="K48" s="72">
        <v>-0.003032</v>
      </c>
      <c r="L48" s="72">
        <v>-0.002923</v>
      </c>
      <c r="M48" s="72">
        <v>-0.002781</v>
      </c>
      <c r="N48" s="72">
        <v>-0.002574</v>
      </c>
      <c r="O48" s="72">
        <v>-0.002353</v>
      </c>
      <c r="P48" s="72">
        <v>-0.002111</v>
      </c>
      <c r="Q48" s="72">
        <v>-0.001828</v>
      </c>
      <c r="R48" s="72">
        <v>-0.001619</v>
      </c>
      <c r="S48" s="72">
        <v>-0.001383</v>
      </c>
      <c r="T48" s="72">
        <v>-0.001105</v>
      </c>
      <c r="U48" s="72">
        <v>-8.33E-4</v>
      </c>
      <c r="V48" s="72">
        <v>-6.39E-4</v>
      </c>
      <c r="W48" s="72">
        <v>-4.53E-4</v>
      </c>
      <c r="X48" s="72">
        <v>-2.28E-4</v>
      </c>
      <c r="Y48" s="72">
        <v>0.0</v>
      </c>
      <c r="Z48" s="72">
        <v>3.82E-4</v>
      </c>
      <c r="AA48" s="72">
        <v>7.82E-4</v>
      </c>
      <c r="AB48" s="72">
        <v>0.001168</v>
      </c>
      <c r="AC48" s="72">
        <v>0.001501</v>
      </c>
      <c r="AD48" s="72">
        <v>0.001839</v>
      </c>
      <c r="AE48" s="72">
        <v>0.002118</v>
      </c>
      <c r="AF48" s="72">
        <v>0.002519</v>
      </c>
      <c r="AG48" s="72">
        <v>0.002747</v>
      </c>
      <c r="AH48" s="72">
        <v>0.003027</v>
      </c>
    </row>
    <row r="49">
      <c r="A49" s="72">
        <v>-0.002151</v>
      </c>
      <c r="B49" s="72">
        <v>-0.002702</v>
      </c>
      <c r="C49" s="72">
        <v>-0.002921</v>
      </c>
      <c r="D49" s="72">
        <v>-0.00318</v>
      </c>
      <c r="E49" s="72">
        <v>-0.003253</v>
      </c>
      <c r="F49" s="72">
        <v>-0.003283</v>
      </c>
      <c r="G49" s="72">
        <v>-0.003277</v>
      </c>
      <c r="H49" s="72">
        <v>-0.003177</v>
      </c>
      <c r="I49" s="72">
        <v>-0.00307</v>
      </c>
      <c r="J49" s="72">
        <v>-0.002953</v>
      </c>
      <c r="K49" s="72">
        <v>-0.002966</v>
      </c>
      <c r="L49" s="72">
        <v>-0.002852</v>
      </c>
      <c r="M49" s="72">
        <v>-0.002723</v>
      </c>
      <c r="N49" s="72">
        <v>-0.002529</v>
      </c>
      <c r="O49" s="72">
        <v>-0.002341</v>
      </c>
      <c r="P49" s="72">
        <v>-0.0021</v>
      </c>
      <c r="Q49" s="72">
        <v>-0.001838</v>
      </c>
      <c r="R49" s="72">
        <v>-0.001636</v>
      </c>
      <c r="S49" s="72">
        <v>-0.001413</v>
      </c>
      <c r="T49" s="72">
        <v>-0.001132</v>
      </c>
      <c r="U49" s="72">
        <v>-8.52E-4</v>
      </c>
      <c r="V49" s="72">
        <v>-6.47E-4</v>
      </c>
      <c r="W49" s="72">
        <v>-4.9E-4</v>
      </c>
      <c r="X49" s="72">
        <v>-2.6E-4</v>
      </c>
      <c r="Y49" s="72">
        <v>0.0</v>
      </c>
      <c r="Z49" s="72">
        <v>4.02E-4</v>
      </c>
      <c r="AA49" s="72">
        <v>7.79E-4</v>
      </c>
      <c r="AB49" s="72">
        <v>0.001171</v>
      </c>
      <c r="AC49" s="72">
        <v>0.001522</v>
      </c>
      <c r="AD49" s="72">
        <v>0.001866</v>
      </c>
      <c r="AE49" s="72">
        <v>0.00216</v>
      </c>
      <c r="AF49" s="72">
        <v>0.002543</v>
      </c>
      <c r="AG49" s="72">
        <v>0.00279</v>
      </c>
      <c r="AH49" s="72">
        <v>0.003027</v>
      </c>
    </row>
    <row r="50">
      <c r="A50" s="72">
        <v>-0.002003</v>
      </c>
      <c r="B50" s="72">
        <v>-0.002574</v>
      </c>
      <c r="C50" s="72">
        <v>-0.00281</v>
      </c>
      <c r="D50" s="72">
        <v>-0.003052</v>
      </c>
      <c r="E50" s="72">
        <v>-0.00315</v>
      </c>
      <c r="F50" s="72">
        <v>-0.00317</v>
      </c>
      <c r="G50" s="72">
        <v>-0.003172</v>
      </c>
      <c r="H50" s="72">
        <v>-0.003051</v>
      </c>
      <c r="I50" s="72">
        <v>-0.002977</v>
      </c>
      <c r="J50" s="72">
        <v>-0.002865</v>
      </c>
      <c r="K50" s="72">
        <v>-0.002863</v>
      </c>
      <c r="L50" s="72">
        <v>-0.002734</v>
      </c>
      <c r="M50" s="72">
        <v>-0.002597</v>
      </c>
      <c r="N50" s="72">
        <v>-0.002413</v>
      </c>
      <c r="O50" s="72">
        <v>-0.00221</v>
      </c>
      <c r="P50" s="72">
        <v>-0.002002</v>
      </c>
      <c r="Q50" s="72">
        <v>-0.001704</v>
      </c>
      <c r="R50" s="72">
        <v>-0.001523</v>
      </c>
      <c r="S50" s="72">
        <v>-0.001312</v>
      </c>
      <c r="T50" s="72">
        <v>-0.001052</v>
      </c>
      <c r="U50" s="72">
        <v>-7.88E-4</v>
      </c>
      <c r="V50" s="72">
        <v>-5.96E-4</v>
      </c>
      <c r="W50" s="72">
        <v>-4.66E-4</v>
      </c>
      <c r="X50" s="72">
        <v>-2.44E-4</v>
      </c>
      <c r="Y50" s="72">
        <v>0.0</v>
      </c>
      <c r="Z50" s="72">
        <v>3.78E-4</v>
      </c>
      <c r="AA50" s="72">
        <v>7.67E-4</v>
      </c>
      <c r="AB50" s="72">
        <v>0.00114</v>
      </c>
      <c r="AC50" s="72">
        <v>0.00147</v>
      </c>
      <c r="AD50" s="72">
        <v>0.001793</v>
      </c>
      <c r="AE50" s="72">
        <v>0.002091</v>
      </c>
      <c r="AF50" s="72">
        <v>0.002455</v>
      </c>
      <c r="AG50" s="72">
        <v>0.00267</v>
      </c>
      <c r="AH50" s="72">
        <v>0.002908</v>
      </c>
    </row>
    <row r="51">
      <c r="A51" s="72">
        <v>-0.002063</v>
      </c>
      <c r="B51" s="72">
        <v>-0.002629</v>
      </c>
      <c r="C51" s="72">
        <v>-0.002856</v>
      </c>
      <c r="D51" s="72">
        <v>-0.003111</v>
      </c>
      <c r="E51" s="72">
        <v>-0.003189</v>
      </c>
      <c r="F51" s="72">
        <v>-0.003192</v>
      </c>
      <c r="G51" s="72">
        <v>-0.003201</v>
      </c>
      <c r="H51" s="72">
        <v>-0.003109</v>
      </c>
      <c r="I51" s="72">
        <v>-0.00302</v>
      </c>
      <c r="J51" s="72">
        <v>-0.002908</v>
      </c>
      <c r="K51" s="72">
        <v>-0.002897</v>
      </c>
      <c r="L51" s="72">
        <v>-0.002805</v>
      </c>
      <c r="M51" s="72">
        <v>-0.002665</v>
      </c>
      <c r="N51" s="72">
        <v>-0.002489</v>
      </c>
      <c r="O51" s="72">
        <v>-0.002277</v>
      </c>
      <c r="P51" s="72">
        <v>-0.002059</v>
      </c>
      <c r="Q51" s="72">
        <v>-0.00177</v>
      </c>
      <c r="R51" s="72">
        <v>-0.001591</v>
      </c>
      <c r="S51" s="72">
        <v>-0.001364</v>
      </c>
      <c r="T51" s="72">
        <v>-0.001095</v>
      </c>
      <c r="U51" s="72">
        <v>-8.43E-4</v>
      </c>
      <c r="V51" s="72">
        <v>-6.32E-4</v>
      </c>
      <c r="W51" s="72">
        <v>-5.24E-4</v>
      </c>
      <c r="X51" s="72">
        <v>-2.93E-4</v>
      </c>
      <c r="Y51" s="72">
        <v>0.0</v>
      </c>
      <c r="Z51" s="72">
        <v>3.6E-4</v>
      </c>
      <c r="AA51" s="72">
        <v>7.4E-4</v>
      </c>
      <c r="AB51" s="72">
        <v>0.001114</v>
      </c>
      <c r="AC51" s="72">
        <v>0.001434</v>
      </c>
      <c r="AD51" s="72">
        <v>0.001749</v>
      </c>
      <c r="AE51" s="72">
        <v>0.002048</v>
      </c>
      <c r="AF51" s="72">
        <v>0.00239</v>
      </c>
      <c r="AG51" s="72">
        <v>0.002594</v>
      </c>
      <c r="AH51" s="72">
        <v>0.002862</v>
      </c>
    </row>
    <row r="52">
      <c r="A52" s="72">
        <v>-0.001882</v>
      </c>
      <c r="B52" s="72">
        <v>-0.002473</v>
      </c>
      <c r="C52" s="72">
        <v>-0.002741</v>
      </c>
      <c r="D52" s="72">
        <v>-0.002992</v>
      </c>
      <c r="E52" s="72">
        <v>-0.003081</v>
      </c>
      <c r="F52" s="72">
        <v>-0.003091</v>
      </c>
      <c r="G52" s="72">
        <v>-0.003101</v>
      </c>
      <c r="H52" s="72">
        <v>-0.002998</v>
      </c>
      <c r="I52" s="72">
        <v>-0.002902</v>
      </c>
      <c r="J52" s="72">
        <v>-0.00279</v>
      </c>
      <c r="K52" s="72">
        <v>-0.002793</v>
      </c>
      <c r="L52" s="72">
        <v>-0.002697</v>
      </c>
      <c r="M52" s="72">
        <v>-0.002549</v>
      </c>
      <c r="N52" s="72">
        <v>-0.00238</v>
      </c>
      <c r="O52" s="72">
        <v>-0.002177</v>
      </c>
      <c r="P52" s="72">
        <v>-0.001953</v>
      </c>
      <c r="Q52" s="72">
        <v>-0.001675</v>
      </c>
      <c r="R52" s="72">
        <v>-0.001492</v>
      </c>
      <c r="S52" s="72">
        <v>-0.001282</v>
      </c>
      <c r="T52" s="72">
        <v>-0.001024</v>
      </c>
      <c r="U52" s="72">
        <v>-7.71E-4</v>
      </c>
      <c r="V52" s="72">
        <v>-6.07E-4</v>
      </c>
      <c r="W52" s="72">
        <v>-4.73E-4</v>
      </c>
      <c r="X52" s="72">
        <v>-2.52E-4</v>
      </c>
      <c r="Y52" s="72">
        <v>0.0</v>
      </c>
      <c r="Z52" s="72">
        <v>3.54E-4</v>
      </c>
      <c r="AA52" s="72">
        <v>7.39E-4</v>
      </c>
      <c r="AB52" s="72">
        <v>0.0011</v>
      </c>
      <c r="AC52" s="72">
        <v>0.001388</v>
      </c>
      <c r="AD52" s="72">
        <v>0.001693</v>
      </c>
      <c r="AE52" s="72">
        <v>0.001975</v>
      </c>
      <c r="AF52" s="72">
        <v>0.002294</v>
      </c>
      <c r="AG52" s="72">
        <v>0.002506</v>
      </c>
      <c r="AH52" s="72">
        <v>0.002727</v>
      </c>
    </row>
    <row r="53">
      <c r="A53" s="72">
        <v>-0.001803</v>
      </c>
      <c r="B53" s="72">
        <v>-0.002395</v>
      </c>
      <c r="C53" s="72">
        <v>-0.002644</v>
      </c>
      <c r="D53" s="72">
        <v>-0.002889</v>
      </c>
      <c r="E53" s="72">
        <v>-0.003008</v>
      </c>
      <c r="F53" s="72">
        <v>-0.003056</v>
      </c>
      <c r="G53" s="72">
        <v>-0.003059</v>
      </c>
      <c r="H53" s="72">
        <v>-0.002983</v>
      </c>
      <c r="I53" s="72">
        <v>-0.002904</v>
      </c>
      <c r="J53" s="72">
        <v>-0.002813</v>
      </c>
      <c r="K53" s="72">
        <v>-0.002813</v>
      </c>
      <c r="L53" s="72">
        <v>-0.002713</v>
      </c>
      <c r="M53" s="72">
        <v>-0.002589</v>
      </c>
      <c r="N53" s="72">
        <v>-0.002401</v>
      </c>
      <c r="O53" s="72">
        <v>-0.002211</v>
      </c>
      <c r="P53" s="72">
        <v>-0.001992</v>
      </c>
      <c r="Q53" s="72">
        <v>-0.001721</v>
      </c>
      <c r="R53" s="72">
        <v>-0.001534</v>
      </c>
      <c r="S53" s="72">
        <v>-0.001315</v>
      </c>
      <c r="T53" s="72">
        <v>-0.001072</v>
      </c>
      <c r="U53" s="72">
        <v>-7.92E-4</v>
      </c>
      <c r="V53" s="72">
        <v>-6.13E-4</v>
      </c>
      <c r="W53" s="72">
        <v>-4.68E-4</v>
      </c>
      <c r="X53" s="72">
        <v>-2.56E-4</v>
      </c>
      <c r="Y53" s="72">
        <v>0.0</v>
      </c>
      <c r="Z53" s="72">
        <v>3.64E-4</v>
      </c>
      <c r="AA53" s="72">
        <v>7.35E-4</v>
      </c>
      <c r="AB53" s="72">
        <v>0.001093</v>
      </c>
      <c r="AC53" s="72">
        <v>0.001394</v>
      </c>
      <c r="AD53" s="72">
        <v>0.00169</v>
      </c>
      <c r="AE53" s="72">
        <v>0.001944</v>
      </c>
      <c r="AF53" s="72">
        <v>0.002266</v>
      </c>
      <c r="AG53" s="72">
        <v>0.002472</v>
      </c>
      <c r="AH53" s="72">
        <v>0.002713</v>
      </c>
    </row>
    <row r="54">
      <c r="A54" s="72">
        <v>-0.001845</v>
      </c>
      <c r="B54" s="72">
        <v>-0.002381</v>
      </c>
      <c r="C54" s="72">
        <v>-0.002616</v>
      </c>
      <c r="D54" s="72">
        <v>-0.002863</v>
      </c>
      <c r="E54" s="72">
        <v>-0.00296</v>
      </c>
      <c r="F54" s="72">
        <v>-0.002987</v>
      </c>
      <c r="G54" s="72">
        <v>-0.002979</v>
      </c>
      <c r="H54" s="72">
        <v>-0.002894</v>
      </c>
      <c r="I54" s="72">
        <v>-0.002812</v>
      </c>
      <c r="J54" s="72">
        <v>-0.002701</v>
      </c>
      <c r="K54" s="72">
        <v>-0.002712</v>
      </c>
      <c r="L54" s="72">
        <v>-0.002601</v>
      </c>
      <c r="M54" s="72">
        <v>-0.002508</v>
      </c>
      <c r="N54" s="72">
        <v>-0.002325</v>
      </c>
      <c r="O54" s="72">
        <v>-0.002139</v>
      </c>
      <c r="P54" s="72">
        <v>-0.001939</v>
      </c>
      <c r="Q54" s="72">
        <v>-0.001694</v>
      </c>
      <c r="R54" s="72">
        <v>-0.001501</v>
      </c>
      <c r="S54" s="72">
        <v>-0.001278</v>
      </c>
      <c r="T54" s="72">
        <v>-0.001004</v>
      </c>
      <c r="U54" s="72">
        <v>-7.71E-4</v>
      </c>
      <c r="V54" s="72">
        <v>-5.85E-4</v>
      </c>
      <c r="W54" s="72">
        <v>-4.49E-4</v>
      </c>
      <c r="X54" s="72">
        <v>-2.28E-4</v>
      </c>
      <c r="Y54" s="72">
        <v>0.0</v>
      </c>
      <c r="Z54" s="72">
        <v>3.46E-4</v>
      </c>
      <c r="AA54" s="72">
        <v>7.36E-4</v>
      </c>
      <c r="AB54" s="72">
        <v>0.001087</v>
      </c>
      <c r="AC54" s="72">
        <v>0.001387</v>
      </c>
      <c r="AD54" s="72">
        <v>0.001634</v>
      </c>
      <c r="AE54" s="72">
        <v>0.001926</v>
      </c>
      <c r="AF54" s="72">
        <v>0.002256</v>
      </c>
      <c r="AG54" s="72">
        <v>0.002451</v>
      </c>
      <c r="AH54" s="72">
        <v>0.002689</v>
      </c>
    </row>
    <row r="55">
      <c r="A55" s="72">
        <v>-0.001751</v>
      </c>
      <c r="B55" s="72">
        <v>-0.002255</v>
      </c>
      <c r="C55" s="72">
        <v>-0.002488</v>
      </c>
      <c r="D55" s="72">
        <v>-0.002727</v>
      </c>
      <c r="E55" s="72">
        <v>-0.002824</v>
      </c>
      <c r="F55" s="72">
        <v>-0.002862</v>
      </c>
      <c r="G55" s="72">
        <v>-0.00287</v>
      </c>
      <c r="H55" s="72">
        <v>-0.002797</v>
      </c>
      <c r="I55" s="72">
        <v>-0.002728</v>
      </c>
      <c r="J55" s="72">
        <v>-0.00261</v>
      </c>
      <c r="K55" s="72">
        <v>-0.002602</v>
      </c>
      <c r="L55" s="72">
        <v>-0.002522</v>
      </c>
      <c r="M55" s="72">
        <v>-0.002411</v>
      </c>
      <c r="N55" s="72">
        <v>-0.002203</v>
      </c>
      <c r="O55" s="72">
        <v>-0.002036</v>
      </c>
      <c r="P55" s="72">
        <v>-0.001836</v>
      </c>
      <c r="Q55" s="72">
        <v>-0.001568</v>
      </c>
      <c r="R55" s="72">
        <v>-0.0014</v>
      </c>
      <c r="S55" s="72">
        <v>-0.001191</v>
      </c>
      <c r="T55" s="72">
        <v>-9.47E-4</v>
      </c>
      <c r="U55" s="72">
        <v>-7.09E-4</v>
      </c>
      <c r="V55" s="72">
        <v>-5.41E-4</v>
      </c>
      <c r="W55" s="72">
        <v>-4.11E-4</v>
      </c>
      <c r="X55" s="72">
        <v>-2.06E-4</v>
      </c>
      <c r="Y55" s="72">
        <v>0.0</v>
      </c>
      <c r="Z55" s="72">
        <v>3.82E-4</v>
      </c>
      <c r="AA55" s="72">
        <v>7.63E-4</v>
      </c>
      <c r="AB55" s="72">
        <v>0.001085</v>
      </c>
      <c r="AC55" s="72">
        <v>0.001376</v>
      </c>
      <c r="AD55" s="72">
        <v>0.001641</v>
      </c>
      <c r="AE55" s="72">
        <v>0.001907</v>
      </c>
      <c r="AF55" s="72">
        <v>0.002215</v>
      </c>
      <c r="AG55" s="72">
        <v>0.002426</v>
      </c>
      <c r="AH55" s="72">
        <v>0.002638</v>
      </c>
    </row>
    <row r="56">
      <c r="A56" s="72">
        <v>-0.001732</v>
      </c>
      <c r="B56" s="72">
        <v>-0.002303</v>
      </c>
      <c r="C56" s="72">
        <v>-0.002552</v>
      </c>
      <c r="D56" s="72">
        <v>-0.00279</v>
      </c>
      <c r="E56" s="72">
        <v>-0.002877</v>
      </c>
      <c r="F56" s="72">
        <v>-0.002928</v>
      </c>
      <c r="G56" s="72">
        <v>-0.002915</v>
      </c>
      <c r="H56" s="72">
        <v>-0.002837</v>
      </c>
      <c r="I56" s="72">
        <v>-0.002765</v>
      </c>
      <c r="J56" s="72">
        <v>-0.002663</v>
      </c>
      <c r="K56" s="72">
        <v>-0.002663</v>
      </c>
      <c r="L56" s="72">
        <v>-0.002581</v>
      </c>
      <c r="M56" s="72">
        <v>-0.002469</v>
      </c>
      <c r="N56" s="72">
        <v>-0.002282</v>
      </c>
      <c r="O56" s="72">
        <v>-0.002099</v>
      </c>
      <c r="P56" s="72">
        <v>-0.001877</v>
      </c>
      <c r="Q56" s="72">
        <v>-0.001649</v>
      </c>
      <c r="R56" s="72">
        <v>-0.001453</v>
      </c>
      <c r="S56" s="72">
        <v>-0.001247</v>
      </c>
      <c r="T56" s="72">
        <v>-9.94E-4</v>
      </c>
      <c r="U56" s="72">
        <v>-7.47E-4</v>
      </c>
      <c r="V56" s="72">
        <v>-5.51E-4</v>
      </c>
      <c r="W56" s="72">
        <v>-4.05E-4</v>
      </c>
      <c r="X56" s="72">
        <v>-2.12E-4</v>
      </c>
      <c r="Y56" s="72">
        <v>0.0</v>
      </c>
      <c r="Z56" s="72">
        <v>3.34E-4</v>
      </c>
      <c r="AA56" s="72">
        <v>6.69E-4</v>
      </c>
      <c r="AB56" s="72">
        <v>9.96E-4</v>
      </c>
      <c r="AC56" s="72">
        <v>0.001259</v>
      </c>
      <c r="AD56" s="72">
        <v>0.001526</v>
      </c>
      <c r="AE56" s="72">
        <v>0.001766</v>
      </c>
      <c r="AF56" s="72">
        <v>0.00206</v>
      </c>
      <c r="AG56" s="72">
        <v>0.002262</v>
      </c>
      <c r="AH56" s="72">
        <v>0.002486</v>
      </c>
    </row>
    <row r="57">
      <c r="A57" s="72">
        <v>-0.001672</v>
      </c>
      <c r="B57" s="72">
        <v>-0.002272</v>
      </c>
      <c r="C57" s="72">
        <v>-0.00251</v>
      </c>
      <c r="D57" s="72">
        <v>-0.002744</v>
      </c>
      <c r="E57" s="72">
        <v>-0.002866</v>
      </c>
      <c r="F57" s="72">
        <v>-0.002878</v>
      </c>
      <c r="G57" s="72">
        <v>-0.00288</v>
      </c>
      <c r="H57" s="72">
        <v>-0.002799</v>
      </c>
      <c r="I57" s="72">
        <v>-0.002718</v>
      </c>
      <c r="J57" s="72">
        <v>-0.002619</v>
      </c>
      <c r="K57" s="72">
        <v>-0.00263</v>
      </c>
      <c r="L57" s="72">
        <v>-0.002531</v>
      </c>
      <c r="M57" s="72">
        <v>-0.00241</v>
      </c>
      <c r="N57" s="72">
        <v>-0.002275</v>
      </c>
      <c r="O57" s="72">
        <v>-0.002048</v>
      </c>
      <c r="P57" s="72">
        <v>-0.001862</v>
      </c>
      <c r="Q57" s="72">
        <v>-0.001598</v>
      </c>
      <c r="R57" s="72">
        <v>-0.001431</v>
      </c>
      <c r="S57" s="72">
        <v>-0.001227</v>
      </c>
      <c r="T57" s="72">
        <v>-9.92E-4</v>
      </c>
      <c r="U57" s="72">
        <v>-7.63E-4</v>
      </c>
      <c r="V57" s="72">
        <v>-5.66E-4</v>
      </c>
      <c r="W57" s="72">
        <v>-3.77E-4</v>
      </c>
      <c r="X57" s="72">
        <v>-1.84E-4</v>
      </c>
      <c r="Y57" s="72">
        <v>0.0</v>
      </c>
      <c r="Z57" s="72">
        <v>3.65E-4</v>
      </c>
      <c r="AA57" s="72">
        <v>7.0E-4</v>
      </c>
      <c r="AB57" s="72">
        <v>0.001031</v>
      </c>
      <c r="AC57" s="72">
        <v>0.001231</v>
      </c>
      <c r="AD57" s="72">
        <v>0.001485</v>
      </c>
      <c r="AE57" s="72">
        <v>0.001721</v>
      </c>
      <c r="AF57" s="72">
        <v>0.001992</v>
      </c>
      <c r="AG57" s="72">
        <v>0.002197</v>
      </c>
      <c r="AH57" s="72">
        <v>0.002407</v>
      </c>
    </row>
    <row r="58">
      <c r="A58" s="72">
        <v>-0.001604</v>
      </c>
      <c r="B58" s="72">
        <v>-0.00218</v>
      </c>
      <c r="C58" s="72">
        <v>-0.002439</v>
      </c>
      <c r="D58" s="72">
        <v>-0.002666</v>
      </c>
      <c r="E58" s="72">
        <v>-0.002791</v>
      </c>
      <c r="F58" s="72">
        <v>-0.002835</v>
      </c>
      <c r="G58" s="72">
        <v>-0.00282</v>
      </c>
      <c r="H58" s="72">
        <v>-0.00275</v>
      </c>
      <c r="I58" s="72">
        <v>-0.002675</v>
      </c>
      <c r="J58" s="72">
        <v>-0.00258</v>
      </c>
      <c r="K58" s="72">
        <v>-0.00262</v>
      </c>
      <c r="L58" s="72">
        <v>-0.002527</v>
      </c>
      <c r="M58" s="72">
        <v>-0.002408</v>
      </c>
      <c r="N58" s="72">
        <v>-0.002253</v>
      </c>
      <c r="O58" s="72">
        <v>-0.002059</v>
      </c>
      <c r="P58" s="72">
        <v>-0.001857</v>
      </c>
      <c r="Q58" s="72">
        <v>-0.001627</v>
      </c>
      <c r="R58" s="72">
        <v>-0.00145</v>
      </c>
      <c r="S58" s="72">
        <v>-0.001233</v>
      </c>
      <c r="T58" s="72">
        <v>-9.94E-4</v>
      </c>
      <c r="U58" s="72">
        <v>-7.55E-4</v>
      </c>
      <c r="V58" s="72">
        <v>-5.7E-4</v>
      </c>
      <c r="W58" s="72">
        <v>-3.92E-4</v>
      </c>
      <c r="X58" s="72">
        <v>-2.05E-4</v>
      </c>
      <c r="Y58" s="72">
        <v>0.0</v>
      </c>
      <c r="Z58" s="72">
        <v>3.32E-4</v>
      </c>
      <c r="AA58" s="72">
        <v>6.41E-4</v>
      </c>
      <c r="AB58" s="72">
        <v>9.4E-4</v>
      </c>
      <c r="AC58" s="72">
        <v>0.001209</v>
      </c>
      <c r="AD58" s="72">
        <v>0.001434</v>
      </c>
      <c r="AE58" s="72">
        <v>0.001662</v>
      </c>
      <c r="AF58" s="72">
        <v>0.001944</v>
      </c>
      <c r="AG58" s="72">
        <v>0.002128</v>
      </c>
      <c r="AH58" s="72">
        <v>0.002354</v>
      </c>
    </row>
    <row r="59">
      <c r="A59" s="72">
        <v>-0.001572</v>
      </c>
      <c r="B59" s="72">
        <v>-0.002097</v>
      </c>
      <c r="C59" s="72">
        <v>-0.002351</v>
      </c>
      <c r="D59" s="72">
        <v>-0.002593</v>
      </c>
      <c r="E59" s="72">
        <v>-0.002712</v>
      </c>
      <c r="F59" s="72">
        <v>-0.002746</v>
      </c>
      <c r="G59" s="72">
        <v>-0.002741</v>
      </c>
      <c r="H59" s="72">
        <v>-0.002703</v>
      </c>
      <c r="I59" s="72">
        <v>-0.002626</v>
      </c>
      <c r="J59" s="72">
        <v>-0.00254</v>
      </c>
      <c r="K59" s="72">
        <v>-0.002547</v>
      </c>
      <c r="L59" s="72">
        <v>-0.002436</v>
      </c>
      <c r="M59" s="72">
        <v>-0.002331</v>
      </c>
      <c r="N59" s="72">
        <v>-0.002179</v>
      </c>
      <c r="O59" s="72">
        <v>-0.002008</v>
      </c>
      <c r="P59" s="72">
        <v>-0.001824</v>
      </c>
      <c r="Q59" s="72">
        <v>-0.001577</v>
      </c>
      <c r="R59" s="72">
        <v>-0.0014</v>
      </c>
      <c r="S59" s="72">
        <v>-0.001195</v>
      </c>
      <c r="T59" s="72">
        <v>-9.33E-4</v>
      </c>
      <c r="U59" s="72">
        <v>-6.85E-4</v>
      </c>
      <c r="V59" s="72">
        <v>-5.09E-4</v>
      </c>
      <c r="W59" s="72">
        <v>-3.79E-4</v>
      </c>
      <c r="X59" s="72">
        <v>-1.78E-4</v>
      </c>
      <c r="Y59" s="72">
        <v>0.0</v>
      </c>
      <c r="Z59" s="72">
        <v>3.12E-4</v>
      </c>
      <c r="AA59" s="72">
        <v>6.75E-4</v>
      </c>
      <c r="AB59" s="72">
        <v>9.62E-4</v>
      </c>
      <c r="AC59" s="72">
        <v>0.001227</v>
      </c>
      <c r="AD59" s="72">
        <v>0.001452</v>
      </c>
      <c r="AE59" s="72">
        <v>0.001669</v>
      </c>
      <c r="AF59" s="72">
        <v>0.001961</v>
      </c>
      <c r="AG59" s="72">
        <v>0.002125</v>
      </c>
      <c r="AH59" s="72">
        <v>0.002343</v>
      </c>
    </row>
    <row r="60">
      <c r="A60" s="72">
        <v>-0.001464</v>
      </c>
      <c r="B60" s="72">
        <v>-0.002003</v>
      </c>
      <c r="C60" s="72">
        <v>-0.002269</v>
      </c>
      <c r="D60" s="72">
        <v>-0.002534</v>
      </c>
      <c r="E60" s="72">
        <v>-0.002635</v>
      </c>
      <c r="F60" s="72">
        <v>-0.002665</v>
      </c>
      <c r="G60" s="72">
        <v>-0.002709</v>
      </c>
      <c r="H60" s="72">
        <v>-0.002647</v>
      </c>
      <c r="I60" s="72">
        <v>-0.002568</v>
      </c>
      <c r="J60" s="72">
        <v>-0.002469</v>
      </c>
      <c r="K60" s="72">
        <v>-0.002483</v>
      </c>
      <c r="L60" s="72">
        <v>-0.002391</v>
      </c>
      <c r="M60" s="72">
        <v>-0.002301</v>
      </c>
      <c r="N60" s="72">
        <v>-0.002149</v>
      </c>
      <c r="O60" s="72">
        <v>-0.001974</v>
      </c>
      <c r="P60" s="72">
        <v>-0.001789</v>
      </c>
      <c r="Q60" s="72">
        <v>-0.001541</v>
      </c>
      <c r="R60" s="72">
        <v>-0.001402</v>
      </c>
      <c r="S60" s="72">
        <v>-0.001185</v>
      </c>
      <c r="T60" s="72">
        <v>-9.61E-4</v>
      </c>
      <c r="U60" s="72">
        <v>-7.01E-4</v>
      </c>
      <c r="V60" s="72">
        <v>-5.16E-4</v>
      </c>
      <c r="W60" s="72">
        <v>-3.72E-4</v>
      </c>
      <c r="X60" s="72">
        <v>-1.84E-4</v>
      </c>
      <c r="Y60" s="72">
        <v>0.0</v>
      </c>
      <c r="Z60" s="72">
        <v>3.37E-4</v>
      </c>
      <c r="AA60" s="72">
        <v>6.73E-4</v>
      </c>
      <c r="AB60" s="72">
        <v>9.99E-4</v>
      </c>
      <c r="AC60" s="72">
        <v>0.001225</v>
      </c>
      <c r="AD60" s="72">
        <v>0.001459</v>
      </c>
      <c r="AE60" s="72">
        <v>0.001677</v>
      </c>
      <c r="AF60" s="72">
        <v>0.001948</v>
      </c>
      <c r="AG60" s="72">
        <v>0.002107</v>
      </c>
      <c r="AH60" s="72">
        <v>0.002319</v>
      </c>
    </row>
    <row r="61">
      <c r="A61" s="72">
        <v>-0.001456</v>
      </c>
      <c r="B61" s="72">
        <v>-0.001995</v>
      </c>
      <c r="C61" s="72">
        <v>-0.002293</v>
      </c>
      <c r="D61" s="72">
        <v>-0.002531</v>
      </c>
      <c r="E61" s="72">
        <v>-0.00266</v>
      </c>
      <c r="F61" s="72">
        <v>-0.002703</v>
      </c>
      <c r="G61" s="72">
        <v>-0.002716</v>
      </c>
      <c r="H61" s="72">
        <v>-0.002658</v>
      </c>
      <c r="I61" s="72">
        <v>-0.002591</v>
      </c>
      <c r="J61" s="72">
        <v>-0.002524</v>
      </c>
      <c r="K61" s="72">
        <v>-0.002542</v>
      </c>
      <c r="L61" s="72">
        <v>-0.002455</v>
      </c>
      <c r="M61" s="72">
        <v>-0.00236</v>
      </c>
      <c r="N61" s="72">
        <v>-0.002179</v>
      </c>
      <c r="O61" s="72">
        <v>-0.002017</v>
      </c>
      <c r="P61" s="72">
        <v>-0.001824</v>
      </c>
      <c r="Q61" s="72">
        <v>-0.001573</v>
      </c>
      <c r="R61" s="72">
        <v>-0.001402</v>
      </c>
      <c r="S61" s="72">
        <v>-0.001189</v>
      </c>
      <c r="T61" s="72">
        <v>-9.62E-4</v>
      </c>
      <c r="U61" s="72">
        <v>-7.28E-4</v>
      </c>
      <c r="V61" s="72">
        <v>-5.51E-4</v>
      </c>
      <c r="W61" s="72">
        <v>-3.71E-4</v>
      </c>
      <c r="X61" s="72">
        <v>-1.74E-4</v>
      </c>
      <c r="Y61" s="72">
        <v>0.0</v>
      </c>
      <c r="Z61" s="72">
        <v>3.51E-4</v>
      </c>
      <c r="AA61" s="72">
        <v>6.73E-4</v>
      </c>
      <c r="AB61" s="72">
        <v>9.55E-4</v>
      </c>
      <c r="AC61" s="72">
        <v>0.001206</v>
      </c>
      <c r="AD61" s="72">
        <v>0.001418</v>
      </c>
      <c r="AE61" s="72">
        <v>0.001645</v>
      </c>
      <c r="AF61" s="72">
        <v>0.001899</v>
      </c>
      <c r="AG61" s="72">
        <v>0.002045</v>
      </c>
      <c r="AH61" s="72">
        <v>0.002289</v>
      </c>
    </row>
    <row r="62">
      <c r="A62" s="72">
        <v>-0.001585</v>
      </c>
      <c r="B62" s="72">
        <v>-0.002128</v>
      </c>
      <c r="C62" s="72">
        <v>-0.002391</v>
      </c>
      <c r="D62" s="72">
        <v>-0.002634</v>
      </c>
      <c r="E62" s="72">
        <v>-0.00276</v>
      </c>
      <c r="F62" s="72">
        <v>-0.002796</v>
      </c>
      <c r="G62" s="72">
        <v>-0.0028</v>
      </c>
      <c r="H62" s="72">
        <v>-0.002714</v>
      </c>
      <c r="I62" s="72">
        <v>-0.002659</v>
      </c>
      <c r="J62" s="72">
        <v>-0.00256</v>
      </c>
      <c r="K62" s="72">
        <v>-0.002544</v>
      </c>
      <c r="L62" s="72">
        <v>-0.002459</v>
      </c>
      <c r="M62" s="72">
        <v>-0.002358</v>
      </c>
      <c r="N62" s="72">
        <v>-0.002206</v>
      </c>
      <c r="O62" s="72">
        <v>-0.00202</v>
      </c>
      <c r="P62" s="72">
        <v>-0.001843</v>
      </c>
      <c r="Q62" s="72">
        <v>-0.001592</v>
      </c>
      <c r="R62" s="72">
        <v>-0.001438</v>
      </c>
      <c r="S62" s="72">
        <v>-0.001204</v>
      </c>
      <c r="T62" s="72">
        <v>-9.77E-4</v>
      </c>
      <c r="U62" s="72">
        <v>-7.08E-4</v>
      </c>
      <c r="V62" s="72">
        <v>-5.27E-4</v>
      </c>
      <c r="W62" s="72">
        <v>-3.46E-4</v>
      </c>
      <c r="X62" s="72">
        <v>-1.93E-4</v>
      </c>
      <c r="Y62" s="72">
        <v>0.0</v>
      </c>
      <c r="Z62" s="72">
        <v>3.22E-4</v>
      </c>
      <c r="AA62" s="72">
        <v>6.48E-4</v>
      </c>
      <c r="AB62" s="72">
        <v>9.26E-4</v>
      </c>
      <c r="AC62" s="72">
        <v>0.001172</v>
      </c>
      <c r="AD62" s="72">
        <v>0.001373</v>
      </c>
      <c r="AE62" s="72">
        <v>0.001601</v>
      </c>
      <c r="AF62" s="72">
        <v>0.001854</v>
      </c>
      <c r="AG62" s="72">
        <v>0.001993</v>
      </c>
      <c r="AH62" s="72">
        <v>0.002209</v>
      </c>
    </row>
    <row r="63">
      <c r="A63" s="72">
        <v>-0.001563</v>
      </c>
      <c r="B63" s="72">
        <v>-0.002083</v>
      </c>
      <c r="C63" s="72">
        <v>-0.00232</v>
      </c>
      <c r="D63" s="72">
        <v>-0.002554</v>
      </c>
      <c r="E63" s="72">
        <v>-0.002677</v>
      </c>
      <c r="F63" s="72">
        <v>-0.002685</v>
      </c>
      <c r="G63" s="72">
        <v>-0.002697</v>
      </c>
      <c r="H63" s="72">
        <v>-0.002609</v>
      </c>
      <c r="I63" s="72">
        <v>-0.002547</v>
      </c>
      <c r="J63" s="72">
        <v>-0.002458</v>
      </c>
      <c r="K63" s="72">
        <v>-0.002453</v>
      </c>
      <c r="L63" s="72">
        <v>-0.002376</v>
      </c>
      <c r="M63" s="72">
        <v>-0.002266</v>
      </c>
      <c r="N63" s="72">
        <v>-0.002115</v>
      </c>
      <c r="O63" s="72">
        <v>-0.001953</v>
      </c>
      <c r="P63" s="72">
        <v>-0.00177</v>
      </c>
      <c r="Q63" s="72">
        <v>-0.00153</v>
      </c>
      <c r="R63" s="72">
        <v>-0.001371</v>
      </c>
      <c r="S63" s="72">
        <v>-0.001152</v>
      </c>
      <c r="T63" s="72">
        <v>-9.41E-4</v>
      </c>
      <c r="U63" s="72">
        <v>-6.92E-4</v>
      </c>
      <c r="V63" s="72">
        <v>-5.13E-4</v>
      </c>
      <c r="W63" s="72">
        <v>-3.4E-4</v>
      </c>
      <c r="X63" s="72">
        <v>-1.82E-4</v>
      </c>
      <c r="Y63" s="72">
        <v>0.0</v>
      </c>
      <c r="Z63" s="72">
        <v>2.92E-4</v>
      </c>
      <c r="AA63" s="72">
        <v>6.36E-4</v>
      </c>
      <c r="AB63" s="72">
        <v>9.23E-4</v>
      </c>
      <c r="AC63" s="72">
        <v>0.001142</v>
      </c>
      <c r="AD63" s="72">
        <v>0.001358</v>
      </c>
      <c r="AE63" s="72">
        <v>0.001554</v>
      </c>
      <c r="AF63" s="72">
        <v>0.001803</v>
      </c>
      <c r="AG63" s="72">
        <v>0.001964</v>
      </c>
      <c r="AH63" s="72">
        <v>0.002183</v>
      </c>
    </row>
    <row r="64">
      <c r="A64" s="72">
        <v>-0.001469</v>
      </c>
      <c r="B64" s="72">
        <v>-0.00199</v>
      </c>
      <c r="C64" s="72">
        <v>-0.002254</v>
      </c>
      <c r="D64" s="72">
        <v>-0.002491</v>
      </c>
      <c r="E64" s="72">
        <v>-0.002604</v>
      </c>
      <c r="F64" s="72">
        <v>-0.002638</v>
      </c>
      <c r="G64" s="72">
        <v>-0.00266</v>
      </c>
      <c r="H64" s="72">
        <v>-0.002576</v>
      </c>
      <c r="I64" s="72">
        <v>-0.002521</v>
      </c>
      <c r="J64" s="72">
        <v>-0.002461</v>
      </c>
      <c r="K64" s="72">
        <v>-0.002462</v>
      </c>
      <c r="L64" s="72">
        <v>-0.002379</v>
      </c>
      <c r="M64" s="72">
        <v>-0.002261</v>
      </c>
      <c r="N64" s="72">
        <v>-0.002116</v>
      </c>
      <c r="O64" s="72">
        <v>-0.001959</v>
      </c>
      <c r="P64" s="72">
        <v>-0.001786</v>
      </c>
      <c r="Q64" s="72">
        <v>-0.001505</v>
      </c>
      <c r="R64" s="72">
        <v>-0.00137</v>
      </c>
      <c r="S64" s="72">
        <v>-0.00115</v>
      </c>
      <c r="T64" s="72">
        <v>-9.19E-4</v>
      </c>
      <c r="U64" s="72">
        <v>-7.01E-4</v>
      </c>
      <c r="V64" s="72">
        <v>-4.77E-4</v>
      </c>
      <c r="W64" s="72">
        <v>-3.21E-4</v>
      </c>
      <c r="X64" s="72">
        <v>-1.79E-4</v>
      </c>
      <c r="Y64" s="72">
        <v>0.0</v>
      </c>
      <c r="Z64" s="72">
        <v>3.2E-4</v>
      </c>
      <c r="AA64" s="72">
        <v>6.43E-4</v>
      </c>
      <c r="AB64" s="72">
        <v>9.19E-4</v>
      </c>
      <c r="AC64" s="72">
        <v>0.001165</v>
      </c>
      <c r="AD64" s="72">
        <v>0.001344</v>
      </c>
      <c r="AE64" s="72">
        <v>0.001538</v>
      </c>
      <c r="AF64" s="72">
        <v>0.001796</v>
      </c>
      <c r="AG64" s="72">
        <v>0.001954</v>
      </c>
      <c r="AH64" s="72">
        <v>0.002163</v>
      </c>
    </row>
    <row r="65">
      <c r="A65" s="72">
        <v>-0.0016</v>
      </c>
      <c r="B65" s="72">
        <v>-0.002121</v>
      </c>
      <c r="C65" s="72">
        <v>-0.002369</v>
      </c>
      <c r="D65" s="72">
        <v>-0.002602</v>
      </c>
      <c r="E65" s="72">
        <v>-0.002715</v>
      </c>
      <c r="F65" s="72">
        <v>-0.002732</v>
      </c>
      <c r="G65" s="72">
        <v>-0.002757</v>
      </c>
      <c r="H65" s="72">
        <v>-0.002665</v>
      </c>
      <c r="I65" s="72">
        <v>-0.002603</v>
      </c>
      <c r="J65" s="72">
        <v>-0.002524</v>
      </c>
      <c r="K65" s="72">
        <v>-0.002514</v>
      </c>
      <c r="L65" s="72">
        <v>-0.002433</v>
      </c>
      <c r="M65" s="72">
        <v>-0.002337</v>
      </c>
      <c r="N65" s="72">
        <v>-0.002168</v>
      </c>
      <c r="O65" s="72">
        <v>-0.002002</v>
      </c>
      <c r="P65" s="72">
        <v>-0.001814</v>
      </c>
      <c r="Q65" s="72">
        <v>-0.001566</v>
      </c>
      <c r="R65" s="72">
        <v>-0.001413</v>
      </c>
      <c r="S65" s="72">
        <v>-0.001171</v>
      </c>
      <c r="T65" s="72">
        <v>-9.2E-4</v>
      </c>
      <c r="U65" s="72">
        <v>-7.09E-4</v>
      </c>
      <c r="V65" s="72">
        <v>-5.01E-4</v>
      </c>
      <c r="W65" s="72">
        <v>-3.38E-4</v>
      </c>
      <c r="X65" s="72">
        <v>-1.65E-4</v>
      </c>
      <c r="Y65" s="72">
        <v>0.0</v>
      </c>
      <c r="Z65" s="72">
        <v>3.12E-4</v>
      </c>
      <c r="AA65" s="72">
        <v>6.19E-4</v>
      </c>
      <c r="AB65" s="72">
        <v>9.06E-4</v>
      </c>
      <c r="AC65" s="72">
        <v>0.001138</v>
      </c>
      <c r="AD65" s="72">
        <v>0.001327</v>
      </c>
      <c r="AE65" s="72">
        <v>0.00152</v>
      </c>
      <c r="AF65" s="72">
        <v>0.001766</v>
      </c>
      <c r="AG65" s="72">
        <v>0.001939</v>
      </c>
      <c r="AH65" s="72">
        <v>0.002152</v>
      </c>
    </row>
    <row r="66">
      <c r="A66" s="72">
        <v>-0.001588</v>
      </c>
      <c r="B66" s="72">
        <v>-0.002087</v>
      </c>
      <c r="C66" s="72">
        <v>-0.002314</v>
      </c>
      <c r="D66" s="72">
        <v>-0.002567</v>
      </c>
      <c r="E66" s="72">
        <v>-0.002667</v>
      </c>
      <c r="F66" s="72">
        <v>-0.002679</v>
      </c>
      <c r="G66" s="72">
        <v>-0.002692</v>
      </c>
      <c r="H66" s="72">
        <v>-0.002653</v>
      </c>
      <c r="I66" s="72">
        <v>-0.002529</v>
      </c>
      <c r="J66" s="72">
        <v>-0.002442</v>
      </c>
      <c r="K66" s="72">
        <v>-0.00245</v>
      </c>
      <c r="L66" s="72">
        <v>-0.002371</v>
      </c>
      <c r="M66" s="72">
        <v>-0.002272</v>
      </c>
      <c r="N66" s="72">
        <v>-0.002135</v>
      </c>
      <c r="O66" s="72">
        <v>-0.001962</v>
      </c>
      <c r="P66" s="72">
        <v>-0.001775</v>
      </c>
      <c r="Q66" s="72">
        <v>-0.001524</v>
      </c>
      <c r="R66" s="72">
        <v>-0.001371</v>
      </c>
      <c r="S66" s="72">
        <v>-0.00114</v>
      </c>
      <c r="T66" s="72">
        <v>-9.38E-4</v>
      </c>
      <c r="U66" s="72">
        <v>-6.77E-4</v>
      </c>
      <c r="V66" s="72">
        <v>-5.12E-4</v>
      </c>
      <c r="W66" s="72">
        <v>-3.39E-4</v>
      </c>
      <c r="X66" s="72">
        <v>-1.69E-4</v>
      </c>
      <c r="Y66" s="72">
        <v>0.0</v>
      </c>
      <c r="Z66" s="72">
        <v>2.91E-4</v>
      </c>
      <c r="AA66" s="72">
        <v>5.96E-4</v>
      </c>
      <c r="AB66" s="72">
        <v>8.78E-4</v>
      </c>
      <c r="AC66" s="72">
        <v>0.001113</v>
      </c>
      <c r="AD66" s="72">
        <v>0.001262</v>
      </c>
      <c r="AE66" s="72">
        <v>0.001486</v>
      </c>
      <c r="AF66" s="72">
        <v>0.001725</v>
      </c>
      <c r="AG66" s="72">
        <v>0.001875</v>
      </c>
      <c r="AH66" s="72">
        <v>0.002082</v>
      </c>
    </row>
    <row r="67">
      <c r="A67" s="72">
        <v>-0.001417</v>
      </c>
      <c r="B67" s="72">
        <v>-0.0019</v>
      </c>
      <c r="C67" s="72">
        <v>-0.002132</v>
      </c>
      <c r="D67" s="72">
        <v>-0.002394</v>
      </c>
      <c r="E67" s="72">
        <v>-0.002487</v>
      </c>
      <c r="F67" s="72">
        <v>-0.002546</v>
      </c>
      <c r="G67" s="72">
        <v>-0.002559</v>
      </c>
      <c r="H67" s="72">
        <v>-0.002501</v>
      </c>
      <c r="I67" s="72">
        <v>-0.002438</v>
      </c>
      <c r="J67" s="72">
        <v>-0.002352</v>
      </c>
      <c r="K67" s="72">
        <v>-0.002366</v>
      </c>
      <c r="L67" s="72">
        <v>-0.002275</v>
      </c>
      <c r="M67" s="72">
        <v>-0.002193</v>
      </c>
      <c r="N67" s="72">
        <v>-0.002031</v>
      </c>
      <c r="O67" s="72">
        <v>-0.001874</v>
      </c>
      <c r="P67" s="72">
        <v>-0.001702</v>
      </c>
      <c r="Q67" s="72">
        <v>-0.001458</v>
      </c>
      <c r="R67" s="72">
        <v>-0.001295</v>
      </c>
      <c r="S67" s="72">
        <v>-0.001101</v>
      </c>
      <c r="T67" s="72">
        <v>-8.85E-4</v>
      </c>
      <c r="U67" s="72">
        <v>-6.55E-4</v>
      </c>
      <c r="V67" s="72">
        <v>-4.82E-4</v>
      </c>
      <c r="W67" s="72">
        <v>-3.18E-4</v>
      </c>
      <c r="X67" s="72">
        <v>-1.49E-4</v>
      </c>
      <c r="Y67" s="72">
        <v>0.0</v>
      </c>
      <c r="Z67" s="72">
        <v>3.32E-4</v>
      </c>
      <c r="AA67" s="72">
        <v>6.13E-4</v>
      </c>
      <c r="AB67" s="72">
        <v>9.17E-4</v>
      </c>
      <c r="AC67" s="72">
        <v>0.001116</v>
      </c>
      <c r="AD67" s="72">
        <v>0.001282</v>
      </c>
      <c r="AE67" s="72">
        <v>0.00147</v>
      </c>
      <c r="AF67" s="72">
        <v>0.001704</v>
      </c>
      <c r="AG67" s="72">
        <v>0.00186</v>
      </c>
      <c r="AH67" s="72">
        <v>0.002086</v>
      </c>
    </row>
    <row r="68">
      <c r="A68" s="72">
        <v>-0.001317</v>
      </c>
      <c r="B68" s="72">
        <v>-0.001834</v>
      </c>
      <c r="C68" s="72">
        <v>-0.002072</v>
      </c>
      <c r="D68" s="72">
        <v>-0.002315</v>
      </c>
      <c r="E68" s="72">
        <v>-0.002425</v>
      </c>
      <c r="F68" s="72">
        <v>-0.002463</v>
      </c>
      <c r="G68" s="72">
        <v>-0.002519</v>
      </c>
      <c r="H68" s="72">
        <v>-0.002429</v>
      </c>
      <c r="I68" s="72">
        <v>-0.002351</v>
      </c>
      <c r="J68" s="72">
        <v>-0.002286</v>
      </c>
      <c r="K68" s="72">
        <v>-0.002308</v>
      </c>
      <c r="L68" s="72">
        <v>-0.00223</v>
      </c>
      <c r="M68" s="72">
        <v>-0.002152</v>
      </c>
      <c r="N68" s="72">
        <v>-0.002008</v>
      </c>
      <c r="O68" s="72">
        <v>-0.00183</v>
      </c>
      <c r="P68" s="72">
        <v>-0.001679</v>
      </c>
      <c r="Q68" s="72">
        <v>-0.001451</v>
      </c>
      <c r="R68" s="72">
        <v>-0.001295</v>
      </c>
      <c r="S68" s="72">
        <v>-0.001129</v>
      </c>
      <c r="T68" s="72">
        <v>-8.7E-4</v>
      </c>
      <c r="U68" s="72">
        <v>-6.56E-4</v>
      </c>
      <c r="V68" s="72">
        <v>-4.72E-4</v>
      </c>
      <c r="W68" s="72">
        <v>-3.31E-4</v>
      </c>
      <c r="X68" s="72">
        <v>-1.59E-4</v>
      </c>
      <c r="Y68" s="72">
        <v>0.0</v>
      </c>
      <c r="Z68" s="72">
        <v>2.82E-4</v>
      </c>
      <c r="AA68" s="72">
        <v>6.01E-4</v>
      </c>
      <c r="AB68" s="72">
        <v>8.57E-4</v>
      </c>
      <c r="AC68" s="72">
        <v>0.001066</v>
      </c>
      <c r="AD68" s="72">
        <v>0.00123</v>
      </c>
      <c r="AE68" s="72">
        <v>0.00142</v>
      </c>
      <c r="AF68" s="72">
        <v>0.00166</v>
      </c>
      <c r="AG68" s="72">
        <v>0.001815</v>
      </c>
      <c r="AH68" s="72">
        <v>0.002036</v>
      </c>
    </row>
    <row r="69">
      <c r="A69" s="72">
        <v>-0.001263</v>
      </c>
      <c r="B69" s="72">
        <v>-0.001781</v>
      </c>
      <c r="C69" s="72">
        <v>-0.002031</v>
      </c>
      <c r="D69" s="72">
        <v>-0.002266</v>
      </c>
      <c r="E69" s="72">
        <v>-0.002389</v>
      </c>
      <c r="F69" s="72">
        <v>-0.002439</v>
      </c>
      <c r="G69" s="72">
        <v>-0.00247</v>
      </c>
      <c r="H69" s="72">
        <v>-0.002437</v>
      </c>
      <c r="I69" s="72">
        <v>-0.002375</v>
      </c>
      <c r="J69" s="72">
        <v>-0.002271</v>
      </c>
      <c r="K69" s="72">
        <v>-0.002307</v>
      </c>
      <c r="L69" s="72">
        <v>-0.002239</v>
      </c>
      <c r="M69" s="72">
        <v>-0.002132</v>
      </c>
      <c r="N69" s="72">
        <v>-0.001985</v>
      </c>
      <c r="O69" s="72">
        <v>-0.001834</v>
      </c>
      <c r="P69" s="72">
        <v>-0.001663</v>
      </c>
      <c r="Q69" s="72">
        <v>-0.001417</v>
      </c>
      <c r="R69" s="72">
        <v>-0.00128</v>
      </c>
      <c r="S69" s="72">
        <v>-0.001098</v>
      </c>
      <c r="T69" s="72">
        <v>-8.73E-4</v>
      </c>
      <c r="U69" s="72">
        <v>-6.2E-4</v>
      </c>
      <c r="V69" s="72">
        <v>-4.57E-4</v>
      </c>
      <c r="W69" s="72">
        <v>-3.17E-4</v>
      </c>
      <c r="X69" s="72">
        <v>-1.5E-4</v>
      </c>
      <c r="Y69" s="72">
        <v>0.0</v>
      </c>
      <c r="Z69" s="72">
        <v>2.97E-4</v>
      </c>
      <c r="AA69" s="72">
        <v>6.03E-4</v>
      </c>
      <c r="AB69" s="72">
        <v>8.72E-4</v>
      </c>
      <c r="AC69" s="72">
        <v>0.001058</v>
      </c>
      <c r="AD69" s="72">
        <v>0.001251</v>
      </c>
      <c r="AE69" s="72">
        <v>0.001439</v>
      </c>
      <c r="AF69" s="72">
        <v>0.001671</v>
      </c>
      <c r="AG69" s="72">
        <v>0.001793</v>
      </c>
      <c r="AH69" s="72">
        <v>0.00201</v>
      </c>
    </row>
    <row r="70">
      <c r="A70" s="72">
        <v>-0.001014</v>
      </c>
      <c r="B70" s="72">
        <v>-0.00153</v>
      </c>
      <c r="C70" s="72">
        <v>-0.001766</v>
      </c>
      <c r="D70" s="72">
        <v>-0.00201</v>
      </c>
      <c r="E70" s="72">
        <v>-0.00215</v>
      </c>
      <c r="F70" s="72">
        <v>-0.00223</v>
      </c>
      <c r="G70" s="72">
        <v>-0.002303</v>
      </c>
      <c r="H70" s="72">
        <v>-0.002245</v>
      </c>
      <c r="I70" s="72">
        <v>-0.002214</v>
      </c>
      <c r="J70" s="72">
        <v>-0.002133</v>
      </c>
      <c r="K70" s="72">
        <v>-0.002165</v>
      </c>
      <c r="L70" s="72">
        <v>-0.002127</v>
      </c>
      <c r="M70" s="72">
        <v>-0.002018</v>
      </c>
      <c r="N70" s="72">
        <v>-0.001905</v>
      </c>
      <c r="O70" s="72">
        <v>-0.001773</v>
      </c>
      <c r="P70" s="72">
        <v>-0.001621</v>
      </c>
      <c r="Q70" s="72">
        <v>-0.001386</v>
      </c>
      <c r="R70" s="72">
        <v>-0.001278</v>
      </c>
      <c r="S70" s="72">
        <v>-0.00109</v>
      </c>
      <c r="T70" s="72">
        <v>-8.53E-4</v>
      </c>
      <c r="U70" s="72">
        <v>-6.19E-4</v>
      </c>
      <c r="V70" s="72">
        <v>-4.6E-4</v>
      </c>
      <c r="W70" s="72">
        <v>-2.89E-4</v>
      </c>
      <c r="X70" s="72">
        <v>-1.31E-4</v>
      </c>
      <c r="Y70" s="72">
        <v>0.0</v>
      </c>
      <c r="Z70" s="72">
        <v>2.98E-4</v>
      </c>
      <c r="AA70" s="72">
        <v>5.74E-4</v>
      </c>
      <c r="AB70" s="72">
        <v>8.23E-4</v>
      </c>
      <c r="AC70" s="72">
        <v>0.001018</v>
      </c>
      <c r="AD70" s="72">
        <v>0.001184</v>
      </c>
      <c r="AE70" s="72">
        <v>0.001378</v>
      </c>
      <c r="AF70" s="72">
        <v>0.001592</v>
      </c>
      <c r="AG70" s="72">
        <v>0.001715</v>
      </c>
      <c r="AH70" s="72">
        <v>0.001925</v>
      </c>
    </row>
    <row r="71">
      <c r="A71" s="72">
        <v>-8.64E-4</v>
      </c>
      <c r="B71" s="72">
        <v>-0.001409</v>
      </c>
      <c r="C71" s="72">
        <v>-0.001671</v>
      </c>
      <c r="D71" s="72">
        <v>-0.001957</v>
      </c>
      <c r="E71" s="72">
        <v>-0.002076</v>
      </c>
      <c r="F71" s="72">
        <v>-0.002132</v>
      </c>
      <c r="G71" s="72">
        <v>-0.002228</v>
      </c>
      <c r="H71" s="72">
        <v>-0.002175</v>
      </c>
      <c r="I71" s="72">
        <v>-0.002129</v>
      </c>
      <c r="J71" s="72">
        <v>-0.002067</v>
      </c>
      <c r="K71" s="72">
        <v>-0.002107</v>
      </c>
      <c r="L71" s="72">
        <v>-0.002059</v>
      </c>
      <c r="M71" s="72">
        <v>-0.001954</v>
      </c>
      <c r="N71" s="72">
        <v>-0.001852</v>
      </c>
      <c r="O71" s="72">
        <v>-0.001696</v>
      </c>
      <c r="P71" s="72">
        <v>-0.001552</v>
      </c>
      <c r="Q71" s="72">
        <v>-0.001308</v>
      </c>
      <c r="R71" s="72">
        <v>-0.001196</v>
      </c>
      <c r="S71" s="72">
        <v>-0.001051</v>
      </c>
      <c r="T71" s="72">
        <v>-8.37E-4</v>
      </c>
      <c r="U71" s="72">
        <v>-5.87E-4</v>
      </c>
      <c r="V71" s="72">
        <v>-4.23E-4</v>
      </c>
      <c r="W71" s="72">
        <v>-2.69E-4</v>
      </c>
      <c r="X71" s="72">
        <v>-1.42E-4</v>
      </c>
      <c r="Y71" s="72">
        <v>0.0</v>
      </c>
      <c r="Z71" s="72">
        <v>3.07E-4</v>
      </c>
      <c r="AA71" s="72">
        <v>5.86E-4</v>
      </c>
      <c r="AB71" s="72">
        <v>8.46E-4</v>
      </c>
      <c r="AC71" s="72">
        <v>0.001019</v>
      </c>
      <c r="AD71" s="72">
        <v>0.001187</v>
      </c>
      <c r="AE71" s="72">
        <v>0.001371</v>
      </c>
      <c r="AF71" s="72">
        <v>0.001554</v>
      </c>
      <c r="AG71" s="72">
        <v>0.001695</v>
      </c>
      <c r="AH71" s="72">
        <v>0.001922</v>
      </c>
    </row>
    <row r="72">
      <c r="A72" s="72">
        <v>-8.34E-4</v>
      </c>
      <c r="B72" s="72">
        <v>-0.00133</v>
      </c>
      <c r="C72" s="72">
        <v>-0.001593</v>
      </c>
      <c r="D72" s="72">
        <v>-0.001847</v>
      </c>
      <c r="E72" s="72">
        <v>-0.002</v>
      </c>
      <c r="F72" s="72">
        <v>-0.002052</v>
      </c>
      <c r="G72" s="72">
        <v>-0.00215</v>
      </c>
      <c r="H72" s="72">
        <v>-0.002102</v>
      </c>
      <c r="I72" s="72">
        <v>-0.002077</v>
      </c>
      <c r="J72" s="72">
        <v>-0.001989</v>
      </c>
      <c r="K72" s="72">
        <v>-0.002048</v>
      </c>
      <c r="L72" s="72">
        <v>-0.002011</v>
      </c>
      <c r="M72" s="72">
        <v>-0.001911</v>
      </c>
      <c r="N72" s="72">
        <v>-0.001799</v>
      </c>
      <c r="O72" s="72">
        <v>-0.001683</v>
      </c>
      <c r="P72" s="72">
        <v>-0.001538</v>
      </c>
      <c r="Q72" s="72">
        <v>-0.001286</v>
      </c>
      <c r="R72" s="72">
        <v>-0.001186</v>
      </c>
      <c r="S72" s="72">
        <v>-0.001054</v>
      </c>
      <c r="T72" s="72">
        <v>-8.21E-4</v>
      </c>
      <c r="U72" s="72">
        <v>-6.04E-4</v>
      </c>
      <c r="V72" s="72">
        <v>-4.57E-4</v>
      </c>
      <c r="W72" s="72">
        <v>-2.96E-4</v>
      </c>
      <c r="X72" s="72">
        <v>-1.91E-4</v>
      </c>
      <c r="Y72" s="72">
        <v>0.0</v>
      </c>
      <c r="Z72" s="72">
        <v>2.41E-4</v>
      </c>
      <c r="AA72" s="72">
        <v>5.3E-4</v>
      </c>
      <c r="AB72" s="72">
        <v>7.85E-4</v>
      </c>
      <c r="AC72" s="72">
        <v>9.31E-4</v>
      </c>
      <c r="AD72" s="72">
        <v>0.001136</v>
      </c>
      <c r="AE72" s="72">
        <v>0.001288</v>
      </c>
      <c r="AF72" s="72">
        <v>0.001497</v>
      </c>
      <c r="AG72" s="72">
        <v>0.001627</v>
      </c>
      <c r="AH72" s="72">
        <v>0.00181</v>
      </c>
    </row>
    <row r="73">
      <c r="A73" s="72">
        <v>-4.64E-4</v>
      </c>
      <c r="B73" s="72">
        <v>-9.81E-4</v>
      </c>
      <c r="C73" s="72">
        <v>-0.001277</v>
      </c>
      <c r="D73" s="72">
        <v>-0.001562</v>
      </c>
      <c r="E73" s="72">
        <v>-0.001724</v>
      </c>
      <c r="F73" s="72">
        <v>-0.00181</v>
      </c>
      <c r="G73" s="72">
        <v>-0.001916</v>
      </c>
      <c r="H73" s="72">
        <v>-0.001869</v>
      </c>
      <c r="I73" s="72">
        <v>-0.001872</v>
      </c>
      <c r="J73" s="72">
        <v>-0.001812</v>
      </c>
      <c r="K73" s="72">
        <v>-0.00189</v>
      </c>
      <c r="L73" s="72">
        <v>-0.001828</v>
      </c>
      <c r="M73" s="72">
        <v>-0.001765</v>
      </c>
      <c r="N73" s="72">
        <v>-0.001687</v>
      </c>
      <c r="O73" s="72">
        <v>-0.001566</v>
      </c>
      <c r="P73" s="72">
        <v>-0.001404</v>
      </c>
      <c r="Q73" s="72">
        <v>-0.0012</v>
      </c>
      <c r="R73" s="72">
        <v>-0.001113</v>
      </c>
      <c r="S73" s="72">
        <v>-9.6E-4</v>
      </c>
      <c r="T73" s="72">
        <v>-7.71E-4</v>
      </c>
      <c r="U73" s="72">
        <v>-5.6E-4</v>
      </c>
      <c r="V73" s="72">
        <v>-4.0E-4</v>
      </c>
      <c r="W73" s="72">
        <v>-2.45E-4</v>
      </c>
      <c r="X73" s="72">
        <v>-1.45E-4</v>
      </c>
      <c r="Y73" s="72">
        <v>0.0</v>
      </c>
      <c r="Z73" s="72">
        <v>2.61E-4</v>
      </c>
      <c r="AA73" s="72">
        <v>5.31E-4</v>
      </c>
      <c r="AB73" s="72">
        <v>7.92E-4</v>
      </c>
      <c r="AC73" s="72">
        <v>9.22E-4</v>
      </c>
      <c r="AD73" s="72">
        <v>0.001071</v>
      </c>
      <c r="AE73" s="72">
        <v>0.001257</v>
      </c>
      <c r="AF73" s="72">
        <v>0.001453</v>
      </c>
      <c r="AG73" s="72">
        <v>0.001552</v>
      </c>
      <c r="AH73" s="72">
        <v>0.001751</v>
      </c>
    </row>
    <row r="74">
      <c r="A74" s="72">
        <v>-2.47E-4</v>
      </c>
      <c r="B74" s="72">
        <v>-7.63E-4</v>
      </c>
      <c r="C74" s="72">
        <v>-0.001031</v>
      </c>
      <c r="D74" s="72">
        <v>-0.001322</v>
      </c>
      <c r="E74" s="72">
        <v>-0.001511</v>
      </c>
      <c r="F74" s="72">
        <v>-0.001584</v>
      </c>
      <c r="G74" s="72">
        <v>-0.001754</v>
      </c>
      <c r="H74" s="72">
        <v>-0.001712</v>
      </c>
      <c r="I74" s="72">
        <v>-0.001702</v>
      </c>
      <c r="J74" s="72">
        <v>-0.00164</v>
      </c>
      <c r="K74" s="72">
        <v>-0.00174</v>
      </c>
      <c r="L74" s="72">
        <v>-0.001692</v>
      </c>
      <c r="M74" s="72">
        <v>-0.001637</v>
      </c>
      <c r="N74" s="72">
        <v>-0.001559</v>
      </c>
      <c r="O74" s="72">
        <v>-0.001433</v>
      </c>
      <c r="P74" s="72">
        <v>-0.001314</v>
      </c>
      <c r="Q74" s="72">
        <v>-0.001117</v>
      </c>
      <c r="R74" s="72">
        <v>-0.001033</v>
      </c>
      <c r="S74" s="72">
        <v>-8.94E-4</v>
      </c>
      <c r="T74" s="72">
        <v>-7.34E-4</v>
      </c>
      <c r="U74" s="72">
        <v>-5.16E-4</v>
      </c>
      <c r="V74" s="72">
        <v>-3.49E-4</v>
      </c>
      <c r="W74" s="72">
        <v>-2.52E-4</v>
      </c>
      <c r="X74" s="72">
        <v>-1.18E-4</v>
      </c>
      <c r="Y74" s="72">
        <v>0.0</v>
      </c>
      <c r="Z74" s="72">
        <v>2.44E-4</v>
      </c>
      <c r="AA74" s="72">
        <v>5.09E-4</v>
      </c>
      <c r="AB74" s="72">
        <v>7.31E-4</v>
      </c>
      <c r="AC74" s="72">
        <v>9.07E-4</v>
      </c>
      <c r="AD74" s="72">
        <v>0.001042</v>
      </c>
      <c r="AE74" s="72">
        <v>0.001187</v>
      </c>
      <c r="AF74" s="72">
        <v>0.001373</v>
      </c>
      <c r="AG74" s="72">
        <v>0.001507</v>
      </c>
      <c r="AH74" s="72">
        <v>0.001677</v>
      </c>
    </row>
    <row r="75">
      <c r="A75" s="73">
        <v>-7.5E-5</v>
      </c>
      <c r="B75" s="72">
        <v>-5.65E-4</v>
      </c>
      <c r="C75" s="72">
        <v>-8.62E-4</v>
      </c>
      <c r="D75" s="72">
        <v>-0.001161</v>
      </c>
      <c r="E75" s="72">
        <v>-0.001317</v>
      </c>
      <c r="F75" s="72">
        <v>-0.001417</v>
      </c>
      <c r="G75" s="72">
        <v>-0.001621</v>
      </c>
      <c r="H75" s="72">
        <v>-0.001573</v>
      </c>
      <c r="I75" s="72">
        <v>-0.001592</v>
      </c>
      <c r="J75" s="72">
        <v>-0.001524</v>
      </c>
      <c r="K75" s="72">
        <v>-0.001614</v>
      </c>
      <c r="L75" s="72">
        <v>-0.001563</v>
      </c>
      <c r="M75" s="72">
        <v>-0.001548</v>
      </c>
      <c r="N75" s="72">
        <v>-0.001489</v>
      </c>
      <c r="O75" s="72">
        <v>-0.001369</v>
      </c>
      <c r="P75" s="72">
        <v>-0.001264</v>
      </c>
      <c r="Q75" s="72">
        <v>-0.001044</v>
      </c>
      <c r="R75" s="72">
        <v>-9.96E-4</v>
      </c>
      <c r="S75" s="72">
        <v>-8.93E-4</v>
      </c>
      <c r="T75" s="72">
        <v>-6.76E-4</v>
      </c>
      <c r="U75" s="72">
        <v>-4.97E-4</v>
      </c>
      <c r="V75" s="72">
        <v>-3.17E-4</v>
      </c>
      <c r="W75" s="72">
        <v>-2.04E-4</v>
      </c>
      <c r="X75" s="73">
        <v>-7.8E-5</v>
      </c>
      <c r="Y75" s="72">
        <v>0.0</v>
      </c>
      <c r="Z75" s="72">
        <v>2.46E-4</v>
      </c>
      <c r="AA75" s="72">
        <v>4.93E-4</v>
      </c>
      <c r="AB75" s="72">
        <v>7.1E-4</v>
      </c>
      <c r="AC75" s="72">
        <v>8.83E-4</v>
      </c>
      <c r="AD75" s="72">
        <v>0.001035</v>
      </c>
      <c r="AE75" s="72">
        <v>0.00113</v>
      </c>
      <c r="AF75" s="72">
        <v>0.001335</v>
      </c>
      <c r="AG75" s="72">
        <v>0.001457</v>
      </c>
      <c r="AH75" s="72">
        <v>0.001642</v>
      </c>
    </row>
    <row r="76">
      <c r="A76" s="72">
        <v>1.44E-4</v>
      </c>
      <c r="B76" s="72">
        <v>-3.59E-4</v>
      </c>
      <c r="C76" s="72">
        <v>-6.78E-4</v>
      </c>
      <c r="D76" s="72">
        <v>-9.83E-4</v>
      </c>
      <c r="E76" s="72">
        <v>-0.001178</v>
      </c>
      <c r="F76" s="72">
        <v>-0.001314</v>
      </c>
      <c r="G76" s="72">
        <v>-0.001502</v>
      </c>
      <c r="H76" s="72">
        <v>-0.001496</v>
      </c>
      <c r="I76" s="72">
        <v>-0.001505</v>
      </c>
      <c r="J76" s="72">
        <v>-0.001465</v>
      </c>
      <c r="K76" s="72">
        <v>-0.001563</v>
      </c>
      <c r="L76" s="72">
        <v>-0.001518</v>
      </c>
      <c r="M76" s="72">
        <v>-0.001492</v>
      </c>
      <c r="N76" s="72">
        <v>-0.001389</v>
      </c>
      <c r="O76" s="72">
        <v>-0.001309</v>
      </c>
      <c r="P76" s="72">
        <v>-0.001214</v>
      </c>
      <c r="Q76" s="72">
        <v>-0.00102</v>
      </c>
      <c r="R76" s="72">
        <v>-9.58E-4</v>
      </c>
      <c r="S76" s="72">
        <v>-8.37E-4</v>
      </c>
      <c r="T76" s="72">
        <v>-6.64E-4</v>
      </c>
      <c r="U76" s="72">
        <v>-4.49E-4</v>
      </c>
      <c r="V76" s="72">
        <v>-2.99E-4</v>
      </c>
      <c r="W76" s="72">
        <v>-2.01E-4</v>
      </c>
      <c r="X76" s="73">
        <v>-9.4E-5</v>
      </c>
      <c r="Y76" s="72">
        <v>0.0</v>
      </c>
      <c r="Z76" s="72">
        <v>2.55E-4</v>
      </c>
      <c r="AA76" s="72">
        <v>4.79E-4</v>
      </c>
      <c r="AB76" s="72">
        <v>6.86E-4</v>
      </c>
      <c r="AC76" s="72">
        <v>8.3E-4</v>
      </c>
      <c r="AD76" s="72">
        <v>9.71E-4</v>
      </c>
      <c r="AE76" s="72">
        <v>0.001092</v>
      </c>
      <c r="AF76" s="72">
        <v>0.001278</v>
      </c>
      <c r="AG76" s="72">
        <v>0.001395</v>
      </c>
      <c r="AH76" s="72">
        <v>0.001543</v>
      </c>
    </row>
    <row r="77">
      <c r="A77" s="72">
        <v>2.58E-4</v>
      </c>
      <c r="B77" s="72">
        <v>-2.59E-4</v>
      </c>
      <c r="C77" s="72">
        <v>-5.37E-4</v>
      </c>
      <c r="D77" s="72">
        <v>-8.6E-4</v>
      </c>
      <c r="E77" s="72">
        <v>-0.001037</v>
      </c>
      <c r="F77" s="72">
        <v>-0.00118</v>
      </c>
      <c r="G77" s="72">
        <v>-0.001427</v>
      </c>
      <c r="H77" s="72">
        <v>-0.001396</v>
      </c>
      <c r="I77" s="72">
        <v>-0.001399</v>
      </c>
      <c r="J77" s="72">
        <v>-0.001387</v>
      </c>
      <c r="K77" s="72">
        <v>-0.001487</v>
      </c>
      <c r="L77" s="72">
        <v>-0.001401</v>
      </c>
      <c r="M77" s="72">
        <v>-0.001393</v>
      </c>
      <c r="N77" s="72">
        <v>-0.001305</v>
      </c>
      <c r="O77" s="72">
        <v>-0.00125</v>
      </c>
      <c r="P77" s="72">
        <v>-0.001172</v>
      </c>
      <c r="Q77" s="72">
        <v>-0.001013</v>
      </c>
      <c r="R77" s="72">
        <v>-9.4E-4</v>
      </c>
      <c r="S77" s="72">
        <v>-8.17E-4</v>
      </c>
      <c r="T77" s="72">
        <v>-6.38E-4</v>
      </c>
      <c r="U77" s="72">
        <v>-4.29E-4</v>
      </c>
      <c r="V77" s="72">
        <v>-2.75E-4</v>
      </c>
      <c r="W77" s="72">
        <v>-1.87E-4</v>
      </c>
      <c r="X77" s="73">
        <v>-9.2E-5</v>
      </c>
      <c r="Y77" s="72">
        <v>0.0</v>
      </c>
      <c r="Z77" s="72">
        <v>2.39E-4</v>
      </c>
      <c r="AA77" s="72">
        <v>5.04E-4</v>
      </c>
      <c r="AB77" s="72">
        <v>6.97E-4</v>
      </c>
      <c r="AC77" s="72">
        <v>8.61E-4</v>
      </c>
      <c r="AD77" s="72">
        <v>9.87E-4</v>
      </c>
      <c r="AE77" s="72">
        <v>0.001089</v>
      </c>
      <c r="AF77" s="72">
        <v>0.001289</v>
      </c>
      <c r="AG77" s="72">
        <v>0.001347</v>
      </c>
      <c r="AH77" s="72">
        <v>0.001561</v>
      </c>
    </row>
    <row r="78">
      <c r="A78" s="72">
        <v>2.25E-4</v>
      </c>
      <c r="B78" s="72">
        <v>-2.56E-4</v>
      </c>
      <c r="C78" s="72">
        <v>-5.17E-4</v>
      </c>
      <c r="D78" s="72">
        <v>-8.18E-4</v>
      </c>
      <c r="E78" s="72">
        <v>-9.95E-4</v>
      </c>
      <c r="F78" s="72">
        <v>-0.001101</v>
      </c>
      <c r="G78" s="72">
        <v>-0.001368</v>
      </c>
      <c r="H78" s="72">
        <v>-0.001346</v>
      </c>
      <c r="I78" s="72">
        <v>-0.001365</v>
      </c>
      <c r="J78" s="72">
        <v>-0.001334</v>
      </c>
      <c r="K78" s="72">
        <v>-0.001415</v>
      </c>
      <c r="L78" s="72">
        <v>-0.001405</v>
      </c>
      <c r="M78" s="72">
        <v>-0.001345</v>
      </c>
      <c r="N78" s="72">
        <v>-0.001304</v>
      </c>
      <c r="O78" s="72">
        <v>-0.001219</v>
      </c>
      <c r="P78" s="72">
        <v>-0.001132</v>
      </c>
      <c r="Q78" s="72">
        <v>-9.4E-4</v>
      </c>
      <c r="R78" s="72">
        <v>-8.83E-4</v>
      </c>
      <c r="S78" s="72">
        <v>-7.8E-4</v>
      </c>
      <c r="T78" s="72">
        <v>-6.23E-4</v>
      </c>
      <c r="U78" s="72">
        <v>-4.24E-4</v>
      </c>
      <c r="V78" s="72">
        <v>-2.83E-4</v>
      </c>
      <c r="W78" s="72">
        <v>-1.66E-4</v>
      </c>
      <c r="X78" s="73">
        <v>-7.3E-5</v>
      </c>
      <c r="Y78" s="72">
        <v>0.0</v>
      </c>
      <c r="Z78" s="72">
        <v>2.44E-4</v>
      </c>
      <c r="AA78" s="72">
        <v>4.93E-4</v>
      </c>
      <c r="AB78" s="72">
        <v>7.06E-4</v>
      </c>
      <c r="AC78" s="72">
        <v>8.14E-4</v>
      </c>
      <c r="AD78" s="72">
        <v>9.76E-4</v>
      </c>
      <c r="AE78" s="72">
        <v>0.00108</v>
      </c>
      <c r="AF78" s="72">
        <v>0.00125</v>
      </c>
      <c r="AG78" s="72">
        <v>0.001358</v>
      </c>
      <c r="AH78" s="72">
        <v>0.001531</v>
      </c>
    </row>
    <row r="79">
      <c r="A79" s="72">
        <v>2.96E-4</v>
      </c>
      <c r="B79" s="72">
        <v>-1.61E-4</v>
      </c>
      <c r="C79" s="72">
        <v>-4.68E-4</v>
      </c>
      <c r="D79" s="72">
        <v>-7.99E-4</v>
      </c>
      <c r="E79" s="72">
        <v>-9.51E-4</v>
      </c>
      <c r="F79" s="72">
        <v>-0.001105</v>
      </c>
      <c r="G79" s="72">
        <v>-0.00139</v>
      </c>
      <c r="H79" s="72">
        <v>-0.001348</v>
      </c>
      <c r="I79" s="72">
        <v>-0.001387</v>
      </c>
      <c r="J79" s="72">
        <v>-0.001293</v>
      </c>
      <c r="K79" s="72">
        <v>-0.001423</v>
      </c>
      <c r="L79" s="72">
        <v>-0.001366</v>
      </c>
      <c r="M79" s="72">
        <v>-0.001318</v>
      </c>
      <c r="N79" s="72">
        <v>-0.001268</v>
      </c>
      <c r="O79" s="72">
        <v>-0.001181</v>
      </c>
      <c r="P79" s="72">
        <v>-0.001097</v>
      </c>
      <c r="Q79" s="72">
        <v>-9.06E-4</v>
      </c>
      <c r="R79" s="72">
        <v>-8.63E-4</v>
      </c>
      <c r="S79" s="72">
        <v>-7.67E-4</v>
      </c>
      <c r="T79" s="72">
        <v>-6.16E-4</v>
      </c>
      <c r="U79" s="72">
        <v>-4.4E-4</v>
      </c>
      <c r="V79" s="72">
        <v>-2.46E-4</v>
      </c>
      <c r="W79" s="72">
        <v>-1.34E-4</v>
      </c>
      <c r="X79" s="73">
        <v>-4.9E-5</v>
      </c>
      <c r="Y79" s="72">
        <v>0.0</v>
      </c>
      <c r="Z79" s="72">
        <v>2.67E-4</v>
      </c>
      <c r="AA79" s="72">
        <v>5.08E-4</v>
      </c>
      <c r="AB79" s="72">
        <v>6.87E-4</v>
      </c>
      <c r="AC79" s="72">
        <v>7.92E-4</v>
      </c>
      <c r="AD79" s="72">
        <v>9.29E-4</v>
      </c>
      <c r="AE79" s="72">
        <v>0.001032</v>
      </c>
      <c r="AF79" s="72">
        <v>0.001196</v>
      </c>
      <c r="AG79" s="72">
        <v>0.001328</v>
      </c>
      <c r="AH79" s="72">
        <v>0.00146</v>
      </c>
    </row>
    <row r="80">
      <c r="A80" s="72">
        <v>2.83E-4</v>
      </c>
      <c r="B80" s="72">
        <v>-1.85E-4</v>
      </c>
      <c r="C80" s="72">
        <v>-4.64E-4</v>
      </c>
      <c r="D80" s="72">
        <v>-8.04E-4</v>
      </c>
      <c r="E80" s="72">
        <v>-9.26E-4</v>
      </c>
      <c r="F80" s="72">
        <v>-0.001061</v>
      </c>
      <c r="G80" s="72">
        <v>-0.001353</v>
      </c>
      <c r="H80" s="72">
        <v>-0.001312</v>
      </c>
      <c r="I80" s="72">
        <v>-0.00131</v>
      </c>
      <c r="J80" s="72">
        <v>-0.001281</v>
      </c>
      <c r="K80" s="72">
        <v>-0.001377</v>
      </c>
      <c r="L80" s="72">
        <v>-0.001285</v>
      </c>
      <c r="M80" s="72">
        <v>-0.001262</v>
      </c>
      <c r="N80" s="72">
        <v>-0.001205</v>
      </c>
      <c r="O80" s="72">
        <v>-0.00117</v>
      </c>
      <c r="P80" s="72">
        <v>-0.001062</v>
      </c>
      <c r="Q80" s="72">
        <v>-8.68E-4</v>
      </c>
      <c r="R80" s="72">
        <v>-8.6E-4</v>
      </c>
      <c r="S80" s="72">
        <v>-7.37E-4</v>
      </c>
      <c r="T80" s="72">
        <v>-5.78E-4</v>
      </c>
      <c r="U80" s="72">
        <v>-3.66E-4</v>
      </c>
      <c r="V80" s="72">
        <v>-1.96E-4</v>
      </c>
      <c r="W80" s="73">
        <v>-9.7E-5</v>
      </c>
      <c r="X80" s="73">
        <v>-2.4E-5</v>
      </c>
      <c r="Y80" s="72">
        <v>0.0</v>
      </c>
      <c r="Z80" s="72">
        <v>2.86E-4</v>
      </c>
      <c r="AA80" s="72">
        <v>4.98E-4</v>
      </c>
      <c r="AB80" s="72">
        <v>6.81E-4</v>
      </c>
      <c r="AC80" s="72">
        <v>7.88E-4</v>
      </c>
      <c r="AD80" s="72">
        <v>9.58E-4</v>
      </c>
      <c r="AE80" s="72">
        <v>0.001069</v>
      </c>
      <c r="AF80" s="72">
        <v>0.001249</v>
      </c>
      <c r="AG80" s="72">
        <v>0.001337</v>
      </c>
      <c r="AH80" s="72">
        <v>0.00151</v>
      </c>
    </row>
    <row r="81">
      <c r="A81" s="73">
        <v>6.4E-5</v>
      </c>
      <c r="B81" s="72">
        <v>-3.7E-4</v>
      </c>
      <c r="C81" s="72">
        <v>-6.22E-4</v>
      </c>
      <c r="D81" s="72">
        <v>-9.19E-4</v>
      </c>
      <c r="E81" s="72">
        <v>-0.001069</v>
      </c>
      <c r="F81" s="72">
        <v>-0.001176</v>
      </c>
      <c r="G81" s="72">
        <v>-0.0015</v>
      </c>
      <c r="H81" s="72">
        <v>-0.001457</v>
      </c>
      <c r="I81" s="72">
        <v>-0.00144</v>
      </c>
      <c r="J81" s="72">
        <v>-0.001385</v>
      </c>
      <c r="K81" s="72">
        <v>-0.001494</v>
      </c>
      <c r="L81" s="72">
        <v>-0.001426</v>
      </c>
      <c r="M81" s="72">
        <v>-0.001353</v>
      </c>
      <c r="N81" s="72">
        <v>-0.001316</v>
      </c>
      <c r="O81" s="72">
        <v>-0.001249</v>
      </c>
      <c r="P81" s="72">
        <v>-0.001157</v>
      </c>
      <c r="Q81" s="72">
        <v>-9.6E-4</v>
      </c>
      <c r="R81" s="72">
        <v>-9.04E-4</v>
      </c>
      <c r="S81" s="72">
        <v>-8.16E-4</v>
      </c>
      <c r="T81" s="72">
        <v>-6.44E-4</v>
      </c>
      <c r="U81" s="72">
        <v>-4.45E-4</v>
      </c>
      <c r="V81" s="72">
        <v>-2.83E-4</v>
      </c>
      <c r="W81" s="72">
        <v>-1.58E-4</v>
      </c>
      <c r="X81" s="73">
        <v>-8.9E-5</v>
      </c>
      <c r="Y81" s="72">
        <v>0.0</v>
      </c>
      <c r="Z81" s="72">
        <v>2.7E-4</v>
      </c>
      <c r="AA81" s="72">
        <v>4.33E-4</v>
      </c>
      <c r="AB81" s="72">
        <v>6.23E-4</v>
      </c>
      <c r="AC81" s="72">
        <v>7.9E-4</v>
      </c>
      <c r="AD81" s="72">
        <v>9.0E-4</v>
      </c>
      <c r="AE81" s="72">
        <v>0.001061</v>
      </c>
      <c r="AF81" s="72">
        <v>0.00124</v>
      </c>
      <c r="AG81" s="72">
        <v>0.001307</v>
      </c>
      <c r="AH81" s="72">
        <v>0.001457</v>
      </c>
    </row>
    <row r="82">
      <c r="A82" s="72">
        <v>-1.1E-4</v>
      </c>
      <c r="B82" s="72">
        <v>-4.95E-4</v>
      </c>
      <c r="C82" s="72">
        <v>-6.97E-4</v>
      </c>
      <c r="D82" s="72">
        <v>-0.001011</v>
      </c>
      <c r="E82" s="72">
        <v>-0.001168</v>
      </c>
      <c r="F82" s="72">
        <v>-0.001291</v>
      </c>
      <c r="G82" s="72">
        <v>-0.001607</v>
      </c>
      <c r="H82" s="72">
        <v>-0.001492</v>
      </c>
      <c r="I82" s="72">
        <v>-0.001502</v>
      </c>
      <c r="J82" s="72">
        <v>-0.001407</v>
      </c>
      <c r="K82" s="72">
        <v>-0.001507</v>
      </c>
      <c r="L82" s="72">
        <v>-0.001377</v>
      </c>
      <c r="M82" s="72">
        <v>-0.001367</v>
      </c>
      <c r="N82" s="72">
        <v>-0.001306</v>
      </c>
      <c r="O82" s="72">
        <v>-0.001194</v>
      </c>
      <c r="P82" s="72">
        <v>-0.001119</v>
      </c>
      <c r="Q82" s="72">
        <v>-8.8E-4</v>
      </c>
      <c r="R82" s="72">
        <v>-8.85E-4</v>
      </c>
      <c r="S82" s="72">
        <v>-7.45E-4</v>
      </c>
      <c r="T82" s="72">
        <v>-6.21E-4</v>
      </c>
      <c r="U82" s="72">
        <v>-3.12E-4</v>
      </c>
      <c r="V82" s="72">
        <v>-2.3E-4</v>
      </c>
      <c r="W82" s="72">
        <v>-1.02E-4</v>
      </c>
      <c r="X82" s="73">
        <v>-8.2E-5</v>
      </c>
      <c r="Y82" s="72">
        <v>0.0</v>
      </c>
      <c r="Z82" s="72">
        <v>2.89E-4</v>
      </c>
      <c r="AA82" s="72">
        <v>4.43E-4</v>
      </c>
      <c r="AB82" s="72">
        <v>6.74E-4</v>
      </c>
      <c r="AC82" s="72">
        <v>8.03E-4</v>
      </c>
      <c r="AD82" s="72">
        <v>9.12E-4</v>
      </c>
      <c r="AE82" s="72">
        <v>0.001044</v>
      </c>
      <c r="AF82" s="72">
        <v>0.001294</v>
      </c>
      <c r="AG82" s="72">
        <v>0.001366</v>
      </c>
      <c r="AH82" s="72">
        <v>0.001511</v>
      </c>
    </row>
    <row r="83">
      <c r="A83" s="72">
        <v>-3.42E-4</v>
      </c>
      <c r="B83" s="72">
        <v>-6.8E-4</v>
      </c>
      <c r="C83" s="72">
        <v>-8.39E-4</v>
      </c>
      <c r="D83" s="72">
        <v>-0.001129</v>
      </c>
      <c r="E83" s="72">
        <v>-0.00127</v>
      </c>
      <c r="F83" s="72">
        <v>-0.001344</v>
      </c>
      <c r="G83" s="72">
        <v>-0.001627</v>
      </c>
      <c r="H83" s="72">
        <v>-0.001585</v>
      </c>
      <c r="I83" s="72">
        <v>-0.001496</v>
      </c>
      <c r="J83" s="72">
        <v>-0.001459</v>
      </c>
      <c r="K83" s="72">
        <v>-0.001525</v>
      </c>
      <c r="L83" s="72">
        <v>-0.001392</v>
      </c>
      <c r="M83" s="72">
        <v>-0.001345</v>
      </c>
      <c r="N83" s="72">
        <v>-0.001282</v>
      </c>
      <c r="O83" s="72">
        <v>-0.001208</v>
      </c>
      <c r="P83" s="72">
        <v>-0.001151</v>
      </c>
      <c r="Q83" s="72">
        <v>-8.72E-4</v>
      </c>
      <c r="R83" s="72">
        <v>-8.76E-4</v>
      </c>
      <c r="S83" s="72">
        <v>-7.57E-4</v>
      </c>
      <c r="T83" s="72">
        <v>-6.3E-4</v>
      </c>
      <c r="U83" s="72">
        <v>-4.09E-4</v>
      </c>
      <c r="V83" s="72">
        <v>-2.63E-4</v>
      </c>
      <c r="W83" s="72">
        <v>-1.24E-4</v>
      </c>
      <c r="X83" s="73">
        <v>-8.2E-5</v>
      </c>
      <c r="Y83" s="72">
        <v>0.0</v>
      </c>
      <c r="Z83" s="72">
        <v>2.49E-4</v>
      </c>
      <c r="AA83" s="72">
        <v>4.76E-4</v>
      </c>
      <c r="AB83" s="72">
        <v>6.83E-4</v>
      </c>
      <c r="AC83" s="72">
        <v>8.01E-4</v>
      </c>
      <c r="AD83" s="72">
        <v>9.64E-4</v>
      </c>
      <c r="AE83" s="72">
        <v>0.001049</v>
      </c>
      <c r="AF83" s="72">
        <v>0.00132</v>
      </c>
      <c r="AG83" s="72">
        <v>0.001334</v>
      </c>
      <c r="AH83" s="72">
        <v>0.001506</v>
      </c>
    </row>
    <row r="84">
      <c r="A84" s="72">
        <v>-6.46E-4</v>
      </c>
      <c r="B84" s="72">
        <v>-9.93E-4</v>
      </c>
      <c r="C84" s="72">
        <v>-0.001135</v>
      </c>
      <c r="D84" s="72">
        <v>-0.001414</v>
      </c>
      <c r="E84" s="72">
        <v>-0.001492</v>
      </c>
      <c r="F84" s="72">
        <v>-0.001574</v>
      </c>
      <c r="G84" s="72">
        <v>-0.001953</v>
      </c>
      <c r="H84" s="72">
        <v>-0.00182</v>
      </c>
      <c r="I84" s="72">
        <v>-0.001805</v>
      </c>
      <c r="J84" s="72">
        <v>-0.001684</v>
      </c>
      <c r="K84" s="72">
        <v>-0.001755</v>
      </c>
      <c r="L84" s="72">
        <v>-0.001626</v>
      </c>
      <c r="M84" s="72">
        <v>-0.001574</v>
      </c>
      <c r="N84" s="72">
        <v>-0.001466</v>
      </c>
      <c r="O84" s="72">
        <v>-0.001355</v>
      </c>
      <c r="P84" s="72">
        <v>-0.001287</v>
      </c>
      <c r="Q84" s="72">
        <v>-0.001019</v>
      </c>
      <c r="R84" s="72">
        <v>-0.001017</v>
      </c>
      <c r="S84" s="72">
        <v>-8.68E-4</v>
      </c>
      <c r="T84" s="72">
        <v>-6.98E-4</v>
      </c>
      <c r="U84" s="72">
        <v>-4.9E-4</v>
      </c>
      <c r="V84" s="72">
        <v>-3.11E-4</v>
      </c>
      <c r="W84" s="72">
        <v>-1.54E-4</v>
      </c>
      <c r="X84" s="73">
        <v>-6.9E-5</v>
      </c>
      <c r="Y84" s="72">
        <v>0.0</v>
      </c>
      <c r="Z84" s="72">
        <v>2.58E-4</v>
      </c>
      <c r="AA84" s="72">
        <v>4.56E-4</v>
      </c>
      <c r="AB84" s="72">
        <v>6.74E-4</v>
      </c>
      <c r="AC84" s="72">
        <v>7.59E-4</v>
      </c>
      <c r="AD84" s="72">
        <v>9.66E-4</v>
      </c>
      <c r="AE84" s="72">
        <v>0.001082</v>
      </c>
      <c r="AF84" s="72">
        <v>0.001334</v>
      </c>
      <c r="AG84" s="72">
        <v>0.001417</v>
      </c>
      <c r="AH84" s="72">
        <v>0.001536</v>
      </c>
    </row>
    <row r="85">
      <c r="A85" s="72">
        <v>-2.85E-4</v>
      </c>
      <c r="B85" s="72">
        <v>-6.26E-4</v>
      </c>
      <c r="C85" s="72">
        <v>-7.82E-4</v>
      </c>
      <c r="D85" s="72">
        <v>-0.001069</v>
      </c>
      <c r="E85" s="72">
        <v>-0.001205</v>
      </c>
      <c r="F85" s="72">
        <v>-0.001275</v>
      </c>
      <c r="G85" s="72">
        <v>-0.00168</v>
      </c>
      <c r="H85" s="72">
        <v>-0.001585</v>
      </c>
      <c r="I85" s="72">
        <v>-0.001558</v>
      </c>
      <c r="J85" s="72">
        <v>-0.001454</v>
      </c>
      <c r="K85" s="72">
        <v>-0.001588</v>
      </c>
      <c r="L85" s="72">
        <v>-0.00148</v>
      </c>
      <c r="M85" s="72">
        <v>-0.001388</v>
      </c>
      <c r="N85" s="72">
        <v>-0.001272</v>
      </c>
      <c r="O85" s="72">
        <v>-0.001217</v>
      </c>
      <c r="P85" s="72">
        <v>-0.001158</v>
      </c>
      <c r="Q85" s="72">
        <v>-9.57E-4</v>
      </c>
      <c r="R85" s="72">
        <v>-9.57E-4</v>
      </c>
      <c r="S85" s="72">
        <v>-8.22E-4</v>
      </c>
      <c r="T85" s="72">
        <v>-5.74E-4</v>
      </c>
      <c r="U85" s="72">
        <v>-3.65E-4</v>
      </c>
      <c r="V85" s="72">
        <v>-2.82E-4</v>
      </c>
      <c r="W85" s="72">
        <v>-1.38E-4</v>
      </c>
      <c r="X85" s="72">
        <v>-1.37E-4</v>
      </c>
      <c r="Y85" s="72">
        <v>0.0</v>
      </c>
      <c r="Z85" s="72">
        <v>2.33E-4</v>
      </c>
      <c r="AA85" s="72">
        <v>4.45E-4</v>
      </c>
      <c r="AB85" s="72">
        <v>6.42E-4</v>
      </c>
      <c r="AC85" s="72">
        <v>7.52E-4</v>
      </c>
      <c r="AD85" s="72">
        <v>9.38E-4</v>
      </c>
      <c r="AE85" s="72">
        <v>0.001005</v>
      </c>
      <c r="AF85" s="72">
        <v>0.001259</v>
      </c>
      <c r="AG85" s="72">
        <v>0.001361</v>
      </c>
      <c r="AH85" s="72">
        <v>0.001496</v>
      </c>
    </row>
    <row r="86">
      <c r="A86" s="72">
        <v>3.0E-4</v>
      </c>
      <c r="B86" s="72">
        <v>-1.16E-4</v>
      </c>
      <c r="C86" s="72">
        <v>-2.88E-4</v>
      </c>
      <c r="D86" s="72">
        <v>-6.36E-4</v>
      </c>
      <c r="E86" s="72">
        <v>-8.24E-4</v>
      </c>
      <c r="F86" s="72">
        <v>-9.55E-4</v>
      </c>
      <c r="G86" s="72">
        <v>-0.001392</v>
      </c>
      <c r="H86" s="72">
        <v>-0.001377</v>
      </c>
      <c r="I86" s="72">
        <v>-0.001294</v>
      </c>
      <c r="J86" s="72">
        <v>-0.001256</v>
      </c>
      <c r="K86" s="72">
        <v>-0.001402</v>
      </c>
      <c r="L86" s="72">
        <v>-0.001314</v>
      </c>
      <c r="M86" s="72">
        <v>-0.001267</v>
      </c>
      <c r="N86" s="72">
        <v>-0.001178</v>
      </c>
      <c r="O86" s="72">
        <v>-0.001172</v>
      </c>
      <c r="P86" s="72">
        <v>-0.001126</v>
      </c>
      <c r="Q86" s="72">
        <v>-8.81E-4</v>
      </c>
      <c r="R86" s="72">
        <v>-9.38E-4</v>
      </c>
      <c r="S86" s="72">
        <v>-8.11E-4</v>
      </c>
      <c r="T86" s="72">
        <v>-6.64E-4</v>
      </c>
      <c r="U86" s="72">
        <v>-4.72E-4</v>
      </c>
      <c r="V86" s="72">
        <v>-2.83E-4</v>
      </c>
      <c r="W86" s="72">
        <v>-1.32E-4</v>
      </c>
      <c r="X86" s="73">
        <v>-7.9E-5</v>
      </c>
      <c r="Y86" s="72">
        <v>0.0</v>
      </c>
      <c r="Z86" s="72">
        <v>2.96E-4</v>
      </c>
      <c r="AA86" s="72">
        <v>5.02E-4</v>
      </c>
      <c r="AB86" s="72">
        <v>6.86E-4</v>
      </c>
      <c r="AC86" s="72">
        <v>8.29E-4</v>
      </c>
      <c r="AD86" s="72">
        <v>0.001004</v>
      </c>
      <c r="AE86" s="72">
        <v>0.001147</v>
      </c>
      <c r="AF86" s="72">
        <v>0.00137</v>
      </c>
      <c r="AG86" s="72">
        <v>0.001471</v>
      </c>
      <c r="AH86" s="72">
        <v>0.001607</v>
      </c>
    </row>
  </sheetData>
  <drawing r:id="rId1"/>
</worksheet>
</file>