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2E060AD1-5CBE-9748-BA31-79A0DCFED4FB}" xr6:coauthVersionLast="45" xr6:coauthVersionMax="45" xr10:uidLastSave="{00000000-0000-0000-0000-000000000000}"/>
  <bookViews>
    <workbookView xWindow="1140" yWindow="2400" windowWidth="33560" windowHeight="15040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state="hidden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Python Models" sheetId="15" r:id="rId12"/>
    <sheet name="Nova Scotia" sheetId="8" r:id="rId13"/>
    <sheet name="Exposure Matrix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7" i="10" l="1"/>
  <c r="N43" i="10"/>
  <c r="O43" i="10" s="1"/>
  <c r="C87" i="5"/>
  <c r="C86" i="5"/>
  <c r="E42" i="10"/>
  <c r="D91" i="9"/>
  <c r="D90" i="9"/>
  <c r="N54" i="13"/>
  <c r="M49" i="13"/>
  <c r="N49" i="13" s="1"/>
  <c r="E48" i="13"/>
  <c r="B67" i="7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66" i="7"/>
  <c r="L48" i="12"/>
  <c r="D49" i="12"/>
  <c r="G2" i="1"/>
  <c r="H2" i="1" s="1"/>
  <c r="E2" i="1"/>
  <c r="F2" i="1" s="1"/>
  <c r="C41" i="11"/>
  <c r="N42" i="10"/>
  <c r="O42" i="10" s="1"/>
  <c r="E41" i="10"/>
  <c r="C47" i="14"/>
  <c r="D89" i="9"/>
  <c r="M48" i="13"/>
  <c r="N48" i="13" s="1"/>
  <c r="E47" i="13"/>
  <c r="L47" i="12"/>
  <c r="D48" i="12"/>
  <c r="G3" i="1"/>
  <c r="H3" i="1" s="1"/>
  <c r="E3" i="1"/>
  <c r="F3" i="1" s="1"/>
  <c r="C67" i="7" l="1"/>
  <c r="C66" i="7"/>
  <c r="C68" i="7"/>
  <c r="C40" i="11"/>
  <c r="C39" i="11"/>
  <c r="C38" i="11"/>
  <c r="C37" i="11"/>
  <c r="N41" i="10"/>
  <c r="O41" i="10" s="1"/>
  <c r="E40" i="10"/>
  <c r="C46" i="14"/>
  <c r="C45" i="14"/>
  <c r="C44" i="14"/>
  <c r="C43" i="14"/>
  <c r="E88" i="9"/>
  <c r="M47" i="13"/>
  <c r="N47" i="13" s="1"/>
  <c r="E46" i="13"/>
  <c r="L46" i="12"/>
  <c r="D47" i="12"/>
  <c r="G4" i="1"/>
  <c r="H4" i="1" s="1"/>
  <c r="E4" i="1"/>
  <c r="F4" i="1" s="1"/>
  <c r="C69" i="7" l="1"/>
  <c r="M46" i="13"/>
  <c r="N40" i="10"/>
  <c r="O40" i="10" s="1"/>
  <c r="E39" i="10"/>
  <c r="N46" i="13"/>
  <c r="E45" i="13"/>
  <c r="L45" i="12"/>
  <c r="D46" i="12"/>
  <c r="G5" i="1"/>
  <c r="H5" i="1" s="1"/>
  <c r="E5" i="1"/>
  <c r="F5" i="1" s="1"/>
  <c r="O39" i="10"/>
  <c r="O11" i="10"/>
  <c r="F26" i="10"/>
  <c r="D86" i="2"/>
  <c r="E86" i="9"/>
  <c r="D86" i="9"/>
  <c r="D85" i="9"/>
  <c r="M45" i="13"/>
  <c r="N45" i="13" s="1"/>
  <c r="E44" i="13"/>
  <c r="N39" i="10"/>
  <c r="O38" i="10"/>
  <c r="N38" i="10"/>
  <c r="N37" i="10"/>
  <c r="O37" i="10" s="1"/>
  <c r="E38" i="10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L44" i="12"/>
  <c r="D45" i="12"/>
  <c r="C54" i="4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6" i="1"/>
  <c r="H6" i="1" s="1"/>
  <c r="E6" i="1"/>
  <c r="F6" i="1" s="1"/>
  <c r="C70" i="7" l="1"/>
  <c r="E37" i="10"/>
  <c r="D85" i="2"/>
  <c r="D84" i="2"/>
  <c r="D83" i="2"/>
  <c r="M44" i="13"/>
  <c r="N44" i="13" s="1"/>
  <c r="E43" i="13"/>
  <c r="E84" i="9"/>
  <c r="D44" i="12"/>
  <c r="G7" i="1"/>
  <c r="H7" i="1" s="1"/>
  <c r="E7" i="1"/>
  <c r="F7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N43" i="13"/>
  <c r="M43" i="13"/>
  <c r="M42" i="13"/>
  <c r="N42" i="13" s="1"/>
  <c r="E42" i="13"/>
  <c r="E41" i="13"/>
  <c r="M36" i="12"/>
  <c r="L43" i="12"/>
  <c r="D43" i="12"/>
  <c r="G8" i="1"/>
  <c r="H8" i="1" s="1"/>
  <c r="E8" i="1"/>
  <c r="F8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9" i="1"/>
  <c r="H9" i="1" s="1"/>
  <c r="E9" i="1"/>
  <c r="F9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10" i="1"/>
  <c r="H10" i="1" s="1"/>
  <c r="E10" i="1"/>
  <c r="F10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M40" i="13"/>
  <c r="N40" i="13" s="1"/>
  <c r="E33" i="10"/>
  <c r="C39" i="14"/>
  <c r="D81" i="9"/>
  <c r="E39" i="13"/>
  <c r="D40" i="12"/>
  <c r="G11" i="1"/>
  <c r="H11" i="1" s="1"/>
  <c r="E11" i="1"/>
  <c r="F11" i="1" s="1"/>
  <c r="C33" i="11"/>
  <c r="C77" i="5"/>
  <c r="N33" i="10"/>
  <c r="O33" i="10" s="1"/>
  <c r="E32" i="10"/>
  <c r="C38" i="14"/>
  <c r="D80" i="9"/>
  <c r="M39" i="13"/>
  <c r="N39" i="13" s="1"/>
  <c r="E38" i="13"/>
  <c r="D39" i="12"/>
  <c r="G12" i="1"/>
  <c r="H12" i="1" s="1"/>
  <c r="E12" i="1"/>
  <c r="F12" i="1" s="1"/>
  <c r="C32" i="11"/>
  <c r="N32" i="10"/>
  <c r="O32" i="10" s="1"/>
  <c r="C76" i="5"/>
  <c r="E31" i="10"/>
  <c r="C37" i="14"/>
  <c r="M38" i="13"/>
  <c r="N38" i="13" s="1"/>
  <c r="E37" i="13"/>
  <c r="D79" i="9"/>
  <c r="D38" i="12"/>
  <c r="G13" i="1"/>
  <c r="H13" i="1" s="1"/>
  <c r="E13" i="1"/>
  <c r="F13" i="1" s="1"/>
  <c r="E78" i="9"/>
  <c r="S33" i="9"/>
  <c r="C75" i="5"/>
  <c r="R54" i="9"/>
  <c r="D78" i="9"/>
  <c r="D79" i="2"/>
  <c r="D78" i="2"/>
  <c r="C30" i="11"/>
  <c r="N31" i="10"/>
  <c r="N30" i="10"/>
  <c r="E30" i="10"/>
  <c r="C36" i="14"/>
  <c r="M37" i="13"/>
  <c r="N37" i="13" s="1"/>
  <c r="E36" i="13"/>
  <c r="D77" i="2"/>
  <c r="D37" i="12"/>
  <c r="G14" i="1"/>
  <c r="H14" i="1" s="1"/>
  <c r="E14" i="1"/>
  <c r="F14" i="1" s="1"/>
  <c r="C29" i="11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5" i="1"/>
  <c r="H15" i="1" s="1"/>
  <c r="E15" i="1"/>
  <c r="F15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C34" i="14"/>
  <c r="E34" i="13"/>
  <c r="G16" i="1"/>
  <c r="H16" i="1" s="1"/>
  <c r="E16" i="1"/>
  <c r="F16" i="1" s="1"/>
  <c r="D75" i="9"/>
  <c r="E75" i="9"/>
  <c r="M35" i="13"/>
  <c r="D75" i="2"/>
  <c r="D34" i="12"/>
  <c r="C27" i="11"/>
  <c r="N28" i="10"/>
  <c r="E27" i="10"/>
  <c r="M34" i="13"/>
  <c r="C33" i="14"/>
  <c r="E33" i="13"/>
  <c r="G17" i="1"/>
  <c r="H17" i="1" s="1"/>
  <c r="E17" i="1"/>
  <c r="F17" i="1" s="1"/>
  <c r="C71" i="7" l="1"/>
  <c r="O30" i="10"/>
  <c r="O31" i="10"/>
  <c r="O29" i="10"/>
  <c r="N35" i="13"/>
  <c r="N27" i="10"/>
  <c r="N26" i="10"/>
  <c r="C71" i="5"/>
  <c r="C26" i="11"/>
  <c r="E26" i="10"/>
  <c r="E74" i="9"/>
  <c r="M33" i="13"/>
  <c r="C32" i="14"/>
  <c r="E32" i="13"/>
  <c r="D33" i="12"/>
  <c r="H18" i="1"/>
  <c r="G18" i="1"/>
  <c r="E18" i="1"/>
  <c r="F18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1"/>
  <c r="C70" i="5"/>
  <c r="C25" i="11"/>
  <c r="E25" i="10"/>
  <c r="G19" i="1"/>
  <c r="H19" i="1" s="1"/>
  <c r="E19" i="1"/>
  <c r="F19" i="1" s="1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2" i="12" s="1"/>
  <c r="C24" i="11"/>
  <c r="E24" i="10"/>
  <c r="G20" i="1"/>
  <c r="H20" i="1" s="1"/>
  <c r="E20" i="1"/>
  <c r="F20" i="1" s="1"/>
  <c r="C68" i="5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21" i="1"/>
  <c r="H21" i="1" s="1"/>
  <c r="E21" i="1"/>
  <c r="F21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22" i="1"/>
  <c r="H22" i="1" s="1"/>
  <c r="E22" i="1"/>
  <c r="F22" i="1" s="1"/>
  <c r="G23" i="1"/>
  <c r="H23" i="1" s="1"/>
  <c r="E23" i="1"/>
  <c r="F23" i="1" s="1"/>
  <c r="G24" i="1"/>
  <c r="H24" i="1" s="1"/>
  <c r="E24" i="1"/>
  <c r="F24" i="1" s="1"/>
  <c r="D67" i="9"/>
  <c r="E67" i="9" s="1"/>
  <c r="D68" i="9"/>
  <c r="D69" i="9" s="1"/>
  <c r="D70" i="9" s="1"/>
  <c r="D71" i="9" s="1"/>
  <c r="D72" i="9" s="1"/>
  <c r="D74" i="9" s="1"/>
  <c r="D66" i="2"/>
  <c r="B31" i="4"/>
  <c r="G25" i="1"/>
  <c r="H25" i="1" s="1"/>
  <c r="E25" i="1"/>
  <c r="F25" i="1" s="1"/>
  <c r="G26" i="1"/>
  <c r="H26" i="1" s="1"/>
  <c r="E26" i="1"/>
  <c r="F26" i="1" s="1"/>
  <c r="G27" i="1"/>
  <c r="H27" i="1" s="1"/>
  <c r="E27" i="1"/>
  <c r="F27" i="1" s="1"/>
  <c r="D65" i="2"/>
  <c r="C63" i="5"/>
  <c r="C62" i="5"/>
  <c r="C61" i="5"/>
  <c r="D64" i="2"/>
  <c r="D63" i="2"/>
  <c r="G28" i="1"/>
  <c r="H28" i="1" s="1"/>
  <c r="E28" i="1"/>
  <c r="F28" i="1" s="1"/>
  <c r="D62" i="2"/>
  <c r="G29" i="1"/>
  <c r="H29" i="1" s="1"/>
  <c r="E29" i="1"/>
  <c r="F29" i="1" s="1"/>
  <c r="C60" i="5"/>
  <c r="C57" i="5"/>
  <c r="C59" i="5"/>
  <c r="C58" i="5"/>
  <c r="G30" i="1"/>
  <c r="H30" i="1" s="1"/>
  <c r="E30" i="1"/>
  <c r="F30" i="1" s="1"/>
  <c r="C36" i="7"/>
  <c r="D61" i="2"/>
  <c r="G31" i="1"/>
  <c r="H31" i="1" s="1"/>
  <c r="F31" i="1"/>
  <c r="E31" i="1"/>
  <c r="D59" i="2"/>
  <c r="G32" i="1"/>
  <c r="H32" i="1" s="1"/>
  <c r="E32" i="1"/>
  <c r="F32" i="1" s="1"/>
  <c r="C72" i="7" l="1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33" i="1"/>
  <c r="H33" i="1" s="1"/>
  <c r="E33" i="1"/>
  <c r="F33" i="1" s="1"/>
  <c r="R13" i="5"/>
  <c r="D58" i="2"/>
  <c r="C73" i="7" l="1"/>
  <c r="C65" i="5"/>
  <c r="C66" i="5" s="1"/>
  <c r="G34" i="1"/>
  <c r="H34" i="1" s="1"/>
  <c r="E34" i="1"/>
  <c r="F34" i="1" s="1"/>
  <c r="Q13" i="5"/>
  <c r="D57" i="2"/>
  <c r="D56" i="2"/>
  <c r="D55" i="2"/>
  <c r="D54" i="2"/>
  <c r="D53" i="2"/>
  <c r="D60" i="2"/>
  <c r="C74" i="7" l="1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C75" i="7" l="1"/>
  <c r="R55" i="9"/>
  <c r="G35" i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G38" i="1"/>
  <c r="H38" i="1" s="1"/>
  <c r="E38" i="1"/>
  <c r="F38" i="1" s="1"/>
  <c r="G39" i="1"/>
  <c r="H39" i="1" s="1"/>
  <c r="E39" i="1"/>
  <c r="F39" i="1" s="1"/>
  <c r="G40" i="1"/>
  <c r="H40" i="1" s="1"/>
  <c r="E40" i="1"/>
  <c r="F40" i="1" s="1"/>
  <c r="G41" i="1"/>
  <c r="H41" i="1" s="1"/>
  <c r="E41" i="1"/>
  <c r="F41" i="1" s="1"/>
  <c r="E42" i="1"/>
  <c r="F42" i="1"/>
  <c r="G42" i="1"/>
  <c r="H42" i="1"/>
  <c r="G43" i="1"/>
  <c r="H43" i="1" s="1"/>
  <c r="E43" i="1"/>
  <c r="F43" i="1" s="1"/>
  <c r="G44" i="1"/>
  <c r="H44" i="1" s="1"/>
  <c r="E44" i="1"/>
  <c r="F44" i="1" s="1"/>
  <c r="G45" i="1"/>
  <c r="H45" i="1" s="1"/>
  <c r="E45" i="1"/>
  <c r="F45" i="1" s="1"/>
  <c r="G46" i="1"/>
  <c r="H46" i="1" s="1"/>
  <c r="E46" i="1"/>
  <c r="F46" i="1" s="1"/>
  <c r="C76" i="7" l="1"/>
  <c r="G47" i="1"/>
  <c r="H47" i="1" s="1"/>
  <c r="E47" i="1"/>
  <c r="F47" i="1" s="1"/>
  <c r="E70" i="1"/>
  <c r="F70" i="1" s="1"/>
  <c r="G70" i="1"/>
  <c r="H70" i="1" s="1"/>
  <c r="G71" i="1"/>
  <c r="H71" i="1" s="1"/>
  <c r="E71" i="1"/>
  <c r="F71" i="1" s="1"/>
  <c r="G73" i="1"/>
  <c r="H73" i="1" s="1"/>
  <c r="E73" i="1"/>
  <c r="F73" i="1" s="1"/>
  <c r="G74" i="1"/>
  <c r="H74" i="1" s="1"/>
  <c r="E74" i="1"/>
  <c r="F74" i="1" s="1"/>
  <c r="G78" i="1"/>
  <c r="H78" i="1" s="1"/>
  <c r="E78" i="1"/>
  <c r="F78" i="1" s="1"/>
  <c r="E82" i="1"/>
  <c r="F82" i="1"/>
  <c r="G82" i="1"/>
  <c r="H82" i="1" s="1"/>
  <c r="E84" i="1"/>
  <c r="F84" i="1" s="1"/>
  <c r="G84" i="1"/>
  <c r="H84" i="1" s="1"/>
  <c r="G85" i="1"/>
  <c r="H85" i="1" s="1"/>
  <c r="E85" i="1"/>
  <c r="F85" i="1" s="1"/>
  <c r="G89" i="1"/>
  <c r="H89" i="1" s="1"/>
  <c r="E89" i="1"/>
  <c r="F89" i="1" s="1"/>
  <c r="G48" i="1"/>
  <c r="H48" i="1" s="1"/>
  <c r="G49" i="1"/>
  <c r="H49" i="1" s="1"/>
  <c r="F83" i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2" i="1"/>
  <c r="F72" i="1" s="1"/>
  <c r="E75" i="1"/>
  <c r="F75" i="1" s="1"/>
  <c r="E76" i="1"/>
  <c r="F76" i="1" s="1"/>
  <c r="E77" i="1"/>
  <c r="F77" i="1" s="1"/>
  <c r="E79" i="1"/>
  <c r="F79" i="1" s="1"/>
  <c r="E80" i="1"/>
  <c r="F80" i="1" s="1"/>
  <c r="E81" i="1"/>
  <c r="F81" i="1" s="1"/>
  <c r="E83" i="1"/>
  <c r="E86" i="1"/>
  <c r="F86" i="1" s="1"/>
  <c r="E87" i="1"/>
  <c r="F87" i="1" s="1"/>
  <c r="E88" i="1"/>
  <c r="F88" i="1" s="1"/>
  <c r="G52" i="1"/>
  <c r="H52" i="1" s="1"/>
  <c r="G62" i="1"/>
  <c r="H62" i="1" s="1"/>
  <c r="G65" i="1"/>
  <c r="H65" i="1" s="1"/>
  <c r="G80" i="1"/>
  <c r="H80" i="1" s="1"/>
  <c r="E48" i="1"/>
  <c r="F48" i="1" s="1"/>
  <c r="G50" i="1"/>
  <c r="H50" i="1" s="1"/>
  <c r="G51" i="1"/>
  <c r="H51" i="1" s="1"/>
  <c r="G53" i="1"/>
  <c r="H53" i="1" s="1"/>
  <c r="G54" i="1"/>
  <c r="H54" i="1" s="1"/>
  <c r="G79" i="1"/>
  <c r="H79" i="1" s="1"/>
  <c r="G81" i="1"/>
  <c r="H81" i="1" s="1"/>
  <c r="G83" i="1"/>
  <c r="H83" i="1" s="1"/>
  <c r="G86" i="1"/>
  <c r="H86" i="1" s="1"/>
  <c r="G87" i="1"/>
  <c r="H87" i="1" s="1"/>
  <c r="G88" i="1"/>
  <c r="H88" i="1" s="1"/>
  <c r="G77" i="1"/>
  <c r="H77" i="1" s="1"/>
  <c r="G76" i="1"/>
  <c r="H76" i="1" s="1"/>
  <c r="G75" i="1"/>
  <c r="H75" i="1" s="1"/>
  <c r="G72" i="1"/>
  <c r="H72" i="1" s="1"/>
  <c r="G57" i="1"/>
  <c r="H57" i="1" s="1"/>
  <c r="G58" i="1"/>
  <c r="H58" i="1" s="1"/>
  <c r="G59" i="1"/>
  <c r="H59" i="1" s="1"/>
  <c r="G60" i="1"/>
  <c r="H60" i="1" s="1"/>
  <c r="G61" i="1"/>
  <c r="H61" i="1" s="1"/>
  <c r="G63" i="1"/>
  <c r="H63" i="1" s="1"/>
  <c r="G64" i="1"/>
  <c r="H64" i="1" s="1"/>
  <c r="G66" i="1"/>
  <c r="H66" i="1" s="1"/>
  <c r="G67" i="1"/>
  <c r="H67" i="1" s="1"/>
  <c r="G68" i="1"/>
  <c r="H68" i="1" s="1"/>
  <c r="G69" i="1"/>
  <c r="H69" i="1" s="1"/>
  <c r="G56" i="1"/>
  <c r="H56" i="1" s="1"/>
  <c r="G55" i="1"/>
  <c r="H55" i="1" s="1"/>
  <c r="C77" i="7" l="1"/>
  <c r="R56" i="9"/>
  <c r="E80" i="9"/>
  <c r="D67" i="2"/>
  <c r="C78" i="7" l="1"/>
  <c r="E81" i="9"/>
  <c r="D68" i="2"/>
  <c r="C79" i="7" l="1"/>
  <c r="R57" i="9"/>
  <c r="C72" i="5"/>
  <c r="D69" i="2"/>
  <c r="C80" i="7" l="1"/>
  <c r="D70" i="2"/>
  <c r="C81" i="7" l="1"/>
  <c r="C74" i="5"/>
  <c r="D71" i="2"/>
  <c r="C83" i="7" l="1"/>
  <c r="C82" i="7"/>
  <c r="D72" i="2"/>
  <c r="R62" i="9" l="1"/>
  <c r="D87" i="9" l="1"/>
  <c r="E87" i="9" s="1"/>
  <c r="D88" i="9" l="1"/>
  <c r="E89" i="9" l="1"/>
  <c r="D80" i="2" l="1"/>
  <c r="E90" i="9" l="1"/>
  <c r="C83" i="5"/>
  <c r="C84" i="5" l="1"/>
  <c r="E91" i="9" l="1"/>
  <c r="B91" i="9"/>
  <c r="D92" i="9" s="1"/>
  <c r="C85" i="5"/>
  <c r="E92" i="9" l="1"/>
  <c r="B92" i="9"/>
  <c r="D93" i="9" s="1"/>
  <c r="E93" i="9" l="1"/>
  <c r="B93" i="9"/>
  <c r="D94" i="9" s="1"/>
  <c r="E94" i="9" l="1"/>
  <c r="B94" i="9"/>
  <c r="D95" i="9" s="1"/>
  <c r="C88" i="5"/>
  <c r="E95" i="9" l="1"/>
  <c r="B95" i="9"/>
  <c r="D96" i="9" s="1"/>
  <c r="B88" i="5"/>
  <c r="C89" i="5" s="1"/>
  <c r="E96" i="9" l="1"/>
  <c r="B96" i="9"/>
  <c r="D97" i="9" s="1"/>
  <c r="B89" i="5"/>
  <c r="C90" i="5" s="1"/>
  <c r="D87" i="2"/>
  <c r="E97" i="9" l="1"/>
  <c r="B97" i="9"/>
  <c r="D98" i="9" s="1"/>
  <c r="B90" i="5"/>
  <c r="C91" i="5" s="1"/>
  <c r="D88" i="2"/>
  <c r="E98" i="9" l="1"/>
  <c r="B98" i="9"/>
  <c r="D99" i="9" s="1"/>
  <c r="B91" i="5"/>
  <c r="C92" i="5" s="1"/>
  <c r="B88" i="2"/>
  <c r="D89" i="2" s="1"/>
  <c r="E99" i="9" l="1"/>
  <c r="B99" i="9"/>
  <c r="D100" i="9" s="1"/>
  <c r="B92" i="5"/>
  <c r="C93" i="5" s="1"/>
  <c r="B89" i="2"/>
  <c r="D90" i="2" s="1"/>
  <c r="E100" i="9" l="1"/>
  <c r="B100" i="9"/>
  <c r="D101" i="9" s="1"/>
  <c r="B93" i="5"/>
  <c r="C94" i="5" s="1"/>
  <c r="B90" i="2"/>
  <c r="D91" i="2" s="1"/>
  <c r="E101" i="9" l="1"/>
  <c r="B101" i="9"/>
  <c r="D102" i="9" s="1"/>
  <c r="B94" i="5"/>
  <c r="C95" i="5" s="1"/>
  <c r="B91" i="2"/>
  <c r="D92" i="2" s="1"/>
  <c r="E102" i="9" l="1"/>
  <c r="B102" i="9"/>
  <c r="D103" i="9" s="1"/>
  <c r="B95" i="5"/>
  <c r="C96" i="5" s="1"/>
  <c r="B92" i="2"/>
  <c r="D93" i="2" s="1"/>
  <c r="E103" i="9" l="1"/>
  <c r="B103" i="9"/>
  <c r="D104" i="9" s="1"/>
  <c r="B96" i="5"/>
  <c r="C97" i="5" s="1"/>
  <c r="B93" i="2"/>
  <c r="D94" i="2" s="1"/>
  <c r="E104" i="9" l="1"/>
  <c r="B104" i="9"/>
  <c r="D105" i="9" s="1"/>
  <c r="B97" i="5"/>
  <c r="C98" i="5" s="1"/>
  <c r="B94" i="2"/>
  <c r="D95" i="2" s="1"/>
  <c r="B105" i="9" l="1"/>
  <c r="D106" i="9" s="1"/>
  <c r="B98" i="5"/>
  <c r="C99" i="5" s="1"/>
  <c r="B95" i="2"/>
  <c r="D96" i="2" s="1"/>
  <c r="B106" i="9" l="1"/>
  <c r="D107" i="9" s="1"/>
  <c r="E105" i="9"/>
  <c r="B99" i="5"/>
  <c r="C100" i="5" s="1"/>
  <c r="B96" i="2"/>
  <c r="D97" i="2" s="1"/>
  <c r="B107" i="9" l="1"/>
  <c r="D108" i="9" s="1"/>
  <c r="E106" i="9"/>
  <c r="B100" i="5"/>
  <c r="C101" i="5" s="1"/>
  <c r="B97" i="2"/>
  <c r="D98" i="2" s="1"/>
  <c r="B108" i="9" l="1"/>
  <c r="D109" i="9" s="1"/>
  <c r="E107" i="9"/>
  <c r="B101" i="5"/>
  <c r="C102" i="5" s="1"/>
  <c r="B98" i="2"/>
  <c r="D99" i="2" s="1"/>
  <c r="E109" i="9" l="1"/>
  <c r="B109" i="9"/>
  <c r="D110" i="9" s="1"/>
  <c r="E108" i="9"/>
  <c r="B102" i="5"/>
  <c r="C103" i="5" s="1"/>
  <c r="B99" i="2"/>
  <c r="D100" i="2" s="1"/>
  <c r="B110" i="9" l="1"/>
  <c r="B103" i="5"/>
  <c r="C104" i="5" s="1"/>
  <c r="B100" i="2"/>
  <c r="D101" i="2" s="1"/>
  <c r="D111" i="9" l="1"/>
  <c r="B111" i="9" s="1"/>
  <c r="D112" i="9" s="1"/>
  <c r="E111" i="9"/>
  <c r="E110" i="9"/>
  <c r="B104" i="5"/>
  <c r="C105" i="5" s="1"/>
  <c r="B101" i="2"/>
  <c r="D102" i="2" s="1"/>
  <c r="E112" i="9" l="1"/>
  <c r="B112" i="9"/>
  <c r="D113" i="9" s="1"/>
  <c r="E113" i="9" s="1"/>
  <c r="B105" i="5"/>
  <c r="C106" i="5" s="1"/>
  <c r="B102" i="2"/>
  <c r="D103" i="2" s="1"/>
  <c r="B113" i="9" l="1"/>
  <c r="D114" i="9" s="1"/>
  <c r="B106" i="5"/>
  <c r="C107" i="5" s="1"/>
  <c r="B103" i="2"/>
  <c r="D104" i="2" s="1"/>
  <c r="B114" i="9" l="1"/>
  <c r="D115" i="9" s="1"/>
  <c r="B107" i="5"/>
  <c r="C108" i="5" s="1"/>
  <c r="B104" i="2"/>
  <c r="D105" i="2" s="1"/>
  <c r="B115" i="9" l="1"/>
  <c r="D116" i="9" s="1"/>
  <c r="E114" i="9"/>
  <c r="B108" i="5"/>
  <c r="C109" i="5" s="1"/>
  <c r="B105" i="2"/>
  <c r="D106" i="2" s="1"/>
  <c r="B116" i="9" l="1"/>
  <c r="D117" i="9" s="1"/>
  <c r="E115" i="9"/>
  <c r="B109" i="5"/>
  <c r="C110" i="5" s="1"/>
  <c r="B106" i="2"/>
  <c r="D107" i="2" s="1"/>
  <c r="B117" i="9" l="1"/>
  <c r="D118" i="9" s="1"/>
  <c r="E116" i="9"/>
  <c r="B110" i="5"/>
  <c r="C111" i="5" s="1"/>
  <c r="B107" i="2"/>
  <c r="D108" i="2" s="1"/>
  <c r="B118" i="9" l="1"/>
  <c r="D119" i="9" s="1"/>
  <c r="E117" i="9"/>
  <c r="B111" i="5"/>
  <c r="C112" i="5" s="1"/>
  <c r="B108" i="2"/>
  <c r="D109" i="2" s="1"/>
  <c r="B119" i="9" l="1"/>
  <c r="D120" i="9" s="1"/>
  <c r="E118" i="9"/>
  <c r="B112" i="5"/>
  <c r="C113" i="5" s="1"/>
  <c r="B109" i="2"/>
  <c r="D110" i="2" s="1"/>
  <c r="B120" i="9" l="1"/>
  <c r="D121" i="9" s="1"/>
  <c r="E119" i="9"/>
  <c r="B113" i="5"/>
  <c r="C114" i="5" s="1"/>
  <c r="B110" i="2"/>
  <c r="D111" i="2" s="1"/>
  <c r="B121" i="9" l="1"/>
  <c r="D122" i="9" s="1"/>
  <c r="E120" i="9"/>
  <c r="B114" i="5"/>
  <c r="C115" i="5" s="1"/>
  <c r="B111" i="2"/>
  <c r="D112" i="2" s="1"/>
  <c r="B122" i="9" l="1"/>
  <c r="D123" i="9" s="1"/>
  <c r="E121" i="9"/>
  <c r="B115" i="5"/>
  <c r="C116" i="5" s="1"/>
  <c r="B112" i="2"/>
  <c r="D113" i="2" s="1"/>
  <c r="B123" i="9" l="1"/>
  <c r="D124" i="9" s="1"/>
  <c r="E122" i="9"/>
  <c r="B116" i="5"/>
  <c r="C117" i="5" s="1"/>
  <c r="B113" i="2"/>
  <c r="D114" i="2" s="1"/>
  <c r="B124" i="9" l="1"/>
  <c r="D125" i="9" s="1"/>
  <c r="E123" i="9"/>
  <c r="B117" i="5"/>
  <c r="C118" i="5" s="1"/>
  <c r="B114" i="2"/>
  <c r="D115" i="2" s="1"/>
  <c r="B125" i="9" l="1"/>
  <c r="D126" i="9" s="1"/>
  <c r="E124" i="9"/>
  <c r="B118" i="5"/>
  <c r="C119" i="5" s="1"/>
  <c r="B115" i="2"/>
  <c r="D116" i="2" s="1"/>
  <c r="B126" i="9" l="1"/>
  <c r="D127" i="9" s="1"/>
  <c r="E125" i="9"/>
  <c r="B119" i="5"/>
  <c r="C120" i="5" s="1"/>
  <c r="B116" i="2"/>
  <c r="D117" i="2" s="1"/>
  <c r="B127" i="9" l="1"/>
  <c r="D128" i="9" s="1"/>
  <c r="E126" i="9"/>
  <c r="B120" i="5"/>
  <c r="C121" i="5" s="1"/>
  <c r="B117" i="2"/>
  <c r="D118" i="2" s="1"/>
  <c r="B128" i="9" l="1"/>
  <c r="D129" i="9" s="1"/>
  <c r="E127" i="9"/>
  <c r="B121" i="5"/>
  <c r="C122" i="5" s="1"/>
  <c r="B118" i="2"/>
  <c r="D119" i="2" s="1"/>
  <c r="B129" i="9" l="1"/>
  <c r="D130" i="9" s="1"/>
  <c r="E128" i="9"/>
  <c r="B122" i="5"/>
  <c r="C123" i="5" s="1"/>
  <c r="B119" i="2"/>
  <c r="D120" i="2" s="1"/>
  <c r="B130" i="9" l="1"/>
  <c r="D131" i="9" s="1"/>
  <c r="E129" i="9"/>
  <c r="B123" i="5"/>
  <c r="C124" i="5" s="1"/>
  <c r="B120" i="2"/>
  <c r="D121" i="2" s="1"/>
  <c r="B131" i="9" l="1"/>
  <c r="D132" i="9" s="1"/>
  <c r="E130" i="9"/>
  <c r="B124" i="5"/>
  <c r="C125" i="5" s="1"/>
  <c r="B121" i="2"/>
  <c r="D122" i="2" s="1"/>
  <c r="B132" i="9" l="1"/>
  <c r="D133" i="9" s="1"/>
  <c r="E131" i="9"/>
  <c r="B125" i="5"/>
  <c r="C126" i="5" s="1"/>
  <c r="B122" i="2"/>
  <c r="D123" i="2" s="1"/>
  <c r="B133" i="9" l="1"/>
  <c r="E132" i="9"/>
  <c r="B126" i="5"/>
  <c r="C127" i="5" s="1"/>
  <c r="B123" i="2"/>
  <c r="D124" i="2" s="1"/>
  <c r="E133" i="9" l="1"/>
  <c r="B127" i="5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<sst xmlns="http://schemas.openxmlformats.org/spreadsheetml/2006/main" count="661" uniqueCount="108">
  <si>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</si>
  <si>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</si>
  <si>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</si>
  <si>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</si>
  <si>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</si>
  <si>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</si>
  <si>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</si>
  <si>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</si>
  <si>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</si>
  <si>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</si>
  <si>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</si>
  <si>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</si>
  <si>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</si>
  <si>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</si>
  <si>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</si>
  <si>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</si>
  <si>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</si>
  <si>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</si>
  <si>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</si>
  <si>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</si>
  <si>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</si>
  <si>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</si>
  <si>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</si>
  <si>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</si>
  <si>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</si>
  <si>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</si>
  <si>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</si>
  <si>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</si>
  <si>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</si>
  <si>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</si>
  <si>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</si>
  <si>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</si>
  <si>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</si>
  <si>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</si>
  <si>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</si>
  <si>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</si>
  <si>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</si>
  <si>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</si>
  <si>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</si>
  <si>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</si>
  <si>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</si>
  <si>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</si>
  <si>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</si>
  <si>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</si>
  <si>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</si>
  <si>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</si>
  <si>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</si>
  <si>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</si>
  <si>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</si>
  <si>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</si>
  <si>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</si>
  <si>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</si>
  <si>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</si>
  <si>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</si>
  <si>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</si>
  <si>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</si>
  <si>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</si>
  <si>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</si>
  <si>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</si>
  <si>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</si>
  <si>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</si>
  <si>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</si>
  <si>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</si>
  <si>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</si>
  <si>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</si>
  <si>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</si>
  <si>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</si>
  <si>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</si>
  <si>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</si>
  <si>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</si>
  <si>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</si>
  <si>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</si>
  <si>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</si>
  <si>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</si>
  <si>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</si>
  <si>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</si>
  <si>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</si>
  <si>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</si>
  <si>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</si>
  <si>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</si>
  <si>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</si>
  <si>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</si>
  <si>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</si>
  <si>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</si>
  <si>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</si>
  <si>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</si>
  <si>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</si>
  <si>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</si>
  <si>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</si>
  <si>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</si>
  <si>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</si>
  <si>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</si>
  <si>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</si>
  <si>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</si>
  <si>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</si>
  <si>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</si>
  <si>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</si>
  <si>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 xml:space="preserve"> </t>
  </si>
  <si>
    <t>Canada</t>
  </si>
  <si>
    <t>Toronto</t>
  </si>
  <si>
    <t>USA</t>
  </si>
  <si>
    <t>peak</t>
  </si>
  <si>
    <t>end</t>
  </si>
  <si>
    <t>at end</t>
  </si>
  <si>
    <t>+/-</t>
  </si>
  <si>
    <t>Ontario</t>
  </si>
  <si>
    <t>Location</t>
  </si>
  <si>
    <t>Date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</si>
</sst>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6" borderId="0" xfId="0" applyNumberFormat="1" applyFill="1"/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71" fontId="6" fillId="0" borderId="0" xfId="0" applyNumberFormat="1" applyFont="1"/>
    <xf numFmtId="1" fontId="0" fillId="6" borderId="0" xfId="0" applyNumberFormat="1" applyFill="1"/>
    <xf numFmtId="0" fontId="0" fillId="0" borderId="0" xfId="0" applyNumberFormat="1"/>
    <xf numFmtId="0" fontId="0" fillId="0" borderId="0" xfId="0" quotePrefix="1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World!$A$2:$A$89</c:f>
              <c:numCache>
                <c:formatCode>m/d/yy</c:formatCode>
                <c:ptCount val="88"/>
                <c:pt idx="0">
                  <c:v>43939</c:v>
                </c:pt>
                <c:pt idx="1">
                  <c:v>43938</c:v>
                </c:pt>
                <c:pt idx="2">
                  <c:v>43937</c:v>
                </c:pt>
                <c:pt idx="3">
                  <c:v>43936</c:v>
                </c:pt>
                <c:pt idx="4">
                  <c:v>43935</c:v>
                </c:pt>
                <c:pt idx="5">
                  <c:v>43934</c:v>
                </c:pt>
                <c:pt idx="6">
                  <c:v>43933</c:v>
                </c:pt>
                <c:pt idx="7">
                  <c:v>43932</c:v>
                </c:pt>
                <c:pt idx="8">
                  <c:v>43931</c:v>
                </c:pt>
                <c:pt idx="9">
                  <c:v>43930</c:v>
                </c:pt>
                <c:pt idx="10">
                  <c:v>43929</c:v>
                </c:pt>
                <c:pt idx="11">
                  <c:v>43928</c:v>
                </c:pt>
                <c:pt idx="12">
                  <c:v>43927</c:v>
                </c:pt>
                <c:pt idx="13">
                  <c:v>43926</c:v>
                </c:pt>
                <c:pt idx="14">
                  <c:v>43925</c:v>
                </c:pt>
                <c:pt idx="15">
                  <c:v>43924</c:v>
                </c:pt>
                <c:pt idx="16">
                  <c:v>43923</c:v>
                </c:pt>
                <c:pt idx="17">
                  <c:v>43922</c:v>
                </c:pt>
                <c:pt idx="18">
                  <c:v>43921</c:v>
                </c:pt>
                <c:pt idx="19">
                  <c:v>43920</c:v>
                </c:pt>
                <c:pt idx="20">
                  <c:v>43919</c:v>
                </c:pt>
                <c:pt idx="21">
                  <c:v>43918</c:v>
                </c:pt>
                <c:pt idx="22">
                  <c:v>43917</c:v>
                </c:pt>
                <c:pt idx="23">
                  <c:v>43916</c:v>
                </c:pt>
                <c:pt idx="24">
                  <c:v>43915</c:v>
                </c:pt>
                <c:pt idx="25">
                  <c:v>43914</c:v>
                </c:pt>
                <c:pt idx="26">
                  <c:v>43913</c:v>
                </c:pt>
                <c:pt idx="27">
                  <c:v>43912</c:v>
                </c:pt>
                <c:pt idx="28">
                  <c:v>43911</c:v>
                </c:pt>
                <c:pt idx="29">
                  <c:v>43910</c:v>
                </c:pt>
                <c:pt idx="30">
                  <c:v>43909</c:v>
                </c:pt>
                <c:pt idx="31">
                  <c:v>43908</c:v>
                </c:pt>
                <c:pt idx="32">
                  <c:v>43907</c:v>
                </c:pt>
                <c:pt idx="33">
                  <c:v>43906</c:v>
                </c:pt>
                <c:pt idx="34">
                  <c:v>43905</c:v>
                </c:pt>
                <c:pt idx="35">
                  <c:v>43904</c:v>
                </c:pt>
                <c:pt idx="36">
                  <c:v>43903</c:v>
                </c:pt>
                <c:pt idx="37">
                  <c:v>43902</c:v>
                </c:pt>
                <c:pt idx="38">
                  <c:v>43901</c:v>
                </c:pt>
                <c:pt idx="39">
                  <c:v>43900</c:v>
                </c:pt>
                <c:pt idx="40">
                  <c:v>43899</c:v>
                </c:pt>
                <c:pt idx="41">
                  <c:v>43898</c:v>
                </c:pt>
                <c:pt idx="42">
                  <c:v>43897</c:v>
                </c:pt>
                <c:pt idx="43">
                  <c:v>43896</c:v>
                </c:pt>
                <c:pt idx="44">
                  <c:v>43895</c:v>
                </c:pt>
                <c:pt idx="45">
                  <c:v>43894</c:v>
                </c:pt>
                <c:pt idx="46">
                  <c:v>43893</c:v>
                </c:pt>
                <c:pt idx="47">
                  <c:v>43892</c:v>
                </c:pt>
                <c:pt idx="48">
                  <c:v>43891</c:v>
                </c:pt>
                <c:pt idx="49">
                  <c:v>43890</c:v>
                </c:pt>
                <c:pt idx="50">
                  <c:v>43889</c:v>
                </c:pt>
                <c:pt idx="51">
                  <c:v>43888</c:v>
                </c:pt>
                <c:pt idx="52">
                  <c:v>43887</c:v>
                </c:pt>
                <c:pt idx="53">
                  <c:v>43886</c:v>
                </c:pt>
                <c:pt idx="54">
                  <c:v>43885</c:v>
                </c:pt>
                <c:pt idx="55">
                  <c:v>43884</c:v>
                </c:pt>
                <c:pt idx="56">
                  <c:v>43883</c:v>
                </c:pt>
                <c:pt idx="57">
                  <c:v>43882</c:v>
                </c:pt>
                <c:pt idx="58">
                  <c:v>43881</c:v>
                </c:pt>
                <c:pt idx="59">
                  <c:v>43880</c:v>
                </c:pt>
                <c:pt idx="60">
                  <c:v>43879</c:v>
                </c:pt>
                <c:pt idx="61">
                  <c:v>43878</c:v>
                </c:pt>
                <c:pt idx="62">
                  <c:v>43877</c:v>
                </c:pt>
                <c:pt idx="63">
                  <c:v>43876</c:v>
                </c:pt>
                <c:pt idx="64">
                  <c:v>43875</c:v>
                </c:pt>
                <c:pt idx="65">
                  <c:v>43874</c:v>
                </c:pt>
                <c:pt idx="66">
                  <c:v>43873</c:v>
                </c:pt>
                <c:pt idx="67">
                  <c:v>43872</c:v>
                </c:pt>
                <c:pt idx="68">
                  <c:v>43871</c:v>
                </c:pt>
                <c:pt idx="69">
                  <c:v>43870</c:v>
                </c:pt>
                <c:pt idx="70">
                  <c:v>43869</c:v>
                </c:pt>
                <c:pt idx="71">
                  <c:v>43868</c:v>
                </c:pt>
                <c:pt idx="72">
                  <c:v>43867</c:v>
                </c:pt>
                <c:pt idx="73">
                  <c:v>43866</c:v>
                </c:pt>
                <c:pt idx="74">
                  <c:v>43865</c:v>
                </c:pt>
                <c:pt idx="75">
                  <c:v>43864</c:v>
                </c:pt>
                <c:pt idx="76">
                  <c:v>43863</c:v>
                </c:pt>
                <c:pt idx="77">
                  <c:v>43862</c:v>
                </c:pt>
                <c:pt idx="78">
                  <c:v>43861</c:v>
                </c:pt>
                <c:pt idx="79">
                  <c:v>43860</c:v>
                </c:pt>
                <c:pt idx="80">
                  <c:v>43859</c:v>
                </c:pt>
                <c:pt idx="81">
                  <c:v>43858</c:v>
                </c:pt>
                <c:pt idx="82">
                  <c:v>43857</c:v>
                </c:pt>
                <c:pt idx="83">
                  <c:v>43856</c:v>
                </c:pt>
                <c:pt idx="84">
                  <c:v>43855</c:v>
                </c:pt>
                <c:pt idx="85">
                  <c:v>43854</c:v>
                </c:pt>
                <c:pt idx="86">
                  <c:v>43853</c:v>
                </c:pt>
                <c:pt idx="87">
                  <c:v>43852</c:v>
                </c:pt>
              </c:numCache>
            </c:numRef>
          </c:xVal>
          <c:yVal>
            <c:numRef>
              <c:f>World!$B$2:$B$89</c:f>
              <c:numCache>
                <c:formatCode>_(* #,##0_);_(* \(#,##0\);_(* "-"??_);_(@_)</c:formatCode>
                <c:ptCount val="88"/>
                <c:pt idx="0">
                  <c:v>2317759</c:v>
                </c:pt>
                <c:pt idx="1">
                  <c:v>2240191</c:v>
                </c:pt>
                <c:pt idx="2">
                  <c:v>2152647</c:v>
                </c:pt>
                <c:pt idx="3">
                  <c:v>2056055</c:v>
                </c:pt>
                <c:pt idx="4">
                  <c:v>1973715</c:v>
                </c:pt>
                <c:pt idx="5">
                  <c:v>1917320</c:v>
                </c:pt>
                <c:pt idx="6">
                  <c:v>1846680</c:v>
                </c:pt>
                <c:pt idx="7">
                  <c:v>1771514</c:v>
                </c:pt>
                <c:pt idx="8">
                  <c:v>1691719</c:v>
                </c:pt>
                <c:pt idx="9">
                  <c:v>1595350</c:v>
                </c:pt>
                <c:pt idx="10">
                  <c:v>1511104</c:v>
                </c:pt>
                <c:pt idx="11">
                  <c:v>1426096</c:v>
                </c:pt>
                <c:pt idx="12">
                  <c:v>1345048</c:v>
                </c:pt>
                <c:pt idx="13">
                  <c:v>1272115</c:v>
                </c:pt>
                <c:pt idx="14">
                  <c:v>1197405</c:v>
                </c:pt>
                <c:pt idx="15">
                  <c:v>1095917</c:v>
                </c:pt>
                <c:pt idx="16">
                  <c:v>1013157</c:v>
                </c:pt>
                <c:pt idx="17">
                  <c:v>932605</c:v>
                </c:pt>
                <c:pt idx="18">
                  <c:v>857487</c:v>
                </c:pt>
                <c:pt idx="19">
                  <c:v>782365</c:v>
                </c:pt>
                <c:pt idx="20">
                  <c:v>720117</c:v>
                </c:pt>
                <c:pt idx="21">
                  <c:v>660706</c:v>
                </c:pt>
                <c:pt idx="22">
                  <c:v>593291</c:v>
                </c:pt>
                <c:pt idx="23">
                  <c:v>529591</c:v>
                </c:pt>
                <c:pt idx="24">
                  <c:v>467594</c:v>
                </c:pt>
                <c:pt idx="25">
                  <c:v>417966</c:v>
                </c:pt>
                <c:pt idx="26">
                  <c:v>336004</c:v>
                </c:pt>
                <c:pt idx="27">
                  <c:v>335957</c:v>
                </c:pt>
                <c:pt idx="28">
                  <c:v>304528</c:v>
                </c:pt>
                <c:pt idx="29">
                  <c:v>272167</c:v>
                </c:pt>
                <c:pt idx="30">
                  <c:v>242713</c:v>
                </c:pt>
                <c:pt idx="31">
                  <c:v>214915</c:v>
                </c:pt>
                <c:pt idx="32">
                  <c:v>197168</c:v>
                </c:pt>
                <c:pt idx="33">
                  <c:v>181546</c:v>
                </c:pt>
                <c:pt idx="34">
                  <c:v>162719</c:v>
                </c:pt>
                <c:pt idx="35">
                  <c:v>156099</c:v>
                </c:pt>
                <c:pt idx="36">
                  <c:v>144514</c:v>
                </c:pt>
                <c:pt idx="37">
                  <c:v>128343</c:v>
                </c:pt>
                <c:pt idx="38">
                  <c:v>125865</c:v>
                </c:pt>
                <c:pt idx="39">
                  <c:v>118582</c:v>
                </c:pt>
                <c:pt idx="40">
                  <c:v>113582</c:v>
                </c:pt>
                <c:pt idx="41">
                  <c:v>109835</c:v>
                </c:pt>
                <c:pt idx="42">
                  <c:v>105836</c:v>
                </c:pt>
                <c:pt idx="43">
                  <c:v>101800</c:v>
                </c:pt>
                <c:pt idx="44">
                  <c:v>97886</c:v>
                </c:pt>
                <c:pt idx="45">
                  <c:v>95124</c:v>
                </c:pt>
                <c:pt idx="46">
                  <c:v>92844</c:v>
                </c:pt>
                <c:pt idx="47">
                  <c:v>90309</c:v>
                </c:pt>
                <c:pt idx="48">
                  <c:v>88371</c:v>
                </c:pt>
                <c:pt idx="49">
                  <c:v>86013</c:v>
                </c:pt>
                <c:pt idx="50">
                  <c:v>84124</c:v>
                </c:pt>
                <c:pt idx="51">
                  <c:v>82756</c:v>
                </c:pt>
                <c:pt idx="52">
                  <c:v>81397</c:v>
                </c:pt>
                <c:pt idx="53">
                  <c:v>80415</c:v>
                </c:pt>
                <c:pt idx="54">
                  <c:v>79570</c:v>
                </c:pt>
                <c:pt idx="55">
                  <c:v>78985</c:v>
                </c:pt>
                <c:pt idx="56">
                  <c:v>78599</c:v>
                </c:pt>
                <c:pt idx="57">
                  <c:v>76843</c:v>
                </c:pt>
                <c:pt idx="58">
                  <c:v>76199</c:v>
                </c:pt>
                <c:pt idx="59">
                  <c:v>75641</c:v>
                </c:pt>
                <c:pt idx="60">
                  <c:v>75138</c:v>
                </c:pt>
                <c:pt idx="61">
                  <c:v>73260</c:v>
                </c:pt>
                <c:pt idx="62">
                  <c:v>71226</c:v>
                </c:pt>
                <c:pt idx="63">
                  <c:v>69032</c:v>
                </c:pt>
                <c:pt idx="64">
                  <c:v>66887</c:v>
                </c:pt>
                <c:pt idx="65">
                  <c:v>60370</c:v>
                </c:pt>
                <c:pt idx="66">
                  <c:v>45222</c:v>
                </c:pt>
                <c:pt idx="67">
                  <c:v>44803</c:v>
                </c:pt>
                <c:pt idx="68">
                  <c:v>42763</c:v>
                </c:pt>
                <c:pt idx="69">
                  <c:v>40151</c:v>
                </c:pt>
                <c:pt idx="70">
                  <c:v>37121</c:v>
                </c:pt>
                <c:pt idx="71">
                  <c:v>34392</c:v>
                </c:pt>
                <c:pt idx="72">
                  <c:v>30818</c:v>
                </c:pt>
                <c:pt idx="73">
                  <c:v>27636</c:v>
                </c:pt>
                <c:pt idx="74">
                  <c:v>23892</c:v>
                </c:pt>
                <c:pt idx="75">
                  <c:v>19881</c:v>
                </c:pt>
                <c:pt idx="76">
                  <c:v>16787</c:v>
                </c:pt>
                <c:pt idx="77">
                  <c:v>12038</c:v>
                </c:pt>
                <c:pt idx="78">
                  <c:v>9925</c:v>
                </c:pt>
                <c:pt idx="79">
                  <c:v>8235</c:v>
                </c:pt>
                <c:pt idx="80">
                  <c:v>6165</c:v>
                </c:pt>
                <c:pt idx="81">
                  <c:v>4690</c:v>
                </c:pt>
                <c:pt idx="82">
                  <c:v>2927</c:v>
                </c:pt>
                <c:pt idx="83">
                  <c:v>2118</c:v>
                </c:pt>
                <c:pt idx="84">
                  <c:v>1438</c:v>
                </c:pt>
                <c:pt idx="85">
                  <c:v>939</c:v>
                </c:pt>
                <c:pt idx="86">
                  <c:v>653</c:v>
                </c:pt>
                <c:pt idx="87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World!$A$2:$A$89</c:f>
              <c:numCache>
                <c:formatCode>m/d/yy</c:formatCode>
                <c:ptCount val="88"/>
                <c:pt idx="0">
                  <c:v>43939</c:v>
                </c:pt>
                <c:pt idx="1">
                  <c:v>43938</c:v>
                </c:pt>
                <c:pt idx="2">
                  <c:v>43937</c:v>
                </c:pt>
                <c:pt idx="3">
                  <c:v>43936</c:v>
                </c:pt>
                <c:pt idx="4">
                  <c:v>43935</c:v>
                </c:pt>
                <c:pt idx="5">
                  <c:v>43934</c:v>
                </c:pt>
                <c:pt idx="6">
                  <c:v>43933</c:v>
                </c:pt>
                <c:pt idx="7">
                  <c:v>43932</c:v>
                </c:pt>
                <c:pt idx="8">
                  <c:v>43931</c:v>
                </c:pt>
                <c:pt idx="9">
                  <c:v>43930</c:v>
                </c:pt>
                <c:pt idx="10">
                  <c:v>43929</c:v>
                </c:pt>
                <c:pt idx="11">
                  <c:v>43928</c:v>
                </c:pt>
                <c:pt idx="12">
                  <c:v>43927</c:v>
                </c:pt>
                <c:pt idx="13">
                  <c:v>43926</c:v>
                </c:pt>
                <c:pt idx="14">
                  <c:v>43925</c:v>
                </c:pt>
                <c:pt idx="15">
                  <c:v>43924</c:v>
                </c:pt>
                <c:pt idx="16">
                  <c:v>43923</c:v>
                </c:pt>
                <c:pt idx="17">
                  <c:v>43922</c:v>
                </c:pt>
                <c:pt idx="18">
                  <c:v>43921</c:v>
                </c:pt>
                <c:pt idx="19">
                  <c:v>43920</c:v>
                </c:pt>
                <c:pt idx="20">
                  <c:v>43919</c:v>
                </c:pt>
                <c:pt idx="21">
                  <c:v>43918</c:v>
                </c:pt>
                <c:pt idx="22">
                  <c:v>43917</c:v>
                </c:pt>
                <c:pt idx="23">
                  <c:v>43916</c:v>
                </c:pt>
                <c:pt idx="24">
                  <c:v>43915</c:v>
                </c:pt>
                <c:pt idx="25">
                  <c:v>43914</c:v>
                </c:pt>
                <c:pt idx="26">
                  <c:v>43913</c:v>
                </c:pt>
                <c:pt idx="27">
                  <c:v>43912</c:v>
                </c:pt>
                <c:pt idx="28">
                  <c:v>43911</c:v>
                </c:pt>
                <c:pt idx="29">
                  <c:v>43910</c:v>
                </c:pt>
                <c:pt idx="30">
                  <c:v>43909</c:v>
                </c:pt>
                <c:pt idx="31">
                  <c:v>43908</c:v>
                </c:pt>
                <c:pt idx="32">
                  <c:v>43907</c:v>
                </c:pt>
                <c:pt idx="33">
                  <c:v>43906</c:v>
                </c:pt>
                <c:pt idx="34">
                  <c:v>43905</c:v>
                </c:pt>
                <c:pt idx="35">
                  <c:v>43904</c:v>
                </c:pt>
                <c:pt idx="36">
                  <c:v>43903</c:v>
                </c:pt>
                <c:pt idx="37">
                  <c:v>43902</c:v>
                </c:pt>
                <c:pt idx="38">
                  <c:v>43901</c:v>
                </c:pt>
                <c:pt idx="39">
                  <c:v>43900</c:v>
                </c:pt>
                <c:pt idx="40">
                  <c:v>43899</c:v>
                </c:pt>
                <c:pt idx="41">
                  <c:v>43898</c:v>
                </c:pt>
                <c:pt idx="42">
                  <c:v>43897</c:v>
                </c:pt>
                <c:pt idx="43">
                  <c:v>43896</c:v>
                </c:pt>
                <c:pt idx="44">
                  <c:v>43895</c:v>
                </c:pt>
                <c:pt idx="45">
                  <c:v>43894</c:v>
                </c:pt>
                <c:pt idx="46">
                  <c:v>43893</c:v>
                </c:pt>
                <c:pt idx="47">
                  <c:v>43892</c:v>
                </c:pt>
                <c:pt idx="48">
                  <c:v>43891</c:v>
                </c:pt>
                <c:pt idx="49">
                  <c:v>43890</c:v>
                </c:pt>
                <c:pt idx="50">
                  <c:v>43889</c:v>
                </c:pt>
                <c:pt idx="51">
                  <c:v>43888</c:v>
                </c:pt>
                <c:pt idx="52">
                  <c:v>43887</c:v>
                </c:pt>
                <c:pt idx="53">
                  <c:v>43886</c:v>
                </c:pt>
                <c:pt idx="54">
                  <c:v>43885</c:v>
                </c:pt>
                <c:pt idx="55">
                  <c:v>43884</c:v>
                </c:pt>
                <c:pt idx="56">
                  <c:v>43883</c:v>
                </c:pt>
                <c:pt idx="57">
                  <c:v>43882</c:v>
                </c:pt>
                <c:pt idx="58">
                  <c:v>43881</c:v>
                </c:pt>
                <c:pt idx="59">
                  <c:v>43880</c:v>
                </c:pt>
                <c:pt idx="60">
                  <c:v>43879</c:v>
                </c:pt>
                <c:pt idx="61">
                  <c:v>43878</c:v>
                </c:pt>
                <c:pt idx="62">
                  <c:v>43877</c:v>
                </c:pt>
                <c:pt idx="63">
                  <c:v>43876</c:v>
                </c:pt>
                <c:pt idx="64">
                  <c:v>43875</c:v>
                </c:pt>
                <c:pt idx="65">
                  <c:v>43874</c:v>
                </c:pt>
                <c:pt idx="66">
                  <c:v>43873</c:v>
                </c:pt>
                <c:pt idx="67">
                  <c:v>43872</c:v>
                </c:pt>
                <c:pt idx="68">
                  <c:v>43871</c:v>
                </c:pt>
                <c:pt idx="69">
                  <c:v>43870</c:v>
                </c:pt>
                <c:pt idx="70">
                  <c:v>43869</c:v>
                </c:pt>
                <c:pt idx="71">
                  <c:v>43868</c:v>
                </c:pt>
                <c:pt idx="72">
                  <c:v>43867</c:v>
                </c:pt>
                <c:pt idx="73">
                  <c:v>43866</c:v>
                </c:pt>
                <c:pt idx="74">
                  <c:v>43865</c:v>
                </c:pt>
                <c:pt idx="75">
                  <c:v>43864</c:v>
                </c:pt>
                <c:pt idx="76">
                  <c:v>43863</c:v>
                </c:pt>
                <c:pt idx="77">
                  <c:v>43862</c:v>
                </c:pt>
                <c:pt idx="78">
                  <c:v>43861</c:v>
                </c:pt>
                <c:pt idx="79">
                  <c:v>43860</c:v>
                </c:pt>
                <c:pt idx="80">
                  <c:v>43859</c:v>
                </c:pt>
                <c:pt idx="81">
                  <c:v>43858</c:v>
                </c:pt>
                <c:pt idx="82">
                  <c:v>43857</c:v>
                </c:pt>
                <c:pt idx="83">
                  <c:v>43856</c:v>
                </c:pt>
                <c:pt idx="84">
                  <c:v>43855</c:v>
                </c:pt>
                <c:pt idx="85">
                  <c:v>43854</c:v>
                </c:pt>
                <c:pt idx="86">
                  <c:v>43853</c:v>
                </c:pt>
                <c:pt idx="87">
                  <c:v>43852</c:v>
                </c:pt>
              </c:numCache>
            </c:numRef>
          </c:xVal>
          <c:yVal>
            <c:numRef>
              <c:f>World!$C$2:$C$89</c:f>
              <c:numCache>
                <c:formatCode>_(* #,##0_);_(* \(#,##0\);_(* "-"??_);_(@_)</c:formatCode>
                <c:ptCount val="88"/>
                <c:pt idx="0">
                  <c:v>159510</c:v>
                </c:pt>
                <c:pt idx="1">
                  <c:v>153822</c:v>
                </c:pt>
                <c:pt idx="2">
                  <c:v>143802</c:v>
                </c:pt>
                <c:pt idx="3">
                  <c:v>134178</c:v>
                </c:pt>
                <c:pt idx="4">
                  <c:v>125910</c:v>
                </c:pt>
                <c:pt idx="5">
                  <c:v>119483</c:v>
                </c:pt>
                <c:pt idx="6">
                  <c:v>114090</c:v>
                </c:pt>
                <c:pt idx="7">
                  <c:v>108503</c:v>
                </c:pt>
                <c:pt idx="8">
                  <c:v>102525</c:v>
                </c:pt>
                <c:pt idx="9">
                  <c:v>95455</c:v>
                </c:pt>
                <c:pt idx="10">
                  <c:v>88338</c:v>
                </c:pt>
                <c:pt idx="11">
                  <c:v>81865</c:v>
                </c:pt>
                <c:pt idx="12">
                  <c:v>74565</c:v>
                </c:pt>
                <c:pt idx="13">
                  <c:v>69374</c:v>
                </c:pt>
                <c:pt idx="14">
                  <c:v>64606</c:v>
                </c:pt>
                <c:pt idx="15">
                  <c:v>58787</c:v>
                </c:pt>
                <c:pt idx="16">
                  <c:v>52983</c:v>
                </c:pt>
                <c:pt idx="17">
                  <c:v>46809</c:v>
                </c:pt>
                <c:pt idx="18">
                  <c:v>42107</c:v>
                </c:pt>
                <c:pt idx="19">
                  <c:v>37582</c:v>
                </c:pt>
                <c:pt idx="20">
                  <c:v>33925</c:v>
                </c:pt>
                <c:pt idx="21">
                  <c:v>30652</c:v>
                </c:pt>
                <c:pt idx="22">
                  <c:v>27198</c:v>
                </c:pt>
                <c:pt idx="23">
                  <c:v>23970</c:v>
                </c:pt>
                <c:pt idx="24">
                  <c:v>21181</c:v>
                </c:pt>
                <c:pt idx="25">
                  <c:v>18615</c:v>
                </c:pt>
                <c:pt idx="26">
                  <c:v>14643</c:v>
                </c:pt>
                <c:pt idx="27">
                  <c:v>14634</c:v>
                </c:pt>
                <c:pt idx="28">
                  <c:v>12973</c:v>
                </c:pt>
                <c:pt idx="29">
                  <c:v>11299</c:v>
                </c:pt>
                <c:pt idx="30">
                  <c:v>9867</c:v>
                </c:pt>
                <c:pt idx="31">
                  <c:v>8733</c:v>
                </c:pt>
                <c:pt idx="32">
                  <c:v>7905</c:v>
                </c:pt>
                <c:pt idx="33">
                  <c:v>7126</c:v>
                </c:pt>
                <c:pt idx="34">
                  <c:v>6066</c:v>
                </c:pt>
                <c:pt idx="35">
                  <c:v>5819</c:v>
                </c:pt>
                <c:pt idx="36">
                  <c:v>5397</c:v>
                </c:pt>
                <c:pt idx="37">
                  <c:v>4720</c:v>
                </c:pt>
                <c:pt idx="38">
                  <c:v>4615</c:v>
                </c:pt>
                <c:pt idx="39">
                  <c:v>4262</c:v>
                </c:pt>
                <c:pt idx="40">
                  <c:v>3996</c:v>
                </c:pt>
                <c:pt idx="41">
                  <c:v>3803</c:v>
                </c:pt>
                <c:pt idx="42">
                  <c:v>3558</c:v>
                </c:pt>
                <c:pt idx="43">
                  <c:v>3460</c:v>
                </c:pt>
                <c:pt idx="44">
                  <c:v>3348</c:v>
                </c:pt>
                <c:pt idx="45">
                  <c:v>3254</c:v>
                </c:pt>
                <c:pt idx="46">
                  <c:v>3160</c:v>
                </c:pt>
                <c:pt idx="47">
                  <c:v>3085</c:v>
                </c:pt>
                <c:pt idx="48">
                  <c:v>2996</c:v>
                </c:pt>
                <c:pt idx="49">
                  <c:v>2941</c:v>
                </c:pt>
                <c:pt idx="50">
                  <c:v>3872</c:v>
                </c:pt>
                <c:pt idx="51">
                  <c:v>2814</c:v>
                </c:pt>
                <c:pt idx="52">
                  <c:v>2770</c:v>
                </c:pt>
                <c:pt idx="53">
                  <c:v>2708</c:v>
                </c:pt>
                <c:pt idx="54">
                  <c:v>2629</c:v>
                </c:pt>
                <c:pt idx="55">
                  <c:v>2469</c:v>
                </c:pt>
                <c:pt idx="56">
                  <c:v>2458</c:v>
                </c:pt>
                <c:pt idx="57">
                  <c:v>2251</c:v>
                </c:pt>
                <c:pt idx="58">
                  <c:v>2247</c:v>
                </c:pt>
                <c:pt idx="59">
                  <c:v>2122</c:v>
                </c:pt>
                <c:pt idx="60">
                  <c:v>2007</c:v>
                </c:pt>
                <c:pt idx="61">
                  <c:v>1868</c:v>
                </c:pt>
                <c:pt idx="62">
                  <c:v>1770</c:v>
                </c:pt>
                <c:pt idx="63">
                  <c:v>1666</c:v>
                </c:pt>
                <c:pt idx="64">
                  <c:v>1523</c:v>
                </c:pt>
                <c:pt idx="65">
                  <c:v>1371</c:v>
                </c:pt>
                <c:pt idx="66">
                  <c:v>1118</c:v>
                </c:pt>
                <c:pt idx="67">
                  <c:v>1113</c:v>
                </c:pt>
                <c:pt idx="68">
                  <c:v>1013</c:v>
                </c:pt>
                <c:pt idx="69">
                  <c:v>906</c:v>
                </c:pt>
                <c:pt idx="70">
                  <c:v>806</c:v>
                </c:pt>
                <c:pt idx="71">
                  <c:v>719</c:v>
                </c:pt>
                <c:pt idx="72">
                  <c:v>634</c:v>
                </c:pt>
                <c:pt idx="73">
                  <c:v>564</c:v>
                </c:pt>
                <c:pt idx="74">
                  <c:v>492</c:v>
                </c:pt>
                <c:pt idx="75">
                  <c:v>426</c:v>
                </c:pt>
                <c:pt idx="76">
                  <c:v>362</c:v>
                </c:pt>
                <c:pt idx="77">
                  <c:v>259</c:v>
                </c:pt>
                <c:pt idx="78">
                  <c:v>213</c:v>
                </c:pt>
                <c:pt idx="79">
                  <c:v>171</c:v>
                </c:pt>
                <c:pt idx="80">
                  <c:v>133</c:v>
                </c:pt>
                <c:pt idx="81">
                  <c:v>106</c:v>
                </c:pt>
                <c:pt idx="82">
                  <c:v>82</c:v>
                </c:pt>
                <c:pt idx="83">
                  <c:v>56</c:v>
                </c:pt>
                <c:pt idx="84">
                  <c:v>42</c:v>
                </c:pt>
                <c:pt idx="85">
                  <c:v>26</c:v>
                </c:pt>
                <c:pt idx="86">
                  <c:v>18</c:v>
                </c:pt>
                <c:pt idx="8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World!$A$2:$A$89</c:f>
              <c:numCache>
                <c:formatCode>m/d/yy</c:formatCode>
                <c:ptCount val="88"/>
                <c:pt idx="0">
                  <c:v>43939</c:v>
                </c:pt>
                <c:pt idx="1">
                  <c:v>43938</c:v>
                </c:pt>
                <c:pt idx="2">
                  <c:v>43937</c:v>
                </c:pt>
                <c:pt idx="3">
                  <c:v>43936</c:v>
                </c:pt>
                <c:pt idx="4">
                  <c:v>43935</c:v>
                </c:pt>
                <c:pt idx="5">
                  <c:v>43934</c:v>
                </c:pt>
                <c:pt idx="6">
                  <c:v>43933</c:v>
                </c:pt>
                <c:pt idx="7">
                  <c:v>43932</c:v>
                </c:pt>
                <c:pt idx="8">
                  <c:v>43931</c:v>
                </c:pt>
                <c:pt idx="9">
                  <c:v>43930</c:v>
                </c:pt>
                <c:pt idx="10">
                  <c:v>43929</c:v>
                </c:pt>
                <c:pt idx="11">
                  <c:v>43928</c:v>
                </c:pt>
                <c:pt idx="12">
                  <c:v>43927</c:v>
                </c:pt>
                <c:pt idx="13">
                  <c:v>43926</c:v>
                </c:pt>
                <c:pt idx="14">
                  <c:v>43925</c:v>
                </c:pt>
                <c:pt idx="15">
                  <c:v>43924</c:v>
                </c:pt>
                <c:pt idx="16">
                  <c:v>43923</c:v>
                </c:pt>
                <c:pt idx="17">
                  <c:v>43922</c:v>
                </c:pt>
                <c:pt idx="18">
                  <c:v>43921</c:v>
                </c:pt>
                <c:pt idx="19">
                  <c:v>43920</c:v>
                </c:pt>
                <c:pt idx="20">
                  <c:v>43919</c:v>
                </c:pt>
                <c:pt idx="21">
                  <c:v>43918</c:v>
                </c:pt>
                <c:pt idx="22">
                  <c:v>43917</c:v>
                </c:pt>
                <c:pt idx="23">
                  <c:v>43916</c:v>
                </c:pt>
                <c:pt idx="24">
                  <c:v>43915</c:v>
                </c:pt>
                <c:pt idx="25">
                  <c:v>43914</c:v>
                </c:pt>
                <c:pt idx="26">
                  <c:v>43913</c:v>
                </c:pt>
                <c:pt idx="27">
                  <c:v>43912</c:v>
                </c:pt>
                <c:pt idx="28">
                  <c:v>43911</c:v>
                </c:pt>
                <c:pt idx="29">
                  <c:v>43910</c:v>
                </c:pt>
                <c:pt idx="30">
                  <c:v>43909</c:v>
                </c:pt>
                <c:pt idx="31">
                  <c:v>43908</c:v>
                </c:pt>
                <c:pt idx="32">
                  <c:v>43907</c:v>
                </c:pt>
                <c:pt idx="33">
                  <c:v>43906</c:v>
                </c:pt>
                <c:pt idx="34">
                  <c:v>43905</c:v>
                </c:pt>
                <c:pt idx="35">
                  <c:v>43904</c:v>
                </c:pt>
                <c:pt idx="36">
                  <c:v>43903</c:v>
                </c:pt>
                <c:pt idx="37">
                  <c:v>43902</c:v>
                </c:pt>
                <c:pt idx="38">
                  <c:v>43901</c:v>
                </c:pt>
                <c:pt idx="39">
                  <c:v>43900</c:v>
                </c:pt>
                <c:pt idx="40">
                  <c:v>43899</c:v>
                </c:pt>
                <c:pt idx="41">
                  <c:v>43898</c:v>
                </c:pt>
                <c:pt idx="42">
                  <c:v>43897</c:v>
                </c:pt>
                <c:pt idx="43">
                  <c:v>43896</c:v>
                </c:pt>
                <c:pt idx="44">
                  <c:v>43895</c:v>
                </c:pt>
                <c:pt idx="45">
                  <c:v>43894</c:v>
                </c:pt>
                <c:pt idx="46">
                  <c:v>43893</c:v>
                </c:pt>
                <c:pt idx="47">
                  <c:v>43892</c:v>
                </c:pt>
                <c:pt idx="48">
                  <c:v>43891</c:v>
                </c:pt>
                <c:pt idx="49">
                  <c:v>43890</c:v>
                </c:pt>
                <c:pt idx="50">
                  <c:v>43889</c:v>
                </c:pt>
                <c:pt idx="51">
                  <c:v>43888</c:v>
                </c:pt>
                <c:pt idx="52">
                  <c:v>43887</c:v>
                </c:pt>
                <c:pt idx="53">
                  <c:v>43886</c:v>
                </c:pt>
                <c:pt idx="54">
                  <c:v>43885</c:v>
                </c:pt>
                <c:pt idx="55">
                  <c:v>43884</c:v>
                </c:pt>
                <c:pt idx="56">
                  <c:v>43883</c:v>
                </c:pt>
                <c:pt idx="57">
                  <c:v>43882</c:v>
                </c:pt>
                <c:pt idx="58">
                  <c:v>43881</c:v>
                </c:pt>
                <c:pt idx="59">
                  <c:v>43880</c:v>
                </c:pt>
                <c:pt idx="60">
                  <c:v>43879</c:v>
                </c:pt>
                <c:pt idx="61">
                  <c:v>43878</c:v>
                </c:pt>
                <c:pt idx="62">
                  <c:v>43877</c:v>
                </c:pt>
                <c:pt idx="63">
                  <c:v>43876</c:v>
                </c:pt>
                <c:pt idx="64">
                  <c:v>43875</c:v>
                </c:pt>
                <c:pt idx="65">
                  <c:v>43874</c:v>
                </c:pt>
                <c:pt idx="66">
                  <c:v>43873</c:v>
                </c:pt>
                <c:pt idx="67">
                  <c:v>43872</c:v>
                </c:pt>
                <c:pt idx="68">
                  <c:v>43871</c:v>
                </c:pt>
                <c:pt idx="69">
                  <c:v>43870</c:v>
                </c:pt>
                <c:pt idx="70">
                  <c:v>43869</c:v>
                </c:pt>
                <c:pt idx="71">
                  <c:v>43868</c:v>
                </c:pt>
                <c:pt idx="72">
                  <c:v>43867</c:v>
                </c:pt>
                <c:pt idx="73">
                  <c:v>43866</c:v>
                </c:pt>
                <c:pt idx="74">
                  <c:v>43865</c:v>
                </c:pt>
                <c:pt idx="75">
                  <c:v>43864</c:v>
                </c:pt>
                <c:pt idx="76">
                  <c:v>43863</c:v>
                </c:pt>
                <c:pt idx="77">
                  <c:v>43862</c:v>
                </c:pt>
                <c:pt idx="78">
                  <c:v>43861</c:v>
                </c:pt>
                <c:pt idx="79">
                  <c:v>43860</c:v>
                </c:pt>
                <c:pt idx="80">
                  <c:v>43859</c:v>
                </c:pt>
                <c:pt idx="81">
                  <c:v>43858</c:v>
                </c:pt>
                <c:pt idx="82">
                  <c:v>43857</c:v>
                </c:pt>
                <c:pt idx="83">
                  <c:v>43856</c:v>
                </c:pt>
                <c:pt idx="84">
                  <c:v>43855</c:v>
                </c:pt>
                <c:pt idx="85">
                  <c:v>43854</c:v>
                </c:pt>
                <c:pt idx="86">
                  <c:v>43853</c:v>
                </c:pt>
                <c:pt idx="87">
                  <c:v>43852</c:v>
                </c:pt>
              </c:numCache>
            </c:numRef>
          </c:xVal>
          <c:yVal>
            <c:numRef>
              <c:f>World!$D$2:$D$89</c:f>
              <c:numCache>
                <c:formatCode>_(* #,##0_);_(* \(#,##0\);_(* "-"??_);_(@_)</c:formatCode>
                <c:ptCount val="88"/>
                <c:pt idx="0">
                  <c:v>592319</c:v>
                </c:pt>
                <c:pt idx="1">
                  <c:v>568343</c:v>
                </c:pt>
                <c:pt idx="2">
                  <c:v>542107</c:v>
                </c:pt>
                <c:pt idx="3">
                  <c:v>511019</c:v>
                </c:pt>
                <c:pt idx="4">
                  <c:v>474261</c:v>
                </c:pt>
                <c:pt idx="5">
                  <c:v>448655</c:v>
                </c:pt>
                <c:pt idx="6">
                  <c:v>421722</c:v>
                </c:pt>
                <c:pt idx="7">
                  <c:v>402110</c:v>
                </c:pt>
                <c:pt idx="8">
                  <c:v>376096</c:v>
                </c:pt>
                <c:pt idx="9">
                  <c:v>353975</c:v>
                </c:pt>
                <c:pt idx="10">
                  <c:v>328661</c:v>
                </c:pt>
                <c:pt idx="11">
                  <c:v>300054</c:v>
                </c:pt>
                <c:pt idx="12">
                  <c:v>276515</c:v>
                </c:pt>
                <c:pt idx="13">
                  <c:v>260012</c:v>
                </c:pt>
                <c:pt idx="14">
                  <c:v>246152</c:v>
                </c:pt>
                <c:pt idx="15">
                  <c:v>225796</c:v>
                </c:pt>
                <c:pt idx="16">
                  <c:v>210263</c:v>
                </c:pt>
                <c:pt idx="17">
                  <c:v>193177</c:v>
                </c:pt>
                <c:pt idx="18">
                  <c:v>178034</c:v>
                </c:pt>
                <c:pt idx="19">
                  <c:v>164566</c:v>
                </c:pt>
                <c:pt idx="20">
                  <c:v>149082</c:v>
                </c:pt>
                <c:pt idx="21">
                  <c:v>139415</c:v>
                </c:pt>
                <c:pt idx="22">
                  <c:v>130915</c:v>
                </c:pt>
                <c:pt idx="23">
                  <c:v>122150</c:v>
                </c:pt>
                <c:pt idx="24">
                  <c:v>113770</c:v>
                </c:pt>
                <c:pt idx="25">
                  <c:v>107705</c:v>
                </c:pt>
                <c:pt idx="26">
                  <c:v>98334</c:v>
                </c:pt>
                <c:pt idx="27">
                  <c:v>97882</c:v>
                </c:pt>
                <c:pt idx="28">
                  <c:v>91676</c:v>
                </c:pt>
                <c:pt idx="29">
                  <c:v>87403</c:v>
                </c:pt>
                <c:pt idx="30">
                  <c:v>84962</c:v>
                </c:pt>
                <c:pt idx="31">
                  <c:v>83313</c:v>
                </c:pt>
                <c:pt idx="32">
                  <c:v>80840</c:v>
                </c:pt>
                <c:pt idx="33">
                  <c:v>78088</c:v>
                </c:pt>
                <c:pt idx="34">
                  <c:v>75620</c:v>
                </c:pt>
                <c:pt idx="35">
                  <c:v>72624</c:v>
                </c:pt>
                <c:pt idx="36">
                  <c:v>70217</c:v>
                </c:pt>
                <c:pt idx="37">
                  <c:v>68324</c:v>
                </c:pt>
                <c:pt idx="38">
                  <c:v>67003</c:v>
                </c:pt>
                <c:pt idx="39">
                  <c:v>64404</c:v>
                </c:pt>
                <c:pt idx="40">
                  <c:v>62512</c:v>
                </c:pt>
                <c:pt idx="41">
                  <c:v>60695</c:v>
                </c:pt>
                <c:pt idx="42">
                  <c:v>58359</c:v>
                </c:pt>
                <c:pt idx="43">
                  <c:v>55866</c:v>
                </c:pt>
                <c:pt idx="44">
                  <c:v>53797</c:v>
                </c:pt>
                <c:pt idx="45">
                  <c:v>51171</c:v>
                </c:pt>
                <c:pt idx="46">
                  <c:v>48229</c:v>
                </c:pt>
                <c:pt idx="47">
                  <c:v>45602</c:v>
                </c:pt>
                <c:pt idx="48">
                  <c:v>42716</c:v>
                </c:pt>
                <c:pt idx="49">
                  <c:v>42716</c:v>
                </c:pt>
                <c:pt idx="50">
                  <c:v>36711</c:v>
                </c:pt>
                <c:pt idx="51">
                  <c:v>33277</c:v>
                </c:pt>
                <c:pt idx="52">
                  <c:v>30384</c:v>
                </c:pt>
                <c:pt idx="53">
                  <c:v>27905</c:v>
                </c:pt>
                <c:pt idx="54">
                  <c:v>25227</c:v>
                </c:pt>
                <c:pt idx="55">
                  <c:v>23394</c:v>
                </c:pt>
                <c:pt idx="56">
                  <c:v>22886</c:v>
                </c:pt>
                <c:pt idx="57">
                  <c:v>18890</c:v>
                </c:pt>
                <c:pt idx="58">
                  <c:v>18177</c:v>
                </c:pt>
                <c:pt idx="59">
                  <c:v>16121</c:v>
                </c:pt>
                <c:pt idx="60">
                  <c:v>14352</c:v>
                </c:pt>
                <c:pt idx="61">
                  <c:v>12583</c:v>
                </c:pt>
                <c:pt idx="62">
                  <c:v>10865</c:v>
                </c:pt>
                <c:pt idx="63">
                  <c:v>9395</c:v>
                </c:pt>
                <c:pt idx="64">
                  <c:v>8058</c:v>
                </c:pt>
                <c:pt idx="65">
                  <c:v>6295</c:v>
                </c:pt>
                <c:pt idx="66">
                  <c:v>5150</c:v>
                </c:pt>
                <c:pt idx="67">
                  <c:v>4683</c:v>
                </c:pt>
                <c:pt idx="68">
                  <c:v>3946</c:v>
                </c:pt>
                <c:pt idx="69">
                  <c:v>3244</c:v>
                </c:pt>
                <c:pt idx="70">
                  <c:v>2616</c:v>
                </c:pt>
                <c:pt idx="71">
                  <c:v>2011</c:v>
                </c:pt>
                <c:pt idx="72">
                  <c:v>1487</c:v>
                </c:pt>
                <c:pt idx="73">
                  <c:v>1124</c:v>
                </c:pt>
                <c:pt idx="74">
                  <c:v>852</c:v>
                </c:pt>
                <c:pt idx="75">
                  <c:v>623</c:v>
                </c:pt>
                <c:pt idx="76">
                  <c:v>472</c:v>
                </c:pt>
                <c:pt idx="77">
                  <c:v>284</c:v>
                </c:pt>
                <c:pt idx="78">
                  <c:v>222</c:v>
                </c:pt>
                <c:pt idx="79">
                  <c:v>143</c:v>
                </c:pt>
                <c:pt idx="80">
                  <c:v>126</c:v>
                </c:pt>
                <c:pt idx="81">
                  <c:v>79</c:v>
                </c:pt>
                <c:pt idx="82">
                  <c:v>61</c:v>
                </c:pt>
                <c:pt idx="83">
                  <c:v>52</c:v>
                </c:pt>
                <c:pt idx="84">
                  <c:v>39</c:v>
                </c:pt>
                <c:pt idx="85">
                  <c:v>34</c:v>
                </c:pt>
                <c:pt idx="86">
                  <c:v>30</c:v>
                </c:pt>
                <c:pt idx="8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World!$A$2:$A$89</c:f>
              <c:numCache>
                <c:formatCode>m/d/yy</c:formatCode>
                <c:ptCount val="88"/>
                <c:pt idx="0">
                  <c:v>43939</c:v>
                </c:pt>
                <c:pt idx="1">
                  <c:v>43938</c:v>
                </c:pt>
                <c:pt idx="2">
                  <c:v>43937</c:v>
                </c:pt>
                <c:pt idx="3">
                  <c:v>43936</c:v>
                </c:pt>
                <c:pt idx="4">
                  <c:v>43935</c:v>
                </c:pt>
                <c:pt idx="5">
                  <c:v>43934</c:v>
                </c:pt>
                <c:pt idx="6">
                  <c:v>43933</c:v>
                </c:pt>
                <c:pt idx="7">
                  <c:v>43932</c:v>
                </c:pt>
                <c:pt idx="8">
                  <c:v>43931</c:v>
                </c:pt>
                <c:pt idx="9">
                  <c:v>43930</c:v>
                </c:pt>
                <c:pt idx="10">
                  <c:v>43929</c:v>
                </c:pt>
                <c:pt idx="11">
                  <c:v>43928</c:v>
                </c:pt>
                <c:pt idx="12">
                  <c:v>43927</c:v>
                </c:pt>
                <c:pt idx="13">
                  <c:v>43926</c:v>
                </c:pt>
                <c:pt idx="14">
                  <c:v>43925</c:v>
                </c:pt>
                <c:pt idx="15">
                  <c:v>43924</c:v>
                </c:pt>
                <c:pt idx="16">
                  <c:v>43923</c:v>
                </c:pt>
                <c:pt idx="17">
                  <c:v>43922</c:v>
                </c:pt>
                <c:pt idx="18">
                  <c:v>43921</c:v>
                </c:pt>
                <c:pt idx="19">
                  <c:v>43920</c:v>
                </c:pt>
                <c:pt idx="20">
                  <c:v>43919</c:v>
                </c:pt>
                <c:pt idx="21">
                  <c:v>43918</c:v>
                </c:pt>
                <c:pt idx="22">
                  <c:v>43917</c:v>
                </c:pt>
                <c:pt idx="23">
                  <c:v>43916</c:v>
                </c:pt>
                <c:pt idx="24">
                  <c:v>43915</c:v>
                </c:pt>
                <c:pt idx="25">
                  <c:v>43914</c:v>
                </c:pt>
                <c:pt idx="26">
                  <c:v>43913</c:v>
                </c:pt>
                <c:pt idx="27">
                  <c:v>43912</c:v>
                </c:pt>
                <c:pt idx="28">
                  <c:v>43911</c:v>
                </c:pt>
                <c:pt idx="29">
                  <c:v>43910</c:v>
                </c:pt>
                <c:pt idx="30">
                  <c:v>43909</c:v>
                </c:pt>
                <c:pt idx="31">
                  <c:v>43908</c:v>
                </c:pt>
                <c:pt idx="32">
                  <c:v>43907</c:v>
                </c:pt>
                <c:pt idx="33">
                  <c:v>43906</c:v>
                </c:pt>
                <c:pt idx="34">
                  <c:v>43905</c:v>
                </c:pt>
                <c:pt idx="35">
                  <c:v>43904</c:v>
                </c:pt>
                <c:pt idx="36">
                  <c:v>43903</c:v>
                </c:pt>
                <c:pt idx="37">
                  <c:v>43902</c:v>
                </c:pt>
                <c:pt idx="38">
                  <c:v>43901</c:v>
                </c:pt>
                <c:pt idx="39">
                  <c:v>43900</c:v>
                </c:pt>
                <c:pt idx="40">
                  <c:v>43899</c:v>
                </c:pt>
                <c:pt idx="41">
                  <c:v>43898</c:v>
                </c:pt>
                <c:pt idx="42">
                  <c:v>43897</c:v>
                </c:pt>
                <c:pt idx="43">
                  <c:v>43896</c:v>
                </c:pt>
                <c:pt idx="44">
                  <c:v>43895</c:v>
                </c:pt>
                <c:pt idx="45">
                  <c:v>43894</c:v>
                </c:pt>
                <c:pt idx="46">
                  <c:v>43893</c:v>
                </c:pt>
                <c:pt idx="47">
                  <c:v>43892</c:v>
                </c:pt>
                <c:pt idx="48">
                  <c:v>43891</c:v>
                </c:pt>
                <c:pt idx="49">
                  <c:v>43890</c:v>
                </c:pt>
                <c:pt idx="50">
                  <c:v>43889</c:v>
                </c:pt>
                <c:pt idx="51">
                  <c:v>43888</c:v>
                </c:pt>
                <c:pt idx="52">
                  <c:v>43887</c:v>
                </c:pt>
                <c:pt idx="53">
                  <c:v>43886</c:v>
                </c:pt>
                <c:pt idx="54">
                  <c:v>43885</c:v>
                </c:pt>
                <c:pt idx="55">
                  <c:v>43884</c:v>
                </c:pt>
                <c:pt idx="56">
                  <c:v>43883</c:v>
                </c:pt>
                <c:pt idx="57">
                  <c:v>43882</c:v>
                </c:pt>
                <c:pt idx="58">
                  <c:v>43881</c:v>
                </c:pt>
                <c:pt idx="59">
                  <c:v>43880</c:v>
                </c:pt>
                <c:pt idx="60">
                  <c:v>43879</c:v>
                </c:pt>
                <c:pt idx="61">
                  <c:v>43878</c:v>
                </c:pt>
                <c:pt idx="62">
                  <c:v>43877</c:v>
                </c:pt>
                <c:pt idx="63">
                  <c:v>43876</c:v>
                </c:pt>
                <c:pt idx="64">
                  <c:v>43875</c:v>
                </c:pt>
                <c:pt idx="65">
                  <c:v>43874</c:v>
                </c:pt>
                <c:pt idx="66">
                  <c:v>43873</c:v>
                </c:pt>
                <c:pt idx="67">
                  <c:v>43872</c:v>
                </c:pt>
                <c:pt idx="68">
                  <c:v>43871</c:v>
                </c:pt>
                <c:pt idx="69">
                  <c:v>43870</c:v>
                </c:pt>
                <c:pt idx="70">
                  <c:v>43869</c:v>
                </c:pt>
                <c:pt idx="71">
                  <c:v>43868</c:v>
                </c:pt>
                <c:pt idx="72">
                  <c:v>43867</c:v>
                </c:pt>
                <c:pt idx="73">
                  <c:v>43866</c:v>
                </c:pt>
                <c:pt idx="74">
                  <c:v>43865</c:v>
                </c:pt>
                <c:pt idx="75">
                  <c:v>43864</c:v>
                </c:pt>
                <c:pt idx="76">
                  <c:v>43863</c:v>
                </c:pt>
                <c:pt idx="77">
                  <c:v>43862</c:v>
                </c:pt>
                <c:pt idx="78">
                  <c:v>43861</c:v>
                </c:pt>
                <c:pt idx="79">
                  <c:v>43860</c:v>
                </c:pt>
                <c:pt idx="80">
                  <c:v>43859</c:v>
                </c:pt>
                <c:pt idx="81">
                  <c:v>43858</c:v>
                </c:pt>
                <c:pt idx="82">
                  <c:v>43857</c:v>
                </c:pt>
                <c:pt idx="83">
                  <c:v>43856</c:v>
                </c:pt>
                <c:pt idx="84">
                  <c:v>43855</c:v>
                </c:pt>
                <c:pt idx="85">
                  <c:v>43854</c:v>
                </c:pt>
                <c:pt idx="86">
                  <c:v>43853</c:v>
                </c:pt>
                <c:pt idx="87">
                  <c:v>43852</c:v>
                </c:pt>
              </c:numCache>
            </c:numRef>
          </c:xVal>
          <c:yVal>
            <c:numRef>
              <c:f>World!$E$2:$E$89</c:f>
              <c:numCache>
                <c:formatCode>_(* #,##0_);_(* \(#,##0\);_(* "-"??_);_(@_)</c:formatCode>
                <c:ptCount val="88"/>
                <c:pt idx="0">
                  <c:v>1565930</c:v>
                </c:pt>
                <c:pt idx="1">
                  <c:v>1518026</c:v>
                </c:pt>
                <c:pt idx="2">
                  <c:v>1466738</c:v>
                </c:pt>
                <c:pt idx="3">
                  <c:v>1410858</c:v>
                </c:pt>
                <c:pt idx="4">
                  <c:v>1373544</c:v>
                </c:pt>
                <c:pt idx="5">
                  <c:v>1349182</c:v>
                </c:pt>
                <c:pt idx="6">
                  <c:v>1310868</c:v>
                </c:pt>
                <c:pt idx="7">
                  <c:v>1260901</c:v>
                </c:pt>
                <c:pt idx="8">
                  <c:v>1213098</c:v>
                </c:pt>
                <c:pt idx="9">
                  <c:v>1145920</c:v>
                </c:pt>
                <c:pt idx="10">
                  <c:v>1094105</c:v>
                </c:pt>
                <c:pt idx="11">
                  <c:v>1044177</c:v>
                </c:pt>
                <c:pt idx="12">
                  <c:v>993968</c:v>
                </c:pt>
                <c:pt idx="13">
                  <c:v>942729</c:v>
                </c:pt>
                <c:pt idx="14">
                  <c:v>886647</c:v>
                </c:pt>
                <c:pt idx="15">
                  <c:v>811334</c:v>
                </c:pt>
                <c:pt idx="16">
                  <c:v>749911</c:v>
                </c:pt>
                <c:pt idx="17">
                  <c:v>692619</c:v>
                </c:pt>
                <c:pt idx="18">
                  <c:v>637346</c:v>
                </c:pt>
                <c:pt idx="19">
                  <c:v>580217</c:v>
                </c:pt>
                <c:pt idx="20">
                  <c:v>537110</c:v>
                </c:pt>
                <c:pt idx="21">
                  <c:v>490639</c:v>
                </c:pt>
                <c:pt idx="22">
                  <c:v>435178</c:v>
                </c:pt>
                <c:pt idx="23">
                  <c:v>383471</c:v>
                </c:pt>
                <c:pt idx="24">
                  <c:v>332643</c:v>
                </c:pt>
                <c:pt idx="25">
                  <c:v>291646</c:v>
                </c:pt>
                <c:pt idx="26">
                  <c:v>223027</c:v>
                </c:pt>
                <c:pt idx="27">
                  <c:v>223441</c:v>
                </c:pt>
                <c:pt idx="28">
                  <c:v>199879</c:v>
                </c:pt>
                <c:pt idx="29">
                  <c:v>173465</c:v>
                </c:pt>
                <c:pt idx="30">
                  <c:v>147884</c:v>
                </c:pt>
                <c:pt idx="31">
                  <c:v>122869</c:v>
                </c:pt>
                <c:pt idx="32">
                  <c:v>108423</c:v>
                </c:pt>
                <c:pt idx="33">
                  <c:v>96332</c:v>
                </c:pt>
                <c:pt idx="34">
                  <c:v>81033</c:v>
                </c:pt>
                <c:pt idx="35">
                  <c:v>77656</c:v>
                </c:pt>
                <c:pt idx="36">
                  <c:v>68900</c:v>
                </c:pt>
                <c:pt idx="37">
                  <c:v>55299</c:v>
                </c:pt>
                <c:pt idx="38">
                  <c:v>54247</c:v>
                </c:pt>
                <c:pt idx="39">
                  <c:v>49916</c:v>
                </c:pt>
                <c:pt idx="40">
                  <c:v>47074</c:v>
                </c:pt>
                <c:pt idx="41">
                  <c:v>45337</c:v>
                </c:pt>
                <c:pt idx="42">
                  <c:v>43919</c:v>
                </c:pt>
                <c:pt idx="43">
                  <c:v>42474</c:v>
                </c:pt>
                <c:pt idx="44">
                  <c:v>40741</c:v>
                </c:pt>
                <c:pt idx="45">
                  <c:v>40699</c:v>
                </c:pt>
                <c:pt idx="46">
                  <c:v>41455</c:v>
                </c:pt>
                <c:pt idx="47">
                  <c:v>41622</c:v>
                </c:pt>
                <c:pt idx="48">
                  <c:v>42659</c:v>
                </c:pt>
                <c:pt idx="49">
                  <c:v>40356</c:v>
                </c:pt>
                <c:pt idx="50">
                  <c:v>43541</c:v>
                </c:pt>
                <c:pt idx="51">
                  <c:v>46665</c:v>
                </c:pt>
                <c:pt idx="52">
                  <c:v>48243</c:v>
                </c:pt>
                <c:pt idx="53">
                  <c:v>49802</c:v>
                </c:pt>
                <c:pt idx="54">
                  <c:v>51714</c:v>
                </c:pt>
                <c:pt idx="55">
                  <c:v>53122</c:v>
                </c:pt>
                <c:pt idx="56">
                  <c:v>53255</c:v>
                </c:pt>
                <c:pt idx="57">
                  <c:v>55702</c:v>
                </c:pt>
                <c:pt idx="58">
                  <c:v>55775</c:v>
                </c:pt>
                <c:pt idx="59">
                  <c:v>57398</c:v>
                </c:pt>
                <c:pt idx="60">
                  <c:v>58779</c:v>
                </c:pt>
                <c:pt idx="61">
                  <c:v>58809</c:v>
                </c:pt>
                <c:pt idx="62">
                  <c:v>58591</c:v>
                </c:pt>
                <c:pt idx="63">
                  <c:v>57971</c:v>
                </c:pt>
                <c:pt idx="64">
                  <c:v>57306</c:v>
                </c:pt>
                <c:pt idx="65">
                  <c:v>52704</c:v>
                </c:pt>
                <c:pt idx="66">
                  <c:v>38954</c:v>
                </c:pt>
                <c:pt idx="67">
                  <c:v>39007</c:v>
                </c:pt>
                <c:pt idx="68">
                  <c:v>37804</c:v>
                </c:pt>
                <c:pt idx="69">
                  <c:v>36001</c:v>
                </c:pt>
                <c:pt idx="70">
                  <c:v>33699</c:v>
                </c:pt>
                <c:pt idx="71">
                  <c:v>31662</c:v>
                </c:pt>
                <c:pt idx="72">
                  <c:v>28697</c:v>
                </c:pt>
                <c:pt idx="73">
                  <c:v>25948</c:v>
                </c:pt>
                <c:pt idx="74">
                  <c:v>22548</c:v>
                </c:pt>
                <c:pt idx="75">
                  <c:v>18832</c:v>
                </c:pt>
                <c:pt idx="76">
                  <c:v>15953</c:v>
                </c:pt>
                <c:pt idx="77">
                  <c:v>11495</c:v>
                </c:pt>
                <c:pt idx="78">
                  <c:v>9490</c:v>
                </c:pt>
                <c:pt idx="79">
                  <c:v>7921</c:v>
                </c:pt>
                <c:pt idx="80">
                  <c:v>5906</c:v>
                </c:pt>
                <c:pt idx="81">
                  <c:v>4505</c:v>
                </c:pt>
                <c:pt idx="82">
                  <c:v>2784</c:v>
                </c:pt>
                <c:pt idx="83">
                  <c:v>2010</c:v>
                </c:pt>
                <c:pt idx="84">
                  <c:v>1357</c:v>
                </c:pt>
                <c:pt idx="85">
                  <c:v>879</c:v>
                </c:pt>
                <c:pt idx="86">
                  <c:v>605</c:v>
                </c:pt>
                <c:pt idx="8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Scotia'!$A$1:$A$35</c:f>
              <c:numCache>
                <c:formatCode>m/d/yy</c:formatCode>
                <c:ptCount val="3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</c:numCache>
            </c:numRef>
          </c:xVal>
          <c:yVal>
            <c:numRef>
              <c:f>'Nova Scotia'!$B$1:$B$35</c:f>
              <c:numCache>
                <c:formatCode>General</c:formatCode>
                <c:ptCount val="35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  <c:pt idx="32" formatCode="0">
                  <c:v>579</c:v>
                </c:pt>
                <c:pt idx="33" formatCode="0">
                  <c:v>606</c:v>
                </c:pt>
                <c:pt idx="34" formatCode="0">
                  <c:v>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Actuals'!$A$4:$A$52</c:f>
              <c:numCache>
                <c:formatCode>m/d/yy</c:formatCode>
                <c:ptCount val="4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</c:numCache>
            </c:numRef>
          </c:xVal>
          <c:yVal>
            <c:numRef>
              <c:f>'Projections vs Actuals'!$B$4:$B$52</c:f>
              <c:numCache>
                <c:formatCode>#,##0</c:formatCode>
                <c:ptCount val="49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  <c:pt idx="45">
                  <c:v>20579020.436726391</c:v>
                </c:pt>
                <c:pt idx="46">
                  <c:v>24694292.188565403</c:v>
                </c:pt>
                <c:pt idx="47">
                  <c:v>29632511.837441351</c:v>
                </c:pt>
                <c:pt idx="48">
                  <c:v>35558247.674849175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Actuals'!$A$4:$A$52</c:f>
              <c:numCache>
                <c:formatCode>m/d/yy</c:formatCode>
                <c:ptCount val="4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</c:numCache>
            </c:numRef>
          </c:xVal>
          <c:yVal>
            <c:numRef>
              <c:f>'Projections vs Actuals'!$C$4:$C$52</c:f>
              <c:numCache>
                <c:formatCode>#,##0</c:formatCode>
                <c:ptCount val="49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  <c:pt idx="46">
                  <c:v>1831171</c:v>
                </c:pt>
                <c:pt idx="47">
                  <c:v>1907765</c:v>
                </c:pt>
                <c:pt idx="48">
                  <c:v>1990380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USA!$A$2:$A$65</c:f>
              <c:numCache>
                <c:formatCode>m/d/yy</c:formatCode>
                <c:ptCount val="6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</c:numCache>
            </c:numRef>
          </c:xVal>
          <c:yVal>
            <c:numRef>
              <c:f>USA!$B$2:$B$65</c:f>
              <c:numCache>
                <c:formatCode>_(* #,##0_);_(* \(#,##0\);_(* "-"??_);_(@_)</c:formatCode>
                <c:ptCount val="6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  <c:pt idx="61">
                  <c:v>677056</c:v>
                </c:pt>
                <c:pt idx="62">
                  <c:v>709735</c:v>
                </c:pt>
                <c:pt idx="63">
                  <c:v>738792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USA!$A$35:$A$64</c:f>
              <c:numCache>
                <c:formatCode>m/d/yy</c:formatCode>
                <c:ptCount val="30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</c:numCache>
            </c:numRef>
          </c:xVal>
          <c:yVal>
            <c:numRef>
              <c:f>USA!$B$35:$B$64</c:f>
              <c:numCache>
                <c:formatCode>_(* #,##0_);_(* \(#,##0\);_(* "-"??_);_(@_)</c:formatCode>
                <c:ptCount val="30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  <c:pt idx="24">
                  <c:v>560402</c:v>
                </c:pt>
                <c:pt idx="25">
                  <c:v>586748</c:v>
                </c:pt>
                <c:pt idx="26">
                  <c:v>613886</c:v>
                </c:pt>
                <c:pt idx="27">
                  <c:v>644089</c:v>
                </c:pt>
                <c:pt idx="28">
                  <c:v>677056</c:v>
                </c:pt>
                <c:pt idx="29">
                  <c:v>709735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Deaths'!$B$2:$B$87</c:f>
              <c:numCache>
                <c:formatCode>_(* #,##0_);_(* \(#,##0\);_(* "-"??_);_(@_)</c:formatCode>
                <c:ptCount val="8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  <c:pt idx="80">
                  <c:v>23318</c:v>
                </c:pt>
                <c:pt idx="81">
                  <c:v>24383</c:v>
                </c:pt>
                <c:pt idx="82">
                  <c:v>25680</c:v>
                </c:pt>
                <c:pt idx="83">
                  <c:v>27063</c:v>
                </c:pt>
                <c:pt idx="84">
                  <c:v>28379</c:v>
                </c:pt>
                <c:pt idx="85">
                  <c:v>30106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Deaths'!$C$2:$C$87</c:f>
              <c:numCache>
                <c:formatCode>General</c:formatCode>
                <c:ptCount val="8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  <c:pt idx="80">
                  <c:v>709</c:v>
                </c:pt>
                <c:pt idx="81">
                  <c:v>764</c:v>
                </c:pt>
                <c:pt idx="82">
                  <c:v>833</c:v>
                </c:pt>
                <c:pt idx="83">
                  <c:v>980</c:v>
                </c:pt>
                <c:pt idx="84">
                  <c:v>1070</c:v>
                </c:pt>
                <c:pt idx="85">
                  <c:v>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Graph'!$A$1:$A$47</c:f>
              <c:numCache>
                <c:formatCode>m/d/yy</c:formatCode>
                <c:ptCount val="4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cat>
          <c:val>
            <c:numRef>
              <c:f>'Canada Exponents Graph'!$C$1:$C$47</c:f>
              <c:numCache>
                <c:formatCode>_(* #,##0_);_(* \(#,##0\);_(* "-"????_);_(@_)</c:formatCode>
                <c:ptCount val="47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  <c:pt idx="42">
                  <c:v>5.181</c:v>
                </c:pt>
                <c:pt idx="43">
                  <c:v>5.2449999999999992</c:v>
                </c:pt>
                <c:pt idx="44">
                  <c:v>4.7489999999999997</c:v>
                </c:pt>
                <c:pt idx="45">
                  <c:v>5.9089999999999998</c:v>
                </c:pt>
                <c:pt idx="46">
                  <c:v>5.8719999999999999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Ontario!$A$2:$A$84</c:f>
              <c:numCache>
                <c:formatCode>m/d/yy</c:formatCode>
                <c:ptCount val="8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xVal>
          <c:yVal>
            <c:numRef>
              <c:f>Ontario!$B$2:$B$84</c:f>
              <c:numCache>
                <c:formatCode>_(* #,##0_);_(* \(#,##0\);_(* "-"??_);_(@_)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  <c:pt idx="81">
                  <c:v>8447</c:v>
                </c:pt>
                <c:pt idx="82">
                  <c:v>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Graph'!$A$1:$A$41</c:f>
              <c:numCache>
                <c:formatCode>m/d/yy</c:formatCode>
                <c:ptCount val="41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</c:numCache>
            </c:numRef>
          </c:cat>
          <c:val>
            <c:numRef>
              <c:f>'Ontario Exponents Graph'!$C$1:$C$41</c:f>
              <c:numCache>
                <c:formatCode>_(* #,##0_);_(* \(#,##0\);_(* "-"??_);_(@_)</c:formatCode>
                <c:ptCount val="41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  <c:pt idx="36">
                  <c:v>5.8000000000000007</c:v>
                </c:pt>
                <c:pt idx="37">
                  <c:v>6.2700000000000005</c:v>
                </c:pt>
                <c:pt idx="38">
                  <c:v>6.03</c:v>
                </c:pt>
                <c:pt idx="39">
                  <c:v>5.91</c:v>
                </c:pt>
                <c:pt idx="4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250978</xdr:colOff>
      <xdr:row>3</xdr:row>
      <xdr:rowOff>29935</xdr:rowOff>
    </xdr:from>
    <xdr:to>
      <xdr:col>18</xdr:col>
      <xdr:colOff>465667</xdr:colOff>
      <xdr:row>24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173758</xdr:colOff>
      <xdr:row>21</xdr:row>
      <xdr:rowOff>146628</xdr:rowOff>
    </xdr:from>
    <xdr:to>
      <xdr:col>41</xdr:col>
      <xdr:colOff>798943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393700</xdr:colOff>
      <xdr:row>31</xdr:row>
      <xdr:rowOff>76200</xdr:rowOff>
    </xdr:from>
    <xdr:to>
      <xdr:col>53</xdr:col>
      <xdr:colOff>292100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463550</xdr:colOff>
      <xdr:row>41</xdr:row>
      <xdr:rowOff>0</xdr:rowOff>
    </xdr:from>
    <xdr:to>
      <xdr:col>59</xdr:col>
      <xdr:colOff>82550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88900</xdr:colOff>
      <xdr:row>59</xdr:row>
      <xdr:rowOff>101600</xdr:rowOff>
    </xdr:from>
    <xdr:to>
      <xdr:col>55</xdr:col>
      <xdr:colOff>254000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89"/>
  <sheetViews>
    <sheetView tabSelected="1" zoomScale="120" zoomScaleNormal="120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43939</v>
      </c>
      <c r="B2" s="50">
        <v>2317759</v>
      </c>
      <c r="C2" s="50">
        <v>159510</v>
      </c>
      <c r="D2" s="50">
        <v>592319</v>
      </c>
      <c r="E2" s="74">
        <f t="shared" ref="E2" si="0">B2-C2-D2</f>
        <v>1565930</v>
      </c>
      <c r="F2" s="75">
        <f t="shared" ref="F2" si="1">SUM(E2/B2)</f>
        <v>0.6756224439210462</v>
      </c>
      <c r="G2" s="76">
        <f t="shared" ref="G2" si="2">C2/B2*100</f>
        <v>6.8820787666017038</v>
      </c>
      <c r="H2" s="77">
        <f t="shared" ref="H2" si="3">100-G2</f>
        <v>93.117921233398292</v>
      </c>
    </row>
    <row r="3" spans="1:8" s="1" customFormat="1" x14ac:dyDescent="0.2">
      <c r="A3" s="10">
        <v>43938</v>
      </c>
      <c r="B3" s="50">
        <v>2240191</v>
      </c>
      <c r="C3" s="50">
        <v>153822</v>
      </c>
      <c r="D3" s="50">
        <v>568343</v>
      </c>
      <c r="E3" s="74">
        <f t="shared" ref="E3" si="4">B3-C3-D3</f>
        <v>1518026</v>
      </c>
      <c r="F3" s="75">
        <f t="shared" ref="F3" si="5">SUM(E3/B3)</f>
        <v>0.67763239830889421</v>
      </c>
      <c r="G3" s="76">
        <f t="shared" ref="G3" si="6">C3/B3*100</f>
        <v>6.8664680824090443</v>
      </c>
      <c r="H3" s="77">
        <f t="shared" ref="H3" si="7">100-G3</f>
        <v>93.133531917590958</v>
      </c>
    </row>
    <row r="4" spans="1:8" s="1" customFormat="1" x14ac:dyDescent="0.2">
      <c r="A4" s="10">
        <v>43937</v>
      </c>
      <c r="B4" s="50">
        <v>2152647</v>
      </c>
      <c r="C4" s="50">
        <v>143802</v>
      </c>
      <c r="D4" s="50">
        <v>542107</v>
      </c>
      <c r="E4" s="74">
        <f t="shared" ref="E4" si="8">B4-C4-D4</f>
        <v>1466738</v>
      </c>
      <c r="F4" s="75">
        <f t="shared" ref="F4" si="9">SUM(E4/B4)</f>
        <v>0.68136484988017076</v>
      </c>
      <c r="G4" s="76">
        <f t="shared" ref="G4" si="10">C4/B4*100</f>
        <v>6.6802406525547378</v>
      </c>
      <c r="H4" s="77">
        <f t="shared" ref="H4" si="11">100-G4</f>
        <v>93.319759347445256</v>
      </c>
    </row>
    <row r="5" spans="1:8" s="1" customFormat="1" x14ac:dyDescent="0.2">
      <c r="A5" s="10">
        <v>43936</v>
      </c>
      <c r="B5" s="50">
        <v>2056055</v>
      </c>
      <c r="C5" s="50">
        <v>134178</v>
      </c>
      <c r="D5" s="50">
        <v>511019</v>
      </c>
      <c r="E5" s="74">
        <f t="shared" ref="E5" si="12">B5-C5-D5</f>
        <v>1410858</v>
      </c>
      <c r="F5" s="75">
        <f t="shared" ref="F5" si="13">SUM(E5/B5)</f>
        <v>0.68619662411754545</v>
      </c>
      <c r="G5" s="76">
        <f t="shared" ref="G5" si="14">C5/B5*100</f>
        <v>6.5259927385210998</v>
      </c>
      <c r="H5" s="77">
        <f t="shared" ref="H5" si="15">100-G5</f>
        <v>93.474007261478903</v>
      </c>
    </row>
    <row r="6" spans="1:8" s="1" customFormat="1" x14ac:dyDescent="0.2">
      <c r="A6" s="10">
        <v>43935</v>
      </c>
      <c r="B6" s="50">
        <v>1973715</v>
      </c>
      <c r="C6" s="50">
        <v>125910</v>
      </c>
      <c r="D6" s="50">
        <v>474261</v>
      </c>
      <c r="E6" s="74">
        <f t="shared" ref="E6" si="16">B6-C6-D6</f>
        <v>1373544</v>
      </c>
      <c r="F6" s="75">
        <f t="shared" ref="F6" si="17">SUM(E6/B6)</f>
        <v>0.69591810367758267</v>
      </c>
      <c r="G6" s="76">
        <f t="shared" ref="G6" si="18">C6/B6*100</f>
        <v>6.3793404822884758</v>
      </c>
      <c r="H6" s="77">
        <f t="shared" ref="H6" si="19">100-G6</f>
        <v>93.62065951771153</v>
      </c>
    </row>
    <row r="7" spans="1:8" s="1" customFormat="1" x14ac:dyDescent="0.2">
      <c r="A7" s="10">
        <v>43934</v>
      </c>
      <c r="B7" s="50">
        <v>1917320</v>
      </c>
      <c r="C7" s="50">
        <v>119483</v>
      </c>
      <c r="D7" s="50">
        <v>448655</v>
      </c>
      <c r="E7" s="74">
        <f t="shared" ref="E7" si="20">B7-C7-D7</f>
        <v>1349182</v>
      </c>
      <c r="F7" s="75">
        <f t="shared" ref="F7" si="21">SUM(E7/B7)</f>
        <v>0.70368117998038926</v>
      </c>
      <c r="G7" s="76">
        <f t="shared" ref="G7" si="22">C7/B7*100</f>
        <v>6.2317714309557095</v>
      </c>
      <c r="H7" s="77">
        <f t="shared" ref="H7" si="23">100-G7</f>
        <v>93.768228569044297</v>
      </c>
    </row>
    <row r="8" spans="1:8" s="1" customFormat="1" x14ac:dyDescent="0.2">
      <c r="A8" s="10">
        <v>43933</v>
      </c>
      <c r="B8" s="50">
        <v>1846680</v>
      </c>
      <c r="C8" s="50">
        <v>114090</v>
      </c>
      <c r="D8" s="50">
        <v>421722</v>
      </c>
      <c r="E8" s="74">
        <f t="shared" ref="E8" si="24">B8-C8-D8</f>
        <v>1310868</v>
      </c>
      <c r="F8" s="75">
        <f t="shared" ref="F8" si="25">SUM(E8/B8)</f>
        <v>0.70985119241016315</v>
      </c>
      <c r="G8" s="76">
        <f t="shared" ref="G8" si="26">C8/B8*100</f>
        <v>6.1781142374423288</v>
      </c>
      <c r="H8" s="77">
        <f t="shared" ref="H8" si="27">100-G8</f>
        <v>93.82188576255767</v>
      </c>
    </row>
    <row r="9" spans="1:8" s="1" customFormat="1" x14ac:dyDescent="0.2">
      <c r="A9" s="10">
        <v>43932</v>
      </c>
      <c r="B9" s="50">
        <v>1771514</v>
      </c>
      <c r="C9" s="50">
        <v>108503</v>
      </c>
      <c r="D9" s="50">
        <v>402110</v>
      </c>
      <c r="E9" s="74">
        <f t="shared" ref="E9" si="28">B9-C9-D9</f>
        <v>1260901</v>
      </c>
      <c r="F9" s="75">
        <f t="shared" ref="F9" si="29">SUM(E9/B9)</f>
        <v>0.71176462618980152</v>
      </c>
      <c r="G9" s="76">
        <f t="shared" ref="G9" si="30">C9/B9*100</f>
        <v>6.1248739778517134</v>
      </c>
      <c r="H9" s="77">
        <f t="shared" ref="H9" si="31">100-G9</f>
        <v>93.875126022148294</v>
      </c>
    </row>
    <row r="10" spans="1:8" s="1" customFormat="1" x14ac:dyDescent="0.2">
      <c r="A10" s="10">
        <v>43931</v>
      </c>
      <c r="B10" s="50">
        <v>1691719</v>
      </c>
      <c r="C10" s="50">
        <v>102525</v>
      </c>
      <c r="D10" s="50">
        <v>376096</v>
      </c>
      <c r="E10" s="74">
        <f t="shared" ref="E10" si="32">B10-C10-D10</f>
        <v>1213098</v>
      </c>
      <c r="F10" s="75">
        <f t="shared" ref="F10" si="33">SUM(E10/B10)</f>
        <v>0.71708008244868093</v>
      </c>
      <c r="G10" s="76">
        <f t="shared" ref="G10" si="34">C10/B10*100</f>
        <v>6.0604036485964867</v>
      </c>
      <c r="H10" s="77">
        <f t="shared" ref="H10" si="35">100-G10</f>
        <v>93.939596351403509</v>
      </c>
    </row>
    <row r="11" spans="1:8" s="1" customFormat="1" x14ac:dyDescent="0.2">
      <c r="A11" s="10">
        <v>43930</v>
      </c>
      <c r="B11" s="50">
        <v>1595350</v>
      </c>
      <c r="C11" s="50">
        <v>95455</v>
      </c>
      <c r="D11" s="50">
        <v>353975</v>
      </c>
      <c r="E11" s="74">
        <f t="shared" ref="E11" si="36">B11-C11-D11</f>
        <v>1145920</v>
      </c>
      <c r="F11" s="75">
        <f t="shared" ref="F11" si="37">SUM(E11/B11)</f>
        <v>0.7182875231140502</v>
      </c>
      <c r="G11" s="76">
        <f t="shared" ref="G11" si="38">C11/B11*100</f>
        <v>5.9833265427649103</v>
      </c>
      <c r="H11" s="77">
        <f t="shared" ref="H11" si="39">100-G11</f>
        <v>94.016673457235086</v>
      </c>
    </row>
    <row r="12" spans="1:8" s="1" customFormat="1" x14ac:dyDescent="0.2">
      <c r="A12" s="10">
        <v>43929</v>
      </c>
      <c r="B12" s="50">
        <v>1511104</v>
      </c>
      <c r="C12" s="50">
        <v>88338</v>
      </c>
      <c r="D12" s="50">
        <v>328661</v>
      </c>
      <c r="E12" s="74">
        <f t="shared" ref="E12" si="40">B12-C12-D12</f>
        <v>1094105</v>
      </c>
      <c r="F12" s="75">
        <f t="shared" ref="F12" si="41">SUM(E12/B12)</f>
        <v>0.72404348079285075</v>
      </c>
      <c r="G12" s="76">
        <f t="shared" ref="G12" si="42">C12/B12*100</f>
        <v>5.8459245690567956</v>
      </c>
      <c r="H12" s="77">
        <f t="shared" ref="H12" si="43">100-G12</f>
        <v>94.154075430943209</v>
      </c>
    </row>
    <row r="13" spans="1:8" s="1" customFormat="1" x14ac:dyDescent="0.2">
      <c r="A13" s="10">
        <v>43928</v>
      </c>
      <c r="B13" s="50">
        <v>1426096</v>
      </c>
      <c r="C13" s="50">
        <v>81865</v>
      </c>
      <c r="D13" s="50">
        <v>300054</v>
      </c>
      <c r="E13" s="74">
        <f t="shared" ref="E13" si="44">B13-C13-D13</f>
        <v>1044177</v>
      </c>
      <c r="F13" s="75">
        <f t="shared" ref="F13" si="45">SUM(E13/B13)</f>
        <v>0.73219264341250523</v>
      </c>
      <c r="G13" s="76">
        <f t="shared" ref="G13" si="46">C13/B13*100</f>
        <v>5.7404971334328128</v>
      </c>
      <c r="H13" s="77">
        <f t="shared" ref="H13" si="47">100-G13</f>
        <v>94.259502866567189</v>
      </c>
    </row>
    <row r="14" spans="1:8" s="1" customFormat="1" x14ac:dyDescent="0.2">
      <c r="A14" s="10">
        <v>43927</v>
      </c>
      <c r="B14" s="50">
        <v>1345048</v>
      </c>
      <c r="C14" s="50">
        <v>74565</v>
      </c>
      <c r="D14" s="50">
        <v>276515</v>
      </c>
      <c r="E14" s="74">
        <f t="shared" ref="E14" si="48">B14-C14-D14</f>
        <v>993968</v>
      </c>
      <c r="F14" s="75">
        <f t="shared" ref="F14" si="49">SUM(E14/B14)</f>
        <v>0.73898329278955099</v>
      </c>
      <c r="G14" s="76">
        <f t="shared" ref="G14" si="50">C14/B14*100</f>
        <v>5.5436683300521619</v>
      </c>
      <c r="H14" s="77">
        <f t="shared" ref="H14" si="51">100-G14</f>
        <v>94.456331669947843</v>
      </c>
    </row>
    <row r="15" spans="1:8" s="1" customFormat="1" x14ac:dyDescent="0.2">
      <c r="A15" s="10">
        <v>43926</v>
      </c>
      <c r="B15" s="50">
        <v>1272115</v>
      </c>
      <c r="C15" s="50">
        <v>69374</v>
      </c>
      <c r="D15" s="50">
        <v>260012</v>
      </c>
      <c r="E15" s="74">
        <f t="shared" ref="E15" si="52">B15-C15-D15</f>
        <v>942729</v>
      </c>
      <c r="F15" s="75">
        <f t="shared" ref="F15" si="53">SUM(E15/B15)</f>
        <v>0.74107215149573746</v>
      </c>
      <c r="G15" s="76">
        <f t="shared" ref="G15" si="54">C15/B15*100</f>
        <v>5.4534377788171673</v>
      </c>
      <c r="H15" s="77">
        <f t="shared" ref="H15" si="55">100-G15</f>
        <v>94.546562221182839</v>
      </c>
    </row>
    <row r="16" spans="1:8" s="1" customFormat="1" x14ac:dyDescent="0.2">
      <c r="A16" s="10">
        <v>43925</v>
      </c>
      <c r="B16" s="50">
        <v>1197405</v>
      </c>
      <c r="C16" s="50">
        <v>64606</v>
      </c>
      <c r="D16" s="50">
        <v>246152</v>
      </c>
      <c r="E16" s="74">
        <f t="shared" ref="E16" si="56">B16-C16-D16</f>
        <v>886647</v>
      </c>
      <c r="F16" s="75">
        <f t="shared" ref="F16" si="57">SUM(E16/B16)</f>
        <v>0.74047377453743723</v>
      </c>
      <c r="G16" s="76">
        <f t="shared" ref="G16" si="58">C16/B16*100</f>
        <v>5.3955011044717534</v>
      </c>
      <c r="H16" s="77">
        <f t="shared" ref="H16" si="59">100-G16</f>
        <v>94.604498895528252</v>
      </c>
    </row>
    <row r="17" spans="1:8" s="1" customFormat="1" x14ac:dyDescent="0.2">
      <c r="A17" s="10">
        <v>43924</v>
      </c>
      <c r="B17" s="50">
        <v>1095917</v>
      </c>
      <c r="C17" s="50">
        <v>58787</v>
      </c>
      <c r="D17" s="50">
        <v>225796</v>
      </c>
      <c r="E17" s="74">
        <f t="shared" ref="E17" si="60">B17-C17-D17</f>
        <v>811334</v>
      </c>
      <c r="F17" s="75">
        <f t="shared" ref="F17" si="61">SUM(E17/B17)</f>
        <v>0.74032431288135869</v>
      </c>
      <c r="G17" s="76">
        <f t="shared" ref="G17" si="62">C17/B17*100</f>
        <v>5.3641836014953688</v>
      </c>
      <c r="H17" s="77">
        <f t="shared" ref="H17" si="63">100-G17</f>
        <v>94.63581639850463</v>
      </c>
    </row>
    <row r="18" spans="1:8" s="1" customFormat="1" x14ac:dyDescent="0.2">
      <c r="A18" s="10">
        <v>43923</v>
      </c>
      <c r="B18" s="50">
        <v>1013157</v>
      </c>
      <c r="C18" s="50">
        <v>52983</v>
      </c>
      <c r="D18" s="50">
        <v>210263</v>
      </c>
      <c r="E18" s="74">
        <f t="shared" ref="E18" si="64">B18-C18-D18</f>
        <v>749911</v>
      </c>
      <c r="F18" s="75">
        <f t="shared" ref="F18" si="65">SUM(E18/B18)</f>
        <v>0.74017254976277125</v>
      </c>
      <c r="G18" s="76">
        <f t="shared" ref="G18" si="66">C18/B18*100</f>
        <v>5.2294955273466996</v>
      </c>
      <c r="H18" s="77">
        <f t="shared" ref="H18" si="67">100-G18</f>
        <v>94.7705044726533</v>
      </c>
    </row>
    <row r="19" spans="1:8" s="1" customFormat="1" x14ac:dyDescent="0.2">
      <c r="A19" s="72">
        <v>43922</v>
      </c>
      <c r="B19" s="73">
        <v>932605</v>
      </c>
      <c r="C19" s="73">
        <v>46809</v>
      </c>
      <c r="D19" s="73">
        <v>193177</v>
      </c>
      <c r="E19" s="74">
        <f t="shared" ref="E19" si="68">B19-C19-D19</f>
        <v>692619</v>
      </c>
      <c r="F19" s="75">
        <f t="shared" ref="F19" si="69">SUM(E19/B19)</f>
        <v>0.74267133459503221</v>
      </c>
      <c r="G19" s="76">
        <f t="shared" ref="G19" si="70">C19/B19*100</f>
        <v>5.0191667426187934</v>
      </c>
      <c r="H19" s="77">
        <f t="shared" ref="H19" si="71">100-G19</f>
        <v>94.980833257381207</v>
      </c>
    </row>
    <row r="20" spans="1:8" s="1" customFormat="1" x14ac:dyDescent="0.2">
      <c r="A20" s="10">
        <v>43921</v>
      </c>
      <c r="B20" s="50">
        <v>857487</v>
      </c>
      <c r="C20" s="50">
        <v>42107</v>
      </c>
      <c r="D20" s="50">
        <v>178034</v>
      </c>
      <c r="E20" s="51">
        <f t="shared" ref="E20" si="72">B20-C20-D20</f>
        <v>637346</v>
      </c>
      <c r="F20" s="8">
        <f t="shared" ref="F20" si="73">SUM(E20/B20)</f>
        <v>0.74327190966160417</v>
      </c>
      <c r="G20" s="6">
        <f t="shared" ref="G20" si="74">C20/B20*100</f>
        <v>4.910511762860545</v>
      </c>
      <c r="H20" s="4">
        <f t="shared" ref="H20" si="75">100-G20</f>
        <v>95.089488237139449</v>
      </c>
    </row>
    <row r="21" spans="1:8" s="1" customFormat="1" x14ac:dyDescent="0.2">
      <c r="A21" s="10">
        <v>43920</v>
      </c>
      <c r="B21" s="50">
        <v>782365</v>
      </c>
      <c r="C21" s="50">
        <v>37582</v>
      </c>
      <c r="D21" s="50">
        <v>164566</v>
      </c>
      <c r="E21" s="51">
        <f t="shared" ref="E21" si="76">B21-C21-D21</f>
        <v>580217</v>
      </c>
      <c r="F21" s="8">
        <f t="shared" ref="F21" si="77">SUM(E21/B21)</f>
        <v>0.7416193209052041</v>
      </c>
      <c r="G21" s="6">
        <f t="shared" ref="G21" si="78">C21/B21*100</f>
        <v>4.8036402446428452</v>
      </c>
      <c r="H21" s="4">
        <f t="shared" ref="H21" si="79">100-G21</f>
        <v>95.19635975535715</v>
      </c>
    </row>
    <row r="22" spans="1:8" s="1" customFormat="1" x14ac:dyDescent="0.2">
      <c r="A22" s="10">
        <v>43919</v>
      </c>
      <c r="B22" s="50">
        <v>720117</v>
      </c>
      <c r="C22" s="50">
        <v>33925</v>
      </c>
      <c r="D22" s="50">
        <v>149082</v>
      </c>
      <c r="E22" s="51">
        <f t="shared" ref="E22" si="80">B22-C22-D22</f>
        <v>537110</v>
      </c>
      <c r="F22" s="8">
        <f t="shared" ref="F22" si="81">SUM(E22/B22)</f>
        <v>0.74586490806355077</v>
      </c>
      <c r="G22" s="6">
        <f t="shared" ref="G22" si="82">C22/B22*100</f>
        <v>4.7110400115536777</v>
      </c>
      <c r="H22" s="4">
        <f t="shared" ref="H22" si="83">100-G22</f>
        <v>95.288959988446322</v>
      </c>
    </row>
    <row r="23" spans="1:8" s="1" customFormat="1" x14ac:dyDescent="0.2">
      <c r="A23" s="10">
        <v>43918</v>
      </c>
      <c r="B23" s="50">
        <v>660706</v>
      </c>
      <c r="C23" s="50">
        <v>30652</v>
      </c>
      <c r="D23" s="50">
        <v>139415</v>
      </c>
      <c r="E23" s="51">
        <f t="shared" ref="E23" si="84">B23-C23-D23</f>
        <v>490639</v>
      </c>
      <c r="F23" s="8">
        <f t="shared" ref="F23" si="85">SUM(E23/B23)</f>
        <v>0.74259806933795058</v>
      </c>
      <c r="G23" s="6">
        <f t="shared" ref="G23" si="86">C23/B23*100</f>
        <v>4.6392798006980414</v>
      </c>
      <c r="H23" s="4">
        <f t="shared" ref="H23" si="87">100-G23</f>
        <v>95.360720199301966</v>
      </c>
    </row>
    <row r="24" spans="1:8" s="1" customFormat="1" x14ac:dyDescent="0.2">
      <c r="A24" s="10">
        <v>43917</v>
      </c>
      <c r="B24" s="50">
        <v>593291</v>
      </c>
      <c r="C24" s="50">
        <v>27198</v>
      </c>
      <c r="D24" s="50">
        <v>130915</v>
      </c>
      <c r="E24" s="51">
        <f t="shared" ref="E24" si="88">B24-C24-D24</f>
        <v>435178</v>
      </c>
      <c r="F24" s="8">
        <f t="shared" ref="F24" si="89">SUM(E24/B24)</f>
        <v>0.7334984012904292</v>
      </c>
      <c r="G24" s="6">
        <f t="shared" ref="G24" si="90">C24/B24*100</f>
        <v>4.5842596634703714</v>
      </c>
      <c r="H24" s="4">
        <f t="shared" ref="H24" si="91">100-G24</f>
        <v>95.415740336529623</v>
      </c>
    </row>
    <row r="25" spans="1:8" s="1" customFormat="1" x14ac:dyDescent="0.2">
      <c r="A25" s="10">
        <v>43916</v>
      </c>
      <c r="B25" s="50">
        <v>529591</v>
      </c>
      <c r="C25" s="50">
        <v>23970</v>
      </c>
      <c r="D25" s="50">
        <v>122150</v>
      </c>
      <c r="E25" s="51">
        <f t="shared" ref="E25" si="92">B25-C25-D25</f>
        <v>383471</v>
      </c>
      <c r="F25" s="8">
        <f t="shared" ref="F25" si="93">SUM(E25/B25)</f>
        <v>0.72408896676869505</v>
      </c>
      <c r="G25" s="6">
        <f t="shared" ref="G25" si="94">C25/B25*100</f>
        <v>4.5261343187478635</v>
      </c>
      <c r="H25" s="4">
        <f t="shared" ref="H25" si="95">100-G25</f>
        <v>95.473865681252136</v>
      </c>
    </row>
    <row r="26" spans="1:8" s="1" customFormat="1" x14ac:dyDescent="0.2">
      <c r="A26" s="10">
        <v>43915</v>
      </c>
      <c r="B26" s="50">
        <v>467594</v>
      </c>
      <c r="C26" s="50">
        <v>21181</v>
      </c>
      <c r="D26" s="50">
        <v>113770</v>
      </c>
      <c r="E26" s="51">
        <f t="shared" ref="E26" si="96">B26-C26-D26</f>
        <v>332643</v>
      </c>
      <c r="F26" s="8">
        <f t="shared" ref="F26" si="97">SUM(E26/B26)</f>
        <v>0.71139278947120788</v>
      </c>
      <c r="G26" s="6">
        <f t="shared" ref="G26" si="98">C26/B26*100</f>
        <v>4.5297843855994735</v>
      </c>
      <c r="H26" s="4">
        <f t="shared" ref="H26" si="99">100-G26</f>
        <v>95.47021561440053</v>
      </c>
    </row>
    <row r="27" spans="1:8" s="1" customFormat="1" x14ac:dyDescent="0.2">
      <c r="A27" s="10">
        <v>43914</v>
      </c>
      <c r="B27" s="50">
        <v>417966</v>
      </c>
      <c r="C27" s="50">
        <v>18615</v>
      </c>
      <c r="D27" s="50">
        <v>107705</v>
      </c>
      <c r="E27" s="51">
        <f t="shared" ref="E27" si="100">B27-C27-D27</f>
        <v>291646</v>
      </c>
      <c r="F27" s="8">
        <f t="shared" ref="F27" si="101">SUM(E27/B27)</f>
        <v>0.69777446012355071</v>
      </c>
      <c r="G27" s="6">
        <f t="shared" ref="G27" si="102">C27/B27*100</f>
        <v>4.4537115459152172</v>
      </c>
      <c r="H27" s="4">
        <f t="shared" ref="H27" si="103">100-G27</f>
        <v>95.546288454084788</v>
      </c>
    </row>
    <row r="28" spans="1:8" s="1" customFormat="1" x14ac:dyDescent="0.2">
      <c r="A28" s="10">
        <v>43913</v>
      </c>
      <c r="B28" s="50">
        <v>336004</v>
      </c>
      <c r="C28" s="50">
        <v>14643</v>
      </c>
      <c r="D28" s="50">
        <v>98334</v>
      </c>
      <c r="E28" s="51">
        <f t="shared" ref="E28" si="104">B28-C28-D28</f>
        <v>223027</v>
      </c>
      <c r="F28" s="8">
        <f t="shared" ref="F28" si="105">SUM(E28/B28)</f>
        <v>0.66376293139367393</v>
      </c>
      <c r="G28" s="6">
        <f t="shared" ref="G28" si="106">C28/B28*100</f>
        <v>4.3579838335257914</v>
      </c>
      <c r="H28" s="4">
        <f t="shared" ref="H28" si="107">100-G28</f>
        <v>95.642016166474207</v>
      </c>
    </row>
    <row r="29" spans="1:8" s="1" customFormat="1" x14ac:dyDescent="0.2">
      <c r="A29" s="10">
        <v>43912</v>
      </c>
      <c r="B29" s="50">
        <v>335957</v>
      </c>
      <c r="C29" s="50">
        <v>14634</v>
      </c>
      <c r="D29" s="50">
        <v>97882</v>
      </c>
      <c r="E29" s="51">
        <f t="shared" ref="E29" si="108">B29-C29-D29</f>
        <v>223441</v>
      </c>
      <c r="F29" s="8">
        <f t="shared" ref="F29" si="109">SUM(E29/B29)</f>
        <v>0.6650880916307742</v>
      </c>
      <c r="G29" s="6">
        <f t="shared" ref="G29" si="110">C29/B29*100</f>
        <v>4.3559145962132062</v>
      </c>
      <c r="H29" s="4">
        <f t="shared" ref="H29" si="111">100-G29</f>
        <v>95.644085403786789</v>
      </c>
    </row>
    <row r="30" spans="1:8" s="1" customFormat="1" x14ac:dyDescent="0.2">
      <c r="A30" s="10">
        <v>43911</v>
      </c>
      <c r="B30" s="50">
        <v>304528</v>
      </c>
      <c r="C30" s="50">
        <v>12973</v>
      </c>
      <c r="D30" s="50">
        <v>91676</v>
      </c>
      <c r="E30" s="51">
        <f t="shared" ref="E30" si="112">B30-C30-D30</f>
        <v>199879</v>
      </c>
      <c r="F30" s="8">
        <f t="shared" ref="F30" si="113">SUM(E30/B30)</f>
        <v>0.65635672253454524</v>
      </c>
      <c r="G30" s="6">
        <f t="shared" ref="G30" si="114">C30/B30*100</f>
        <v>4.2600352020175487</v>
      </c>
      <c r="H30" s="4">
        <f t="shared" ref="H30" si="115">100-G30</f>
        <v>95.739964797982452</v>
      </c>
    </row>
    <row r="31" spans="1:8" s="1" customFormat="1" x14ac:dyDescent="0.2">
      <c r="A31" s="10">
        <v>43910</v>
      </c>
      <c r="B31" s="50">
        <v>272167</v>
      </c>
      <c r="C31" s="50">
        <v>11299</v>
      </c>
      <c r="D31" s="50">
        <v>87403</v>
      </c>
      <c r="E31" s="51">
        <f t="shared" ref="E31" si="116">B31-C31-D31</f>
        <v>173465</v>
      </c>
      <c r="F31" s="8">
        <f t="shared" ref="F31" si="117">SUM(E31/B31)</f>
        <v>0.63734765787182135</v>
      </c>
      <c r="G31" s="6">
        <f t="shared" ref="G31" si="118">C31/B31*100</f>
        <v>4.1514952216837457</v>
      </c>
      <c r="H31" s="4">
        <f t="shared" ref="H31" si="119">100-G31</f>
        <v>95.848504778316254</v>
      </c>
    </row>
    <row r="32" spans="1:8" s="1" customFormat="1" x14ac:dyDescent="0.2">
      <c r="A32" s="10">
        <v>43909</v>
      </c>
      <c r="B32" s="50">
        <v>242713</v>
      </c>
      <c r="C32" s="50">
        <v>9867</v>
      </c>
      <c r="D32" s="50">
        <v>84962</v>
      </c>
      <c r="E32" s="51">
        <f t="shared" ref="E32" si="120">B32-C32-D32</f>
        <v>147884</v>
      </c>
      <c r="F32" s="8">
        <f t="shared" ref="F32" si="121">SUM(E32/B32)</f>
        <v>0.60929575259668822</v>
      </c>
      <c r="G32" s="6">
        <f t="shared" ref="G32" si="122">C32/B32*100</f>
        <v>4.0652952252248538</v>
      </c>
      <c r="H32" s="4">
        <f t="shared" ref="H32" si="123">100-G32</f>
        <v>95.934704774775142</v>
      </c>
    </row>
    <row r="33" spans="1:8" s="1" customFormat="1" x14ac:dyDescent="0.2">
      <c r="A33" s="10">
        <v>43908</v>
      </c>
      <c r="B33" s="50">
        <v>214915</v>
      </c>
      <c r="C33" s="50">
        <v>8733</v>
      </c>
      <c r="D33" s="50">
        <v>83313</v>
      </c>
      <c r="E33" s="51">
        <f t="shared" ref="E33" si="124">B33-C33-D33</f>
        <v>122869</v>
      </c>
      <c r="F33" s="8">
        <f t="shared" ref="F33" si="125">SUM(E33/B33)</f>
        <v>0.57170974571342159</v>
      </c>
      <c r="G33" s="6">
        <f t="shared" ref="G33" si="126">C33/B33*100</f>
        <v>4.0634669520508107</v>
      </c>
      <c r="H33" s="4">
        <f t="shared" ref="H33" si="127">100-G33</f>
        <v>95.936533047949183</v>
      </c>
    </row>
    <row r="34" spans="1:8" s="1" customFormat="1" x14ac:dyDescent="0.2">
      <c r="A34" s="10">
        <v>43907</v>
      </c>
      <c r="B34" s="50">
        <v>197168</v>
      </c>
      <c r="C34" s="50">
        <v>7905</v>
      </c>
      <c r="D34" s="50">
        <v>80840</v>
      </c>
      <c r="E34" s="51">
        <f t="shared" ref="E34" si="128">B34-C34-D34</f>
        <v>108423</v>
      </c>
      <c r="F34" s="8">
        <f t="shared" ref="F34" si="129">SUM(E34/B34)</f>
        <v>0.54990160675160271</v>
      </c>
      <c r="G34" s="6">
        <f t="shared" ref="G34" si="130">C34/B34*100</f>
        <v>4.0092712813438283</v>
      </c>
      <c r="H34" s="4">
        <f t="shared" ref="H34" si="131">100-G34</f>
        <v>95.990728718656172</v>
      </c>
    </row>
    <row r="35" spans="1:8" s="1" customFormat="1" x14ac:dyDescent="0.2">
      <c r="A35" s="10">
        <v>43906</v>
      </c>
      <c r="B35" s="50">
        <v>181546</v>
      </c>
      <c r="C35" s="50">
        <v>7126</v>
      </c>
      <c r="D35" s="50">
        <v>78088</v>
      </c>
      <c r="E35" s="51">
        <f t="shared" ref="E35:E48" si="132">B35-C35-D35</f>
        <v>96332</v>
      </c>
      <c r="F35" s="8">
        <f t="shared" ref="F35" si="133">SUM(E35/B35)</f>
        <v>0.53062033864695446</v>
      </c>
      <c r="G35" s="6">
        <f t="shared" ref="G35" si="134">C35/B35*100</f>
        <v>3.925175988454717</v>
      </c>
      <c r="H35" s="4">
        <f t="shared" ref="H35:H55" si="135">100-G35</f>
        <v>96.074824011545289</v>
      </c>
    </row>
    <row r="36" spans="1:8" s="1" customFormat="1" x14ac:dyDescent="0.2">
      <c r="A36" s="10">
        <v>43905</v>
      </c>
      <c r="B36" s="50">
        <v>162719</v>
      </c>
      <c r="C36" s="50">
        <v>6066</v>
      </c>
      <c r="D36" s="50">
        <v>75620</v>
      </c>
      <c r="E36" s="51">
        <f t="shared" si="132"/>
        <v>81033</v>
      </c>
      <c r="F36" s="8">
        <f t="shared" ref="F36" si="136">SUM(E36/B36)</f>
        <v>0.49799347341121813</v>
      </c>
      <c r="G36" s="6">
        <f t="shared" ref="G36" si="137">C36/B36*100</f>
        <v>3.7278990160952317</v>
      </c>
      <c r="H36" s="4">
        <f t="shared" si="135"/>
        <v>96.272100983904764</v>
      </c>
    </row>
    <row r="37" spans="1:8" s="1" customFormat="1" x14ac:dyDescent="0.2">
      <c r="A37" s="10">
        <v>43904</v>
      </c>
      <c r="B37" s="50">
        <v>156099</v>
      </c>
      <c r="C37" s="50">
        <v>5819</v>
      </c>
      <c r="D37" s="50">
        <v>72624</v>
      </c>
      <c r="E37" s="51">
        <f t="shared" si="132"/>
        <v>77656</v>
      </c>
      <c r="F37" s="8">
        <f t="shared" ref="F37" si="138">SUM(E37/B37)</f>
        <v>0.49747916386395813</v>
      </c>
      <c r="G37" s="6">
        <f t="shared" ref="G37" si="139">C37/B37*100</f>
        <v>3.7277625096893638</v>
      </c>
      <c r="H37" s="4">
        <f t="shared" si="135"/>
        <v>96.27223749031063</v>
      </c>
    </row>
    <row r="38" spans="1:8" s="1" customFormat="1" x14ac:dyDescent="0.2">
      <c r="A38" s="10">
        <v>43903</v>
      </c>
      <c r="B38" s="50">
        <v>144514</v>
      </c>
      <c r="C38" s="50">
        <v>5397</v>
      </c>
      <c r="D38" s="50">
        <v>70217</v>
      </c>
      <c r="E38" s="51">
        <f t="shared" si="132"/>
        <v>68900</v>
      </c>
      <c r="F38" s="8">
        <f t="shared" ref="F38" si="140">SUM(E38/B38)</f>
        <v>0.47677041670703185</v>
      </c>
      <c r="G38" s="6">
        <f t="shared" ref="G38" si="141">C38/B38*100</f>
        <v>3.7345862684584197</v>
      </c>
      <c r="H38" s="4">
        <f t="shared" si="135"/>
        <v>96.265413731541585</v>
      </c>
    </row>
    <row r="39" spans="1:8" s="1" customFormat="1" x14ac:dyDescent="0.2">
      <c r="A39" s="10">
        <v>43902</v>
      </c>
      <c r="B39" s="50">
        <v>128343</v>
      </c>
      <c r="C39" s="50">
        <v>4720</v>
      </c>
      <c r="D39" s="50">
        <v>68324</v>
      </c>
      <c r="E39" s="51">
        <f t="shared" si="132"/>
        <v>55299</v>
      </c>
      <c r="F39" s="8">
        <f t="shared" ref="F39" si="142">SUM(E39/B39)</f>
        <v>0.43086884364554356</v>
      </c>
      <c r="G39" s="6">
        <f t="shared" ref="G39" si="143">C39/B39*100</f>
        <v>3.6776450605019364</v>
      </c>
      <c r="H39" s="4">
        <f t="shared" si="135"/>
        <v>96.322354939498069</v>
      </c>
    </row>
    <row r="40" spans="1:8" s="1" customFormat="1" x14ac:dyDescent="0.2">
      <c r="A40" s="10">
        <v>43901</v>
      </c>
      <c r="B40" s="50">
        <v>125865</v>
      </c>
      <c r="C40" s="50">
        <v>4615</v>
      </c>
      <c r="D40" s="50">
        <v>67003</v>
      </c>
      <c r="E40" s="51">
        <f t="shared" si="132"/>
        <v>54247</v>
      </c>
      <c r="F40" s="8">
        <f t="shared" ref="F40" si="144">SUM(E40/B40)</f>
        <v>0.43099352480832637</v>
      </c>
      <c r="G40" s="6">
        <f t="shared" ref="G40" si="145">C40/B40*100</f>
        <v>3.6666269415643744</v>
      </c>
      <c r="H40" s="4">
        <f t="shared" si="135"/>
        <v>96.333373058435626</v>
      </c>
    </row>
    <row r="41" spans="1:8" s="1" customFormat="1" x14ac:dyDescent="0.2">
      <c r="A41" s="10">
        <v>43900</v>
      </c>
      <c r="B41" s="50">
        <v>118582</v>
      </c>
      <c r="C41" s="50">
        <v>4262</v>
      </c>
      <c r="D41" s="50">
        <v>64404</v>
      </c>
      <c r="E41" s="51">
        <f t="shared" si="132"/>
        <v>49916</v>
      </c>
      <c r="F41" s="8">
        <f t="shared" ref="F41" si="146">SUM(E41/B41)</f>
        <v>0.42094078359278814</v>
      </c>
      <c r="G41" s="6">
        <f t="shared" ref="G41" si="147">C41/B41*100</f>
        <v>3.5941373901603955</v>
      </c>
      <c r="H41" s="4">
        <f t="shared" si="135"/>
        <v>96.405862609839602</v>
      </c>
    </row>
    <row r="42" spans="1:8" s="1" customFormat="1" x14ac:dyDescent="0.2">
      <c r="A42" s="10">
        <v>43899</v>
      </c>
      <c r="B42" s="50">
        <v>113582</v>
      </c>
      <c r="C42" s="50">
        <v>3996</v>
      </c>
      <c r="D42" s="50">
        <v>62512</v>
      </c>
      <c r="E42" s="51">
        <f t="shared" si="132"/>
        <v>47074</v>
      </c>
      <c r="F42" s="8">
        <f t="shared" ref="F42" si="148">SUM(E42/B42)</f>
        <v>0.4144494726277051</v>
      </c>
      <c r="G42" s="6">
        <f t="shared" ref="G42" si="149">C42/B42*100</f>
        <v>3.518163089221884</v>
      </c>
      <c r="H42" s="4">
        <f t="shared" si="135"/>
        <v>96.481836910778114</v>
      </c>
    </row>
    <row r="43" spans="1:8" s="1" customFormat="1" x14ac:dyDescent="0.2">
      <c r="A43" s="10">
        <v>43898</v>
      </c>
      <c r="B43" s="50">
        <v>109835</v>
      </c>
      <c r="C43" s="50">
        <v>3803</v>
      </c>
      <c r="D43" s="50">
        <v>60695</v>
      </c>
      <c r="E43" s="51">
        <f t="shared" si="132"/>
        <v>45337</v>
      </c>
      <c r="F43" s="8">
        <f t="shared" ref="F43:F44" si="150">SUM(E43/B43)</f>
        <v>0.41277370601356578</v>
      </c>
      <c r="G43" s="6">
        <f t="shared" ref="G43" si="151">C43/B43*100</f>
        <v>3.4624664269130969</v>
      </c>
      <c r="H43" s="4">
        <f t="shared" si="135"/>
        <v>96.537533573086904</v>
      </c>
    </row>
    <row r="44" spans="1:8" s="1" customFormat="1" x14ac:dyDescent="0.2">
      <c r="A44" s="10">
        <v>43897</v>
      </c>
      <c r="B44" s="50">
        <v>105836</v>
      </c>
      <c r="C44" s="50">
        <v>3558</v>
      </c>
      <c r="D44" s="50">
        <v>58359</v>
      </c>
      <c r="E44" s="51">
        <f t="shared" si="132"/>
        <v>43919</v>
      </c>
      <c r="F44" s="8">
        <f t="shared" si="150"/>
        <v>0.41497222117237992</v>
      </c>
      <c r="G44" s="6">
        <f t="shared" ref="G44" si="152">C44/B44*100</f>
        <v>3.3618050568804563</v>
      </c>
      <c r="H44" s="4">
        <f t="shared" si="135"/>
        <v>96.638194943119544</v>
      </c>
    </row>
    <row r="45" spans="1:8" s="1" customFormat="1" x14ac:dyDescent="0.2">
      <c r="A45" s="10">
        <v>43896</v>
      </c>
      <c r="B45" s="50">
        <v>101800</v>
      </c>
      <c r="C45" s="50">
        <v>3460</v>
      </c>
      <c r="D45" s="50">
        <v>55866</v>
      </c>
      <c r="E45" s="51">
        <f t="shared" si="132"/>
        <v>42474</v>
      </c>
      <c r="F45" s="8">
        <f t="shared" ref="F45" si="153">SUM(E45/B45)</f>
        <v>0.41722986247544203</v>
      </c>
      <c r="G45" s="6">
        <f t="shared" ref="G45" si="154">C45/B45*100</f>
        <v>3.398821218074656</v>
      </c>
      <c r="H45" s="4">
        <f t="shared" si="135"/>
        <v>96.601178781925341</v>
      </c>
    </row>
    <row r="46" spans="1:8" s="1" customFormat="1" x14ac:dyDescent="0.2">
      <c r="A46" s="10">
        <v>43895</v>
      </c>
      <c r="B46" s="50">
        <v>97886</v>
      </c>
      <c r="C46" s="50">
        <v>3348</v>
      </c>
      <c r="D46" s="50">
        <v>53797</v>
      </c>
      <c r="E46" s="51">
        <f t="shared" si="132"/>
        <v>40741</v>
      </c>
      <c r="F46" s="8">
        <f t="shared" ref="F46" si="155">SUM(E46/B46)</f>
        <v>0.41620865087959463</v>
      </c>
      <c r="G46" s="6">
        <f t="shared" ref="G46" si="156">C46/B46*100</f>
        <v>3.4203052530494658</v>
      </c>
      <c r="H46" s="4">
        <f t="shared" si="135"/>
        <v>96.579694746950537</v>
      </c>
    </row>
    <row r="47" spans="1:8" x14ac:dyDescent="0.2">
      <c r="A47" s="5">
        <v>43894</v>
      </c>
      <c r="B47" s="51">
        <v>95124</v>
      </c>
      <c r="C47" s="51">
        <v>3254</v>
      </c>
      <c r="D47" s="51">
        <v>51171</v>
      </c>
      <c r="E47" s="51">
        <f t="shared" si="132"/>
        <v>40699</v>
      </c>
      <c r="F47" s="8">
        <f t="shared" ref="F47:F89" si="157">SUM(E47/B47)</f>
        <v>0.42785206677599763</v>
      </c>
      <c r="G47" s="6">
        <f t="shared" ref="G47:G89" si="158">C47/B47*100</f>
        <v>3.4207981161431396</v>
      </c>
      <c r="H47" s="4">
        <f t="shared" si="135"/>
        <v>96.579201883856854</v>
      </c>
    </row>
    <row r="48" spans="1:8" x14ac:dyDescent="0.2">
      <c r="A48" s="5">
        <v>43893</v>
      </c>
      <c r="B48" s="51">
        <v>92844</v>
      </c>
      <c r="C48" s="51">
        <v>3160</v>
      </c>
      <c r="D48" s="51">
        <v>48229</v>
      </c>
      <c r="E48" s="51">
        <f t="shared" si="132"/>
        <v>41455</v>
      </c>
      <c r="F48" s="8">
        <f t="shared" si="157"/>
        <v>0.44650165869630781</v>
      </c>
      <c r="G48" s="6">
        <f t="shared" si="158"/>
        <v>3.4035586575330665</v>
      </c>
      <c r="H48" s="4">
        <f t="shared" si="135"/>
        <v>96.596441342466932</v>
      </c>
    </row>
    <row r="49" spans="1:8" x14ac:dyDescent="0.2">
      <c r="A49" s="5">
        <v>43892</v>
      </c>
      <c r="B49" s="51">
        <v>90309</v>
      </c>
      <c r="C49" s="51">
        <v>3085</v>
      </c>
      <c r="D49" s="51">
        <v>45602</v>
      </c>
      <c r="E49" s="51">
        <f t="shared" ref="E49:E88" si="159">B49-C49-D49</f>
        <v>41622</v>
      </c>
      <c r="F49" s="7">
        <f t="shared" si="157"/>
        <v>0.46088429724612162</v>
      </c>
      <c r="G49" s="6">
        <f t="shared" si="158"/>
        <v>3.4160493417045918</v>
      </c>
      <c r="H49" s="4">
        <f t="shared" si="135"/>
        <v>96.583950658295407</v>
      </c>
    </row>
    <row r="50" spans="1:8" x14ac:dyDescent="0.2">
      <c r="A50" s="5">
        <v>43891</v>
      </c>
      <c r="B50" s="51">
        <v>88371</v>
      </c>
      <c r="C50" s="51">
        <v>2996</v>
      </c>
      <c r="D50" s="51">
        <v>42716</v>
      </c>
      <c r="E50" s="51">
        <f t="shared" si="159"/>
        <v>42659</v>
      </c>
      <c r="F50" s="7">
        <f t="shared" si="157"/>
        <v>0.48272623371920653</v>
      </c>
      <c r="G50" s="4">
        <f t="shared" si="158"/>
        <v>3.3902524583856697</v>
      </c>
      <c r="H50" s="4">
        <f t="shared" si="135"/>
        <v>96.609747541614325</v>
      </c>
    </row>
    <row r="51" spans="1:8" x14ac:dyDescent="0.2">
      <c r="A51" s="5">
        <v>43890</v>
      </c>
      <c r="B51" s="51">
        <v>86013</v>
      </c>
      <c r="C51" s="51">
        <v>2941</v>
      </c>
      <c r="D51" s="51">
        <v>42716</v>
      </c>
      <c r="E51" s="51">
        <f t="shared" si="159"/>
        <v>40356</v>
      </c>
      <c r="F51" s="7">
        <f t="shared" si="157"/>
        <v>0.46918489065606361</v>
      </c>
      <c r="G51" s="4">
        <f t="shared" si="158"/>
        <v>3.4192505784009395</v>
      </c>
      <c r="H51" s="4">
        <f t="shared" si="135"/>
        <v>96.580749421599066</v>
      </c>
    </row>
    <row r="52" spans="1:8" x14ac:dyDescent="0.2">
      <c r="A52" s="5">
        <v>43889</v>
      </c>
      <c r="B52" s="51">
        <v>84124</v>
      </c>
      <c r="C52" s="51">
        <v>3872</v>
      </c>
      <c r="D52" s="51">
        <v>36711</v>
      </c>
      <c r="E52" s="51">
        <f t="shared" si="159"/>
        <v>43541</v>
      </c>
      <c r="F52" s="7">
        <f t="shared" si="157"/>
        <v>0.51758118967238842</v>
      </c>
      <c r="G52" s="4">
        <f t="shared" si="158"/>
        <v>4.6027293043602295</v>
      </c>
      <c r="H52" s="4">
        <f t="shared" si="135"/>
        <v>95.397270695639776</v>
      </c>
    </row>
    <row r="53" spans="1:8" x14ac:dyDescent="0.2">
      <c r="A53" s="5">
        <v>43888</v>
      </c>
      <c r="B53" s="51">
        <v>82756</v>
      </c>
      <c r="C53" s="51">
        <v>2814</v>
      </c>
      <c r="D53" s="51">
        <v>33277</v>
      </c>
      <c r="E53" s="51">
        <f t="shared" si="159"/>
        <v>46665</v>
      </c>
      <c r="F53" s="7">
        <f t="shared" si="157"/>
        <v>0.56388660640920296</v>
      </c>
      <c r="G53" s="4">
        <f t="shared" si="158"/>
        <v>3.4003576779931364</v>
      </c>
      <c r="H53" s="4">
        <f t="shared" si="135"/>
        <v>96.599642322006858</v>
      </c>
    </row>
    <row r="54" spans="1:8" x14ac:dyDescent="0.2">
      <c r="A54" s="5">
        <v>43887</v>
      </c>
      <c r="B54" s="51">
        <v>81397</v>
      </c>
      <c r="C54" s="51">
        <v>2770</v>
      </c>
      <c r="D54" s="51">
        <v>30384</v>
      </c>
      <c r="E54" s="51">
        <f t="shared" si="159"/>
        <v>48243</v>
      </c>
      <c r="F54" s="7">
        <f t="shared" si="157"/>
        <v>0.59268769119255005</v>
      </c>
      <c r="G54" s="4">
        <f t="shared" si="158"/>
        <v>3.4030738233595836</v>
      </c>
      <c r="H54" s="4">
        <f t="shared" si="135"/>
        <v>96.596926176640423</v>
      </c>
    </row>
    <row r="55" spans="1:8" x14ac:dyDescent="0.2">
      <c r="A55" s="5">
        <v>43886</v>
      </c>
      <c r="B55" s="51">
        <v>80415</v>
      </c>
      <c r="C55" s="51">
        <v>2708</v>
      </c>
      <c r="D55" s="51">
        <v>27905</v>
      </c>
      <c r="E55" s="51">
        <f t="shared" si="159"/>
        <v>49802</v>
      </c>
      <c r="F55" s="7">
        <f t="shared" si="157"/>
        <v>0.61931231735372749</v>
      </c>
      <c r="G55" s="4">
        <f t="shared" si="158"/>
        <v>3.3675309332835912</v>
      </c>
      <c r="H55" s="4">
        <f t="shared" si="135"/>
        <v>96.632469066716411</v>
      </c>
    </row>
    <row r="56" spans="1:8" x14ac:dyDescent="0.2">
      <c r="A56" s="5">
        <v>43885</v>
      </c>
      <c r="B56" s="51">
        <v>79570</v>
      </c>
      <c r="C56" s="51">
        <v>2629</v>
      </c>
      <c r="D56" s="51">
        <v>25227</v>
      </c>
      <c r="E56" s="51">
        <f t="shared" si="159"/>
        <v>51714</v>
      </c>
      <c r="F56" s="7">
        <f t="shared" si="157"/>
        <v>0.64991831092120145</v>
      </c>
      <c r="G56" s="4">
        <f t="shared" si="158"/>
        <v>3.3040090486364209</v>
      </c>
      <c r="H56" s="4">
        <f t="shared" ref="H56:H89" si="160">100-G56</f>
        <v>96.695990951363584</v>
      </c>
    </row>
    <row r="57" spans="1:8" x14ac:dyDescent="0.2">
      <c r="A57" s="5">
        <v>43884</v>
      </c>
      <c r="B57" s="51">
        <v>78985</v>
      </c>
      <c r="C57" s="51">
        <v>2469</v>
      </c>
      <c r="D57" s="51">
        <v>23394</v>
      </c>
      <c r="E57" s="51">
        <f t="shared" si="159"/>
        <v>53122</v>
      </c>
      <c r="F57" s="7">
        <f t="shared" si="157"/>
        <v>0.67255808064822431</v>
      </c>
      <c r="G57" s="4">
        <f t="shared" si="158"/>
        <v>3.1259099829081469</v>
      </c>
      <c r="H57" s="4">
        <f t="shared" si="160"/>
        <v>96.874090017091859</v>
      </c>
    </row>
    <row r="58" spans="1:8" x14ac:dyDescent="0.2">
      <c r="A58" s="5">
        <v>43883</v>
      </c>
      <c r="B58" s="51">
        <v>78599</v>
      </c>
      <c r="C58" s="51">
        <v>2458</v>
      </c>
      <c r="D58" s="51">
        <v>22886</v>
      </c>
      <c r="E58" s="51">
        <f t="shared" si="159"/>
        <v>53255</v>
      </c>
      <c r="F58" s="7">
        <f t="shared" si="157"/>
        <v>0.67755314953116452</v>
      </c>
      <c r="G58" s="4">
        <f t="shared" si="158"/>
        <v>3.1272662502067456</v>
      </c>
      <c r="H58" s="4">
        <f t="shared" si="160"/>
        <v>96.872733749793255</v>
      </c>
    </row>
    <row r="59" spans="1:8" x14ac:dyDescent="0.2">
      <c r="A59" s="5">
        <v>43882</v>
      </c>
      <c r="B59" s="51">
        <v>76843</v>
      </c>
      <c r="C59" s="51">
        <v>2251</v>
      </c>
      <c r="D59" s="51">
        <v>18890</v>
      </c>
      <c r="E59" s="51">
        <f t="shared" si="159"/>
        <v>55702</v>
      </c>
      <c r="F59" s="7">
        <f t="shared" si="157"/>
        <v>0.72488060070533422</v>
      </c>
      <c r="G59" s="4">
        <f t="shared" si="158"/>
        <v>2.9293494527803441</v>
      </c>
      <c r="H59" s="4">
        <f t="shared" si="160"/>
        <v>97.070650547219657</v>
      </c>
    </row>
    <row r="60" spans="1:8" x14ac:dyDescent="0.2">
      <c r="A60" s="5">
        <v>43881</v>
      </c>
      <c r="B60" s="51">
        <v>76199</v>
      </c>
      <c r="C60" s="51">
        <v>2247</v>
      </c>
      <c r="D60" s="51">
        <v>18177</v>
      </c>
      <c r="E60" s="51">
        <f t="shared" si="159"/>
        <v>55775</v>
      </c>
      <c r="F60" s="7">
        <f t="shared" si="157"/>
        <v>0.73196498641714458</v>
      </c>
      <c r="G60" s="4">
        <f t="shared" si="158"/>
        <v>2.9488575965563855</v>
      </c>
      <c r="H60" s="4">
        <f t="shared" si="160"/>
        <v>97.05114240344362</v>
      </c>
    </row>
    <row r="61" spans="1:8" x14ac:dyDescent="0.2">
      <c r="A61" s="5">
        <v>43880</v>
      </c>
      <c r="B61" s="51">
        <v>75641</v>
      </c>
      <c r="C61" s="51">
        <v>2122</v>
      </c>
      <c r="D61" s="51">
        <v>16121</v>
      </c>
      <c r="E61" s="51">
        <f t="shared" si="159"/>
        <v>57398</v>
      </c>
      <c r="F61" s="7">
        <f t="shared" si="157"/>
        <v>0.75882127417670309</v>
      </c>
      <c r="G61" s="4">
        <f t="shared" si="158"/>
        <v>2.8053568831718247</v>
      </c>
      <c r="H61" s="4">
        <f t="shared" si="160"/>
        <v>97.194643116828175</v>
      </c>
    </row>
    <row r="62" spans="1:8" x14ac:dyDescent="0.2">
      <c r="A62" s="5">
        <v>43879</v>
      </c>
      <c r="B62" s="51">
        <v>75138</v>
      </c>
      <c r="C62" s="51">
        <v>2007</v>
      </c>
      <c r="D62" s="51">
        <v>14352</v>
      </c>
      <c r="E62" s="51">
        <f t="shared" si="159"/>
        <v>58779</v>
      </c>
      <c r="F62" s="7">
        <f t="shared" si="157"/>
        <v>0.78228060368921182</v>
      </c>
      <c r="G62" s="4">
        <f t="shared" si="158"/>
        <v>2.6710852032260637</v>
      </c>
      <c r="H62" s="4">
        <f t="shared" si="160"/>
        <v>97.32891479677393</v>
      </c>
    </row>
    <row r="63" spans="1:8" x14ac:dyDescent="0.2">
      <c r="A63" s="5">
        <v>43878</v>
      </c>
      <c r="B63" s="51">
        <v>73260</v>
      </c>
      <c r="C63" s="51">
        <v>1868</v>
      </c>
      <c r="D63" s="51">
        <v>12583</v>
      </c>
      <c r="E63" s="51">
        <f t="shared" si="159"/>
        <v>58809</v>
      </c>
      <c r="F63" s="7">
        <f t="shared" si="157"/>
        <v>0.80274365274365278</v>
      </c>
      <c r="G63" s="4">
        <f t="shared" si="158"/>
        <v>2.54982254982255</v>
      </c>
      <c r="H63" s="4">
        <f t="shared" si="160"/>
        <v>97.450177450177449</v>
      </c>
    </row>
    <row r="64" spans="1:8" x14ac:dyDescent="0.2">
      <c r="A64" s="5">
        <v>43877</v>
      </c>
      <c r="B64" s="51">
        <v>71226</v>
      </c>
      <c r="C64" s="51">
        <v>1770</v>
      </c>
      <c r="D64" s="51">
        <v>10865</v>
      </c>
      <c r="E64" s="51">
        <f t="shared" si="159"/>
        <v>58591</v>
      </c>
      <c r="F64" s="7">
        <f t="shared" si="157"/>
        <v>0.82260691320585178</v>
      </c>
      <c r="G64" s="4">
        <f t="shared" si="158"/>
        <v>2.4850475949793616</v>
      </c>
      <c r="H64" s="4">
        <f t="shared" si="160"/>
        <v>97.514952405020637</v>
      </c>
    </row>
    <row r="65" spans="1:8" x14ac:dyDescent="0.2">
      <c r="A65" s="5">
        <v>43876</v>
      </c>
      <c r="B65" s="51">
        <v>69032</v>
      </c>
      <c r="C65" s="51">
        <v>1666</v>
      </c>
      <c r="D65" s="51">
        <v>9395</v>
      </c>
      <c r="E65" s="51">
        <f t="shared" si="159"/>
        <v>57971</v>
      </c>
      <c r="F65" s="7">
        <f t="shared" si="157"/>
        <v>0.83976996175686636</v>
      </c>
      <c r="G65" s="4">
        <f t="shared" si="158"/>
        <v>2.4133735079383474</v>
      </c>
      <c r="H65" s="4">
        <f t="shared" si="160"/>
        <v>97.586626492061654</v>
      </c>
    </row>
    <row r="66" spans="1:8" x14ac:dyDescent="0.2">
      <c r="A66" s="5">
        <v>43875</v>
      </c>
      <c r="B66" s="51">
        <v>66887</v>
      </c>
      <c r="C66" s="51">
        <v>1523</v>
      </c>
      <c r="D66" s="51">
        <v>8058</v>
      </c>
      <c r="E66" s="51">
        <f t="shared" si="159"/>
        <v>57306</v>
      </c>
      <c r="F66" s="7">
        <f t="shared" si="157"/>
        <v>0.85675841344356896</v>
      </c>
      <c r="G66" s="4">
        <f t="shared" si="158"/>
        <v>2.2769745989504688</v>
      </c>
      <c r="H66" s="4">
        <f t="shared" si="160"/>
        <v>97.723025401049526</v>
      </c>
    </row>
    <row r="67" spans="1:8" x14ac:dyDescent="0.2">
      <c r="A67" s="5">
        <v>43874</v>
      </c>
      <c r="B67" s="51">
        <v>60370</v>
      </c>
      <c r="C67" s="51">
        <v>1371</v>
      </c>
      <c r="D67" s="51">
        <v>6295</v>
      </c>
      <c r="E67" s="51">
        <f t="shared" si="159"/>
        <v>52704</v>
      </c>
      <c r="F67" s="7">
        <f t="shared" si="157"/>
        <v>0.87301639887361271</v>
      </c>
      <c r="G67" s="4">
        <f t="shared" si="158"/>
        <v>2.2709955275799238</v>
      </c>
      <c r="H67" s="4">
        <f t="shared" si="160"/>
        <v>97.729004472420073</v>
      </c>
    </row>
    <row r="68" spans="1:8" x14ac:dyDescent="0.2">
      <c r="A68" s="5">
        <v>43873</v>
      </c>
      <c r="B68" s="51">
        <v>45222</v>
      </c>
      <c r="C68" s="51">
        <v>1118</v>
      </c>
      <c r="D68" s="51">
        <v>5150</v>
      </c>
      <c r="E68" s="51">
        <f t="shared" si="159"/>
        <v>38954</v>
      </c>
      <c r="F68" s="7">
        <f t="shared" si="157"/>
        <v>0.86139489628941668</v>
      </c>
      <c r="G68" s="4">
        <f t="shared" si="158"/>
        <v>2.4722480208747957</v>
      </c>
      <c r="H68" s="4">
        <f t="shared" si="160"/>
        <v>97.527751979125199</v>
      </c>
    </row>
    <row r="69" spans="1:8" x14ac:dyDescent="0.2">
      <c r="A69" s="5">
        <v>43872</v>
      </c>
      <c r="B69" s="51">
        <v>44803</v>
      </c>
      <c r="C69" s="51">
        <v>1113</v>
      </c>
      <c r="D69" s="51">
        <v>4683</v>
      </c>
      <c r="E69" s="51">
        <f t="shared" si="159"/>
        <v>39007</v>
      </c>
      <c r="F69" s="7">
        <f t="shared" si="157"/>
        <v>0.87063366292435773</v>
      </c>
      <c r="G69" s="4">
        <f t="shared" si="158"/>
        <v>2.4842086467424056</v>
      </c>
      <c r="H69" s="4">
        <f t="shared" si="160"/>
        <v>97.515791353257598</v>
      </c>
    </row>
    <row r="70" spans="1:8" x14ac:dyDescent="0.2">
      <c r="A70" s="5">
        <v>43871</v>
      </c>
      <c r="B70" s="51">
        <v>42763</v>
      </c>
      <c r="C70" s="51">
        <v>1013</v>
      </c>
      <c r="D70" s="51">
        <v>3946</v>
      </c>
      <c r="E70" s="51">
        <f t="shared" si="159"/>
        <v>37804</v>
      </c>
      <c r="F70" s="7">
        <f t="shared" si="157"/>
        <v>0.88403526413020606</v>
      </c>
      <c r="G70" s="4">
        <f t="shared" si="158"/>
        <v>2.368870285059514</v>
      </c>
      <c r="H70" s="4">
        <f t="shared" si="160"/>
        <v>97.631129714940485</v>
      </c>
    </row>
    <row r="71" spans="1:8" x14ac:dyDescent="0.2">
      <c r="A71" s="5">
        <v>43870</v>
      </c>
      <c r="B71" s="51">
        <v>40151</v>
      </c>
      <c r="C71" s="51">
        <v>906</v>
      </c>
      <c r="D71" s="51">
        <v>3244</v>
      </c>
      <c r="E71" s="51">
        <f t="shared" ref="E71" si="161">B71-C71-D71</f>
        <v>36001</v>
      </c>
      <c r="F71" s="7">
        <f t="shared" si="157"/>
        <v>0.89664018330801221</v>
      </c>
      <c r="G71" s="4">
        <f t="shared" si="158"/>
        <v>2.2564817812756841</v>
      </c>
      <c r="H71" s="4">
        <f t="shared" si="160"/>
        <v>97.743518218724319</v>
      </c>
    </row>
    <row r="72" spans="1:8" x14ac:dyDescent="0.2">
      <c r="A72" s="5">
        <v>43869</v>
      </c>
      <c r="B72" s="51">
        <v>37121</v>
      </c>
      <c r="C72" s="51">
        <v>806</v>
      </c>
      <c r="D72" s="51">
        <v>2616</v>
      </c>
      <c r="E72" s="51">
        <f t="shared" si="159"/>
        <v>33699</v>
      </c>
      <c r="F72" s="7">
        <f t="shared" si="157"/>
        <v>0.9078149834325584</v>
      </c>
      <c r="G72" s="4">
        <f t="shared" si="158"/>
        <v>2.1712777134236685</v>
      </c>
      <c r="H72" s="4">
        <f t="shared" si="160"/>
        <v>97.828722286576337</v>
      </c>
    </row>
    <row r="73" spans="1:8" x14ac:dyDescent="0.2">
      <c r="A73" s="5">
        <v>43868</v>
      </c>
      <c r="B73" s="51">
        <v>34392</v>
      </c>
      <c r="C73" s="51">
        <v>719</v>
      </c>
      <c r="D73" s="51">
        <v>2011</v>
      </c>
      <c r="E73" s="51">
        <f t="shared" si="159"/>
        <v>31662</v>
      </c>
      <c r="F73" s="7">
        <f t="shared" si="157"/>
        <v>0.92062107466852761</v>
      </c>
      <c r="G73" s="4">
        <f t="shared" si="158"/>
        <v>2.0906024656896953</v>
      </c>
      <c r="H73" s="4">
        <f t="shared" si="160"/>
        <v>97.909397534310301</v>
      </c>
    </row>
    <row r="74" spans="1:8" x14ac:dyDescent="0.2">
      <c r="A74" s="5">
        <v>43867</v>
      </c>
      <c r="B74" s="51">
        <v>30818</v>
      </c>
      <c r="C74" s="51">
        <v>634</v>
      </c>
      <c r="D74" s="51">
        <v>1487</v>
      </c>
      <c r="E74" s="51">
        <f t="shared" ref="E74" si="162">B74-C74-D74</f>
        <v>28697</v>
      </c>
      <c r="F74" s="7">
        <f t="shared" si="157"/>
        <v>0.93117658511259649</v>
      </c>
      <c r="G74" s="4">
        <f t="shared" si="158"/>
        <v>2.0572392757479392</v>
      </c>
      <c r="H74" s="4">
        <f t="shared" si="160"/>
        <v>97.942760724252054</v>
      </c>
    </row>
    <row r="75" spans="1:8" x14ac:dyDescent="0.2">
      <c r="A75" s="5">
        <v>43866</v>
      </c>
      <c r="B75" s="51">
        <v>27636</v>
      </c>
      <c r="C75" s="51">
        <v>564</v>
      </c>
      <c r="D75" s="51">
        <v>1124</v>
      </c>
      <c r="E75" s="51">
        <f t="shared" si="159"/>
        <v>25948</v>
      </c>
      <c r="F75" s="7">
        <f t="shared" si="157"/>
        <v>0.93892024895064408</v>
      </c>
      <c r="G75" s="4">
        <f t="shared" si="158"/>
        <v>2.0408163265306123</v>
      </c>
      <c r="H75" s="4">
        <f t="shared" si="160"/>
        <v>97.959183673469383</v>
      </c>
    </row>
    <row r="76" spans="1:8" x14ac:dyDescent="0.2">
      <c r="A76" s="5">
        <v>43865</v>
      </c>
      <c r="B76" s="51">
        <v>23892</v>
      </c>
      <c r="C76" s="51">
        <v>492</v>
      </c>
      <c r="D76" s="51">
        <v>852</v>
      </c>
      <c r="E76" s="51">
        <f t="shared" si="159"/>
        <v>22548</v>
      </c>
      <c r="F76" s="7">
        <f t="shared" si="157"/>
        <v>0.94374686087393267</v>
      </c>
      <c r="G76" s="4">
        <f t="shared" si="158"/>
        <v>2.0592667001506779</v>
      </c>
      <c r="H76" s="4">
        <f t="shared" si="160"/>
        <v>97.940733299849327</v>
      </c>
    </row>
    <row r="77" spans="1:8" x14ac:dyDescent="0.2">
      <c r="A77" s="5">
        <v>43864</v>
      </c>
      <c r="B77" s="51">
        <v>19881</v>
      </c>
      <c r="C77" s="51">
        <v>426</v>
      </c>
      <c r="D77" s="51">
        <v>623</v>
      </c>
      <c r="E77" s="51">
        <f t="shared" si="159"/>
        <v>18832</v>
      </c>
      <c r="F77" s="7">
        <f t="shared" si="157"/>
        <v>0.94723605452442028</v>
      </c>
      <c r="G77" s="4">
        <f t="shared" si="158"/>
        <v>2.142749358684171</v>
      </c>
      <c r="H77" s="4">
        <f t="shared" si="160"/>
        <v>97.857250641315829</v>
      </c>
    </row>
    <row r="78" spans="1:8" x14ac:dyDescent="0.2">
      <c r="A78" s="5">
        <v>43863</v>
      </c>
      <c r="B78" s="51">
        <v>16787</v>
      </c>
      <c r="C78" s="51">
        <v>362</v>
      </c>
      <c r="D78" s="51">
        <v>472</v>
      </c>
      <c r="E78" s="51">
        <f t="shared" ref="E78" si="163">B78-C78-D78</f>
        <v>15953</v>
      </c>
      <c r="F78" s="7">
        <f t="shared" si="157"/>
        <v>0.9503186989932686</v>
      </c>
      <c r="G78" s="4">
        <f t="shared" si="158"/>
        <v>2.1564305712753917</v>
      </c>
      <c r="H78" s="4">
        <f t="shared" si="160"/>
        <v>97.843569428724606</v>
      </c>
    </row>
    <row r="79" spans="1:8" x14ac:dyDescent="0.2">
      <c r="A79" s="5">
        <v>43862</v>
      </c>
      <c r="B79" s="51">
        <v>12038</v>
      </c>
      <c r="C79" s="51">
        <v>259</v>
      </c>
      <c r="D79" s="51">
        <v>284</v>
      </c>
      <c r="E79" s="51">
        <f t="shared" si="159"/>
        <v>11495</v>
      </c>
      <c r="F79" s="7">
        <f t="shared" si="157"/>
        <v>0.95489283934208335</v>
      </c>
      <c r="G79" s="4">
        <f t="shared" si="158"/>
        <v>2.1515201860774216</v>
      </c>
      <c r="H79" s="4">
        <f t="shared" si="160"/>
        <v>97.84847981392258</v>
      </c>
    </row>
    <row r="80" spans="1:8" x14ac:dyDescent="0.2">
      <c r="A80" s="5">
        <v>43861</v>
      </c>
      <c r="B80" s="51">
        <v>9925</v>
      </c>
      <c r="C80" s="51">
        <v>213</v>
      </c>
      <c r="D80" s="51">
        <v>222</v>
      </c>
      <c r="E80" s="51">
        <f t="shared" si="159"/>
        <v>9490</v>
      </c>
      <c r="F80" s="7">
        <f t="shared" si="157"/>
        <v>0.95617128463476075</v>
      </c>
      <c r="G80" s="4">
        <f t="shared" si="158"/>
        <v>2.1460957178841311</v>
      </c>
      <c r="H80" s="4">
        <f t="shared" si="160"/>
        <v>97.853904282115863</v>
      </c>
    </row>
    <row r="81" spans="1:8" x14ac:dyDescent="0.2">
      <c r="A81" s="5">
        <v>43860</v>
      </c>
      <c r="B81" s="51">
        <v>8235</v>
      </c>
      <c r="C81" s="51">
        <v>171</v>
      </c>
      <c r="D81" s="51">
        <v>143</v>
      </c>
      <c r="E81" s="51">
        <f t="shared" si="159"/>
        <v>7921</v>
      </c>
      <c r="F81" s="7">
        <f t="shared" si="157"/>
        <v>0.96187006678809961</v>
      </c>
      <c r="G81" s="4">
        <f t="shared" si="158"/>
        <v>2.0765027322404372</v>
      </c>
      <c r="H81" s="4">
        <f t="shared" si="160"/>
        <v>97.923497267759558</v>
      </c>
    </row>
    <row r="82" spans="1:8" x14ac:dyDescent="0.2">
      <c r="A82" s="5">
        <v>43859</v>
      </c>
      <c r="B82" s="51">
        <v>6165</v>
      </c>
      <c r="C82" s="51">
        <v>133</v>
      </c>
      <c r="D82" s="51">
        <v>126</v>
      </c>
      <c r="E82" s="51">
        <f t="shared" si="159"/>
        <v>5906</v>
      </c>
      <c r="F82" s="7">
        <f t="shared" si="157"/>
        <v>0.9579886455798865</v>
      </c>
      <c r="G82" s="4">
        <f t="shared" si="158"/>
        <v>2.1573398215733985</v>
      </c>
      <c r="H82" s="4">
        <f t="shared" si="160"/>
        <v>97.842660178426598</v>
      </c>
    </row>
    <row r="83" spans="1:8" x14ac:dyDescent="0.2">
      <c r="A83" s="5">
        <v>43858</v>
      </c>
      <c r="B83" s="51">
        <v>4690</v>
      </c>
      <c r="C83" s="51">
        <v>106</v>
      </c>
      <c r="D83" s="51">
        <v>79</v>
      </c>
      <c r="E83" s="51">
        <f t="shared" si="159"/>
        <v>4505</v>
      </c>
      <c r="F83" s="7">
        <f t="shared" si="157"/>
        <v>0.96055437100213215</v>
      </c>
      <c r="G83" s="4">
        <f t="shared" si="158"/>
        <v>2.2601279317697229</v>
      </c>
      <c r="H83" s="4">
        <f t="shared" si="160"/>
        <v>97.739872068230284</v>
      </c>
    </row>
    <row r="84" spans="1:8" x14ac:dyDescent="0.2">
      <c r="A84" s="5">
        <v>43857</v>
      </c>
      <c r="B84" s="51">
        <v>2927</v>
      </c>
      <c r="C84" s="51">
        <v>82</v>
      </c>
      <c r="D84" s="51">
        <v>61</v>
      </c>
      <c r="E84" s="51">
        <f t="shared" si="159"/>
        <v>2784</v>
      </c>
      <c r="F84" s="7">
        <f t="shared" si="157"/>
        <v>0.95114451656986676</v>
      </c>
      <c r="G84" s="4">
        <f t="shared" si="158"/>
        <v>2.8015032456440041</v>
      </c>
      <c r="H84" s="4">
        <f t="shared" si="160"/>
        <v>97.198496754356</v>
      </c>
    </row>
    <row r="85" spans="1:8" x14ac:dyDescent="0.2">
      <c r="A85" s="5">
        <v>43856</v>
      </c>
      <c r="B85" s="51">
        <v>2118</v>
      </c>
      <c r="C85" s="51">
        <v>56</v>
      </c>
      <c r="D85" s="51">
        <v>52</v>
      </c>
      <c r="E85" s="51">
        <f t="shared" ref="E85" si="164">B85-C85-D85</f>
        <v>2010</v>
      </c>
      <c r="F85" s="7">
        <f t="shared" si="157"/>
        <v>0.94900849858356939</v>
      </c>
      <c r="G85" s="4">
        <f t="shared" si="158"/>
        <v>2.644003777148253</v>
      </c>
      <c r="H85" s="4">
        <f t="shared" si="160"/>
        <v>97.355996222851743</v>
      </c>
    </row>
    <row r="86" spans="1:8" x14ac:dyDescent="0.2">
      <c r="A86" s="5">
        <v>43855</v>
      </c>
      <c r="B86" s="51">
        <v>1438</v>
      </c>
      <c r="C86" s="51">
        <v>42</v>
      </c>
      <c r="D86" s="51">
        <v>39</v>
      </c>
      <c r="E86" s="51">
        <f t="shared" si="159"/>
        <v>1357</v>
      </c>
      <c r="F86" s="7">
        <f t="shared" si="157"/>
        <v>0.94367176634214189</v>
      </c>
      <c r="G86" s="4">
        <f t="shared" si="158"/>
        <v>2.9207232267037551</v>
      </c>
      <c r="H86" s="4">
        <f t="shared" si="160"/>
        <v>97.079276773296243</v>
      </c>
    </row>
    <row r="87" spans="1:8" x14ac:dyDescent="0.2">
      <c r="A87" s="5">
        <v>43854</v>
      </c>
      <c r="B87" s="51">
        <v>939</v>
      </c>
      <c r="C87" s="51">
        <v>26</v>
      </c>
      <c r="D87" s="51">
        <v>34</v>
      </c>
      <c r="E87" s="51">
        <f t="shared" si="159"/>
        <v>879</v>
      </c>
      <c r="F87" s="7">
        <f t="shared" si="157"/>
        <v>0.93610223642172519</v>
      </c>
      <c r="G87" s="4">
        <f t="shared" si="158"/>
        <v>2.7689030883919061</v>
      </c>
      <c r="H87" s="4">
        <f t="shared" si="160"/>
        <v>97.231096911608091</v>
      </c>
    </row>
    <row r="88" spans="1:8" x14ac:dyDescent="0.2">
      <c r="A88" s="5">
        <v>43853</v>
      </c>
      <c r="B88" s="51">
        <v>653</v>
      </c>
      <c r="C88" s="51">
        <v>18</v>
      </c>
      <c r="D88" s="51">
        <v>30</v>
      </c>
      <c r="E88" s="51">
        <f t="shared" si="159"/>
        <v>605</v>
      </c>
      <c r="F88" s="7">
        <f t="shared" si="157"/>
        <v>0.9264931087289433</v>
      </c>
      <c r="G88" s="4">
        <f t="shared" si="158"/>
        <v>2.7565084226646248</v>
      </c>
      <c r="H88" s="4">
        <f t="shared" si="160"/>
        <v>97.243491577335377</v>
      </c>
    </row>
    <row r="89" spans="1:8" x14ac:dyDescent="0.2">
      <c r="A89" s="5">
        <v>43852</v>
      </c>
      <c r="B89" s="51">
        <v>555</v>
      </c>
      <c r="C89" s="51">
        <v>17</v>
      </c>
      <c r="D89" s="51">
        <v>28</v>
      </c>
      <c r="E89" s="51">
        <f t="shared" ref="E89" si="165">B89-C89-D89</f>
        <v>510</v>
      </c>
      <c r="F89" s="7">
        <f t="shared" si="157"/>
        <v>0.91891891891891897</v>
      </c>
      <c r="G89" s="4">
        <f t="shared" si="158"/>
        <v>3.0630630630630629</v>
      </c>
      <c r="H89" s="4">
        <f t="shared" si="160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53"/>
  <sheetViews>
    <sheetView topLeftCell="A21" zoomScaleNormal="100" workbookViewId="0">
      <selection activeCell="A43" sqref="A43:XFD43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42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>N11/N10</f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AVERAGE(C35:C38)</f>
        <v>6.0775000000000003E-2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8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C39" s="67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5">
        <f t="shared" si="19"/>
        <v>483</v>
      </c>
      <c r="O39" s="43">
        <f>N39/N38</f>
        <v>1.1472684085510689</v>
      </c>
    </row>
    <row r="40" spans="1:15" x14ac:dyDescent="0.2">
      <c r="A40" s="11">
        <v>43936</v>
      </c>
      <c r="B40" s="20">
        <v>8447</v>
      </c>
      <c r="C40" s="67">
        <v>5.91E-2</v>
      </c>
      <c r="D40" t="s">
        <v>74</v>
      </c>
      <c r="E40" s="16">
        <f t="shared" si="0"/>
        <v>8961.2645401813134</v>
      </c>
      <c r="L40" s="11">
        <v>43936</v>
      </c>
      <c r="M40" s="20">
        <v>8447</v>
      </c>
      <c r="N40" s="45">
        <f t="shared" ref="N40" si="21">M40-M39</f>
        <v>494</v>
      </c>
      <c r="O40" s="43">
        <f>N40/N39</f>
        <v>1.0227743271221532</v>
      </c>
    </row>
    <row r="41" spans="1:15" x14ac:dyDescent="0.2">
      <c r="A41" s="11">
        <v>43937</v>
      </c>
      <c r="B41" s="20">
        <v>8961</v>
      </c>
      <c r="C41" s="67">
        <v>6.0999999999999999E-2</v>
      </c>
      <c r="D41" t="s">
        <v>74</v>
      </c>
      <c r="E41" s="16">
        <f t="shared" si="0"/>
        <v>9524.6371700314558</v>
      </c>
      <c r="L41" s="11">
        <v>43937</v>
      </c>
      <c r="M41" s="20">
        <v>8961</v>
      </c>
      <c r="N41" s="45">
        <f t="shared" ref="N41" si="22">M41-M40</f>
        <v>514</v>
      </c>
      <c r="O41" s="43">
        <f>N41/N40</f>
        <v>1.0404858299595141</v>
      </c>
    </row>
    <row r="42" spans="1:15" x14ac:dyDescent="0.2">
      <c r="A42" s="11">
        <v>43938</v>
      </c>
      <c r="B42" s="20">
        <v>9525</v>
      </c>
      <c r="C42" s="67">
        <v>4.9700000000000001E-2</v>
      </c>
      <c r="D42" t="s">
        <v>74</v>
      </c>
      <c r="E42" s="16">
        <f t="shared" si="0"/>
        <v>10010.353636379752</v>
      </c>
      <c r="L42" s="11">
        <v>43938</v>
      </c>
      <c r="M42" s="20">
        <v>9525</v>
      </c>
      <c r="N42" s="45">
        <f t="shared" ref="N42" si="23">M42-M41</f>
        <v>564</v>
      </c>
      <c r="O42" s="43">
        <f>N42/N41</f>
        <v>1.0972762645914398</v>
      </c>
    </row>
    <row r="43" spans="1:15" x14ac:dyDescent="0.2">
      <c r="A43" s="11">
        <v>43939</v>
      </c>
      <c r="B43" s="20">
        <v>10010</v>
      </c>
      <c r="D43" t="s">
        <v>74</v>
      </c>
      <c r="E43" s="16"/>
      <c r="L43" s="11">
        <v>43939</v>
      </c>
      <c r="M43" s="20">
        <v>10010</v>
      </c>
      <c r="N43" s="45">
        <f t="shared" ref="N43" si="24">M43-M42</f>
        <v>485</v>
      </c>
      <c r="O43" s="43">
        <f>N43/N42</f>
        <v>0.85992907801418439</v>
      </c>
    </row>
    <row r="44" spans="1:15" x14ac:dyDescent="0.2">
      <c r="A44" s="11"/>
      <c r="B44" s="20"/>
      <c r="D44"/>
      <c r="E44" s="16"/>
      <c r="L44" s="11"/>
      <c r="M44" s="20"/>
      <c r="N44" s="45"/>
      <c r="O44" s="43"/>
    </row>
    <row r="45" spans="1:15" x14ac:dyDescent="0.2">
      <c r="A45" s="11"/>
      <c r="B45" s="20"/>
      <c r="E45" s="16"/>
    </row>
    <row r="46" spans="1:15" x14ac:dyDescent="0.2">
      <c r="A46" s="11"/>
      <c r="B46" s="20"/>
      <c r="E46" s="16"/>
    </row>
    <row r="47" spans="1:15" x14ac:dyDescent="0.2">
      <c r="A47" s="11"/>
      <c r="B47" s="20"/>
      <c r="C47" s="68"/>
      <c r="D47"/>
      <c r="E47" s="16"/>
      <c r="N47" t="s">
        <v>12</v>
      </c>
      <c r="O47" s="42">
        <f>AVERAGE(O2:O43)</f>
        <v>1.2905678467526178</v>
      </c>
    </row>
    <row r="48" spans="1:15" x14ac:dyDescent="0.2">
      <c r="A48" s="11"/>
      <c r="B48" s="20"/>
      <c r="D48"/>
      <c r="E48" s="16"/>
    </row>
    <row r="49" spans="1:5" x14ac:dyDescent="0.2">
      <c r="A49" s="11"/>
      <c r="B49" s="20"/>
      <c r="D49"/>
      <c r="E49" s="16"/>
    </row>
    <row r="50" spans="1:5" x14ac:dyDescent="0.2">
      <c r="A50" s="11"/>
      <c r="B50" s="20"/>
      <c r="D50"/>
      <c r="E50" s="16"/>
    </row>
    <row r="51" spans="1:5" x14ac:dyDescent="0.2">
      <c r="A51" s="11"/>
      <c r="B51" s="20"/>
      <c r="D51"/>
      <c r="E51" s="16"/>
    </row>
    <row r="52" spans="1:5" x14ac:dyDescent="0.2">
      <c r="A52" s="11"/>
      <c r="B52" s="20"/>
      <c r="D52"/>
      <c r="E52" s="16"/>
    </row>
    <row r="53" spans="1:5" x14ac:dyDescent="0.2">
      <c r="A53" s="11"/>
      <c r="B53" s="20"/>
      <c r="D53"/>
      <c r="E53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52"/>
  <sheetViews>
    <sheetView topLeftCell="B27" workbookViewId="0">
      <selection activeCell="C41" sqref="C41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41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>
        <v>43932</v>
      </c>
      <c r="B36" s="70">
        <v>5.8599999999999999E-2</v>
      </c>
      <c r="C36" s="45">
        <f t="shared" si="0"/>
        <v>5.86</v>
      </c>
    </row>
    <row r="37" spans="1:3" x14ac:dyDescent="0.2">
      <c r="A37" s="11">
        <v>43933</v>
      </c>
      <c r="B37" s="67">
        <v>5.8000000000000003E-2</v>
      </c>
      <c r="C37" s="45">
        <f t="shared" si="0"/>
        <v>5.8000000000000007</v>
      </c>
    </row>
    <row r="38" spans="1:3" x14ac:dyDescent="0.2">
      <c r="A38" s="11">
        <v>43934</v>
      </c>
      <c r="B38" s="67">
        <v>6.2700000000000006E-2</v>
      </c>
      <c r="C38" s="45">
        <f t="shared" si="0"/>
        <v>6.2700000000000005</v>
      </c>
    </row>
    <row r="39" spans="1:3" x14ac:dyDescent="0.2">
      <c r="A39" s="11">
        <v>43935</v>
      </c>
      <c r="B39" s="67">
        <v>6.0299999999999999E-2</v>
      </c>
      <c r="C39" s="45">
        <f t="shared" si="0"/>
        <v>6.03</v>
      </c>
    </row>
    <row r="40" spans="1:3" x14ac:dyDescent="0.2">
      <c r="A40" s="11">
        <v>43936</v>
      </c>
      <c r="B40" s="67">
        <v>5.91E-2</v>
      </c>
      <c r="C40" s="45">
        <f t="shared" si="0"/>
        <v>5.91</v>
      </c>
    </row>
    <row r="41" spans="1:3" x14ac:dyDescent="0.2">
      <c r="A41" s="11">
        <v>43937</v>
      </c>
      <c r="B41" s="67">
        <v>6.0999999999999999E-2</v>
      </c>
      <c r="C41" s="45">
        <f t="shared" si="0"/>
        <v>6.1</v>
      </c>
    </row>
    <row r="42" spans="1:3" x14ac:dyDescent="0.2">
      <c r="A42" s="11"/>
      <c r="B42" s="70"/>
    </row>
    <row r="43" spans="1:3" x14ac:dyDescent="0.2">
      <c r="A43" s="11"/>
      <c r="B43" s="70"/>
    </row>
    <row r="44" spans="1:3" x14ac:dyDescent="0.2">
      <c r="A44" s="11"/>
      <c r="B44" s="70"/>
    </row>
    <row r="45" spans="1:3" x14ac:dyDescent="0.2">
      <c r="A45" s="11"/>
      <c r="B45" s="70"/>
    </row>
    <row r="46" spans="1:3" x14ac:dyDescent="0.2">
      <c r="A46" s="11"/>
      <c r="B46" s="70"/>
    </row>
    <row r="47" spans="1:3" x14ac:dyDescent="0.2">
      <c r="A47" s="11"/>
      <c r="B47" s="70"/>
    </row>
    <row r="48" spans="1:3" x14ac:dyDescent="0.2">
      <c r="A48" s="11"/>
      <c r="B48" s="70"/>
    </row>
    <row r="49" spans="1:2" x14ac:dyDescent="0.2">
      <c r="A49" s="11"/>
      <c r="B49" s="70"/>
    </row>
    <row r="50" spans="1:2" x14ac:dyDescent="0.2">
      <c r="A50" s="11"/>
    </row>
    <row r="51" spans="1:2" x14ac:dyDescent="0.2">
      <c r="A51" s="11"/>
      <c r="B51" s="66" t="s">
        <v>12</v>
      </c>
    </row>
    <row r="52" spans="1:2" x14ac:dyDescent="0.2">
      <c r="A52" s="11">
        <v>43922</v>
      </c>
      <c r="B52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2616-E4ED-4244-A63C-9EFDD7513536}">
  <dimension ref="A1:F25"/>
  <sheetViews>
    <sheetView workbookViewId="0">
      <pane ySplit="1" topLeftCell="A2" activePane="bottomLeft" state="frozen"/>
      <selection pane="bottomLeft" activeCell="I26" sqref="I26"/>
    </sheetView>
  </sheetViews>
  <sheetFormatPr baseColWidth="10" defaultRowHeight="16" x14ac:dyDescent="0.2"/>
  <cols>
    <col min="1" max="1" width="12.83203125" bestFit="1" customWidth="1"/>
    <col min="3" max="5" width="10.83203125" style="96"/>
  </cols>
  <sheetData>
    <row r="1" spans="1:6" x14ac:dyDescent="0.2">
      <c r="A1" t="s">
        <v>107</v>
      </c>
      <c r="B1" t="s">
        <v>106</v>
      </c>
      <c r="C1" s="96" t="s">
        <v>103</v>
      </c>
      <c r="D1" s="97" t="s">
        <v>104</v>
      </c>
      <c r="E1" s="96" t="s">
        <v>101</v>
      </c>
      <c r="F1" t="s">
        <v>102</v>
      </c>
    </row>
    <row r="4" spans="1:6" x14ac:dyDescent="0.2">
      <c r="A4" s="11"/>
    </row>
    <row r="5" spans="1:6" x14ac:dyDescent="0.2">
      <c r="A5" s="11">
        <v>43936</v>
      </c>
      <c r="B5" t="s">
        <v>98</v>
      </c>
      <c r="C5" s="96">
        <v>32554</v>
      </c>
      <c r="F5" s="11">
        <v>44000</v>
      </c>
    </row>
    <row r="6" spans="1:6" x14ac:dyDescent="0.2">
      <c r="A6" s="11">
        <v>43937</v>
      </c>
      <c r="B6" t="s">
        <v>98</v>
      </c>
      <c r="C6" s="96">
        <v>34026</v>
      </c>
      <c r="D6" s="96">
        <v>427</v>
      </c>
      <c r="E6" s="11">
        <v>43927</v>
      </c>
      <c r="F6" s="11">
        <v>43929</v>
      </c>
    </row>
    <row r="7" spans="1:6" x14ac:dyDescent="0.2">
      <c r="A7" s="11">
        <v>43938</v>
      </c>
      <c r="B7" t="s">
        <v>98</v>
      </c>
      <c r="C7" s="96">
        <v>35873</v>
      </c>
      <c r="D7" s="96">
        <v>545</v>
      </c>
      <c r="E7" s="11">
        <v>43928</v>
      </c>
      <c r="F7" s="11">
        <v>43991</v>
      </c>
    </row>
    <row r="8" spans="1:6" x14ac:dyDescent="0.2">
      <c r="A8" s="11">
        <v>43939</v>
      </c>
      <c r="B8" t="s">
        <v>98</v>
      </c>
      <c r="C8" s="96">
        <v>37670</v>
      </c>
      <c r="D8" s="96">
        <v>632</v>
      </c>
      <c r="E8" s="11">
        <v>43929</v>
      </c>
      <c r="F8" s="11">
        <v>44005</v>
      </c>
    </row>
    <row r="9" spans="1:6" x14ac:dyDescent="0.2">
      <c r="A9" s="11"/>
      <c r="E9" s="11"/>
      <c r="F9" s="11"/>
    </row>
    <row r="10" spans="1:6" x14ac:dyDescent="0.2">
      <c r="A10" s="11"/>
      <c r="E10" s="11"/>
      <c r="F10" s="11"/>
    </row>
    <row r="11" spans="1:6" x14ac:dyDescent="0.2">
      <c r="A11" s="11">
        <v>43937</v>
      </c>
      <c r="B11" t="s">
        <v>105</v>
      </c>
      <c r="C11" s="96">
        <v>10918</v>
      </c>
      <c r="D11" s="96">
        <v>152</v>
      </c>
      <c r="E11" s="11">
        <v>43929</v>
      </c>
      <c r="F11" s="11">
        <v>43981</v>
      </c>
    </row>
    <row r="12" spans="1:6" x14ac:dyDescent="0.2">
      <c r="A12" s="11">
        <v>43938</v>
      </c>
      <c r="B12" t="s">
        <v>105</v>
      </c>
      <c r="C12" s="96">
        <v>11509</v>
      </c>
      <c r="D12" s="96">
        <v>180</v>
      </c>
      <c r="E12" s="11">
        <v>43930</v>
      </c>
      <c r="F12" s="11">
        <v>43985</v>
      </c>
    </row>
    <row r="13" spans="1:6" x14ac:dyDescent="0.2">
      <c r="A13" s="11">
        <v>43939</v>
      </c>
      <c r="B13" t="s">
        <v>105</v>
      </c>
      <c r="C13" s="96">
        <v>12064</v>
      </c>
      <c r="D13" s="96">
        <v>198</v>
      </c>
      <c r="E13" s="11">
        <v>43931</v>
      </c>
      <c r="F13" s="11">
        <v>43992</v>
      </c>
    </row>
    <row r="14" spans="1:6" x14ac:dyDescent="0.2">
      <c r="A14" s="11"/>
      <c r="E14" s="11"/>
      <c r="F14" s="11"/>
    </row>
    <row r="15" spans="1:6" x14ac:dyDescent="0.2">
      <c r="A15" s="11"/>
      <c r="E15" s="11"/>
      <c r="F15" s="11"/>
    </row>
    <row r="16" spans="1:6" x14ac:dyDescent="0.2">
      <c r="A16" s="11">
        <v>43936</v>
      </c>
      <c r="B16" t="s">
        <v>99</v>
      </c>
      <c r="C16" s="96">
        <v>3261</v>
      </c>
      <c r="F16" s="11">
        <v>44018</v>
      </c>
    </row>
    <row r="17" spans="1:6" x14ac:dyDescent="0.2">
      <c r="A17" s="11">
        <v>43937</v>
      </c>
      <c r="B17" t="s">
        <v>99</v>
      </c>
      <c r="C17" s="96">
        <v>3417</v>
      </c>
      <c r="D17" s="96">
        <v>110</v>
      </c>
      <c r="E17" s="11">
        <v>43925</v>
      </c>
      <c r="F17" s="11">
        <v>44010</v>
      </c>
    </row>
    <row r="18" spans="1:6" x14ac:dyDescent="0.2">
      <c r="A18" s="11">
        <v>43938</v>
      </c>
      <c r="B18" t="s">
        <v>99</v>
      </c>
      <c r="C18" s="96">
        <v>3718</v>
      </c>
      <c r="D18" s="96">
        <v>150</v>
      </c>
      <c r="E18" s="11">
        <v>43927</v>
      </c>
      <c r="F18" s="11">
        <v>44002</v>
      </c>
    </row>
    <row r="19" spans="1:6" x14ac:dyDescent="0.2">
      <c r="A19" s="11">
        <v>43939</v>
      </c>
      <c r="B19" t="s">
        <v>99</v>
      </c>
      <c r="C19" s="96">
        <v>4671</v>
      </c>
      <c r="D19" s="96">
        <v>160</v>
      </c>
      <c r="E19" s="11">
        <v>43929</v>
      </c>
      <c r="F19" s="11">
        <v>44031</v>
      </c>
    </row>
    <row r="20" spans="1:6" x14ac:dyDescent="0.2">
      <c r="A20" s="11"/>
      <c r="E20" s="11"/>
      <c r="F20" s="11"/>
    </row>
    <row r="21" spans="1:6" x14ac:dyDescent="0.2">
      <c r="A21" s="11"/>
      <c r="E21" s="11"/>
      <c r="F21" s="11"/>
    </row>
    <row r="22" spans="1:6" x14ac:dyDescent="0.2">
      <c r="A22" s="11">
        <v>43936</v>
      </c>
      <c r="B22" t="s">
        <v>100</v>
      </c>
      <c r="C22" s="96">
        <v>749463</v>
      </c>
      <c r="F22" s="11">
        <v>44001</v>
      </c>
    </row>
    <row r="23" spans="1:6" x14ac:dyDescent="0.2">
      <c r="A23" s="11">
        <v>43937</v>
      </c>
      <c r="B23" t="s">
        <v>100</v>
      </c>
      <c r="C23" s="96">
        <v>773719</v>
      </c>
      <c r="D23" s="96">
        <v>11257</v>
      </c>
      <c r="E23" s="11">
        <v>43928</v>
      </c>
      <c r="F23" s="11">
        <v>44009</v>
      </c>
    </row>
    <row r="24" spans="1:6" x14ac:dyDescent="0.2">
      <c r="A24" s="11">
        <v>43938</v>
      </c>
      <c r="B24" t="s">
        <v>100</v>
      </c>
      <c r="C24" s="96">
        <v>800877</v>
      </c>
      <c r="D24" s="96">
        <v>12080</v>
      </c>
      <c r="E24" s="11">
        <v>43928</v>
      </c>
      <c r="F24" s="11">
        <v>44008</v>
      </c>
    </row>
    <row r="25" spans="1:6" x14ac:dyDescent="0.2">
      <c r="A25" s="11">
        <v>43939</v>
      </c>
      <c r="B25" t="s">
        <v>100</v>
      </c>
      <c r="C25" s="96">
        <v>827220</v>
      </c>
      <c r="D25" s="96">
        <v>12710</v>
      </c>
      <c r="E25" s="11">
        <v>43928</v>
      </c>
      <c r="F25" s="11">
        <v>44010</v>
      </c>
    </row>
  </sheetData>
  <sortState xmlns:xlrd2="http://schemas.microsoft.com/office/spreadsheetml/2017/richdata2" ref="A5:G23">
    <sortCondition ref="B5:B2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F6" workbookViewId="0">
      <selection activeCell="F32" sqref="F32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29">
        <v>579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95">
        <v>606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29">
        <v>649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44">
        <f t="shared" ref="B34:B68" si="0">B35*EXP(0.1599)</f>
        <v>761.53239822607327</v>
      </c>
      <c r="I36" s="34">
        <v>51000</v>
      </c>
      <c r="J36" s="34">
        <v>1150</v>
      </c>
    </row>
    <row r="37" spans="1:10" x14ac:dyDescent="0.2">
      <c r="A37" s="11">
        <v>43941</v>
      </c>
      <c r="B37" s="44">
        <f t="shared" si="0"/>
        <v>893.57718574415208</v>
      </c>
      <c r="I37" s="34">
        <v>77063</v>
      </c>
      <c r="J37" s="34">
        <v>1349</v>
      </c>
    </row>
    <row r="38" spans="1:10" x14ac:dyDescent="0.2">
      <c r="A38" s="11">
        <v>43942</v>
      </c>
      <c r="B38" s="44">
        <f t="shared" si="0"/>
        <v>1048.5176845298142</v>
      </c>
      <c r="I38" s="34">
        <v>116445</v>
      </c>
      <c r="J38" s="34">
        <v>1583</v>
      </c>
    </row>
    <row r="39" spans="1:10" x14ac:dyDescent="0.2">
      <c r="A39" s="11">
        <v>43943</v>
      </c>
      <c r="B39" s="44">
        <f t="shared" si="0"/>
        <v>1230.3238626848056</v>
      </c>
      <c r="I39" s="34">
        <v>175953</v>
      </c>
      <c r="J39" s="34">
        <v>1858</v>
      </c>
    </row>
    <row r="40" spans="1:10" x14ac:dyDescent="0.2">
      <c r="A40" s="11">
        <v>43944</v>
      </c>
      <c r="B40" s="44">
        <f t="shared" si="0"/>
        <v>1443.6540550772359</v>
      </c>
      <c r="I40" s="34">
        <v>265873</v>
      </c>
      <c r="J40" s="34">
        <v>2180</v>
      </c>
    </row>
    <row r="41" spans="1:10" x14ac:dyDescent="0.2">
      <c r="A41" s="11">
        <v>43945</v>
      </c>
      <c r="B41" s="44">
        <f t="shared" si="0"/>
        <v>1693.9743216822237</v>
      </c>
      <c r="I41" s="34">
        <v>401745</v>
      </c>
      <c r="J41" s="34">
        <v>2558</v>
      </c>
    </row>
    <row r="42" spans="1:10" x14ac:dyDescent="0.2">
      <c r="A42" s="11">
        <v>43946</v>
      </c>
      <c r="B42" s="44">
        <f t="shared" si="0"/>
        <v>1987.6985018860548</v>
      </c>
      <c r="I42" s="34">
        <v>607054</v>
      </c>
      <c r="J42" s="34">
        <v>3002</v>
      </c>
    </row>
    <row r="43" spans="1:10" x14ac:dyDescent="0.2">
      <c r="A43" s="11">
        <v>43947</v>
      </c>
      <c r="B43" s="44">
        <f t="shared" si="0"/>
        <v>2332.3525532999388</v>
      </c>
      <c r="I43" s="34">
        <v>917284</v>
      </c>
      <c r="J43" s="34">
        <v>3522</v>
      </c>
    </row>
    <row r="44" spans="1:10" x14ac:dyDescent="0.2">
      <c r="A44" s="11">
        <v>43948</v>
      </c>
      <c r="B44" s="44">
        <f t="shared" si="0"/>
        <v>2736.7673858601047</v>
      </c>
      <c r="I44" s="34">
        <v>1386056</v>
      </c>
      <c r="J44" s="34">
        <v>4133</v>
      </c>
    </row>
    <row r="45" spans="1:10" x14ac:dyDescent="0.2">
      <c r="A45" s="11">
        <v>43949</v>
      </c>
      <c r="B45" s="44">
        <f t="shared" si="0"/>
        <v>3211.305132112399</v>
      </c>
      <c r="I45" s="34">
        <v>2094389</v>
      </c>
      <c r="J45" s="34">
        <v>4850</v>
      </c>
    </row>
    <row r="46" spans="1:10" x14ac:dyDescent="0.2">
      <c r="A46" s="11">
        <v>43950</v>
      </c>
      <c r="B46" s="44">
        <f t="shared" si="0"/>
        <v>3768.1246512993102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si="0"/>
        <v>4421.4930701367484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5188.1513427445325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6087.7431963021054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7143.3184531038569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8381.9236254002226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9835.2949155605766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11540.671377977736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13541.749077982107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15889.8006957341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18644.989262182924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21877.909688335203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25671.397585718569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30122.651724602911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35345.724512735927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41474.444306967482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48665.84443478992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57104.186786013204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67005.683069186867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78624.034703319063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92256.933290953122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108253.68823119013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127024.17691142661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30"/>
  <sheetViews>
    <sheetView topLeftCell="AD1" workbookViewId="0">
      <selection activeCell="AD16" sqref="Q16:AD16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37" t="s">
        <v>69</v>
      </c>
      <c r="AI1" s="37" t="s">
        <v>70</v>
      </c>
      <c r="AJ1" s="37" t="s">
        <v>21</v>
      </c>
      <c r="AK1" s="37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51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51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51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51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51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51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51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51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51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51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51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  <row r="28" spans="19:51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6" t="s">
        <v>43</v>
      </c>
      <c r="AO28" s="57" t="s">
        <v>44</v>
      </c>
      <c r="AP28" s="57" t="s">
        <v>45</v>
      </c>
      <c r="AQ28" s="57" t="s">
        <v>46</v>
      </c>
      <c r="AR28" s="57" t="s">
        <v>47</v>
      </c>
      <c r="AS28" s="57" t="s">
        <v>48</v>
      </c>
      <c r="AT28" s="57" t="s">
        <v>49</v>
      </c>
      <c r="AU28" s="57" t="s">
        <v>50</v>
      </c>
      <c r="AV28" s="57" t="s">
        <v>51</v>
      </c>
    </row>
    <row r="29" spans="19:51" x14ac:dyDescent="0.2">
      <c r="AK29" s="40" t="s">
        <v>38</v>
      </c>
      <c r="AL29" s="40" t="s">
        <v>39</v>
      </c>
      <c r="AM29" s="40" t="s">
        <v>39</v>
      </c>
      <c r="AN29" s="40" t="s">
        <v>40</v>
      </c>
      <c r="AO29" s="40" t="s">
        <v>41</v>
      </c>
      <c r="AP29" s="56" t="s">
        <v>43</v>
      </c>
      <c r="AQ29" s="57" t="s">
        <v>44</v>
      </c>
      <c r="AR29" s="57" t="s">
        <v>45</v>
      </c>
      <c r="AS29" s="57" t="s">
        <v>46</v>
      </c>
      <c r="AT29" s="57" t="s">
        <v>47</v>
      </c>
      <c r="AU29" s="57" t="s">
        <v>48</v>
      </c>
      <c r="AV29" s="57" t="s">
        <v>49</v>
      </c>
      <c r="AW29" s="57" t="s">
        <v>50</v>
      </c>
      <c r="AX29" s="57" t="s">
        <v>51</v>
      </c>
    </row>
    <row r="30" spans="19:51" x14ac:dyDescent="0.2">
      <c r="AL30" s="40" t="s">
        <v>38</v>
      </c>
      <c r="AM30" s="40" t="s">
        <v>39</v>
      </c>
      <c r="AN30" s="40" t="s">
        <v>39</v>
      </c>
      <c r="AO30" s="40" t="s">
        <v>40</v>
      </c>
      <c r="AP30" s="40" t="s">
        <v>41</v>
      </c>
      <c r="AQ30" s="56" t="s">
        <v>43</v>
      </c>
      <c r="AR30" s="57" t="s">
        <v>44</v>
      </c>
      <c r="AS30" s="57" t="s">
        <v>45</v>
      </c>
      <c r="AT30" s="57" t="s">
        <v>46</v>
      </c>
      <c r="AU30" s="57" t="s">
        <v>47</v>
      </c>
      <c r="AV30" s="57" t="s">
        <v>48</v>
      </c>
      <c r="AW30" s="57" t="s">
        <v>49</v>
      </c>
      <c r="AX30" s="57" t="s">
        <v>50</v>
      </c>
      <c r="AY30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K125"/>
  <sheetViews>
    <sheetView topLeftCell="A50" zoomScaleNormal="110" workbookViewId="0">
      <selection activeCell="AJ53" sqref="A53:AJ53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22" width="12.6640625" hidden="1" customWidth="1"/>
    <col min="23" max="30" width="11.1640625" hidden="1" customWidth="1"/>
    <col min="31" max="34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89" t="s">
        <v>19</v>
      </c>
      <c r="E2" s="89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2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37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37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  <c r="AH50" s="11">
        <v>43936</v>
      </c>
    </row>
    <row r="51" spans="1:37" x14ac:dyDescent="0.2">
      <c r="A51" s="11">
        <v>43937</v>
      </c>
      <c r="B51" s="14">
        <f t="shared" si="0"/>
        <v>29632511.837441351</v>
      </c>
      <c r="C51" s="19">
        <v>1907765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  <c r="AH51" s="14">
        <v>2086432</v>
      </c>
      <c r="AI51" s="11">
        <v>43937</v>
      </c>
    </row>
    <row r="52" spans="1:37" x14ac:dyDescent="0.2">
      <c r="A52" s="11">
        <v>43938</v>
      </c>
      <c r="B52" s="14">
        <f t="shared" si="0"/>
        <v>35558247.674849175</v>
      </c>
      <c r="C52" s="91">
        <v>1990380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  <c r="AH52" s="24">
        <v>2377277</v>
      </c>
      <c r="AI52" s="14">
        <v>2269182</v>
      </c>
      <c r="AJ52" s="11">
        <v>43938</v>
      </c>
    </row>
    <row r="53" spans="1:37" x14ac:dyDescent="0.2">
      <c r="A53" s="11">
        <v>43939</v>
      </c>
      <c r="B53" s="14">
        <f t="shared" si="0"/>
        <v>42668977.393550977</v>
      </c>
      <c r="C53" s="19">
        <v>2076027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  <c r="AH53" s="24">
        <v>2708664</v>
      </c>
      <c r="AI53" s="24">
        <v>2585501</v>
      </c>
      <c r="AJ53" s="14">
        <v>2267835</v>
      </c>
      <c r="AK53" s="11">
        <v>43939</v>
      </c>
    </row>
    <row r="54" spans="1:37" x14ac:dyDescent="0.2">
      <c r="A54" s="11">
        <v>43940</v>
      </c>
      <c r="B54" s="14">
        <f t="shared" si="0"/>
        <v>51201669.11653322</v>
      </c>
      <c r="C54" s="15">
        <f t="shared" ref="C52:C81" si="2">C53*EXP(0.1305)</f>
        <v>2365420.8869634089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  <c r="AH54" s="24">
        <v>3086247</v>
      </c>
      <c r="AI54" s="24">
        <v>2945914</v>
      </c>
      <c r="AJ54" s="24">
        <v>2583966</v>
      </c>
      <c r="AK54" s="14">
        <v>2365421</v>
      </c>
    </row>
    <row r="55" spans="1:37" x14ac:dyDescent="0.2">
      <c r="A55" s="11">
        <v>43941</v>
      </c>
      <c r="B55" s="14">
        <f t="shared" si="0"/>
        <v>61440678.461518139</v>
      </c>
      <c r="C55" s="15">
        <f t="shared" si="2"/>
        <v>2695155.685587307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  <c r="AH55" s="24">
        <v>3516463</v>
      </c>
      <c r="AI55" s="24">
        <v>3356569</v>
      </c>
      <c r="AJ55" s="24">
        <v>2944166</v>
      </c>
      <c r="AK55" s="24">
        <v>2695156</v>
      </c>
    </row>
    <row r="56" spans="1:37" x14ac:dyDescent="0.2">
      <c r="A56" s="11">
        <v>43942</v>
      </c>
      <c r="B56" s="14">
        <f t="shared" si="0"/>
        <v>73727224.814097136</v>
      </c>
      <c r="C56" s="15">
        <f t="shared" si="2"/>
        <v>3070854.8358505941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  <c r="AH56" s="24">
        <v>4006651</v>
      </c>
      <c r="AI56" s="24">
        <v>3824468</v>
      </c>
      <c r="AJ56" s="24">
        <v>3354577</v>
      </c>
      <c r="AK56" s="24">
        <v>3070855</v>
      </c>
    </row>
    <row r="57" spans="1:37" x14ac:dyDescent="0.2">
      <c r="A57" s="11">
        <v>43943</v>
      </c>
      <c r="B57" s="14">
        <f t="shared" si="0"/>
        <v>88470762.610359848</v>
      </c>
      <c r="C57" s="15">
        <f t="shared" si="2"/>
        <v>3498925.6736803451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  <c r="AH57" s="24">
        <v>4565170</v>
      </c>
      <c r="AI57" s="24">
        <v>4357590</v>
      </c>
      <c r="AJ57" s="24">
        <v>3822198</v>
      </c>
      <c r="AK57" s="24">
        <v>3498926</v>
      </c>
    </row>
    <row r="58" spans="1:37" x14ac:dyDescent="0.2">
      <c r="A58" s="11">
        <v>43944</v>
      </c>
      <c r="B58" s="14">
        <f t="shared" si="0"/>
        <v>106162626.58189809</v>
      </c>
      <c r="C58" s="15">
        <f t="shared" si="2"/>
        <v>3986668.7044320735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  <c r="AH58" s="24">
        <v>5201545</v>
      </c>
      <c r="AI58" s="24">
        <v>4965030</v>
      </c>
      <c r="AJ58" s="24">
        <v>4355004</v>
      </c>
      <c r="AK58" s="24">
        <v>3986669</v>
      </c>
    </row>
    <row r="59" spans="1:37" x14ac:dyDescent="0.2">
      <c r="A59" s="11">
        <v>43945</v>
      </c>
      <c r="B59" s="14">
        <f t="shared" si="0"/>
        <v>127392405.69683719</v>
      </c>
      <c r="C59" s="15">
        <f t="shared" si="2"/>
        <v>4542402.1088680346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  <c r="AH59" s="24">
        <v>5926629</v>
      </c>
      <c r="AI59" s="24">
        <v>5657144</v>
      </c>
      <c r="AJ59" s="24">
        <v>4962083</v>
      </c>
      <c r="AK59" s="24">
        <v>4542402</v>
      </c>
    </row>
    <row r="60" spans="1:37" x14ac:dyDescent="0.2">
      <c r="A60" s="11">
        <v>43946</v>
      </c>
      <c r="B60" s="14">
        <f t="shared" si="0"/>
        <v>152867591.46551439</v>
      </c>
      <c r="C60" s="15">
        <f t="shared" si="2"/>
        <v>5175603.6050124038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  <c r="AH60" s="24">
        <v>6752789</v>
      </c>
      <c r="AI60" s="24">
        <v>6445739</v>
      </c>
      <c r="AJ60" s="24">
        <v>5653787</v>
      </c>
      <c r="AK60" s="24">
        <v>5175604</v>
      </c>
    </row>
    <row r="61" spans="1:37" x14ac:dyDescent="0.2">
      <c r="A61" s="11">
        <v>43947</v>
      </c>
      <c r="B61" s="14">
        <f t="shared" si="0"/>
        <v>183437155.39903322</v>
      </c>
      <c r="C61" s="15">
        <f t="shared" si="2"/>
        <v>5897072.0852568178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  <c r="AH61" s="24">
        <v>7694114</v>
      </c>
      <c r="AI61" s="24">
        <v>7344261</v>
      </c>
      <c r="AJ61" s="24">
        <v>6441913</v>
      </c>
      <c r="AK61" s="24">
        <v>5897072</v>
      </c>
    </row>
    <row r="62" spans="1:37" x14ac:dyDescent="0.2">
      <c r="A62" s="11">
        <v>43948</v>
      </c>
      <c r="B62" s="14">
        <f t="shared" si="0"/>
        <v>220119841.34962988</v>
      </c>
      <c r="C62" s="15">
        <f t="shared" si="2"/>
        <v>6719111.7853454417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  <c r="AH62" s="24">
        <v>8766658</v>
      </c>
      <c r="AI62" s="24">
        <v>8368036</v>
      </c>
      <c r="AJ62" s="24">
        <v>7339903</v>
      </c>
      <c r="AK62" s="24">
        <v>6719112</v>
      </c>
    </row>
    <row r="63" spans="1:37" x14ac:dyDescent="0.2">
      <c r="A63" s="11">
        <v>43949</v>
      </c>
      <c r="B63" s="14">
        <f t="shared" si="0"/>
        <v>264138115.58725026</v>
      </c>
      <c r="C63" s="15">
        <f t="shared" si="2"/>
        <v>7655742.1261371393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  <c r="AH63" s="24">
        <v>9988712</v>
      </c>
      <c r="AI63" s="24">
        <v>9534523</v>
      </c>
      <c r="AJ63" s="24">
        <v>8363070</v>
      </c>
      <c r="AK63" s="24">
        <v>7655742</v>
      </c>
    </row>
    <row r="64" spans="1:37" x14ac:dyDescent="0.2">
      <c r="A64" s="11">
        <v>43950</v>
      </c>
      <c r="B64" s="14">
        <f t="shared" si="0"/>
        <v>316958906.01322615</v>
      </c>
      <c r="C64" s="15">
        <f t="shared" si="2"/>
        <v>8722936.806877004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  <c r="AH64" s="24">
        <v>11381118</v>
      </c>
      <c r="AI64" s="24">
        <v>10863616</v>
      </c>
      <c r="AJ64" s="24">
        <v>9528865</v>
      </c>
      <c r="AK64" s="24">
        <v>8722937</v>
      </c>
    </row>
    <row r="65" spans="1:37" x14ac:dyDescent="0.2">
      <c r="A65" s="11">
        <v>43951</v>
      </c>
      <c r="B65" s="14">
        <f t="shared" si="0"/>
        <v>380342488.16284955</v>
      </c>
      <c r="C65" s="15">
        <f t="shared" si="2"/>
        <v>9938896.2275773715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  <c r="AH65" s="24">
        <v>12967622</v>
      </c>
      <c r="AI65" s="24">
        <v>12377982</v>
      </c>
      <c r="AJ65" s="24">
        <v>10857169</v>
      </c>
      <c r="AK65" s="24">
        <v>9938896</v>
      </c>
    </row>
    <row r="66" spans="1:37" x14ac:dyDescent="0.2">
      <c r="A66" s="11">
        <v>43952</v>
      </c>
      <c r="B66" s="14">
        <f t="shared" si="0"/>
        <v>456401147.14388531</v>
      </c>
      <c r="C66" s="15">
        <f t="shared" si="2"/>
        <v>11324357.886517538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  <c r="AH66" s="24">
        <v>14775282</v>
      </c>
      <c r="AI66" s="24">
        <v>14103447</v>
      </c>
      <c r="AJ66" s="24">
        <v>12370636</v>
      </c>
      <c r="AK66" s="24">
        <v>11324358</v>
      </c>
    </row>
    <row r="67" spans="1:37" x14ac:dyDescent="0.2">
      <c r="A67" s="11">
        <v>43953</v>
      </c>
      <c r="B67" s="14">
        <f t="shared" si="0"/>
        <v>547669570.44532645</v>
      </c>
      <c r="C67" s="15">
        <f t="shared" si="2"/>
        <v>12902950.046515478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  <c r="AH67" s="24">
        <v>16834926</v>
      </c>
      <c r="AI67" s="24">
        <v>16069439</v>
      </c>
      <c r="AJ67" s="24">
        <v>14095077</v>
      </c>
      <c r="AK67" s="24">
        <v>12902950</v>
      </c>
    </row>
    <row r="68" spans="1:37" x14ac:dyDescent="0.2">
      <c r="A68" s="11">
        <v>43954</v>
      </c>
      <c r="B68" s="14">
        <f t="shared" si="0"/>
        <v>657189317.48698807</v>
      </c>
      <c r="C68" s="15">
        <f t="shared" si="2"/>
        <v>14701594.701549256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  <c r="AH68" s="24">
        <v>19181680</v>
      </c>
      <c r="AI68" s="24">
        <v>18309485</v>
      </c>
      <c r="AJ68" s="24">
        <v>16059902</v>
      </c>
      <c r="AK68" s="24">
        <v>14701595</v>
      </c>
    </row>
    <row r="69" spans="1:37" x14ac:dyDescent="0.2">
      <c r="A69" s="11">
        <v>43955</v>
      </c>
      <c r="B69" s="14">
        <f t="shared" si="0"/>
        <v>788610180.89397264</v>
      </c>
      <c r="C69" s="15">
        <f t="shared" si="2"/>
        <v>16750966.716095308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  <c r="AH69" s="24">
        <v>21855567</v>
      </c>
      <c r="AI69" s="24">
        <v>20861790</v>
      </c>
      <c r="AJ69" s="24">
        <v>18298619</v>
      </c>
      <c r="AK69" s="24">
        <v>16750967</v>
      </c>
    </row>
    <row r="70" spans="1:37" x14ac:dyDescent="0.2">
      <c r="A70" s="11">
        <v>43956</v>
      </c>
      <c r="B70" s="14">
        <f t="shared" si="0"/>
        <v>946311817.4040277</v>
      </c>
      <c r="C70" s="15">
        <f t="shared" si="2"/>
        <v>19086016.967544593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  <c r="AH70" s="24">
        <v>24902188</v>
      </c>
      <c r="AI70" s="24">
        <v>23769881</v>
      </c>
      <c r="AJ70" s="24">
        <v>20849408</v>
      </c>
      <c r="AK70" s="24">
        <v>19086017</v>
      </c>
    </row>
    <row r="71" spans="1:37" x14ac:dyDescent="0.2">
      <c r="A71" s="11">
        <v>43957</v>
      </c>
      <c r="B71" s="14">
        <f t="shared" si="0"/>
        <v>1135549701.8100419</v>
      </c>
      <c r="C71" s="15">
        <f t="shared" si="2"/>
        <v>21746568.413593851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  <c r="AH71" s="24">
        <v>28373501</v>
      </c>
      <c r="AI71" s="24">
        <v>27083353</v>
      </c>
      <c r="AJ71" s="24">
        <v>23755773</v>
      </c>
      <c r="AK71" s="24">
        <v>21746568</v>
      </c>
    </row>
    <row r="72" spans="1:37" x14ac:dyDescent="0.2">
      <c r="A72" s="11">
        <v>43958</v>
      </c>
      <c r="B72" s="14">
        <f t="shared" si="0"/>
        <v>1362630267.9155223</v>
      </c>
      <c r="C72" s="15">
        <f t="shared" si="2"/>
        <v>24777995.250203207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  <c r="AH72" s="24">
        <v>32328709</v>
      </c>
      <c r="AI72" s="24">
        <v>30858717</v>
      </c>
      <c r="AJ72" s="24">
        <v>27067279</v>
      </c>
      <c r="AK72" s="24">
        <v>24777995</v>
      </c>
    </row>
    <row r="73" spans="1:37" x14ac:dyDescent="0.2">
      <c r="A73" s="11">
        <v>43959</v>
      </c>
      <c r="B73" s="14">
        <f t="shared" si="0"/>
        <v>1635121073.1506429</v>
      </c>
      <c r="C73" s="15">
        <f t="shared" si="2"/>
        <v>28231996.742773961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  <c r="AH73" s="24">
        <v>36835264</v>
      </c>
      <c r="AI73" s="24">
        <v>35160358</v>
      </c>
      <c r="AJ73" s="24">
        <v>30840402</v>
      </c>
      <c r="AK73" s="24">
        <v>28231997</v>
      </c>
    </row>
    <row r="74" spans="1:37" x14ac:dyDescent="0.2">
      <c r="A74" s="11">
        <v>43960</v>
      </c>
      <c r="B74" s="14">
        <f t="shared" si="0"/>
        <v>1962102990.6749904</v>
      </c>
      <c r="C74" s="15">
        <f t="shared" si="2"/>
        <v>32167478.927798364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  <c r="AH74" s="24">
        <v>41970024</v>
      </c>
      <c r="AI74" s="24">
        <v>40061639</v>
      </c>
      <c r="AJ74" s="24">
        <v>35139490</v>
      </c>
      <c r="AK74" s="24">
        <v>32167479</v>
      </c>
    </row>
    <row r="75" spans="1:37" x14ac:dyDescent="0.2">
      <c r="A75" s="11">
        <v>43961</v>
      </c>
      <c r="B75" s="14">
        <f t="shared" si="0"/>
        <v>2354472833.3771877</v>
      </c>
      <c r="C75" s="15">
        <f t="shared" si="2"/>
        <v>36651559.221902974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  <c r="AH75" s="24">
        <v>47820559</v>
      </c>
      <c r="AI75" s="24">
        <v>45646150</v>
      </c>
      <c r="AJ75" s="24">
        <v>40037863</v>
      </c>
      <c r="AK75" s="24">
        <v>36651559</v>
      </c>
    </row>
    <row r="76" spans="1:37" x14ac:dyDescent="0.2">
      <c r="A76" s="11">
        <v>43962</v>
      </c>
      <c r="B76" s="14">
        <f t="shared" si="0"/>
        <v>2825306494.846199</v>
      </c>
      <c r="C76" s="15">
        <f t="shared" si="2"/>
        <v>41760711.071323082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  <c r="AH76" s="24">
        <v>54486646</v>
      </c>
      <c r="AI76" s="24">
        <v>52009129</v>
      </c>
      <c r="AJ76" s="24">
        <v>45619058</v>
      </c>
      <c r="AK76" s="24">
        <v>41760711</v>
      </c>
    </row>
    <row r="77" spans="1:37" x14ac:dyDescent="0.2">
      <c r="A77" s="11">
        <v>43963</v>
      </c>
      <c r="B77" s="14">
        <f t="shared" si="0"/>
        <v>3390294709.1432157</v>
      </c>
      <c r="C77" s="15">
        <f t="shared" si="2"/>
        <v>47582068.163155727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  <c r="AH77" s="24">
        <v>62081973</v>
      </c>
      <c r="AI77" s="24">
        <v>59259094</v>
      </c>
      <c r="AJ77" s="24">
        <v>51978261</v>
      </c>
      <c r="AK77" s="24">
        <v>47582068</v>
      </c>
    </row>
    <row r="78" spans="1:37" x14ac:dyDescent="0.2">
      <c r="A78" s="11">
        <v>43964</v>
      </c>
      <c r="B78" s="14">
        <f t="shared" si="0"/>
        <v>4068265951.2557364</v>
      </c>
      <c r="C78" s="15">
        <f t="shared" si="2"/>
        <v>54214910.440974608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  <c r="AH78" s="24">
        <v>70736072</v>
      </c>
      <c r="AI78" s="24">
        <v>67519690</v>
      </c>
      <c r="AJ78" s="24">
        <v>59223924</v>
      </c>
      <c r="AK78" s="24">
        <v>54214910</v>
      </c>
    </row>
    <row r="79" spans="1:37" x14ac:dyDescent="0.2">
      <c r="A79" s="11">
        <v>43965</v>
      </c>
      <c r="B79" s="14">
        <f t="shared" si="0"/>
        <v>4881813904.1161413</v>
      </c>
      <c r="C79" s="15">
        <f t="shared" si="2"/>
        <v>61772357.267960355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  <c r="AH79" s="24">
        <v>80596535</v>
      </c>
      <c r="AI79" s="24">
        <v>76931795</v>
      </c>
      <c r="AJ79" s="24">
        <v>67479617</v>
      </c>
      <c r="AK79" s="24">
        <v>61772357</v>
      </c>
    </row>
    <row r="80" spans="1:37" x14ac:dyDescent="0.2">
      <c r="A80" s="11">
        <v>43966</v>
      </c>
      <c r="B80" s="14">
        <f t="shared" si="0"/>
        <v>5858050402.7927465</v>
      </c>
      <c r="C80" s="15">
        <f t="shared" si="2"/>
        <v>70383296.613483042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  <c r="AH80" s="24">
        <v>91831525</v>
      </c>
      <c r="AI80" s="24">
        <v>87655929</v>
      </c>
      <c r="AJ80" s="24">
        <v>76886136</v>
      </c>
      <c r="AK80" s="24">
        <v>70383297</v>
      </c>
    </row>
    <row r="81" spans="1:37" x14ac:dyDescent="0.2">
      <c r="A81" s="11">
        <v>43967</v>
      </c>
      <c r="B81" s="14">
        <f t="shared" si="0"/>
        <v>7029508948.0419989</v>
      </c>
      <c r="C81" s="15">
        <f t="shared" si="2"/>
        <v>80194583.164319992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  <c r="AH81" s="24">
        <v>104632651</v>
      </c>
      <c r="AI81" s="24">
        <v>99874985</v>
      </c>
      <c r="AJ81" s="24">
        <v>87603905</v>
      </c>
      <c r="AK81" s="24">
        <v>80194583</v>
      </c>
    </row>
    <row r="82" spans="1:37" x14ac:dyDescent="0.2">
      <c r="A82" s="11"/>
      <c r="C82" s="15"/>
      <c r="D82" s="14"/>
      <c r="T82" s="14"/>
    </row>
    <row r="83" spans="1:37" x14ac:dyDescent="0.2">
      <c r="A83" s="11"/>
      <c r="C83" s="15"/>
      <c r="D83" s="14"/>
      <c r="T83" s="14"/>
    </row>
    <row r="84" spans="1:37" x14ac:dyDescent="0.2">
      <c r="A84" s="11"/>
      <c r="C84" s="15"/>
      <c r="D84" s="14"/>
      <c r="T84" s="14"/>
    </row>
    <row r="85" spans="1:37" x14ac:dyDescent="0.2">
      <c r="C85" s="15"/>
      <c r="T85" s="14"/>
    </row>
    <row r="86" spans="1:37" x14ac:dyDescent="0.2">
      <c r="C86" s="15"/>
      <c r="T86" s="14"/>
    </row>
    <row r="87" spans="1:37" x14ac:dyDescent="0.2">
      <c r="C87" s="15"/>
      <c r="T87" s="14"/>
    </row>
    <row r="88" spans="1:37" x14ac:dyDescent="0.2">
      <c r="C88" s="15"/>
      <c r="T88" s="14"/>
    </row>
    <row r="89" spans="1:37" x14ac:dyDescent="0.2">
      <c r="C89" s="15"/>
      <c r="T89" s="14"/>
    </row>
    <row r="90" spans="1:37" x14ac:dyDescent="0.2">
      <c r="C90" s="15"/>
      <c r="T90" s="14"/>
    </row>
    <row r="91" spans="1:37" x14ac:dyDescent="0.2">
      <c r="C91" s="15"/>
      <c r="T91" s="14"/>
    </row>
    <row r="92" spans="1:37" x14ac:dyDescent="0.2">
      <c r="C92" s="15"/>
      <c r="T92" s="14"/>
    </row>
    <row r="93" spans="1:37" x14ac:dyDescent="0.2">
      <c r="C93" s="15"/>
      <c r="T93" s="14"/>
    </row>
    <row r="94" spans="1:37" x14ac:dyDescent="0.2">
      <c r="C94" s="15"/>
      <c r="T94" s="14"/>
    </row>
    <row r="95" spans="1:37" x14ac:dyDescent="0.2">
      <c r="C95" s="15"/>
      <c r="T95" s="14"/>
    </row>
    <row r="96" spans="1:37" x14ac:dyDescent="0.2">
      <c r="C96" s="15"/>
      <c r="T96" s="14"/>
    </row>
    <row r="97" spans="3:20" x14ac:dyDescent="0.2">
      <c r="C97" s="15"/>
      <c r="T97" s="14"/>
    </row>
    <row r="98" spans="3:20" x14ac:dyDescent="0.2">
      <c r="C98" s="15"/>
      <c r="T98" s="14"/>
    </row>
    <row r="99" spans="3:20" x14ac:dyDescent="0.2">
      <c r="C99" s="15"/>
      <c r="T99" s="14"/>
    </row>
    <row r="100" spans="3:20" x14ac:dyDescent="0.2">
      <c r="C100" s="15"/>
      <c r="T100" s="14"/>
    </row>
    <row r="101" spans="3:20" x14ac:dyDescent="0.2">
      <c r="T101" s="14"/>
    </row>
    <row r="102" spans="3:20" x14ac:dyDescent="0.2">
      <c r="T102" s="14"/>
    </row>
    <row r="103" spans="3:20" x14ac:dyDescent="0.2">
      <c r="T103" s="14"/>
    </row>
    <row r="104" spans="3:20" x14ac:dyDescent="0.2">
      <c r="T104" s="14"/>
    </row>
    <row r="105" spans="3:20" x14ac:dyDescent="0.2">
      <c r="T105" s="14"/>
    </row>
    <row r="106" spans="3:20" x14ac:dyDescent="0.2">
      <c r="T106" s="14"/>
    </row>
    <row r="107" spans="3:20" x14ac:dyDescent="0.2">
      <c r="T107" s="14"/>
    </row>
    <row r="108" spans="3:20" x14ac:dyDescent="0.2">
      <c r="T108" s="14"/>
    </row>
    <row r="109" spans="3:20" x14ac:dyDescent="0.2">
      <c r="T109" s="14"/>
    </row>
    <row r="110" spans="3:20" x14ac:dyDescent="0.2">
      <c r="T110" s="14"/>
    </row>
    <row r="111" spans="3:20" x14ac:dyDescent="0.2">
      <c r="T111" s="14"/>
    </row>
    <row r="112" spans="3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BC128"/>
  <sheetViews>
    <sheetView topLeftCell="B44" workbookViewId="0">
      <selection activeCell="B65" sqref="B65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hidden="1" customWidth="1"/>
    <col min="23" max="23" width="11" hidden="1" customWidth="1"/>
    <col min="24" max="24" width="11.1640625" hidden="1" customWidth="1"/>
    <col min="25" max="25" width="11" hidden="1" customWidth="1"/>
    <col min="26" max="26" width="11.1640625" hidden="1" customWidth="1"/>
    <col min="27" max="27" width="11" hidden="1" customWidth="1"/>
    <col min="28" max="28" width="11.1640625" hidden="1" customWidth="1"/>
    <col min="29" max="29" width="11" hidden="1" customWidth="1"/>
    <col min="30" max="30" width="11.1640625" hidden="1" customWidth="1"/>
    <col min="31" max="31" width="11" hidden="1" customWidth="1"/>
    <col min="32" max="41" width="10.83203125" hidden="1" customWidth="1"/>
    <col min="42" max="43" width="0" hidden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0">
        <v>43913</v>
      </c>
      <c r="E39" s="90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0">
        <v>43914</v>
      </c>
      <c r="G40" s="89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0">
        <v>43915</v>
      </c>
      <c r="I41" s="89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0">
        <v>43916</v>
      </c>
      <c r="K42" s="89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0">
        <v>43917</v>
      </c>
      <c r="M43" s="89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0">
        <v>43918</v>
      </c>
      <c r="O44" s="89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0">
        <v>43919</v>
      </c>
      <c r="Q45" s="89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0">
        <v>43920</v>
      </c>
      <c r="S46" s="89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0">
        <v>43921</v>
      </c>
      <c r="U47" s="89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0">
        <v>43922</v>
      </c>
      <c r="W48" s="89"/>
    </row>
    <row r="49" spans="1:53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0">
        <v>43923</v>
      </c>
      <c r="Y49" s="89"/>
    </row>
    <row r="50" spans="1:53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0">
        <v>43924</v>
      </c>
      <c r="AA50" s="89"/>
    </row>
    <row r="51" spans="1:53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0">
        <v>43925</v>
      </c>
      <c r="AC51" s="89"/>
    </row>
    <row r="52" spans="1:53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0">
        <v>43926</v>
      </c>
      <c r="AE52" s="89"/>
    </row>
    <row r="53" spans="1:53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0">
        <v>43927</v>
      </c>
      <c r="AG53" s="89"/>
    </row>
    <row r="54" spans="1:53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0">
        <v>43928</v>
      </c>
      <c r="AI54" s="89"/>
    </row>
    <row r="55" spans="1:53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0">
        <v>43929</v>
      </c>
      <c r="AK55" s="89"/>
    </row>
    <row r="56" spans="1:53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0">
        <v>43930</v>
      </c>
      <c r="AM56" s="89"/>
    </row>
    <row r="57" spans="1:53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0">
        <v>43931</v>
      </c>
      <c r="AO57" s="89"/>
    </row>
    <row r="58" spans="1:53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0"/>
      <c r="AQ58" s="89"/>
    </row>
    <row r="59" spans="1:53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0">
        <v>43933</v>
      </c>
      <c r="AQ59" s="89"/>
    </row>
    <row r="60" spans="1:53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0">
        <v>43934</v>
      </c>
      <c r="AS60" s="89"/>
    </row>
    <row r="61" spans="1:53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0">
        <v>43935</v>
      </c>
      <c r="AU61" s="89"/>
    </row>
    <row r="62" spans="1:53" x14ac:dyDescent="0.2">
      <c r="A62" s="11">
        <v>43936</v>
      </c>
      <c r="B62" s="47">
        <v>644089</v>
      </c>
      <c r="C62" s="52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0">
        <v>43936</v>
      </c>
      <c r="AW62" s="89"/>
    </row>
    <row r="63" spans="1:53" x14ac:dyDescent="0.2">
      <c r="A63" s="11">
        <v>43937</v>
      </c>
      <c r="B63" s="47">
        <v>677056</v>
      </c>
      <c r="C63" s="52">
        <v>34580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  <c r="AX63" s="90">
        <v>43937</v>
      </c>
      <c r="AY63" s="89"/>
    </row>
    <row r="64" spans="1:53" x14ac:dyDescent="0.2">
      <c r="A64" s="11">
        <v>43938</v>
      </c>
      <c r="B64" s="86">
        <v>709735</v>
      </c>
      <c r="C64" s="87">
        <v>37154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  <c r="AX64" s="14">
        <v>711769</v>
      </c>
      <c r="AY64" s="14">
        <v>36300</v>
      </c>
      <c r="AZ64" s="90">
        <v>43938</v>
      </c>
      <c r="BA64" s="89"/>
    </row>
    <row r="65" spans="1:55" x14ac:dyDescent="0.2">
      <c r="A65" s="11">
        <v>43939</v>
      </c>
      <c r="B65" s="47">
        <v>738792</v>
      </c>
      <c r="C65" s="52">
        <v>39014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  <c r="AX65" s="24">
        <v>748263</v>
      </c>
      <c r="AY65" s="24">
        <v>33672</v>
      </c>
      <c r="AZ65" s="14">
        <v>744633</v>
      </c>
      <c r="BA65" s="14">
        <v>40955</v>
      </c>
      <c r="BB65" s="90">
        <v>43939</v>
      </c>
      <c r="BC65" s="89"/>
    </row>
    <row r="66" spans="1:55" x14ac:dyDescent="0.2">
      <c r="A66" s="11">
        <v>43940</v>
      </c>
      <c r="B66" s="49">
        <f>B65*EXP( 0.04)</f>
        <v>768942.67348714289</v>
      </c>
      <c r="C66" s="48">
        <f t="shared" ref="C66:C83" si="0">B66* 0.055</f>
        <v>42291.847041792862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  <c r="AX66" s="24">
        <v>786627</v>
      </c>
      <c r="AY66" s="24">
        <v>35398</v>
      </c>
      <c r="AZ66" s="24">
        <v>781247</v>
      </c>
      <c r="BA66" s="24">
        <v>42969</v>
      </c>
      <c r="BB66" s="14">
        <v>768943</v>
      </c>
      <c r="BC66" s="14">
        <v>42292</v>
      </c>
    </row>
    <row r="67" spans="1:55" x14ac:dyDescent="0.2">
      <c r="A67" s="11">
        <v>43941</v>
      </c>
      <c r="B67" s="49">
        <f t="shared" ref="B67:B83" si="1">B66*EXP( 0.04)</f>
        <v>800323.81930171803</v>
      </c>
      <c r="C67" s="48">
        <f t="shared" si="0"/>
        <v>44017.810061594493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  <c r="AX67" s="24">
        <v>826958</v>
      </c>
      <c r="AY67" s="24">
        <v>37213</v>
      </c>
      <c r="AZ67" s="24">
        <v>819662</v>
      </c>
      <c r="BA67" s="24">
        <v>45081</v>
      </c>
      <c r="BB67" s="24">
        <v>800324</v>
      </c>
      <c r="BC67" s="24">
        <v>44018</v>
      </c>
    </row>
    <row r="68" spans="1:55" x14ac:dyDescent="0.2">
      <c r="A68" s="11">
        <v>43942</v>
      </c>
      <c r="B68" s="49">
        <f t="shared" si="1"/>
        <v>832985.65397203015</v>
      </c>
      <c r="C68" s="48">
        <f t="shared" si="0"/>
        <v>45814.210968461659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  <c r="AX68" s="24">
        <v>869357</v>
      </c>
      <c r="AY68" s="24">
        <v>39121</v>
      </c>
      <c r="AZ68" s="24">
        <v>859965</v>
      </c>
      <c r="BA68" s="24">
        <v>47298</v>
      </c>
      <c r="BB68" s="24">
        <v>832986</v>
      </c>
      <c r="BC68" s="24">
        <v>45814</v>
      </c>
    </row>
    <row r="69" spans="1:55" x14ac:dyDescent="0.2">
      <c r="A69" s="11">
        <v>43943</v>
      </c>
      <c r="B69" s="49">
        <f t="shared" si="1"/>
        <v>866980.44340178149</v>
      </c>
      <c r="C69" s="48">
        <f t="shared" si="0"/>
        <v>47683.924387097984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  <c r="AX69" s="24">
        <v>913930</v>
      </c>
      <c r="AY69" s="24">
        <v>41127</v>
      </c>
      <c r="AZ69" s="24">
        <v>902250</v>
      </c>
      <c r="BA69" s="24">
        <v>49624</v>
      </c>
      <c r="BB69" s="24">
        <v>866980</v>
      </c>
      <c r="BC69" s="24">
        <v>47684</v>
      </c>
    </row>
    <row r="70" spans="1:55" x14ac:dyDescent="0.2">
      <c r="A70" s="11">
        <v>43944</v>
      </c>
      <c r="B70" s="49">
        <f t="shared" si="1"/>
        <v>902362.58650666825</v>
      </c>
      <c r="C70" s="48">
        <f t="shared" si="0"/>
        <v>49629.942257866751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  <c r="AX70" s="24">
        <v>960788</v>
      </c>
      <c r="AY70" s="24">
        <v>43235</v>
      </c>
      <c r="AZ70" s="24">
        <v>946614</v>
      </c>
      <c r="BA70" s="24">
        <v>52064</v>
      </c>
      <c r="BB70" s="24">
        <v>902363</v>
      </c>
      <c r="BC70" s="24">
        <v>49630</v>
      </c>
    </row>
    <row r="71" spans="1:55" x14ac:dyDescent="0.2">
      <c r="A71" s="11">
        <v>43945</v>
      </c>
      <c r="B71" s="49">
        <f t="shared" si="1"/>
        <v>939188.7022642513</v>
      </c>
      <c r="C71" s="48">
        <f t="shared" si="0"/>
        <v>51655.37862453382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  <c r="AX71" s="24">
        <v>1010049</v>
      </c>
      <c r="AY71" s="24">
        <v>45452</v>
      </c>
      <c r="AZ71" s="24">
        <v>993160</v>
      </c>
      <c r="BA71" s="24">
        <v>54624</v>
      </c>
      <c r="BB71" s="24">
        <v>939189</v>
      </c>
      <c r="BC71" s="24">
        <v>51655</v>
      </c>
    </row>
    <row r="72" spans="1:55" x14ac:dyDescent="0.2">
      <c r="A72" s="11">
        <v>43946</v>
      </c>
      <c r="B72" s="49">
        <f t="shared" si="1"/>
        <v>977517.72031639982</v>
      </c>
      <c r="C72" s="48">
        <f t="shared" si="0"/>
        <v>53763.474617401989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  <c r="AX72" s="24">
        <v>1061835</v>
      </c>
      <c r="AY72" s="24">
        <v>47783</v>
      </c>
      <c r="AZ72" s="24">
        <v>1041994</v>
      </c>
      <c r="BA72" s="24">
        <v>57310</v>
      </c>
      <c r="BB72" s="24">
        <v>977518</v>
      </c>
      <c r="BC72" s="24">
        <v>53763</v>
      </c>
    </row>
    <row r="73" spans="1:55" x14ac:dyDescent="0.2">
      <c r="A73" s="11">
        <v>43947</v>
      </c>
      <c r="B73" s="49">
        <f t="shared" si="1"/>
        <v>1017410.9752692905</v>
      </c>
      <c r="C73" s="48">
        <f t="shared" si="0"/>
        <v>55957.603639810979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  <c r="AX73" s="24">
        <v>1116277</v>
      </c>
      <c r="AY73" s="24">
        <v>50232</v>
      </c>
      <c r="AZ73" s="24">
        <v>1093230</v>
      </c>
      <c r="BA73" s="24">
        <v>60128</v>
      </c>
      <c r="BB73" s="24">
        <v>1017411</v>
      </c>
      <c r="BC73" s="24">
        <v>55958</v>
      </c>
    </row>
    <row r="74" spans="1:55" x14ac:dyDescent="0.2">
      <c r="A74" s="11">
        <v>43948</v>
      </c>
      <c r="B74" s="49">
        <f t="shared" si="1"/>
        <v>1058932.304841863</v>
      </c>
      <c r="C74" s="48">
        <f t="shared" si="0"/>
        <v>58241.276766302464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  <c r="AX74" s="24">
        <v>1173509</v>
      </c>
      <c r="AY74" s="24">
        <v>52808</v>
      </c>
      <c r="AZ74" s="24">
        <v>1146985</v>
      </c>
      <c r="BA74" s="24">
        <v>63084</v>
      </c>
      <c r="BB74" s="24">
        <v>1058932</v>
      </c>
      <c r="BC74" s="24">
        <v>58241</v>
      </c>
    </row>
    <row r="75" spans="1:55" x14ac:dyDescent="0.2">
      <c r="A75" s="11">
        <v>43949</v>
      </c>
      <c r="B75" s="49">
        <f t="shared" si="1"/>
        <v>1102148.1520197894</v>
      </c>
      <c r="C75" s="48">
        <f t="shared" si="0"/>
        <v>60618.148361088417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  <c r="AX75" s="24">
        <v>1233676</v>
      </c>
      <c r="AY75" s="24">
        <v>55515</v>
      </c>
      <c r="AZ75" s="24">
        <v>1203383</v>
      </c>
      <c r="BA75" s="24">
        <v>66186</v>
      </c>
      <c r="BB75" s="24">
        <v>1102148</v>
      </c>
      <c r="BC75" s="24">
        <v>60618</v>
      </c>
    </row>
    <row r="76" spans="1:55" x14ac:dyDescent="0.2">
      <c r="A76" s="11">
        <v>43950</v>
      </c>
      <c r="B76" s="49">
        <f t="shared" si="1"/>
        <v>1147127.671378427</v>
      </c>
      <c r="C76" s="48">
        <f t="shared" si="0"/>
        <v>63092.021925813482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  <c r="AX76" s="24">
        <v>1296928</v>
      </c>
      <c r="AY76" s="24">
        <v>58362</v>
      </c>
      <c r="AZ76" s="24">
        <v>1262554</v>
      </c>
      <c r="BA76" s="24">
        <v>69440</v>
      </c>
      <c r="BB76" s="24">
        <v>1147128</v>
      </c>
      <c r="BC76" s="24">
        <v>63092</v>
      </c>
    </row>
    <row r="77" spans="1:55" x14ac:dyDescent="0.2">
      <c r="A77" s="11">
        <v>43951</v>
      </c>
      <c r="B77" s="49">
        <f t="shared" si="1"/>
        <v>1193942.839744892</v>
      </c>
      <c r="C77" s="48">
        <f t="shared" si="0"/>
        <v>65666.856185969053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  <c r="AX77" s="24">
        <v>1363423</v>
      </c>
      <c r="AY77" s="24">
        <v>61354</v>
      </c>
      <c r="AZ77" s="24">
        <v>1324634</v>
      </c>
      <c r="BA77" s="24">
        <v>72855</v>
      </c>
      <c r="BB77" s="24">
        <v>1193943</v>
      </c>
      <c r="BC77" s="24">
        <v>65667</v>
      </c>
    </row>
    <row r="78" spans="1:55" x14ac:dyDescent="0.2">
      <c r="A78" s="11">
        <v>43952</v>
      </c>
      <c r="B78" s="49">
        <f t="shared" si="1"/>
        <v>1242668.5713763395</v>
      </c>
      <c r="C78" s="48">
        <f t="shared" si="0"/>
        <v>68346.77142569868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  <c r="AX78" s="24">
        <v>1433328</v>
      </c>
      <c r="AY78" s="24">
        <v>64500</v>
      </c>
      <c r="AZ78" s="24">
        <v>1389767</v>
      </c>
      <c r="BA78" s="24">
        <v>76437</v>
      </c>
      <c r="BB78" s="24">
        <v>1242669</v>
      </c>
      <c r="BC78" s="24">
        <v>68347</v>
      </c>
    </row>
    <row r="79" spans="1:55" x14ac:dyDescent="0.2">
      <c r="A79" s="11">
        <v>43953</v>
      </c>
      <c r="B79" s="49">
        <f t="shared" si="1"/>
        <v>1293382.8378387571</v>
      </c>
      <c r="C79" s="48">
        <f t="shared" si="0"/>
        <v>71136.056081131639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  <c r="AX79" s="24">
        <v>1506816</v>
      </c>
      <c r="AY79" s="24">
        <v>67807</v>
      </c>
      <c r="AZ79" s="24">
        <v>1458103</v>
      </c>
      <c r="BA79" s="24">
        <v>80196</v>
      </c>
      <c r="BB79" s="24">
        <v>1293383</v>
      </c>
      <c r="BC79" s="24">
        <v>71136</v>
      </c>
    </row>
    <row r="80" spans="1:55" x14ac:dyDescent="0.2">
      <c r="A80" s="11">
        <v>43954</v>
      </c>
      <c r="B80" s="49">
        <f t="shared" si="1"/>
        <v>1346166.7927781048</v>
      </c>
      <c r="C80" s="48">
        <f t="shared" si="0"/>
        <v>74039.173602795767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  <c r="AX80" s="24">
        <v>1584072</v>
      </c>
      <c r="AY80" s="24">
        <v>71283</v>
      </c>
      <c r="AZ80" s="24">
        <v>1529799</v>
      </c>
      <c r="BA80" s="24">
        <v>84139</v>
      </c>
      <c r="BB80" s="24">
        <v>1346167</v>
      </c>
      <c r="BC80" s="24">
        <v>74039</v>
      </c>
    </row>
    <row r="81" spans="1:55" x14ac:dyDescent="0.2">
      <c r="A81" s="11">
        <v>43955</v>
      </c>
      <c r="B81" s="49">
        <f t="shared" si="1"/>
        <v>1401104.9017834635</v>
      </c>
      <c r="C81" s="48">
        <f t="shared" si="0"/>
        <v>77060.769598090497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  <c r="AX81" s="24">
        <v>1665289</v>
      </c>
      <c r="AY81" s="24">
        <v>74938</v>
      </c>
      <c r="AZ81" s="24">
        <v>1605020</v>
      </c>
      <c r="BA81" s="24">
        <v>88276</v>
      </c>
      <c r="BB81" s="24">
        <v>1401105</v>
      </c>
      <c r="BC81" s="24">
        <v>77061</v>
      </c>
    </row>
    <row r="82" spans="1:55" x14ac:dyDescent="0.2">
      <c r="A82" s="11">
        <v>43956</v>
      </c>
      <c r="B82" s="49">
        <f t="shared" si="1"/>
        <v>1458285.0775499968</v>
      </c>
      <c r="C82" s="48">
        <f t="shared" si="0"/>
        <v>80205.679265249826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  <c r="AX82" s="24">
        <v>1750670</v>
      </c>
      <c r="AY82" s="24">
        <v>78780</v>
      </c>
      <c r="AZ82" s="24">
        <v>1683940</v>
      </c>
      <c r="BA82" s="24">
        <v>92617</v>
      </c>
      <c r="BB82" s="24">
        <v>1458285</v>
      </c>
      <c r="BC82" s="24">
        <v>80206</v>
      </c>
    </row>
    <row r="83" spans="1:55" x14ac:dyDescent="0.2">
      <c r="A83" s="11">
        <v>43957</v>
      </c>
      <c r="B83" s="49">
        <f t="shared" si="1"/>
        <v>1517798.820558019</v>
      </c>
      <c r="C83" s="48">
        <f t="shared" si="0"/>
        <v>83478.935130691039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  <c r="AX83" s="24">
        <v>1840429</v>
      </c>
      <c r="AY83" s="24">
        <v>82819</v>
      </c>
      <c r="AZ83" s="24">
        <v>1766741</v>
      </c>
      <c r="BA83" s="24">
        <v>97171</v>
      </c>
      <c r="BB83" s="24">
        <v>1517799</v>
      </c>
      <c r="BC83" s="24">
        <v>83479</v>
      </c>
    </row>
    <row r="84" spans="1:55" x14ac:dyDescent="0.2">
      <c r="A84" s="11"/>
      <c r="B84" s="47"/>
    </row>
    <row r="85" spans="1:55" x14ac:dyDescent="0.2">
      <c r="A85" s="11"/>
      <c r="B85" s="47"/>
    </row>
    <row r="86" spans="1:55" x14ac:dyDescent="0.2">
      <c r="A86" s="11"/>
      <c r="B86" s="47"/>
    </row>
    <row r="87" spans="1:55" x14ac:dyDescent="0.2">
      <c r="A87" s="11"/>
      <c r="B87" s="47"/>
    </row>
    <row r="88" spans="1:55" x14ac:dyDescent="0.2">
      <c r="A88" s="11"/>
      <c r="B88" s="47"/>
    </row>
    <row r="89" spans="1:55" x14ac:dyDescent="0.2">
      <c r="A89" s="11"/>
      <c r="B89" s="47"/>
    </row>
    <row r="90" spans="1:55" x14ac:dyDescent="0.2">
      <c r="A90" s="11"/>
      <c r="B90" s="47"/>
    </row>
    <row r="91" spans="1:55" x14ac:dyDescent="0.2">
      <c r="A91" s="11"/>
      <c r="B91" s="47"/>
    </row>
    <row r="92" spans="1:55" x14ac:dyDescent="0.2">
      <c r="A92" s="11"/>
      <c r="B92" s="47"/>
    </row>
    <row r="93" spans="1:55" x14ac:dyDescent="0.2">
      <c r="A93" s="11"/>
      <c r="B93" s="47"/>
    </row>
    <row r="94" spans="1:55" x14ac:dyDescent="0.2">
      <c r="A94" s="11"/>
      <c r="B94" s="47"/>
    </row>
    <row r="95" spans="1:55" x14ac:dyDescent="0.2">
      <c r="A95" s="11"/>
    </row>
    <row r="96" spans="1:55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27">
    <mergeCell ref="Z50:AA50"/>
    <mergeCell ref="AB51:AC51"/>
    <mergeCell ref="AD52:AE52"/>
    <mergeCell ref="AZ64:BA64"/>
    <mergeCell ref="BB65:BC65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AX63:AY63"/>
    <mergeCell ref="AF53:AG53"/>
    <mergeCell ref="AH54:AI54"/>
    <mergeCell ref="AR60:AS60"/>
    <mergeCell ref="AJ55:AK55"/>
    <mergeCell ref="AL56:AM56"/>
    <mergeCell ref="AN57:AO57"/>
    <mergeCell ref="AP58:AQ58"/>
    <mergeCell ref="AP59:AQ59"/>
    <mergeCell ref="AT61:AU61"/>
    <mergeCell ref="AV62:AW6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2"/>
  <sheetViews>
    <sheetView topLeftCell="A28" workbookViewId="0">
      <selection activeCell="D25" sqref="D25:D26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49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48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>
        <v>43935</v>
      </c>
      <c r="I45" s="47">
        <v>613886</v>
      </c>
      <c r="J45" s="69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7">
        <v>644089</v>
      </c>
      <c r="C46" s="52">
        <v>26047</v>
      </c>
      <c r="D46" s="69">
        <f t="shared" si="1"/>
        <v>4.0440063407386248E-2</v>
      </c>
      <c r="H46" s="11">
        <v>43936</v>
      </c>
      <c r="I46" s="47">
        <v>644089</v>
      </c>
      <c r="J46" s="69">
        <v>4.9917000000000003E-2</v>
      </c>
      <c r="K46" t="s">
        <v>74</v>
      </c>
      <c r="L46" s="16">
        <f t="shared" si="2"/>
        <v>677055.95121760212</v>
      </c>
    </row>
    <row r="47" spans="1:13" x14ac:dyDescent="0.2">
      <c r="A47" s="11">
        <v>43937</v>
      </c>
      <c r="B47" s="47">
        <v>677056</v>
      </c>
      <c r="C47" s="52">
        <v>34580</v>
      </c>
      <c r="D47" s="69">
        <f t="shared" si="1"/>
        <v>5.1074061820587956E-2</v>
      </c>
      <c r="H47" s="11">
        <v>43937</v>
      </c>
      <c r="I47" s="47">
        <v>677056</v>
      </c>
      <c r="J47" s="69">
        <v>4.7137999999999999E-2</v>
      </c>
      <c r="K47" t="s">
        <v>74</v>
      </c>
      <c r="L47" s="16">
        <f t="shared" si="2"/>
        <v>709735.23168361967</v>
      </c>
    </row>
    <row r="48" spans="1:13" x14ac:dyDescent="0.2">
      <c r="A48" s="11">
        <v>43938</v>
      </c>
      <c r="B48" s="47">
        <v>709735</v>
      </c>
      <c r="C48" s="52">
        <v>37154</v>
      </c>
      <c r="D48" s="69">
        <f t="shared" si="1"/>
        <v>5.2349116219434014E-2</v>
      </c>
      <c r="H48" s="11">
        <v>43938</v>
      </c>
      <c r="I48" s="47">
        <v>709735</v>
      </c>
      <c r="J48" s="69">
        <v>4.0125000000000001E-2</v>
      </c>
      <c r="K48" t="s">
        <v>74</v>
      </c>
      <c r="L48" s="16">
        <f t="shared" si="2"/>
        <v>738792.1780721203</v>
      </c>
    </row>
    <row r="49" spans="1:12" x14ac:dyDescent="0.2">
      <c r="A49" s="11">
        <v>43939</v>
      </c>
      <c r="B49" s="47">
        <v>738792</v>
      </c>
      <c r="C49" s="52">
        <v>39014</v>
      </c>
      <c r="D49" s="69">
        <f t="shared" si="1"/>
        <v>5.2807826830826542E-2</v>
      </c>
      <c r="H49" s="11">
        <v>43939</v>
      </c>
      <c r="I49" s="47">
        <v>738792</v>
      </c>
      <c r="K49" t="s">
        <v>74</v>
      </c>
      <c r="L49" s="16"/>
    </row>
    <row r="50" spans="1:12" x14ac:dyDescent="0.2">
      <c r="A50" s="11"/>
      <c r="B50" s="47"/>
      <c r="C50" s="52"/>
      <c r="D50" s="69"/>
    </row>
    <row r="51" spans="1:12" x14ac:dyDescent="0.2">
      <c r="D51" t="s">
        <v>12</v>
      </c>
    </row>
    <row r="52" spans="1:12" x14ac:dyDescent="0.2">
      <c r="D52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zoomScaleNormal="100" workbookViewId="0">
      <pane ySplit="1" topLeftCell="A82" activePane="bottomLeft" state="frozen"/>
      <selection pane="bottomLeft" activeCell="AD87" sqref="AD8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0"/>
      <c r="H58" s="90"/>
      <c r="I58" s="90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>
        <v>28379</v>
      </c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/>
      <c r="D87" s="48">
        <f t="shared" ref="D87:D133" si="5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ref="B88:B125" si="6">D88</f>
        <v>0</v>
      </c>
      <c r="D88" s="48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6"/>
        <v>0</v>
      </c>
      <c r="D89" s="48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6"/>
        <v>0</v>
      </c>
      <c r="D90" s="48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6"/>
        <v>0</v>
      </c>
      <c r="D91" s="48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6"/>
        <v>0</v>
      </c>
      <c r="D92" s="48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6"/>
        <v>0</v>
      </c>
      <c r="D93" s="48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6"/>
        <v>0</v>
      </c>
      <c r="D94" s="48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6"/>
        <v>0</v>
      </c>
      <c r="D95" s="48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6"/>
        <v>0</v>
      </c>
      <c r="D96" s="48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6"/>
        <v>0</v>
      </c>
      <c r="D97" s="48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6"/>
        <v>0</v>
      </c>
      <c r="D98" s="48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6"/>
        <v>0</v>
      </c>
      <c r="D99" s="48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6"/>
        <v>0</v>
      </c>
      <c r="D100" s="48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6"/>
        <v>0</v>
      </c>
      <c r="D101" s="48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6"/>
        <v>0</v>
      </c>
      <c r="D102" s="48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6"/>
        <v>0</v>
      </c>
      <c r="D103" s="48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6"/>
        <v>0</v>
      </c>
      <c r="D104" s="48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6"/>
        <v>0</v>
      </c>
      <c r="D105" s="48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6"/>
        <v>0</v>
      </c>
      <c r="D106" s="48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6"/>
        <v>0</v>
      </c>
      <c r="D107" s="48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6"/>
        <v>0</v>
      </c>
      <c r="D108" s="48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6"/>
        <v>0</v>
      </c>
      <c r="D109" s="48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6"/>
        <v>0</v>
      </c>
      <c r="D110" s="48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6"/>
        <v>0</v>
      </c>
      <c r="D111" s="48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6"/>
        <v>0</v>
      </c>
      <c r="D112" s="48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6"/>
        <v>0</v>
      </c>
      <c r="D113" s="48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6"/>
        <v>0</v>
      </c>
      <c r="D114" s="48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6"/>
        <v>0</v>
      </c>
      <c r="D115" s="48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6"/>
        <v>0</v>
      </c>
      <c r="D116" s="48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6"/>
        <v>0</v>
      </c>
      <c r="D117" s="48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6"/>
        <v>0</v>
      </c>
      <c r="D118" s="48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6"/>
        <v>0</v>
      </c>
      <c r="D119" s="48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6"/>
        <v>0</v>
      </c>
      <c r="D120" s="48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6"/>
        <v>0</v>
      </c>
      <c r="D121" s="48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6"/>
        <v>0</v>
      </c>
      <c r="D122" s="48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6"/>
        <v>0</v>
      </c>
      <c r="D123" s="48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6"/>
        <v>0</v>
      </c>
      <c r="D124" s="48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6"/>
        <v>0</v>
      </c>
      <c r="D125" s="48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0</v>
      </c>
      <c r="D126" s="48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0</v>
      </c>
      <c r="D127" s="48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0</v>
      </c>
      <c r="D128" s="48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0</v>
      </c>
      <c r="D129" s="48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0</v>
      </c>
      <c r="D130" s="48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0</v>
      </c>
      <c r="D131" s="48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0</v>
      </c>
      <c r="D132" s="48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0</v>
      </c>
      <c r="D133" s="48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BA133"/>
  <sheetViews>
    <sheetView workbookViewId="0">
      <pane ySplit="1" topLeftCell="A80" activePane="bottomLeft" state="frozen"/>
      <selection pane="bottomLeft" activeCell="AZ90" sqref="AZ90:BA90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10.83203125" hidden="1" customWidth="1"/>
    <col min="16" max="16" width="12.6640625" hidden="1" customWidth="1"/>
    <col min="17" max="17" width="11" hidden="1" customWidth="1"/>
    <col min="18" max="18" width="12.6640625" hidden="1" customWidth="1"/>
    <col min="19" max="19" width="11" hidden="1" customWidth="1"/>
    <col min="20" max="20" width="12.6640625" hidden="1" customWidth="1"/>
    <col min="21" max="21" width="11" hidden="1" customWidth="1"/>
    <col min="22" max="22" width="12.6640625" hidden="1" customWidth="1"/>
    <col min="23" max="23" width="11" hidden="1" customWidth="1"/>
    <col min="24" max="24" width="14" hidden="1" customWidth="1"/>
    <col min="25" max="25" width="11.5" hidden="1" customWidth="1"/>
    <col min="26" max="26" width="12.6640625" hidden="1" customWidth="1"/>
    <col min="27" max="27" width="11" hidden="1" customWidth="1"/>
    <col min="28" max="41" width="10.83203125" hidden="1" customWidth="1"/>
    <col min="42" max="42" width="10.83203125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90">
        <v>43916</v>
      </c>
      <c r="G66" s="89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0">
        <v>43917</v>
      </c>
      <c r="I67" s="89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74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0">
        <v>43918</v>
      </c>
      <c r="K68" s="89"/>
    </row>
    <row r="69" spans="1:3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0">
        <v>43919</v>
      </c>
      <c r="M69" s="89"/>
    </row>
    <row r="70" spans="1:3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90">
        <v>43920</v>
      </c>
      <c r="O70" s="89"/>
    </row>
    <row r="71" spans="1:3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90">
        <v>43921</v>
      </c>
      <c r="Q71" s="89"/>
    </row>
    <row r="72" spans="1:3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0">
        <v>43922</v>
      </c>
      <c r="S72" s="89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0">
        <v>43923</v>
      </c>
      <c r="U73" s="89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0">
        <v>43924</v>
      </c>
      <c r="W74" s="89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0">
        <v>43925</v>
      </c>
      <c r="Y75" s="89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4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5">X76*1.7452%</f>
        <v>282.61499983609883</v>
      </c>
      <c r="Z76" s="90">
        <v>43926</v>
      </c>
      <c r="AA76" s="89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5"/>
        <v>378.97999936562701</v>
      </c>
      <c r="Z77" s="14">
        <v>17247</v>
      </c>
      <c r="AA77">
        <v>345</v>
      </c>
      <c r="AB77" s="90">
        <v>43927</v>
      </c>
      <c r="AC77" s="89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5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0">
        <v>43928</v>
      </c>
      <c r="AE78" s="89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5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0">
        <v>43929</v>
      </c>
      <c r="AG79" s="89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7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5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0">
        <v>43930</v>
      </c>
      <c r="AI80" s="89"/>
    </row>
    <row r="81" spans="1:53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7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5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0">
        <v>43931</v>
      </c>
      <c r="AK81" s="89"/>
    </row>
    <row r="82" spans="1:53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5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0">
        <v>43932</v>
      </c>
      <c r="AM82" s="89"/>
    </row>
    <row r="83" spans="1:53" x14ac:dyDescent="0.2">
      <c r="A83" s="11">
        <v>43933</v>
      </c>
      <c r="B83" s="47">
        <v>24383</v>
      </c>
      <c r="C83" s="85">
        <v>764</v>
      </c>
      <c r="D83" s="45">
        <f t="shared" ref="D83" si="8">B82*EXP(0.065)</f>
        <v>24884.014130590604</v>
      </c>
      <c r="E83" s="45">
        <f t="shared" ref="E83" si="9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5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0">
        <v>43933</v>
      </c>
      <c r="AO83" s="89"/>
    </row>
    <row r="84" spans="1:53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0">E84*0.033</f>
        <v>27.636739037667841</v>
      </c>
      <c r="G84" s="45">
        <f t="shared" si="10"/>
        <v>0.91201238824303876</v>
      </c>
      <c r="H84" s="45">
        <f t="shared" si="10"/>
        <v>3.0096408812020279E-2</v>
      </c>
      <c r="I84" s="45">
        <f t="shared" si="10"/>
        <v>9.9318149079666925E-4</v>
      </c>
      <c r="J84" s="45">
        <f t="shared" si="10"/>
        <v>3.2774989196290087E-5</v>
      </c>
      <c r="K84" s="45">
        <f t="shared" si="10"/>
        <v>1.081574643477573E-6</v>
      </c>
      <c r="L84" s="45">
        <f t="shared" si="10"/>
        <v>3.5691963234759911E-8</v>
      </c>
      <c r="M84" s="45">
        <f t="shared" si="10"/>
        <v>1.1778347867470772E-9</v>
      </c>
      <c r="N84" s="45">
        <f t="shared" si="10"/>
        <v>3.8868547962653551E-11</v>
      </c>
      <c r="O84" s="45">
        <f t="shared" si="10"/>
        <v>1.2826620827675671E-12</v>
      </c>
      <c r="P84" s="45">
        <f t="shared" si="10"/>
        <v>4.2327848731329718E-14</v>
      </c>
      <c r="Q84" s="45">
        <f t="shared" si="10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5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0">
        <v>43934</v>
      </c>
      <c r="AQ84" s="89"/>
    </row>
    <row r="85" spans="1:53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5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0">
        <v>43935</v>
      </c>
      <c r="AS85" s="89"/>
    </row>
    <row r="86" spans="1:53" x14ac:dyDescent="0.2">
      <c r="A86" s="11">
        <v>43936</v>
      </c>
      <c r="B86" s="47">
        <v>28379</v>
      </c>
      <c r="C86" s="85">
        <v>1070</v>
      </c>
      <c r="D86" s="45">
        <f t="shared" ref="D86:D133" si="11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5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0">
        <v>43936</v>
      </c>
      <c r="AU86" s="89"/>
    </row>
    <row r="87" spans="1:53" x14ac:dyDescent="0.2">
      <c r="A87" s="11">
        <v>43937</v>
      </c>
      <c r="B87" s="47">
        <v>30106</v>
      </c>
      <c r="C87" s="85">
        <v>1273</v>
      </c>
      <c r="D87" s="45">
        <f t="shared" si="11"/>
        <v>29834.02244405519</v>
      </c>
      <c r="E87" s="45">
        <f t="shared" ref="E87" si="12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5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  <c r="AV87" s="90">
        <v>43937</v>
      </c>
      <c r="AW87" s="89"/>
    </row>
    <row r="88" spans="1:53" x14ac:dyDescent="0.2">
      <c r="A88" s="11">
        <v>43938</v>
      </c>
      <c r="B88" s="86">
        <v>31927</v>
      </c>
      <c r="C88" s="85">
        <v>1366</v>
      </c>
      <c r="D88" s="45">
        <f t="shared" si="11"/>
        <v>31649.567627496581</v>
      </c>
      <c r="E88" s="45">
        <f>D88*0.05</f>
        <v>1582.478381374829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5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  <c r="AV88" s="14">
        <v>31650</v>
      </c>
      <c r="AW88" s="14">
        <v>1582</v>
      </c>
      <c r="AX88" s="93">
        <v>43938</v>
      </c>
      <c r="AY88" s="92"/>
    </row>
    <row r="89" spans="1:53" x14ac:dyDescent="0.2">
      <c r="A89" s="11">
        <v>43939</v>
      </c>
      <c r="B89" s="47">
        <v>33383</v>
      </c>
      <c r="C89" s="85">
        <v>1529</v>
      </c>
      <c r="D89" s="45">
        <f>B88*EXP(0.06)</f>
        <v>33901.255421553695</v>
      </c>
      <c r="E89" s="45">
        <f t="shared" ref="E89:E133" si="13">D89*0.05</f>
        <v>1695.0627710776848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5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  <c r="AV89" s="24">
        <v>33272</v>
      </c>
      <c r="AW89" s="24">
        <v>1664</v>
      </c>
      <c r="AX89" s="14">
        <v>33901</v>
      </c>
      <c r="AY89" s="14">
        <v>1695</v>
      </c>
      <c r="AZ89" s="90">
        <v>43939</v>
      </c>
      <c r="BA89" s="89"/>
    </row>
    <row r="90" spans="1:53" x14ac:dyDescent="0.2">
      <c r="A90" s="11">
        <v>43940</v>
      </c>
      <c r="B90" s="49"/>
      <c r="D90" s="45">
        <f>B89*EXP(0.05)</f>
        <v>35094.583010320814</v>
      </c>
      <c r="E90" s="45">
        <f t="shared" si="13"/>
        <v>1754.7291505160408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5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  <c r="AV90" s="24">
        <v>34978</v>
      </c>
      <c r="AW90" s="24">
        <v>1749</v>
      </c>
      <c r="AX90" s="24">
        <v>35998</v>
      </c>
      <c r="AY90" s="24">
        <v>1800</v>
      </c>
      <c r="AZ90" s="14">
        <v>35095</v>
      </c>
      <c r="BA90" s="14">
        <v>1755</v>
      </c>
    </row>
    <row r="91" spans="1:53" x14ac:dyDescent="0.2">
      <c r="A91" s="11">
        <v>43941</v>
      </c>
      <c r="B91" s="49">
        <f t="shared" ref="B88:B131" si="14">D91</f>
        <v>0</v>
      </c>
      <c r="D91" s="45">
        <f t="shared" ref="D91:D133" si="15">B90*EXP(0.05)</f>
        <v>0</v>
      </c>
      <c r="E91" s="45">
        <f t="shared" si="13"/>
        <v>0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5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  <c r="AV91" s="24">
        <v>36772</v>
      </c>
      <c r="AW91" s="24">
        <v>1839</v>
      </c>
      <c r="AX91" s="24">
        <v>38224</v>
      </c>
      <c r="AY91" s="24">
        <v>1911</v>
      </c>
      <c r="AZ91" s="24">
        <v>36894</v>
      </c>
      <c r="BA91" s="24">
        <v>1845</v>
      </c>
    </row>
    <row r="92" spans="1:53" x14ac:dyDescent="0.2">
      <c r="A92" s="11">
        <v>43942</v>
      </c>
      <c r="B92" s="49">
        <f t="shared" si="14"/>
        <v>0</v>
      </c>
      <c r="D92" s="45">
        <f t="shared" si="15"/>
        <v>0</v>
      </c>
      <c r="E92" s="45">
        <f t="shared" si="13"/>
        <v>0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5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  <c r="AV92" s="24">
        <v>38657</v>
      </c>
      <c r="AW92" s="24">
        <v>1933</v>
      </c>
      <c r="AX92" s="24">
        <v>40587</v>
      </c>
      <c r="AY92" s="24">
        <v>2029</v>
      </c>
      <c r="AZ92" s="24">
        <v>38786</v>
      </c>
      <c r="BA92" s="24">
        <v>1939</v>
      </c>
    </row>
    <row r="93" spans="1:53" x14ac:dyDescent="0.2">
      <c r="A93" s="11">
        <v>43943</v>
      </c>
      <c r="B93" s="49">
        <f t="shared" si="14"/>
        <v>0</v>
      </c>
      <c r="D93" s="45">
        <f t="shared" si="15"/>
        <v>0</v>
      </c>
      <c r="E93" s="45">
        <f t="shared" si="13"/>
        <v>0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5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  <c r="AV93" s="24">
        <v>40639</v>
      </c>
      <c r="AW93" s="24">
        <v>2032</v>
      </c>
      <c r="AX93" s="24">
        <v>43097</v>
      </c>
      <c r="AY93" s="24">
        <v>2155</v>
      </c>
      <c r="AZ93" s="24">
        <v>40774</v>
      </c>
      <c r="BA93" s="24">
        <v>2039</v>
      </c>
    </row>
    <row r="94" spans="1:53" x14ac:dyDescent="0.2">
      <c r="A94" s="11">
        <v>43944</v>
      </c>
      <c r="B94" s="49">
        <f t="shared" si="14"/>
        <v>0</v>
      </c>
      <c r="D94" s="45">
        <f t="shared" si="15"/>
        <v>0</v>
      </c>
      <c r="E94" s="45">
        <f t="shared" si="13"/>
        <v>0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5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  <c r="AV94" s="24">
        <v>42722</v>
      </c>
      <c r="AW94" s="24">
        <v>2136</v>
      </c>
      <c r="AX94" s="24">
        <v>45762</v>
      </c>
      <c r="AY94" s="24">
        <v>2288</v>
      </c>
      <c r="AZ94" s="24">
        <v>42865</v>
      </c>
      <c r="BA94" s="24">
        <v>2143</v>
      </c>
    </row>
    <row r="95" spans="1:53" x14ac:dyDescent="0.2">
      <c r="A95" s="11">
        <v>43945</v>
      </c>
      <c r="B95" s="49">
        <f t="shared" si="14"/>
        <v>0</v>
      </c>
      <c r="D95" s="45">
        <f t="shared" si="15"/>
        <v>0</v>
      </c>
      <c r="E95" s="45">
        <f t="shared" si="13"/>
        <v>0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5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  <c r="AV95" s="24">
        <v>44913</v>
      </c>
      <c r="AW95" s="24">
        <v>2246</v>
      </c>
      <c r="AX95" s="24">
        <v>48592</v>
      </c>
      <c r="AY95" s="24">
        <v>2430</v>
      </c>
      <c r="AZ95" s="24">
        <v>45062</v>
      </c>
      <c r="BA95" s="24">
        <v>2253</v>
      </c>
    </row>
    <row r="96" spans="1:53" x14ac:dyDescent="0.2">
      <c r="A96" s="11">
        <v>43946</v>
      </c>
      <c r="B96" s="49">
        <f t="shared" si="14"/>
        <v>0</v>
      </c>
      <c r="D96" s="45">
        <f t="shared" si="15"/>
        <v>0</v>
      </c>
      <c r="E96" s="45">
        <f t="shared" si="13"/>
        <v>0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5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  <c r="AV96" s="24">
        <v>47216</v>
      </c>
      <c r="AW96" s="24">
        <v>2361</v>
      </c>
      <c r="AX96" s="24">
        <v>51596</v>
      </c>
      <c r="AY96" s="24">
        <v>2580</v>
      </c>
      <c r="AZ96" s="24">
        <v>47373</v>
      </c>
      <c r="BA96" s="24">
        <v>2369</v>
      </c>
    </row>
    <row r="97" spans="1:53" x14ac:dyDescent="0.2">
      <c r="A97" s="11">
        <v>43947</v>
      </c>
      <c r="B97" s="49">
        <f t="shared" si="14"/>
        <v>0</v>
      </c>
      <c r="D97" s="45">
        <f t="shared" si="15"/>
        <v>0</v>
      </c>
      <c r="E97" s="45">
        <f t="shared" si="13"/>
        <v>0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5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  <c r="AV97" s="24">
        <v>49636</v>
      </c>
      <c r="AW97" s="24">
        <v>2482</v>
      </c>
      <c r="AX97" s="24">
        <v>54787</v>
      </c>
      <c r="AY97" s="24">
        <v>2739</v>
      </c>
      <c r="AZ97" s="24">
        <v>49802</v>
      </c>
      <c r="BA97" s="24">
        <v>2490</v>
      </c>
    </row>
    <row r="98" spans="1:53" x14ac:dyDescent="0.2">
      <c r="A98" s="11">
        <v>43948</v>
      </c>
      <c r="B98" s="49">
        <f t="shared" si="14"/>
        <v>0</v>
      </c>
      <c r="D98" s="45">
        <f t="shared" si="15"/>
        <v>0</v>
      </c>
      <c r="E98" s="45">
        <f t="shared" si="13"/>
        <v>0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5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  <c r="AV98" s="24">
        <v>52181</v>
      </c>
      <c r="AW98" s="24">
        <v>2609</v>
      </c>
      <c r="AX98" s="24">
        <v>58175</v>
      </c>
      <c r="AY98" s="24">
        <v>2909</v>
      </c>
      <c r="AZ98" s="24">
        <v>52355</v>
      </c>
      <c r="BA98" s="24">
        <v>2618</v>
      </c>
    </row>
    <row r="99" spans="1:53" x14ac:dyDescent="0.2">
      <c r="A99" s="11">
        <v>43949</v>
      </c>
      <c r="B99" s="49">
        <f t="shared" si="14"/>
        <v>0</v>
      </c>
      <c r="D99" s="45">
        <f t="shared" si="15"/>
        <v>0</v>
      </c>
      <c r="E99" s="45">
        <f t="shared" si="13"/>
        <v>0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5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  <c r="AV99" s="24">
        <v>54857</v>
      </c>
      <c r="AW99" s="24">
        <v>2743</v>
      </c>
      <c r="AX99" s="24">
        <v>61772</v>
      </c>
      <c r="AY99" s="24">
        <v>3089</v>
      </c>
      <c r="AZ99" s="24">
        <v>55039</v>
      </c>
      <c r="BA99" s="24">
        <v>2752</v>
      </c>
    </row>
    <row r="100" spans="1:53" x14ac:dyDescent="0.2">
      <c r="A100" s="11">
        <v>43950</v>
      </c>
      <c r="B100" s="49">
        <f t="shared" si="14"/>
        <v>0</v>
      </c>
      <c r="D100" s="45">
        <f t="shared" si="15"/>
        <v>0</v>
      </c>
      <c r="E100" s="45">
        <f t="shared" si="13"/>
        <v>0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5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  <c r="AV100" s="24">
        <v>57669</v>
      </c>
      <c r="AW100" s="24">
        <v>2883</v>
      </c>
      <c r="AX100" s="24">
        <v>65592</v>
      </c>
      <c r="AY100" s="24">
        <v>3280</v>
      </c>
      <c r="AZ100" s="24">
        <v>57861</v>
      </c>
      <c r="BA100" s="24">
        <v>2893</v>
      </c>
    </row>
    <row r="101" spans="1:53" x14ac:dyDescent="0.2">
      <c r="A101" s="11">
        <v>43951</v>
      </c>
      <c r="B101" s="49">
        <f t="shared" si="14"/>
        <v>0</v>
      </c>
      <c r="D101" s="45">
        <f t="shared" si="15"/>
        <v>0</v>
      </c>
      <c r="E101" s="45">
        <f t="shared" si="13"/>
        <v>0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5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  <c r="AV101" s="24">
        <v>60626</v>
      </c>
      <c r="AW101" s="24">
        <v>3031</v>
      </c>
      <c r="AX101" s="24">
        <v>69648</v>
      </c>
      <c r="AY101" s="24">
        <v>3482</v>
      </c>
      <c r="AZ101" s="24">
        <v>60828</v>
      </c>
      <c r="BA101" s="24">
        <v>3041</v>
      </c>
    </row>
    <row r="102" spans="1:53" x14ac:dyDescent="0.2">
      <c r="A102" s="11">
        <v>43952</v>
      </c>
      <c r="B102" s="49">
        <f t="shared" si="14"/>
        <v>0</v>
      </c>
      <c r="D102" s="45">
        <f t="shared" si="15"/>
        <v>0</v>
      </c>
      <c r="E102" s="45">
        <f t="shared" si="13"/>
        <v>0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5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  <c r="AV102" s="24">
        <v>63734</v>
      </c>
      <c r="AW102" s="24">
        <v>3187</v>
      </c>
      <c r="AX102" s="24">
        <v>73955</v>
      </c>
      <c r="AY102" s="24">
        <v>3698</v>
      </c>
      <c r="AZ102" s="24">
        <v>63946</v>
      </c>
      <c r="BA102" s="24">
        <v>3197</v>
      </c>
    </row>
    <row r="103" spans="1:53" x14ac:dyDescent="0.2">
      <c r="A103" s="11">
        <v>43953</v>
      </c>
      <c r="B103" s="49">
        <f t="shared" si="14"/>
        <v>0</v>
      </c>
      <c r="D103" s="45">
        <f t="shared" si="15"/>
        <v>0</v>
      </c>
      <c r="E103" s="45">
        <f t="shared" si="13"/>
        <v>0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5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  <c r="AV103" s="24">
        <v>67002</v>
      </c>
      <c r="AW103" s="24">
        <v>3350</v>
      </c>
      <c r="AX103" s="24">
        <v>78528</v>
      </c>
      <c r="AY103" s="24">
        <v>3926</v>
      </c>
      <c r="AZ103" s="24">
        <v>67225</v>
      </c>
      <c r="BA103" s="24">
        <v>3361</v>
      </c>
    </row>
    <row r="104" spans="1:53" x14ac:dyDescent="0.2">
      <c r="A104" s="11">
        <v>43954</v>
      </c>
      <c r="B104" s="49">
        <f t="shared" si="14"/>
        <v>0</v>
      </c>
      <c r="D104" s="45">
        <f t="shared" si="15"/>
        <v>0</v>
      </c>
      <c r="E104" s="45">
        <f t="shared" si="13"/>
        <v>0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5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  <c r="AV104" s="24">
        <v>70437</v>
      </c>
      <c r="AW104" s="24">
        <v>3522</v>
      </c>
      <c r="AX104" s="24">
        <v>83384</v>
      </c>
      <c r="AY104" s="24">
        <v>4169</v>
      </c>
      <c r="AZ104" s="24">
        <v>70672</v>
      </c>
      <c r="BA104" s="24">
        <v>3534</v>
      </c>
    </row>
    <row r="105" spans="1:53" x14ac:dyDescent="0.2">
      <c r="A105" s="11">
        <v>43955</v>
      </c>
      <c r="B105" s="49">
        <f t="shared" si="14"/>
        <v>0</v>
      </c>
      <c r="D105" s="45">
        <f t="shared" si="15"/>
        <v>0</v>
      </c>
      <c r="E105" s="45">
        <f t="shared" si="13"/>
        <v>0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5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  <c r="AV105" s="24">
        <v>74049</v>
      </c>
      <c r="AW105" s="24">
        <v>3702</v>
      </c>
      <c r="AX105" s="24">
        <v>88540</v>
      </c>
      <c r="AY105" s="24">
        <v>4427</v>
      </c>
      <c r="AZ105" s="24">
        <v>74295</v>
      </c>
      <c r="BA105" s="24">
        <v>3715</v>
      </c>
    </row>
    <row r="106" spans="1:53" x14ac:dyDescent="0.2">
      <c r="A106" s="11">
        <v>43956</v>
      </c>
      <c r="B106" s="49">
        <f t="shared" si="14"/>
        <v>0</v>
      </c>
      <c r="D106" s="45">
        <f t="shared" si="15"/>
        <v>0</v>
      </c>
      <c r="E106" s="45">
        <f t="shared" si="13"/>
        <v>0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5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  <c r="AV106" s="24">
        <v>77845</v>
      </c>
      <c r="AW106" s="24">
        <v>3892</v>
      </c>
      <c r="AX106" s="24">
        <v>94015</v>
      </c>
      <c r="AY106" s="24">
        <v>4701</v>
      </c>
      <c r="AZ106" s="24">
        <v>78104</v>
      </c>
      <c r="BA106" s="24">
        <v>3905</v>
      </c>
    </row>
    <row r="107" spans="1:53" x14ac:dyDescent="0.2">
      <c r="A107" s="11">
        <v>43957</v>
      </c>
      <c r="B107" s="49">
        <f t="shared" si="14"/>
        <v>0</v>
      </c>
      <c r="D107" s="45">
        <f t="shared" si="15"/>
        <v>0</v>
      </c>
      <c r="E107" s="45">
        <f t="shared" si="13"/>
        <v>0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5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  <c r="AV107" s="24">
        <v>81837</v>
      </c>
      <c r="AW107" s="24">
        <v>4092</v>
      </c>
      <c r="AX107" s="24">
        <v>99828</v>
      </c>
      <c r="AY107" s="24">
        <v>4991</v>
      </c>
      <c r="AZ107" s="24">
        <v>82109</v>
      </c>
      <c r="BA107" s="24">
        <v>4105</v>
      </c>
    </row>
    <row r="108" spans="1:53" x14ac:dyDescent="0.2">
      <c r="A108" s="11">
        <v>43958</v>
      </c>
      <c r="B108" s="49">
        <f t="shared" si="14"/>
        <v>0</v>
      </c>
      <c r="D108" s="45">
        <f t="shared" si="15"/>
        <v>0</v>
      </c>
      <c r="E108" s="45">
        <f t="shared" si="13"/>
        <v>0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5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  <c r="AV108" s="24">
        <v>86032</v>
      </c>
      <c r="AW108" s="24">
        <v>4302</v>
      </c>
      <c r="AX108" s="24">
        <v>106001</v>
      </c>
      <c r="AY108" s="24">
        <v>5300</v>
      </c>
      <c r="AZ108" s="24">
        <v>86319</v>
      </c>
      <c r="BA108" s="24">
        <v>4316</v>
      </c>
    </row>
    <row r="109" spans="1:53" x14ac:dyDescent="0.2">
      <c r="A109" s="11">
        <v>43959</v>
      </c>
      <c r="B109" s="49">
        <f t="shared" si="14"/>
        <v>0</v>
      </c>
      <c r="D109" s="45">
        <f t="shared" si="15"/>
        <v>0</v>
      </c>
      <c r="E109" s="45">
        <f t="shared" si="13"/>
        <v>0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5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  <c r="AV109" s="24">
        <v>90443</v>
      </c>
      <c r="AW109" s="24">
        <v>4522</v>
      </c>
      <c r="AX109" s="24">
        <v>112556</v>
      </c>
      <c r="AY109" s="24">
        <v>5628</v>
      </c>
      <c r="AZ109" s="24">
        <v>90744</v>
      </c>
      <c r="BA109" s="24">
        <v>4537</v>
      </c>
    </row>
    <row r="110" spans="1:53" x14ac:dyDescent="0.2">
      <c r="A110" s="11">
        <v>43960</v>
      </c>
      <c r="B110" s="49">
        <f t="shared" si="14"/>
        <v>0</v>
      </c>
      <c r="D110" s="45">
        <f t="shared" si="15"/>
        <v>0</v>
      </c>
      <c r="E110" s="45">
        <f t="shared" si="13"/>
        <v>0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5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  <c r="AV110" s="24">
        <v>95081</v>
      </c>
      <c r="AW110" s="24">
        <v>4754</v>
      </c>
      <c r="AX110" s="24">
        <v>119516</v>
      </c>
      <c r="AY110" s="24">
        <v>5976</v>
      </c>
      <c r="AZ110" s="24">
        <v>95397</v>
      </c>
      <c r="BA110" s="24">
        <v>4770</v>
      </c>
    </row>
    <row r="111" spans="1:53" x14ac:dyDescent="0.2">
      <c r="A111" s="11">
        <v>43961</v>
      </c>
      <c r="B111" s="49">
        <f t="shared" si="14"/>
        <v>0</v>
      </c>
      <c r="D111" s="45">
        <f t="shared" si="15"/>
        <v>0</v>
      </c>
      <c r="E111" s="45">
        <f t="shared" si="13"/>
        <v>0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5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  <c r="AV111" s="24">
        <v>99955</v>
      </c>
      <c r="AW111" s="24">
        <v>4998</v>
      </c>
      <c r="AX111" s="24">
        <v>126907</v>
      </c>
      <c r="AY111" s="24">
        <v>6345</v>
      </c>
      <c r="AZ111" s="24">
        <v>100288</v>
      </c>
      <c r="BA111" s="24">
        <v>5014</v>
      </c>
    </row>
    <row r="112" spans="1:53" x14ac:dyDescent="0.2">
      <c r="A112" s="11">
        <v>43962</v>
      </c>
      <c r="B112" s="49">
        <f t="shared" si="14"/>
        <v>0</v>
      </c>
      <c r="D112" s="45">
        <f t="shared" si="15"/>
        <v>0</v>
      </c>
      <c r="E112" s="45">
        <f t="shared" si="13"/>
        <v>0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5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  <c r="AV112" s="24">
        <v>105080</v>
      </c>
      <c r="AW112" s="24">
        <v>5254</v>
      </c>
      <c r="AX112" s="24">
        <v>134754</v>
      </c>
      <c r="AY112" s="24">
        <v>6738</v>
      </c>
      <c r="AZ112" s="24">
        <v>105430</v>
      </c>
      <c r="BA112" s="24">
        <v>5271</v>
      </c>
    </row>
    <row r="113" spans="1:53" x14ac:dyDescent="0.2">
      <c r="A113" s="11">
        <v>43963</v>
      </c>
      <c r="B113" s="49">
        <f t="shared" si="14"/>
        <v>0</v>
      </c>
      <c r="D113" s="45">
        <f t="shared" si="15"/>
        <v>0</v>
      </c>
      <c r="E113" s="45">
        <f t="shared" si="13"/>
        <v>0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5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  <c r="AV113" s="24">
        <v>110468</v>
      </c>
      <c r="AW113" s="24">
        <v>5523</v>
      </c>
      <c r="AX113" s="24">
        <v>143087</v>
      </c>
      <c r="AY113" s="24">
        <v>7154</v>
      </c>
      <c r="AZ113" s="24">
        <v>110835</v>
      </c>
      <c r="BA113" s="24">
        <v>5542</v>
      </c>
    </row>
    <row r="114" spans="1:53" x14ac:dyDescent="0.2">
      <c r="A114" s="11">
        <v>43964</v>
      </c>
      <c r="B114" s="49">
        <f t="shared" si="14"/>
        <v>0</v>
      </c>
      <c r="D114" s="45">
        <f t="shared" si="15"/>
        <v>0</v>
      </c>
      <c r="E114" s="45">
        <f t="shared" si="13"/>
        <v>0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5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  <c r="AV114" s="24">
        <v>116132</v>
      </c>
      <c r="AW114" s="24">
        <v>5807</v>
      </c>
      <c r="AX114" s="24">
        <v>151935</v>
      </c>
      <c r="AY114" s="24">
        <v>7597</v>
      </c>
      <c r="AZ114" s="24">
        <v>116518</v>
      </c>
      <c r="BA114" s="24">
        <v>5826</v>
      </c>
    </row>
    <row r="115" spans="1:53" x14ac:dyDescent="0.2">
      <c r="A115" s="11">
        <v>43965</v>
      </c>
      <c r="B115" s="49">
        <f t="shared" si="14"/>
        <v>0</v>
      </c>
      <c r="D115" s="45">
        <f t="shared" si="15"/>
        <v>0</v>
      </c>
      <c r="E115" s="45">
        <f t="shared" si="13"/>
        <v>0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5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  <c r="AV115" s="24">
        <v>122086</v>
      </c>
      <c r="AW115" s="24">
        <v>6104</v>
      </c>
      <c r="AX115" s="24">
        <v>161330</v>
      </c>
      <c r="AY115" s="24">
        <v>8067</v>
      </c>
      <c r="AZ115" s="24">
        <v>122492</v>
      </c>
      <c r="BA115" s="24">
        <v>6125</v>
      </c>
    </row>
    <row r="116" spans="1:53" x14ac:dyDescent="0.2">
      <c r="A116" s="11">
        <v>43966</v>
      </c>
      <c r="B116" s="49">
        <f t="shared" si="14"/>
        <v>0</v>
      </c>
      <c r="D116" s="45">
        <f t="shared" si="15"/>
        <v>0</v>
      </c>
      <c r="E116" s="45">
        <f t="shared" si="13"/>
        <v>0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5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  <c r="AV116" s="24">
        <v>128345</v>
      </c>
      <c r="AW116" s="24">
        <v>6417</v>
      </c>
      <c r="AX116" s="24">
        <v>171306</v>
      </c>
      <c r="AY116" s="24">
        <v>8565</v>
      </c>
      <c r="AZ116" s="24">
        <v>128772</v>
      </c>
      <c r="BA116" s="24">
        <v>6439</v>
      </c>
    </row>
    <row r="117" spans="1:53" x14ac:dyDescent="0.2">
      <c r="A117" s="11">
        <v>43967</v>
      </c>
      <c r="B117" s="49">
        <f t="shared" si="14"/>
        <v>0</v>
      </c>
      <c r="D117" s="45">
        <f t="shared" si="15"/>
        <v>0</v>
      </c>
      <c r="E117" s="45">
        <f t="shared" si="13"/>
        <v>0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5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  <c r="AV117" s="24">
        <v>134926</v>
      </c>
      <c r="AW117" s="24">
        <v>6746</v>
      </c>
      <c r="AX117" s="24">
        <v>181899</v>
      </c>
      <c r="AY117" s="24">
        <v>9095</v>
      </c>
      <c r="AZ117" s="24">
        <v>135375</v>
      </c>
      <c r="BA117" s="24">
        <v>6769</v>
      </c>
    </row>
    <row r="118" spans="1:53" x14ac:dyDescent="0.2">
      <c r="A118" s="11">
        <v>43968</v>
      </c>
      <c r="B118" s="49">
        <f t="shared" si="14"/>
        <v>0</v>
      </c>
      <c r="D118" s="45">
        <f t="shared" si="15"/>
        <v>0</v>
      </c>
      <c r="E118" s="45">
        <f t="shared" si="13"/>
        <v>0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5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  <c r="AV118" s="24">
        <v>141844</v>
      </c>
      <c r="AW118" s="24">
        <v>7092</v>
      </c>
      <c r="AX118" s="24">
        <v>193147</v>
      </c>
      <c r="AY118" s="24">
        <v>9657</v>
      </c>
      <c r="AZ118" s="24">
        <v>142316</v>
      </c>
      <c r="BA118" s="24">
        <v>7116</v>
      </c>
    </row>
    <row r="119" spans="1:53" x14ac:dyDescent="0.2">
      <c r="A119" s="11">
        <v>43969</v>
      </c>
      <c r="B119" s="49">
        <f t="shared" si="14"/>
        <v>0</v>
      </c>
      <c r="D119" s="45">
        <f t="shared" si="15"/>
        <v>0</v>
      </c>
      <c r="E119" s="45">
        <f t="shared" si="13"/>
        <v>0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5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  <c r="AV119" s="24">
        <v>149116</v>
      </c>
      <c r="AW119" s="24">
        <v>7456</v>
      </c>
      <c r="AX119" s="24">
        <v>205091</v>
      </c>
      <c r="AY119" s="24">
        <v>10255</v>
      </c>
      <c r="AZ119" s="24">
        <v>149612</v>
      </c>
      <c r="BA119" s="24">
        <v>7481</v>
      </c>
    </row>
    <row r="120" spans="1:53" x14ac:dyDescent="0.2">
      <c r="A120" s="11">
        <v>43970</v>
      </c>
      <c r="B120" s="49">
        <f t="shared" si="14"/>
        <v>0</v>
      </c>
      <c r="D120" s="45">
        <f t="shared" si="15"/>
        <v>0</v>
      </c>
      <c r="E120" s="45">
        <f t="shared" si="13"/>
        <v>0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5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  <c r="AV120" s="24">
        <v>156761</v>
      </c>
      <c r="AW120" s="24">
        <v>7838</v>
      </c>
      <c r="AX120" s="24">
        <v>217773</v>
      </c>
      <c r="AY120" s="24">
        <v>10889</v>
      </c>
      <c r="AZ120" s="24">
        <v>157283</v>
      </c>
      <c r="BA120" s="24">
        <v>7864</v>
      </c>
    </row>
    <row r="121" spans="1:53" x14ac:dyDescent="0.2">
      <c r="A121" s="11">
        <v>43971</v>
      </c>
      <c r="B121" s="49">
        <f t="shared" si="14"/>
        <v>0</v>
      </c>
      <c r="D121" s="45">
        <f t="shared" si="15"/>
        <v>0</v>
      </c>
      <c r="E121" s="45">
        <f t="shared" si="13"/>
        <v>0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5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  <c r="AV121" s="24">
        <v>164799</v>
      </c>
      <c r="AW121" s="24">
        <v>8240</v>
      </c>
      <c r="AX121" s="24">
        <v>231239</v>
      </c>
      <c r="AY121" s="24">
        <v>11562</v>
      </c>
      <c r="AZ121" s="24">
        <v>165347</v>
      </c>
      <c r="BA121" s="24">
        <v>8267</v>
      </c>
    </row>
    <row r="122" spans="1:53" x14ac:dyDescent="0.2">
      <c r="A122" s="11">
        <v>43972</v>
      </c>
      <c r="B122" s="49">
        <f t="shared" si="14"/>
        <v>0</v>
      </c>
      <c r="D122" s="45">
        <f t="shared" si="15"/>
        <v>0</v>
      </c>
      <c r="E122" s="45">
        <f t="shared" si="13"/>
        <v>0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5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  <c r="AV122" s="24">
        <v>173248</v>
      </c>
      <c r="AW122" s="24">
        <v>8662</v>
      </c>
      <c r="AX122" s="24">
        <v>245538</v>
      </c>
      <c r="AY122" s="24">
        <v>12277</v>
      </c>
      <c r="AZ122" s="24">
        <v>173825</v>
      </c>
      <c r="BA122" s="24">
        <v>8691</v>
      </c>
    </row>
    <row r="123" spans="1:53" x14ac:dyDescent="0.2">
      <c r="A123" s="11">
        <v>43973</v>
      </c>
      <c r="B123" s="49">
        <f t="shared" si="14"/>
        <v>0</v>
      </c>
      <c r="D123" s="45">
        <f t="shared" si="15"/>
        <v>0</v>
      </c>
      <c r="E123" s="45">
        <f t="shared" si="13"/>
        <v>0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5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  <c r="AV123" s="24">
        <v>182131</v>
      </c>
      <c r="AW123" s="24">
        <v>9107</v>
      </c>
      <c r="AX123" s="24">
        <v>260721</v>
      </c>
      <c r="AY123" s="24">
        <v>13036</v>
      </c>
      <c r="AZ123" s="24">
        <v>182737</v>
      </c>
      <c r="BA123" s="24">
        <v>9137</v>
      </c>
    </row>
    <row r="124" spans="1:53" x14ac:dyDescent="0.2">
      <c r="A124" s="11">
        <v>43974</v>
      </c>
      <c r="B124" s="49">
        <f t="shared" si="14"/>
        <v>0</v>
      </c>
      <c r="D124" s="45">
        <f t="shared" si="15"/>
        <v>0</v>
      </c>
      <c r="E124" s="45">
        <f t="shared" si="13"/>
        <v>0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5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  <c r="AV124" s="24">
        <v>191469</v>
      </c>
      <c r="AW124" s="24">
        <v>9573</v>
      </c>
      <c r="AX124" s="24">
        <v>276843</v>
      </c>
      <c r="AY124" s="24">
        <v>13842</v>
      </c>
      <c r="AZ124" s="24">
        <v>192106</v>
      </c>
      <c r="BA124" s="24">
        <v>9605</v>
      </c>
    </row>
    <row r="125" spans="1:53" x14ac:dyDescent="0.2">
      <c r="A125" s="11">
        <v>43975</v>
      </c>
      <c r="B125" s="49">
        <f t="shared" si="14"/>
        <v>0</v>
      </c>
      <c r="D125" s="45">
        <f t="shared" si="15"/>
        <v>0</v>
      </c>
      <c r="E125" s="45">
        <f t="shared" si="13"/>
        <v>0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5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  <c r="AV125" s="24">
        <v>201286</v>
      </c>
      <c r="AW125" s="24">
        <v>10064</v>
      </c>
      <c r="AX125" s="24">
        <v>293962</v>
      </c>
      <c r="AY125" s="24">
        <v>14698</v>
      </c>
      <c r="AZ125" s="24">
        <v>201955</v>
      </c>
      <c r="BA125" s="24">
        <v>10098</v>
      </c>
    </row>
    <row r="126" spans="1:53" x14ac:dyDescent="0.2">
      <c r="A126" s="11">
        <v>43976</v>
      </c>
      <c r="B126" s="49">
        <f t="shared" si="14"/>
        <v>0</v>
      </c>
      <c r="D126" s="45">
        <f t="shared" si="15"/>
        <v>0</v>
      </c>
      <c r="E126" s="45">
        <f t="shared" si="13"/>
        <v>0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5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  <c r="AV126" s="24">
        <v>211606</v>
      </c>
      <c r="AW126" s="24">
        <v>10580</v>
      </c>
      <c r="AX126" s="24">
        <v>312140</v>
      </c>
      <c r="AY126" s="24">
        <v>15607</v>
      </c>
      <c r="AZ126" s="24">
        <v>212310</v>
      </c>
      <c r="BA126" s="24">
        <v>10615</v>
      </c>
    </row>
    <row r="127" spans="1:53" x14ac:dyDescent="0.2">
      <c r="A127" s="11">
        <v>43977</v>
      </c>
      <c r="B127" s="49">
        <f t="shared" si="14"/>
        <v>0</v>
      </c>
      <c r="D127" s="45">
        <f t="shared" si="15"/>
        <v>0</v>
      </c>
      <c r="E127" s="45">
        <f t="shared" si="13"/>
        <v>0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5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  <c r="AV127" s="24">
        <v>222455</v>
      </c>
      <c r="AW127" s="24">
        <v>11123</v>
      </c>
      <c r="AX127" s="24">
        <v>331442</v>
      </c>
      <c r="AY127" s="24">
        <v>16572</v>
      </c>
      <c r="AZ127" s="24">
        <v>223195</v>
      </c>
      <c r="BA127" s="24">
        <v>11160</v>
      </c>
    </row>
    <row r="128" spans="1:53" x14ac:dyDescent="0.2">
      <c r="A128" s="11">
        <v>43978</v>
      </c>
      <c r="B128" s="49">
        <f t="shared" si="14"/>
        <v>0</v>
      </c>
      <c r="D128" s="45">
        <f t="shared" si="15"/>
        <v>0</v>
      </c>
      <c r="E128" s="45">
        <f t="shared" si="13"/>
        <v>0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5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  <c r="AV128" s="24">
        <v>233860</v>
      </c>
      <c r="AW128" s="24">
        <v>11693</v>
      </c>
      <c r="AX128" s="24">
        <v>351937</v>
      </c>
      <c r="AY128" s="24">
        <v>17597</v>
      </c>
      <c r="AZ128" s="24">
        <v>234639</v>
      </c>
      <c r="BA128" s="24">
        <v>11732</v>
      </c>
    </row>
    <row r="129" spans="1:53" x14ac:dyDescent="0.2">
      <c r="A129" s="11">
        <v>43979</v>
      </c>
      <c r="B129" s="49">
        <f t="shared" si="14"/>
        <v>0</v>
      </c>
      <c r="D129" s="45">
        <f t="shared" si="15"/>
        <v>0</v>
      </c>
      <c r="E129" s="45">
        <f t="shared" si="13"/>
        <v>0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5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  <c r="AV129" s="24">
        <v>245851</v>
      </c>
      <c r="AW129" s="24">
        <v>12293</v>
      </c>
      <c r="AX129" s="24">
        <v>373700</v>
      </c>
      <c r="AY129" s="24">
        <v>18685</v>
      </c>
      <c r="AZ129" s="24">
        <v>246669</v>
      </c>
      <c r="BA129" s="24">
        <v>12333</v>
      </c>
    </row>
    <row r="130" spans="1:53" x14ac:dyDescent="0.2">
      <c r="A130" s="11">
        <v>43980</v>
      </c>
      <c r="B130" s="49">
        <f t="shared" si="14"/>
        <v>0</v>
      </c>
      <c r="D130" s="45">
        <f t="shared" si="15"/>
        <v>0</v>
      </c>
      <c r="E130" s="45">
        <f t="shared" si="13"/>
        <v>0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5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  <c r="AV130" s="24">
        <v>258456</v>
      </c>
      <c r="AW130" s="24">
        <v>12923</v>
      </c>
      <c r="AX130" s="24">
        <v>396808</v>
      </c>
      <c r="AY130" s="24">
        <v>19840</v>
      </c>
      <c r="AZ130" s="24">
        <v>259316</v>
      </c>
      <c r="BA130" s="24">
        <v>12966</v>
      </c>
    </row>
    <row r="131" spans="1:53" x14ac:dyDescent="0.2">
      <c r="A131" s="11">
        <v>43981</v>
      </c>
      <c r="B131" s="49">
        <f t="shared" si="14"/>
        <v>0</v>
      </c>
      <c r="D131" s="45">
        <f t="shared" si="15"/>
        <v>0</v>
      </c>
      <c r="E131" s="45">
        <f t="shared" si="13"/>
        <v>0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5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  <c r="AV131" s="24">
        <v>271707</v>
      </c>
      <c r="AW131" s="24">
        <v>13585</v>
      </c>
      <c r="AX131" s="24">
        <v>421345</v>
      </c>
      <c r="AY131" s="24">
        <v>21067</v>
      </c>
      <c r="AZ131" s="24">
        <v>272611</v>
      </c>
      <c r="BA131" s="24">
        <v>13631</v>
      </c>
    </row>
    <row r="132" spans="1:53" x14ac:dyDescent="0.2">
      <c r="A132" s="11">
        <v>43982</v>
      </c>
      <c r="B132" s="49">
        <f t="shared" ref="B132:B133" si="16">D132</f>
        <v>0</v>
      </c>
      <c r="D132" s="45">
        <f t="shared" si="15"/>
        <v>0</v>
      </c>
      <c r="E132" s="45">
        <f t="shared" si="13"/>
        <v>0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5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  <c r="AV132" s="24">
        <v>285638</v>
      </c>
      <c r="AW132" s="24">
        <v>14282</v>
      </c>
      <c r="AX132" s="24">
        <v>447400</v>
      </c>
      <c r="AY132" s="24">
        <v>22370</v>
      </c>
      <c r="AZ132" s="24">
        <v>286588</v>
      </c>
      <c r="BA132" s="24">
        <v>14329</v>
      </c>
    </row>
    <row r="133" spans="1:53" x14ac:dyDescent="0.2">
      <c r="A133" s="11">
        <v>43983</v>
      </c>
      <c r="B133" s="49">
        <f t="shared" si="16"/>
        <v>0</v>
      </c>
      <c r="D133" s="45">
        <f t="shared" si="15"/>
        <v>0</v>
      </c>
      <c r="E133" s="45">
        <f t="shared" si="13"/>
        <v>0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5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  <c r="AV133" s="24">
        <v>300283</v>
      </c>
      <c r="AW133" s="24">
        <v>15014</v>
      </c>
      <c r="AX133" s="24">
        <v>475065</v>
      </c>
      <c r="AY133" s="24">
        <v>23753</v>
      </c>
      <c r="AZ133" s="24">
        <v>301282</v>
      </c>
      <c r="BA133" s="24">
        <v>15064</v>
      </c>
    </row>
  </sheetData>
  <mergeCells count="24">
    <mergeCell ref="AX88:AY88"/>
    <mergeCell ref="AZ89:BA89"/>
    <mergeCell ref="AP84:AQ84"/>
    <mergeCell ref="AF79:AG79"/>
    <mergeCell ref="AH80:AI80"/>
    <mergeCell ref="AJ81:AK81"/>
    <mergeCell ref="AL82:AM82"/>
    <mergeCell ref="AN83:AO83"/>
    <mergeCell ref="AV87:AW87"/>
    <mergeCell ref="F66:G66"/>
    <mergeCell ref="H67:I67"/>
    <mergeCell ref="J68:K68"/>
    <mergeCell ref="L69:M69"/>
    <mergeCell ref="N70:O70"/>
    <mergeCell ref="AR85:AS85"/>
    <mergeCell ref="AT86:AU86"/>
    <mergeCell ref="P71:Q71"/>
    <mergeCell ref="R72:S72"/>
    <mergeCell ref="T73:U73"/>
    <mergeCell ref="V74:W74"/>
    <mergeCell ref="X75:Y75"/>
    <mergeCell ref="Z76:AA76"/>
    <mergeCell ref="AB77:AC77"/>
    <mergeCell ref="AD78:AE78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62"/>
  <sheetViews>
    <sheetView topLeftCell="A31" workbookViewId="0">
      <selection activeCell="A49" sqref="A49:XFD49"/>
    </sheetView>
  </sheetViews>
  <sheetFormatPr baseColWidth="10" defaultRowHeight="16" x14ac:dyDescent="0.2"/>
  <cols>
    <col min="3" max="3" width="10.83203125" style="68"/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8">
        <v>0.1</v>
      </c>
      <c r="D1" t="s">
        <v>74</v>
      </c>
      <c r="E1" s="16">
        <f t="shared" ref="E1:E48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8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8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8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8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8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8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8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8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8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8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8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8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8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8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8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8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8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8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8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8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8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8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8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8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8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8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8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8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8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8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8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8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8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8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 t="shared" ref="M35:M46" si="3">L35-L34</f>
        <v>1469</v>
      </c>
      <c r="N35" s="41">
        <f t="shared" ref="N35:N46" si="4">M35/M34</f>
        <v>1.1603475513428121</v>
      </c>
    </row>
    <row r="36" spans="1:14" x14ac:dyDescent="0.2">
      <c r="A36" s="11">
        <v>43926</v>
      </c>
      <c r="B36" s="47">
        <v>15512</v>
      </c>
      <c r="C36" s="68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 t="shared" si="3"/>
        <v>1494</v>
      </c>
      <c r="N36" s="41">
        <f t="shared" si="4"/>
        <v>1.0170183798502384</v>
      </c>
    </row>
    <row r="37" spans="1:14" x14ac:dyDescent="0.2">
      <c r="A37" s="11">
        <v>43927</v>
      </c>
      <c r="B37" s="47">
        <v>16667</v>
      </c>
      <c r="C37" s="68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 t="shared" si="3"/>
        <v>1155</v>
      </c>
      <c r="N37" s="41">
        <f t="shared" si="4"/>
        <v>0.7730923694779116</v>
      </c>
    </row>
    <row r="38" spans="1:14" x14ac:dyDescent="0.2">
      <c r="A38" s="11">
        <v>43928</v>
      </c>
      <c r="B38" s="47">
        <v>17897</v>
      </c>
      <c r="C38" s="68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 t="shared" si="3"/>
        <v>1230</v>
      </c>
      <c r="N38" s="41">
        <f t="shared" si="4"/>
        <v>1.0649350649350648</v>
      </c>
    </row>
    <row r="39" spans="1:14" x14ac:dyDescent="0.2">
      <c r="A39" s="11">
        <v>43929</v>
      </c>
      <c r="B39" s="47">
        <v>19291</v>
      </c>
      <c r="C39" s="68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 t="shared" si="3"/>
        <v>1394</v>
      </c>
      <c r="N39" s="41">
        <f t="shared" si="4"/>
        <v>1.1333333333333333</v>
      </c>
    </row>
    <row r="40" spans="1:14" x14ac:dyDescent="0.2">
      <c r="A40" s="11">
        <v>43930</v>
      </c>
      <c r="B40" s="47">
        <v>20765</v>
      </c>
      <c r="C40" s="68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 t="shared" si="3"/>
        <v>1474</v>
      </c>
      <c r="N40" s="41">
        <f t="shared" si="4"/>
        <v>1.0573888091822095</v>
      </c>
    </row>
    <row r="41" spans="1:14" x14ac:dyDescent="0.2">
      <c r="A41" s="11">
        <v>43931</v>
      </c>
      <c r="B41" s="47">
        <v>22148</v>
      </c>
      <c r="C41" s="68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 t="shared" si="3"/>
        <v>1383</v>
      </c>
      <c r="N41" s="41">
        <f t="shared" si="4"/>
        <v>0.93826322930800543</v>
      </c>
    </row>
    <row r="42" spans="1:14" x14ac:dyDescent="0.2">
      <c r="A42" s="11">
        <v>43932</v>
      </c>
      <c r="B42" s="47">
        <v>23318</v>
      </c>
      <c r="C42" s="68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 t="shared" si="3"/>
        <v>1170</v>
      </c>
      <c r="N42" s="41">
        <f t="shared" si="4"/>
        <v>0.84598698481561818</v>
      </c>
    </row>
    <row r="43" spans="1:14" x14ac:dyDescent="0.2">
      <c r="A43" s="11">
        <v>43933</v>
      </c>
      <c r="B43" s="47">
        <v>24383</v>
      </c>
      <c r="C43" s="68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 t="shared" si="3"/>
        <v>1065</v>
      </c>
      <c r="N43" s="41">
        <f t="shared" si="4"/>
        <v>0.91025641025641024</v>
      </c>
    </row>
    <row r="44" spans="1:14" x14ac:dyDescent="0.2">
      <c r="A44" s="11">
        <v>43934</v>
      </c>
      <c r="B44" s="47">
        <v>25680</v>
      </c>
      <c r="C44" s="68">
        <v>5.2449999999999997E-2</v>
      </c>
      <c r="D44" t="s">
        <v>74</v>
      </c>
      <c r="E44" s="16">
        <f t="shared" si="0"/>
        <v>27062.86461711684</v>
      </c>
      <c r="K44" s="11">
        <v>43934</v>
      </c>
      <c r="L44" s="47">
        <v>25680</v>
      </c>
      <c r="M44" s="16">
        <f t="shared" si="3"/>
        <v>1297</v>
      </c>
      <c r="N44" s="41">
        <f t="shared" si="4"/>
        <v>1.2178403755868545</v>
      </c>
    </row>
    <row r="45" spans="1:14" x14ac:dyDescent="0.2">
      <c r="A45" s="11">
        <v>43935</v>
      </c>
      <c r="B45" s="47">
        <v>27063</v>
      </c>
      <c r="C45" s="68">
        <v>4.7489999999999997E-2</v>
      </c>
      <c r="D45" t="s">
        <v>74</v>
      </c>
      <c r="E45" s="16">
        <f t="shared" si="0"/>
        <v>28379.228347242901</v>
      </c>
      <c r="K45" s="11">
        <v>43935</v>
      </c>
      <c r="L45" s="47">
        <v>27063</v>
      </c>
      <c r="M45" s="16">
        <f t="shared" si="3"/>
        <v>1383</v>
      </c>
      <c r="N45" s="41">
        <f t="shared" si="4"/>
        <v>1.0663068619892058</v>
      </c>
    </row>
    <row r="46" spans="1:14" x14ac:dyDescent="0.2">
      <c r="A46" s="11">
        <v>43936</v>
      </c>
      <c r="B46" s="47">
        <v>28379</v>
      </c>
      <c r="C46" s="68">
        <v>5.9089999999999997E-2</v>
      </c>
      <c r="D46" t="s">
        <v>74</v>
      </c>
      <c r="E46" s="16">
        <f t="shared" si="0"/>
        <v>30106.450015538907</v>
      </c>
      <c r="K46" s="11">
        <v>43936</v>
      </c>
      <c r="L46" s="47">
        <v>28379</v>
      </c>
      <c r="M46" s="16">
        <f t="shared" si="3"/>
        <v>1316</v>
      </c>
      <c r="N46" s="41">
        <f t="shared" si="4"/>
        <v>0.95155459146782362</v>
      </c>
    </row>
    <row r="47" spans="1:14" x14ac:dyDescent="0.2">
      <c r="A47" s="11">
        <v>43937</v>
      </c>
      <c r="B47" s="47">
        <v>30106</v>
      </c>
      <c r="C47" s="68">
        <v>5.8720000000000001E-2</v>
      </c>
      <c r="D47" t="s">
        <v>74</v>
      </c>
      <c r="E47" s="16">
        <f t="shared" si="0"/>
        <v>31926.758653654451</v>
      </c>
      <c r="K47" s="11">
        <v>43937</v>
      </c>
      <c r="L47" s="47">
        <v>30106</v>
      </c>
      <c r="M47" s="16">
        <f t="shared" ref="M47" si="5">L47-L46</f>
        <v>1727</v>
      </c>
      <c r="N47" s="41">
        <f t="shared" ref="N47" si="6">M47/M46</f>
        <v>1.3123100303951367</v>
      </c>
    </row>
    <row r="48" spans="1:14" x14ac:dyDescent="0.2">
      <c r="A48" s="11">
        <v>43938</v>
      </c>
      <c r="B48" s="47">
        <v>31927</v>
      </c>
      <c r="C48" s="68">
        <v>4.4600000000000001E-2</v>
      </c>
      <c r="D48" t="s">
        <v>74</v>
      </c>
      <c r="E48" s="16">
        <f t="shared" si="0"/>
        <v>33383.175542078607</v>
      </c>
      <c r="K48" s="11">
        <v>43938</v>
      </c>
      <c r="L48" s="47">
        <v>31927</v>
      </c>
      <c r="M48" s="16">
        <f t="shared" ref="M48" si="7">L48-L47</f>
        <v>1821</v>
      </c>
      <c r="N48" s="41">
        <f t="shared" ref="N48" si="8">M48/M47</f>
        <v>1.0544296467863348</v>
      </c>
    </row>
    <row r="49" spans="1:14" x14ac:dyDescent="0.2">
      <c r="A49" s="11">
        <v>43939</v>
      </c>
      <c r="B49" s="47">
        <v>33383</v>
      </c>
      <c r="D49" t="s">
        <v>74</v>
      </c>
      <c r="K49" s="11">
        <v>43939</v>
      </c>
      <c r="L49" s="47">
        <v>33383</v>
      </c>
      <c r="M49" s="16">
        <f t="shared" ref="M49" si="9">L49-L48</f>
        <v>1456</v>
      </c>
      <c r="N49" s="41">
        <f t="shared" ref="N49" si="10">M49/M48</f>
        <v>0.79956068094453592</v>
      </c>
    </row>
    <row r="50" spans="1:14" x14ac:dyDescent="0.2">
      <c r="A50" s="11"/>
      <c r="B50" s="47"/>
      <c r="K50" s="11"/>
      <c r="L50" s="47"/>
      <c r="M50" s="16"/>
      <c r="N50" s="41"/>
    </row>
    <row r="51" spans="1:14" x14ac:dyDescent="0.2">
      <c r="A51" s="11"/>
      <c r="B51" s="47"/>
      <c r="K51" s="11"/>
      <c r="L51" s="47"/>
      <c r="M51" s="16"/>
      <c r="N51" s="41"/>
    </row>
    <row r="52" spans="1:14" x14ac:dyDescent="0.2">
      <c r="A52" s="11"/>
      <c r="B52" s="47"/>
      <c r="K52" s="11"/>
      <c r="L52" s="47"/>
      <c r="M52" s="16"/>
      <c r="N52" s="41"/>
    </row>
    <row r="53" spans="1:14" x14ac:dyDescent="0.2">
      <c r="A53" s="11" t="s">
        <v>97</v>
      </c>
      <c r="B53" s="47"/>
    </row>
    <row r="54" spans="1:14" x14ac:dyDescent="0.2">
      <c r="M54" t="s">
        <v>12</v>
      </c>
      <c r="N54" s="42">
        <f>AVERAGE(N2:N49)</f>
        <v>1.4434973220858105</v>
      </c>
    </row>
    <row r="55" spans="1:14" x14ac:dyDescent="0.2">
      <c r="A55" s="11"/>
      <c r="B55" s="47"/>
      <c r="E55" s="16"/>
    </row>
    <row r="56" spans="1:14" x14ac:dyDescent="0.2">
      <c r="A56" s="11"/>
      <c r="B56" s="47"/>
      <c r="E56" s="16"/>
    </row>
    <row r="57" spans="1:14" x14ac:dyDescent="0.2">
      <c r="A57" s="11"/>
      <c r="B57" s="47"/>
      <c r="E57" s="16"/>
    </row>
    <row r="58" spans="1:14" x14ac:dyDescent="0.2">
      <c r="A58" s="11"/>
      <c r="B58" s="47"/>
      <c r="E58" s="16"/>
    </row>
    <row r="59" spans="1:14" x14ac:dyDescent="0.2">
      <c r="A59" s="11"/>
      <c r="B59" s="47"/>
      <c r="E59" s="16"/>
    </row>
    <row r="60" spans="1:14" x14ac:dyDescent="0.2">
      <c r="A60" s="11"/>
      <c r="B60" s="47"/>
      <c r="E60" s="16"/>
    </row>
    <row r="61" spans="1:14" x14ac:dyDescent="0.2">
      <c r="A61" s="11"/>
      <c r="B61" s="47"/>
      <c r="E61" s="16"/>
    </row>
    <row r="62" spans="1:14" x14ac:dyDescent="0.2">
      <c r="A62" s="11"/>
      <c r="B62" s="47"/>
      <c r="C62" s="94"/>
      <c r="D62" s="78"/>
      <c r="E6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7"/>
  <sheetViews>
    <sheetView topLeftCell="A22" zoomScaleNormal="100" workbookViewId="0">
      <selection activeCell="F47" sqref="F47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7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  <c r="B43" s="67">
        <v>5.1810000000000002E-2</v>
      </c>
      <c r="C43" s="71">
        <f t="shared" si="0"/>
        <v>5.181</v>
      </c>
    </row>
    <row r="44" spans="1:3" x14ac:dyDescent="0.2">
      <c r="A44" s="11">
        <v>43934</v>
      </c>
      <c r="B44" s="67">
        <v>5.2449999999999997E-2</v>
      </c>
      <c r="C44" s="71">
        <f t="shared" si="0"/>
        <v>5.2449999999999992</v>
      </c>
    </row>
    <row r="45" spans="1:3" x14ac:dyDescent="0.2">
      <c r="A45" s="11">
        <v>43935</v>
      </c>
      <c r="B45" s="67">
        <v>4.7489999999999997E-2</v>
      </c>
      <c r="C45" s="71">
        <f t="shared" si="0"/>
        <v>4.7489999999999997</v>
      </c>
    </row>
    <row r="46" spans="1:3" x14ac:dyDescent="0.2">
      <c r="A46" s="11">
        <v>43936</v>
      </c>
      <c r="B46" s="67">
        <v>5.9089999999999997E-2</v>
      </c>
      <c r="C46" s="71">
        <f t="shared" si="0"/>
        <v>5.9089999999999998</v>
      </c>
    </row>
    <row r="47" spans="1:3" x14ac:dyDescent="0.2">
      <c r="A47" s="11">
        <v>43937</v>
      </c>
      <c r="B47" s="68">
        <v>5.8720000000000001E-2</v>
      </c>
      <c r="C47" s="71">
        <f t="shared" si="0"/>
        <v>5.8719999999999999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E140"/>
  <sheetViews>
    <sheetView zoomScale="90" zoomScaleNormal="90" workbookViewId="0">
      <pane ySplit="1" topLeftCell="A72" activePane="bottomLeft" state="frozen"/>
      <selection pane="bottomLeft" activeCell="B87" sqref="B87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31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31" x14ac:dyDescent="0.2">
      <c r="A82" s="11">
        <v>43935</v>
      </c>
      <c r="B82" s="20">
        <v>7953</v>
      </c>
      <c r="C82" s="17">
        <f t="shared" ref="C82:C132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31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31" x14ac:dyDescent="0.2">
      <c r="A84" s="11">
        <v>43937</v>
      </c>
      <c r="B84" s="20">
        <v>8961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  <c r="AC84" s="11">
        <v>43937</v>
      </c>
    </row>
    <row r="85" spans="1:31" x14ac:dyDescent="0.2">
      <c r="A85" s="11">
        <v>43938</v>
      </c>
      <c r="B85" s="20">
        <v>9525</v>
      </c>
      <c r="C85" s="17">
        <f t="shared" si="7"/>
        <v>9515.1172935929681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  <c r="AC85" s="14">
        <v>9515</v>
      </c>
      <c r="AD85" s="11">
        <v>43938</v>
      </c>
    </row>
    <row r="86" spans="1:31" x14ac:dyDescent="0.2">
      <c r="A86" s="11">
        <v>43939</v>
      </c>
      <c r="B86" s="20">
        <v>10010</v>
      </c>
      <c r="C86" s="17">
        <f>B85*EXP( 0.05)</f>
        <v>10013.35719298163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  <c r="AC86" s="24">
        <v>10103</v>
      </c>
      <c r="AD86" s="14">
        <v>10114</v>
      </c>
      <c r="AE86" s="11">
        <v>43939</v>
      </c>
    </row>
    <row r="87" spans="1:31" x14ac:dyDescent="0.2">
      <c r="A87" s="11">
        <v>43940</v>
      </c>
      <c r="C87" s="17">
        <f t="shared" ref="C87:C132" si="8">B86*EXP( 0.05)</f>
        <v>10523.223674724002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  <c r="AC87" s="24">
        <v>10728</v>
      </c>
      <c r="AD87" s="24">
        <v>10739</v>
      </c>
      <c r="AE87" s="14">
        <v>10523</v>
      </c>
    </row>
    <row r="88" spans="1:31" x14ac:dyDescent="0.2">
      <c r="A88" s="11">
        <v>43941</v>
      </c>
      <c r="B88" s="20">
        <f t="shared" ref="B86:B127" si="9">C88</f>
        <v>0</v>
      </c>
      <c r="C88" s="17">
        <f t="shared" si="8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  <c r="AC88" s="24">
        <v>11392</v>
      </c>
      <c r="AD88" s="24">
        <v>11403</v>
      </c>
      <c r="AE88" s="24">
        <v>11063</v>
      </c>
    </row>
    <row r="89" spans="1:31" x14ac:dyDescent="0.2">
      <c r="A89" s="11">
        <v>43942</v>
      </c>
      <c r="B89" s="20">
        <f t="shared" si="9"/>
        <v>0</v>
      </c>
      <c r="C89" s="17">
        <f t="shared" si="8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  <c r="AC89" s="24">
        <v>12096</v>
      </c>
      <c r="AD89" s="24">
        <v>12109</v>
      </c>
      <c r="AE89" s="24">
        <v>11630</v>
      </c>
    </row>
    <row r="90" spans="1:31" x14ac:dyDescent="0.2">
      <c r="A90" s="11">
        <v>43943</v>
      </c>
      <c r="B90" s="20">
        <f t="shared" si="9"/>
        <v>0</v>
      </c>
      <c r="C90" s="17">
        <f t="shared" si="8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  <c r="AC90" s="24">
        <v>12844</v>
      </c>
      <c r="AD90" s="24">
        <v>12857</v>
      </c>
      <c r="AE90" s="24">
        <v>12226</v>
      </c>
    </row>
    <row r="91" spans="1:31" x14ac:dyDescent="0.2">
      <c r="A91" s="11">
        <v>43944</v>
      </c>
      <c r="B91" s="20">
        <f t="shared" si="9"/>
        <v>0</v>
      </c>
      <c r="C91" s="17">
        <f t="shared" si="8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  <c r="AC91" s="24">
        <v>13638</v>
      </c>
      <c r="AD91" s="24">
        <v>13652</v>
      </c>
      <c r="AE91" s="24">
        <v>12853</v>
      </c>
    </row>
    <row r="92" spans="1:31" x14ac:dyDescent="0.2">
      <c r="A92" s="11">
        <v>43945</v>
      </c>
      <c r="B92" s="20">
        <f t="shared" si="9"/>
        <v>0</v>
      </c>
      <c r="C92" s="17">
        <f t="shared" si="8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  <c r="AC92" s="24">
        <v>14482</v>
      </c>
      <c r="AD92" s="24">
        <v>14497</v>
      </c>
      <c r="AE92" s="24">
        <v>13512</v>
      </c>
    </row>
    <row r="93" spans="1:31" x14ac:dyDescent="0.2">
      <c r="A93" s="11">
        <v>43946</v>
      </c>
      <c r="B93" s="20">
        <f t="shared" si="9"/>
        <v>0</v>
      </c>
      <c r="C93" s="17">
        <f t="shared" si="8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  <c r="AC93" s="24">
        <v>15377</v>
      </c>
      <c r="AD93" s="24">
        <v>15393</v>
      </c>
      <c r="AE93" s="24">
        <v>14205</v>
      </c>
    </row>
    <row r="94" spans="1:31" x14ac:dyDescent="0.2">
      <c r="A94" s="11">
        <v>43947</v>
      </c>
      <c r="B94" s="20">
        <f t="shared" si="9"/>
        <v>0</v>
      </c>
      <c r="C94" s="17">
        <f t="shared" si="8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  <c r="AC94" s="24">
        <v>16328</v>
      </c>
      <c r="AD94" s="24">
        <v>16345</v>
      </c>
      <c r="AE94" s="24">
        <v>14933</v>
      </c>
    </row>
    <row r="95" spans="1:31" x14ac:dyDescent="0.2">
      <c r="A95" s="11">
        <v>43948</v>
      </c>
      <c r="B95" s="20">
        <f t="shared" si="9"/>
        <v>0</v>
      </c>
      <c r="C95" s="17">
        <f t="shared" si="8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  <c r="AC95" s="24">
        <v>17338</v>
      </c>
      <c r="AD95" s="24">
        <v>17356</v>
      </c>
      <c r="AE95" s="24">
        <v>15699</v>
      </c>
    </row>
    <row r="96" spans="1:31" x14ac:dyDescent="0.2">
      <c r="A96" s="11">
        <v>43949</v>
      </c>
      <c r="B96" s="20">
        <f t="shared" si="9"/>
        <v>0</v>
      </c>
      <c r="C96" s="17">
        <f t="shared" si="8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  <c r="AC96" s="24">
        <v>18410</v>
      </c>
      <c r="AD96" s="24">
        <v>18429</v>
      </c>
      <c r="AE96" s="24">
        <v>16504</v>
      </c>
    </row>
    <row r="97" spans="1:31" x14ac:dyDescent="0.2">
      <c r="A97" s="11">
        <v>43950</v>
      </c>
      <c r="B97" s="20">
        <f t="shared" si="9"/>
        <v>0</v>
      </c>
      <c r="C97" s="17">
        <f t="shared" si="8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  <c r="AC97" s="24">
        <v>19548</v>
      </c>
      <c r="AD97" s="24">
        <v>19568</v>
      </c>
      <c r="AE97" s="24">
        <v>17350</v>
      </c>
    </row>
    <row r="98" spans="1:31" x14ac:dyDescent="0.2">
      <c r="A98" s="11">
        <v>43951</v>
      </c>
      <c r="B98" s="20">
        <f t="shared" si="9"/>
        <v>0</v>
      </c>
      <c r="C98" s="17">
        <f t="shared" si="8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  <c r="AC98" s="24">
        <v>20757</v>
      </c>
      <c r="AD98" s="24">
        <v>20779</v>
      </c>
      <c r="AE98" s="24">
        <v>18239</v>
      </c>
    </row>
    <row r="99" spans="1:31" x14ac:dyDescent="0.2">
      <c r="A99" s="11">
        <v>43952</v>
      </c>
      <c r="B99" s="20">
        <f t="shared" si="9"/>
        <v>0</v>
      </c>
      <c r="C99" s="17">
        <f t="shared" si="8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  <c r="AC99" s="24">
        <v>22041</v>
      </c>
      <c r="AD99" s="24">
        <v>22063</v>
      </c>
      <c r="AE99" s="24">
        <v>19175</v>
      </c>
    </row>
    <row r="100" spans="1:31" x14ac:dyDescent="0.2">
      <c r="A100" s="11">
        <v>43953</v>
      </c>
      <c r="B100" s="20">
        <f t="shared" si="9"/>
        <v>0</v>
      </c>
      <c r="C100" s="17">
        <f t="shared" si="8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  <c r="AC100" s="24">
        <v>23403</v>
      </c>
      <c r="AD100" s="24">
        <v>23428</v>
      </c>
      <c r="AE100" s="24">
        <v>20158</v>
      </c>
    </row>
    <row r="101" spans="1:31" x14ac:dyDescent="0.2">
      <c r="A101" s="11">
        <v>43954</v>
      </c>
      <c r="B101" s="20">
        <f t="shared" si="9"/>
        <v>0</v>
      </c>
      <c r="C101" s="17">
        <f t="shared" si="8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  <c r="AC101" s="24">
        <v>24851</v>
      </c>
      <c r="AD101" s="24">
        <v>24876</v>
      </c>
      <c r="AE101" s="24">
        <v>21191</v>
      </c>
    </row>
    <row r="102" spans="1:31" x14ac:dyDescent="0.2">
      <c r="A102" s="11">
        <v>43955</v>
      </c>
      <c r="B102" s="20">
        <f t="shared" si="9"/>
        <v>0</v>
      </c>
      <c r="C102" s="17">
        <f t="shared" si="8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  <c r="AC102" s="24">
        <v>26387</v>
      </c>
      <c r="AD102" s="24">
        <v>26415</v>
      </c>
      <c r="AE102" s="24">
        <v>22278</v>
      </c>
    </row>
    <row r="103" spans="1:31" x14ac:dyDescent="0.2">
      <c r="A103" s="11">
        <v>43956</v>
      </c>
      <c r="B103" s="20">
        <f t="shared" si="9"/>
        <v>0</v>
      </c>
      <c r="C103" s="17">
        <f t="shared" si="8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  <c r="AC103" s="24">
        <v>28019</v>
      </c>
      <c r="AD103" s="24">
        <v>28048</v>
      </c>
      <c r="AE103" s="24">
        <v>23420</v>
      </c>
    </row>
    <row r="104" spans="1:31" x14ac:dyDescent="0.2">
      <c r="A104" s="11">
        <v>43957</v>
      </c>
      <c r="B104" s="20">
        <f t="shared" si="9"/>
        <v>0</v>
      </c>
      <c r="C104" s="17">
        <f t="shared" si="8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  <c r="AC104" s="24">
        <v>29752</v>
      </c>
      <c r="AD104" s="24">
        <v>29782</v>
      </c>
      <c r="AE104" s="24">
        <v>24621</v>
      </c>
    </row>
    <row r="105" spans="1:31" x14ac:dyDescent="0.2">
      <c r="A105" s="11">
        <v>43958</v>
      </c>
      <c r="B105" s="20">
        <f t="shared" si="9"/>
        <v>0</v>
      </c>
      <c r="C105" s="17">
        <f t="shared" si="8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  <c r="AC105" s="24">
        <v>31591</v>
      </c>
      <c r="AD105" s="24">
        <v>31624</v>
      </c>
      <c r="AE105" s="24">
        <v>25883</v>
      </c>
    </row>
    <row r="106" spans="1:31" x14ac:dyDescent="0.2">
      <c r="A106" s="11">
        <v>43959</v>
      </c>
      <c r="B106" s="20">
        <f t="shared" si="9"/>
        <v>0</v>
      </c>
      <c r="C106" s="17">
        <f t="shared" si="8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  <c r="AC106" s="24">
        <v>33545</v>
      </c>
      <c r="AD106" s="24">
        <v>33580</v>
      </c>
      <c r="AE106" s="24">
        <v>27210</v>
      </c>
    </row>
    <row r="107" spans="1:31" x14ac:dyDescent="0.2">
      <c r="A107" s="11">
        <v>43960</v>
      </c>
      <c r="B107" s="20">
        <f t="shared" si="9"/>
        <v>0</v>
      </c>
      <c r="C107" s="17">
        <f t="shared" si="8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  <c r="AC107" s="24">
        <v>35619</v>
      </c>
      <c r="AD107" s="24">
        <v>35656</v>
      </c>
      <c r="AE107" s="24">
        <v>28605</v>
      </c>
    </row>
    <row r="108" spans="1:31" x14ac:dyDescent="0.2">
      <c r="A108" s="11">
        <v>43961</v>
      </c>
      <c r="B108" s="20">
        <f t="shared" si="9"/>
        <v>0</v>
      </c>
      <c r="C108" s="17">
        <f t="shared" si="8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  <c r="AC108" s="24">
        <v>37822</v>
      </c>
      <c r="AD108" s="24">
        <v>37861</v>
      </c>
      <c r="AE108" s="24">
        <v>30072</v>
      </c>
    </row>
    <row r="109" spans="1:31" x14ac:dyDescent="0.2">
      <c r="A109" s="11">
        <v>43962</v>
      </c>
      <c r="B109" s="20">
        <f t="shared" si="9"/>
        <v>0</v>
      </c>
      <c r="C109" s="17">
        <f t="shared" si="8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  <c r="AC109" s="24">
        <v>40160</v>
      </c>
      <c r="AD109" s="24">
        <v>40202</v>
      </c>
      <c r="AE109" s="24">
        <v>31614</v>
      </c>
    </row>
    <row r="110" spans="1:31" x14ac:dyDescent="0.2">
      <c r="A110" s="11">
        <v>43963</v>
      </c>
      <c r="B110" s="20">
        <f t="shared" si="9"/>
        <v>0</v>
      </c>
      <c r="C110" s="17">
        <f t="shared" si="8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  <c r="AC110" s="24">
        <v>42644</v>
      </c>
      <c r="AD110" s="24">
        <v>42688</v>
      </c>
      <c r="AE110" s="24">
        <v>33234</v>
      </c>
    </row>
    <row r="111" spans="1:31" x14ac:dyDescent="0.2">
      <c r="A111" s="11">
        <v>43964</v>
      </c>
      <c r="B111" s="20">
        <f t="shared" si="9"/>
        <v>0</v>
      </c>
      <c r="C111" s="17">
        <f t="shared" si="8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  <c r="AC111" s="24">
        <v>45281</v>
      </c>
      <c r="AD111" s="24">
        <v>45328</v>
      </c>
      <c r="AE111" s="24">
        <v>34938</v>
      </c>
    </row>
    <row r="112" spans="1:31" x14ac:dyDescent="0.2">
      <c r="A112" s="11">
        <v>43965</v>
      </c>
      <c r="B112" s="20">
        <f t="shared" si="9"/>
        <v>0</v>
      </c>
      <c r="C112" s="17">
        <f t="shared" si="8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  <c r="AC112" s="24">
        <v>48081</v>
      </c>
      <c r="AD112" s="24">
        <v>48131</v>
      </c>
      <c r="AE112" s="24">
        <v>36730</v>
      </c>
    </row>
    <row r="113" spans="1:31" x14ac:dyDescent="0.2">
      <c r="A113" s="11">
        <v>43966</v>
      </c>
      <c r="B113" s="20">
        <f t="shared" si="9"/>
        <v>0</v>
      </c>
      <c r="C113" s="17">
        <f t="shared" si="8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  <c r="AC113" s="24">
        <v>51054</v>
      </c>
      <c r="AD113" s="24">
        <v>51107</v>
      </c>
      <c r="AE113" s="24">
        <v>38613</v>
      </c>
    </row>
    <row r="114" spans="1:31" x14ac:dyDescent="0.2">
      <c r="A114" s="11">
        <v>43967</v>
      </c>
      <c r="B114" s="20">
        <f t="shared" si="9"/>
        <v>0</v>
      </c>
      <c r="C114" s="17">
        <f t="shared" si="8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  <c r="AC114" s="24">
        <v>54211</v>
      </c>
      <c r="AD114" s="24">
        <v>54267</v>
      </c>
      <c r="AE114" s="24">
        <v>40593</v>
      </c>
    </row>
    <row r="115" spans="1:31" x14ac:dyDescent="0.2">
      <c r="A115" s="11">
        <v>43968</v>
      </c>
      <c r="B115" s="20">
        <f t="shared" si="9"/>
        <v>0</v>
      </c>
      <c r="C115" s="17">
        <f t="shared" si="8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  <c r="AC115" s="24">
        <v>57563</v>
      </c>
      <c r="AD115" s="24">
        <v>57623</v>
      </c>
      <c r="AE115" s="24">
        <v>42674</v>
      </c>
    </row>
    <row r="116" spans="1:31" x14ac:dyDescent="0.2">
      <c r="A116" s="11">
        <v>43969</v>
      </c>
      <c r="B116" s="20">
        <f t="shared" si="9"/>
        <v>0</v>
      </c>
      <c r="C116" s="17">
        <f t="shared" si="8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  <c r="AC116" s="24">
        <v>61123</v>
      </c>
      <c r="AD116" s="24">
        <v>61186</v>
      </c>
      <c r="AE116" s="24">
        <v>44862</v>
      </c>
    </row>
    <row r="117" spans="1:31" x14ac:dyDescent="0.2">
      <c r="A117" s="11">
        <v>43970</v>
      </c>
      <c r="B117" s="20">
        <f t="shared" si="9"/>
        <v>0</v>
      </c>
      <c r="C117" s="17">
        <f t="shared" si="8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  <c r="AC117" s="24">
        <v>64902</v>
      </c>
      <c r="AD117" s="24">
        <v>64970</v>
      </c>
      <c r="AE117" s="24">
        <v>47162</v>
      </c>
    </row>
    <row r="118" spans="1:31" x14ac:dyDescent="0.2">
      <c r="A118" s="11">
        <v>43971</v>
      </c>
      <c r="B118" s="20">
        <f t="shared" si="9"/>
        <v>0</v>
      </c>
      <c r="C118" s="17">
        <f t="shared" si="8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  <c r="AC118" s="24">
        <v>68916</v>
      </c>
      <c r="AD118" s="24">
        <v>68987</v>
      </c>
      <c r="AE118" s="24">
        <v>49580</v>
      </c>
    </row>
    <row r="119" spans="1:31" x14ac:dyDescent="0.2">
      <c r="A119" s="11">
        <v>43972</v>
      </c>
      <c r="B119" s="20">
        <f t="shared" si="9"/>
        <v>0</v>
      </c>
      <c r="C119" s="17">
        <f t="shared" si="8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  <c r="AC119" s="24">
        <v>73177</v>
      </c>
      <c r="AD119" s="24">
        <v>73253</v>
      </c>
      <c r="AE119" s="24">
        <v>52122</v>
      </c>
    </row>
    <row r="120" spans="1:31" x14ac:dyDescent="0.2">
      <c r="A120" s="11">
        <v>43973</v>
      </c>
      <c r="B120" s="20">
        <f t="shared" si="9"/>
        <v>0</v>
      </c>
      <c r="C120" s="17">
        <f t="shared" si="8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  <c r="AC120" s="24">
        <v>77702</v>
      </c>
      <c r="AD120" s="24">
        <v>77783</v>
      </c>
      <c r="AE120" s="24">
        <v>54794</v>
      </c>
    </row>
    <row r="121" spans="1:31" x14ac:dyDescent="0.2">
      <c r="A121" s="11">
        <v>43974</v>
      </c>
      <c r="B121" s="20">
        <f t="shared" si="9"/>
        <v>0</v>
      </c>
      <c r="C121" s="17">
        <f t="shared" si="8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  <c r="AC121" s="24">
        <v>82507</v>
      </c>
      <c r="AD121" s="24">
        <v>82593</v>
      </c>
      <c r="AE121" s="24">
        <v>57604</v>
      </c>
    </row>
    <row r="122" spans="1:31" x14ac:dyDescent="0.2">
      <c r="A122" s="11">
        <v>43975</v>
      </c>
      <c r="B122" s="20">
        <f t="shared" si="9"/>
        <v>0</v>
      </c>
      <c r="C122" s="17">
        <f t="shared" si="8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  <c r="AC122" s="24">
        <v>87609</v>
      </c>
      <c r="AD122" s="24">
        <v>87700</v>
      </c>
      <c r="AE122" s="24">
        <v>60557</v>
      </c>
    </row>
    <row r="123" spans="1:31" x14ac:dyDescent="0.2">
      <c r="A123" s="11">
        <v>43976</v>
      </c>
      <c r="B123" s="20">
        <f t="shared" si="9"/>
        <v>0</v>
      </c>
      <c r="C123" s="17">
        <f t="shared" si="8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  <c r="AC123" s="24">
        <v>93026</v>
      </c>
      <c r="AD123" s="24">
        <v>93123</v>
      </c>
      <c r="AE123" s="24">
        <v>63662</v>
      </c>
    </row>
    <row r="124" spans="1:31" x14ac:dyDescent="0.2">
      <c r="A124" s="11">
        <v>43977</v>
      </c>
      <c r="B124" s="20">
        <f t="shared" si="9"/>
        <v>0</v>
      </c>
      <c r="C124" s="17">
        <f t="shared" si="8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  <c r="AC124" s="24">
        <v>98779</v>
      </c>
      <c r="AD124" s="24">
        <v>98881</v>
      </c>
      <c r="AE124" s="24">
        <v>66926</v>
      </c>
    </row>
    <row r="125" spans="1:31" x14ac:dyDescent="0.2">
      <c r="A125" s="11">
        <v>43978</v>
      </c>
      <c r="B125" s="20">
        <f t="shared" si="9"/>
        <v>0</v>
      </c>
      <c r="C125" s="17">
        <f t="shared" si="8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  <c r="AC125" s="24">
        <v>104887</v>
      </c>
      <c r="AD125" s="24">
        <v>104996</v>
      </c>
      <c r="AE125" s="24">
        <v>70357</v>
      </c>
    </row>
    <row r="126" spans="1:31" x14ac:dyDescent="0.2">
      <c r="A126" s="11">
        <v>43979</v>
      </c>
      <c r="B126" s="20">
        <f t="shared" si="9"/>
        <v>0</v>
      </c>
      <c r="C126" s="17">
        <f t="shared" si="8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  <c r="AC126" s="24">
        <v>111373</v>
      </c>
      <c r="AD126" s="24">
        <v>111488</v>
      </c>
      <c r="AE126" s="24">
        <v>73964</v>
      </c>
    </row>
    <row r="127" spans="1:31" x14ac:dyDescent="0.2">
      <c r="A127" s="11">
        <v>43980</v>
      </c>
      <c r="B127" s="20">
        <f t="shared" si="9"/>
        <v>0</v>
      </c>
      <c r="C127" s="17">
        <f t="shared" si="8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  <c r="AC127" s="24">
        <v>118260</v>
      </c>
      <c r="AD127" s="24">
        <v>118382</v>
      </c>
      <c r="AE127" s="24">
        <v>77757</v>
      </c>
    </row>
    <row r="128" spans="1:31" x14ac:dyDescent="0.2">
      <c r="A128" s="11">
        <v>43981</v>
      </c>
      <c r="B128" s="20">
        <f t="shared" ref="B128:B132" si="10">C128</f>
        <v>0</v>
      </c>
      <c r="C128" s="17">
        <f t="shared" si="8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  <c r="AC128" s="24">
        <v>125572</v>
      </c>
      <c r="AD128" s="24">
        <v>125703</v>
      </c>
      <c r="AE128" s="24">
        <v>81743</v>
      </c>
    </row>
    <row r="129" spans="1:31" x14ac:dyDescent="0.2">
      <c r="A129" s="11">
        <v>43982</v>
      </c>
      <c r="B129" s="20">
        <f t="shared" si="10"/>
        <v>0</v>
      </c>
      <c r="C129" s="17">
        <f t="shared" si="8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  <c r="AC129" s="24">
        <v>133337</v>
      </c>
      <c r="AD129" s="24">
        <v>133476</v>
      </c>
      <c r="AE129" s="24">
        <v>85934</v>
      </c>
    </row>
    <row r="130" spans="1:31" x14ac:dyDescent="0.2">
      <c r="A130" s="11">
        <v>43983</v>
      </c>
      <c r="B130" s="20">
        <f t="shared" si="10"/>
        <v>0</v>
      </c>
      <c r="C130" s="17">
        <f t="shared" si="8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  <c r="AC130" s="24">
        <v>141582</v>
      </c>
      <c r="AD130" s="24">
        <v>141729</v>
      </c>
      <c r="AE130" s="24">
        <v>90340</v>
      </c>
    </row>
    <row r="131" spans="1:31" x14ac:dyDescent="0.2">
      <c r="A131" s="11">
        <v>43984</v>
      </c>
      <c r="B131" s="20">
        <f t="shared" si="10"/>
        <v>0</v>
      </c>
      <c r="C131" s="17">
        <f t="shared" si="8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  <c r="AC131" s="24">
        <v>150337</v>
      </c>
      <c r="AD131" s="24">
        <v>150494</v>
      </c>
      <c r="AE131" s="24">
        <v>94972</v>
      </c>
    </row>
    <row r="132" spans="1:31" x14ac:dyDescent="0.2">
      <c r="A132" s="11">
        <v>43985</v>
      </c>
      <c r="B132" s="20">
        <f t="shared" si="10"/>
        <v>0</v>
      </c>
      <c r="C132" s="17">
        <f t="shared" si="8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  <c r="AC132" s="24">
        <v>159634</v>
      </c>
      <c r="AD132" s="24">
        <v>159800</v>
      </c>
      <c r="AE132" s="24">
        <v>99842</v>
      </c>
    </row>
    <row r="133" spans="1:31" x14ac:dyDescent="0.2">
      <c r="A133" s="11"/>
      <c r="C133" s="29"/>
    </row>
    <row r="134" spans="1:31" x14ac:dyDescent="0.2">
      <c r="A134" s="11"/>
      <c r="C134" s="29"/>
    </row>
    <row r="135" spans="1:31" x14ac:dyDescent="0.2">
      <c r="A135" s="11"/>
      <c r="C135" s="29"/>
    </row>
    <row r="136" spans="1:31" x14ac:dyDescent="0.2">
      <c r="A136" s="11"/>
      <c r="C136" s="29"/>
    </row>
    <row r="137" spans="1:31" x14ac:dyDescent="0.2">
      <c r="A137" s="11"/>
      <c r="C137" s="29"/>
    </row>
    <row r="138" spans="1:31" x14ac:dyDescent="0.2">
      <c r="A138" s="11"/>
      <c r="C138" s="29"/>
    </row>
    <row r="139" spans="1:31" x14ac:dyDescent="0.2">
      <c r="A139" s="11"/>
      <c r="C139" s="29"/>
    </row>
    <row r="140" spans="1:31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Python Models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2020-04-19T16:50:30Z</dcterms:modified>
</cp:coreProperties>
</file>