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6362F9FC-F5A7-E94A-8BDA-0642A69FB5F1}" xr6:coauthVersionLast="45" xr6:coauthVersionMax="45" xr10:uidLastSave="{00000000-0000-0000-0000-000000000000}"/>
  <bookViews>
    <workbookView xWindow="3180" yWindow="4600" windowWidth="32040" windowHeight="14580" firstSheet="3" activeTab="11" xr2:uid="{A5CB126D-F2C1-CC4E-886A-16083F7D0908}"/>
  </bookViews>
  <sheets>
    <sheet name="World" sheetId="1" r:id="rId1"/>
    <sheet name="Projections vs Actuals" sheetId="4" r:id="rId2"/>
    <sheet name="USA" sheetId="7" r:id="rId3"/>
    <sheet name="USA with variable death rate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1" l="1"/>
  <c r="E42" i="10"/>
  <c r="E41" i="10"/>
  <c r="N33" i="10"/>
  <c r="O33" i="10" s="1"/>
  <c r="E29" i="10"/>
  <c r="C35" i="14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77" i="9"/>
  <c r="S33" i="9"/>
  <c r="R57" i="9"/>
  <c r="R56" i="9"/>
  <c r="R55" i="9"/>
  <c r="R54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2"/>
  <c r="D77" i="9"/>
  <c r="N36" i="13"/>
  <c r="E35" i="13"/>
  <c r="D76" i="2"/>
  <c r="D25" i="12"/>
  <c r="D18" i="12"/>
  <c r="G2" i="1"/>
  <c r="H2" i="1" s="1"/>
  <c r="E2" i="1"/>
  <c r="F2" i="1" s="1"/>
  <c r="D17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E45" i="13"/>
  <c r="C34" i="14"/>
  <c r="E34" i="13"/>
  <c r="G3" i="1"/>
  <c r="H3" i="1" s="1"/>
  <c r="E3" i="1"/>
  <c r="F3" i="1" s="1"/>
  <c r="D75" i="9"/>
  <c r="E75" i="9"/>
  <c r="M35" i="13"/>
  <c r="E44" i="13"/>
  <c r="E43" i="13"/>
  <c r="D75" i="2"/>
  <c r="B53" i="7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D16" i="12"/>
  <c r="C27" i="11"/>
  <c r="N28" i="10"/>
  <c r="E27" i="10"/>
  <c r="M34" i="13"/>
  <c r="C33" i="14"/>
  <c r="E33" i="13"/>
  <c r="G4" i="1"/>
  <c r="H4" i="1" s="1"/>
  <c r="E4" i="1"/>
  <c r="F4" i="1" s="1"/>
  <c r="O29" i="10" l="1"/>
  <c r="N35" i="13"/>
  <c r="N27" i="10"/>
  <c r="N26" i="10"/>
  <c r="C71" i="5"/>
  <c r="C26" i="11"/>
  <c r="E26" i="10"/>
  <c r="E74" i="9"/>
  <c r="E40" i="13"/>
  <c r="M33" i="13"/>
  <c r="C32" i="14"/>
  <c r="E32" i="13"/>
  <c r="C56" i="7"/>
  <c r="D15" i="12"/>
  <c r="H5" i="1"/>
  <c r="G5" i="1"/>
  <c r="E5" i="1"/>
  <c r="F5" i="1" s="1"/>
  <c r="D73" i="2"/>
  <c r="N3" i="10"/>
  <c r="O3" i="10" s="1"/>
  <c r="N4" i="10"/>
  <c r="O4" i="10" s="1"/>
  <c r="N5" i="10"/>
  <c r="N6" i="10"/>
  <c r="N7" i="10"/>
  <c r="O7" i="10" s="1"/>
  <c r="N8" i="10"/>
  <c r="O8" i="10" s="1"/>
  <c r="N9" i="10"/>
  <c r="N10" i="10"/>
  <c r="N11" i="10"/>
  <c r="O11" i="10" s="1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14" i="12"/>
  <c r="D73" i="9"/>
  <c r="E73" i="9" s="1"/>
  <c r="D74" i="2"/>
  <c r="E42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C41" i="13"/>
  <c r="E41" i="13" s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C36" i="10"/>
  <c r="B33" i="11"/>
  <c r="C70" i="5"/>
  <c r="C25" i="11"/>
  <c r="E25" i="10"/>
  <c r="G6" i="1"/>
  <c r="H6" i="1" s="1"/>
  <c r="E6" i="1"/>
  <c r="F6" i="1" s="1"/>
  <c r="E40" i="10"/>
  <c r="D3" i="12"/>
  <c r="D4" i="12"/>
  <c r="D5" i="12"/>
  <c r="D6" i="12"/>
  <c r="D7" i="12"/>
  <c r="D8" i="12"/>
  <c r="D9" i="12"/>
  <c r="D10" i="12"/>
  <c r="D11" i="12"/>
  <c r="D12" i="12"/>
  <c r="D13" i="12"/>
  <c r="D2" i="12"/>
  <c r="C2" i="12"/>
  <c r="C83" i="7"/>
  <c r="C24" i="11"/>
  <c r="E24" i="10"/>
  <c r="G7" i="1"/>
  <c r="H7" i="1" s="1"/>
  <c r="E7" i="1"/>
  <c r="F7" i="1" s="1"/>
  <c r="C68" i="5"/>
  <c r="E38" i="10"/>
  <c r="E37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36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8" i="1"/>
  <c r="H8" i="1" s="1"/>
  <c r="E8" i="1"/>
  <c r="F8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9" i="1"/>
  <c r="H9" i="1" s="1"/>
  <c r="E9" i="1"/>
  <c r="F9" i="1" s="1"/>
  <c r="G10" i="1"/>
  <c r="H10" i="1" s="1"/>
  <c r="E10" i="1"/>
  <c r="F10" i="1" s="1"/>
  <c r="G11" i="1"/>
  <c r="H11" i="1" s="1"/>
  <c r="E11" i="1"/>
  <c r="F11" i="1" s="1"/>
  <c r="D67" i="9"/>
  <c r="E67" i="9" s="1"/>
  <c r="D68" i="9"/>
  <c r="D69" i="9" s="1"/>
  <c r="D70" i="9" s="1"/>
  <c r="D71" i="9" s="1"/>
  <c r="D72" i="9" s="1"/>
  <c r="D74" i="9" s="1"/>
  <c r="D66" i="2"/>
  <c r="B31" i="4"/>
  <c r="G12" i="1"/>
  <c r="H12" i="1" s="1"/>
  <c r="E12" i="1"/>
  <c r="F12" i="1" s="1"/>
  <c r="G13" i="1"/>
  <c r="H13" i="1" s="1"/>
  <c r="E13" i="1"/>
  <c r="F13" i="1" s="1"/>
  <c r="G14" i="1"/>
  <c r="H14" i="1" s="1"/>
  <c r="E14" i="1"/>
  <c r="F14" i="1" s="1"/>
  <c r="D65" i="2"/>
  <c r="B23" i="8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C63" i="5"/>
  <c r="C62" i="5"/>
  <c r="C61" i="5"/>
  <c r="D64" i="2"/>
  <c r="D63" i="2"/>
  <c r="G15" i="1"/>
  <c r="H15" i="1" s="1"/>
  <c r="E15" i="1"/>
  <c r="F15" i="1" s="1"/>
  <c r="D62" i="2"/>
  <c r="G16" i="1"/>
  <c r="H16" i="1" s="1"/>
  <c r="E16" i="1"/>
  <c r="F16" i="1" s="1"/>
  <c r="C60" i="5"/>
  <c r="C57" i="5"/>
  <c r="C59" i="5"/>
  <c r="C58" i="5"/>
  <c r="G17" i="1"/>
  <c r="H17" i="1" s="1"/>
  <c r="E17" i="1"/>
  <c r="F17" i="1" s="1"/>
  <c r="C36" i="7"/>
  <c r="D61" i="2"/>
  <c r="G18" i="1"/>
  <c r="H18" i="1" s="1"/>
  <c r="F18" i="1"/>
  <c r="E18" i="1"/>
  <c r="D59" i="2"/>
  <c r="G19" i="1"/>
  <c r="H19" i="1" s="1"/>
  <c r="E19" i="1"/>
  <c r="F19" i="1" s="1"/>
  <c r="O22" i="10" l="1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C60" i="7"/>
  <c r="C80" i="7"/>
  <c r="C79" i="7"/>
  <c r="C75" i="7"/>
  <c r="C71" i="7"/>
  <c r="C67" i="7"/>
  <c r="C63" i="7"/>
  <c r="C59" i="7"/>
  <c r="C55" i="7"/>
  <c r="C76" i="7"/>
  <c r="C72" i="7"/>
  <c r="C68" i="7"/>
  <c r="C64" i="7"/>
  <c r="C82" i="7"/>
  <c r="C78" i="7"/>
  <c r="C74" i="7"/>
  <c r="C70" i="7"/>
  <c r="C66" i="7"/>
  <c r="C62" i="7"/>
  <c r="C58" i="7"/>
  <c r="C54" i="7"/>
  <c r="C81" i="7"/>
  <c r="C77" i="7"/>
  <c r="C73" i="7"/>
  <c r="C69" i="7"/>
  <c r="C65" i="7"/>
  <c r="C61" i="7"/>
  <c r="C57" i="7"/>
  <c r="C53" i="7"/>
  <c r="E70" i="9"/>
  <c r="E71" i="9"/>
  <c r="E69" i="9"/>
  <c r="E72" i="9"/>
  <c r="E68" i="9"/>
  <c r="C64" i="5"/>
  <c r="C55" i="5"/>
  <c r="C56" i="5"/>
  <c r="G20" i="1"/>
  <c r="H20" i="1" s="1"/>
  <c r="E20" i="1"/>
  <c r="F20" i="1" s="1"/>
  <c r="R13" i="5"/>
  <c r="D58" i="2"/>
  <c r="O36" i="10" l="1"/>
  <c r="N39" i="13"/>
  <c r="B77" i="9"/>
  <c r="D78" i="9" s="1"/>
  <c r="C65" i="5"/>
  <c r="C66" i="5" s="1"/>
  <c r="G21" i="1"/>
  <c r="H21" i="1" s="1"/>
  <c r="E21" i="1"/>
  <c r="F21" i="1" s="1"/>
  <c r="Q13" i="5"/>
  <c r="D57" i="2"/>
  <c r="D56" i="2"/>
  <c r="D55" i="2"/>
  <c r="D54" i="2"/>
  <c r="D53" i="2"/>
  <c r="D60" i="2"/>
  <c r="B78" i="9" l="1"/>
  <c r="D79" i="9" s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79" i="9" l="1"/>
  <c r="D80" i="9" s="1"/>
  <c r="G22" i="1"/>
  <c r="H22" i="1" s="1"/>
  <c r="E22" i="1"/>
  <c r="F22" i="1" s="1"/>
  <c r="G23" i="1"/>
  <c r="H23" i="1" s="1"/>
  <c r="E23" i="1"/>
  <c r="F23" i="1" s="1"/>
  <c r="G24" i="1"/>
  <c r="H24" i="1" s="1"/>
  <c r="E24" i="1"/>
  <c r="F24" i="1" s="1"/>
  <c r="G25" i="1"/>
  <c r="H25" i="1" s="1"/>
  <c r="E25" i="1"/>
  <c r="F25" i="1" s="1"/>
  <c r="G26" i="1"/>
  <c r="H26" i="1" s="1"/>
  <c r="E26" i="1"/>
  <c r="F26" i="1" s="1"/>
  <c r="G27" i="1"/>
  <c r="H27" i="1" s="1"/>
  <c r="E27" i="1"/>
  <c r="F27" i="1" s="1"/>
  <c r="G28" i="1"/>
  <c r="H28" i="1" s="1"/>
  <c r="E28" i="1"/>
  <c r="F28" i="1" s="1"/>
  <c r="E29" i="1"/>
  <c r="F29" i="1"/>
  <c r="G29" i="1"/>
  <c r="H29" i="1"/>
  <c r="G30" i="1"/>
  <c r="H30" i="1" s="1"/>
  <c r="E30" i="1"/>
  <c r="F30" i="1" s="1"/>
  <c r="G31" i="1"/>
  <c r="H31" i="1" s="1"/>
  <c r="E31" i="1"/>
  <c r="F31" i="1" s="1"/>
  <c r="G32" i="1"/>
  <c r="H32" i="1" s="1"/>
  <c r="E32" i="1"/>
  <c r="F32" i="1" s="1"/>
  <c r="G33" i="1"/>
  <c r="H33" i="1" s="1"/>
  <c r="E33" i="1"/>
  <c r="F33" i="1" s="1"/>
  <c r="B80" i="9" l="1"/>
  <c r="D81" i="9" s="1"/>
  <c r="G34" i="1"/>
  <c r="H34" i="1" s="1"/>
  <c r="E34" i="1"/>
  <c r="F34" i="1" s="1"/>
  <c r="E57" i="1"/>
  <c r="F57" i="1" s="1"/>
  <c r="G57" i="1"/>
  <c r="H57" i="1" s="1"/>
  <c r="G58" i="1"/>
  <c r="H58" i="1" s="1"/>
  <c r="E58" i="1"/>
  <c r="F58" i="1" s="1"/>
  <c r="G60" i="1"/>
  <c r="H60" i="1" s="1"/>
  <c r="E60" i="1"/>
  <c r="F60" i="1" s="1"/>
  <c r="G61" i="1"/>
  <c r="H61" i="1" s="1"/>
  <c r="E61" i="1"/>
  <c r="F61" i="1" s="1"/>
  <c r="G65" i="1"/>
  <c r="H65" i="1" s="1"/>
  <c r="E65" i="1"/>
  <c r="F65" i="1" s="1"/>
  <c r="E69" i="1"/>
  <c r="F69" i="1"/>
  <c r="G69" i="1"/>
  <c r="H69" i="1" s="1"/>
  <c r="E71" i="1"/>
  <c r="F71" i="1" s="1"/>
  <c r="G71" i="1"/>
  <c r="H71" i="1" s="1"/>
  <c r="G72" i="1"/>
  <c r="H72" i="1" s="1"/>
  <c r="E72" i="1"/>
  <c r="F72" i="1" s="1"/>
  <c r="G76" i="1"/>
  <c r="H76" i="1" s="1"/>
  <c r="E76" i="1"/>
  <c r="F76" i="1" s="1"/>
  <c r="G35" i="1"/>
  <c r="H35" i="1" s="1"/>
  <c r="G36" i="1"/>
  <c r="H36" i="1" s="1"/>
  <c r="F70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9" i="1"/>
  <c r="F59" i="1" s="1"/>
  <c r="E62" i="1"/>
  <c r="F62" i="1" s="1"/>
  <c r="E63" i="1"/>
  <c r="F63" i="1" s="1"/>
  <c r="E64" i="1"/>
  <c r="F64" i="1" s="1"/>
  <c r="E66" i="1"/>
  <c r="F66" i="1" s="1"/>
  <c r="E67" i="1"/>
  <c r="F67" i="1" s="1"/>
  <c r="E68" i="1"/>
  <c r="F68" i="1" s="1"/>
  <c r="E70" i="1"/>
  <c r="E73" i="1"/>
  <c r="F73" i="1" s="1"/>
  <c r="E74" i="1"/>
  <c r="F74" i="1" s="1"/>
  <c r="E75" i="1"/>
  <c r="F75" i="1" s="1"/>
  <c r="G39" i="1"/>
  <c r="H39" i="1" s="1"/>
  <c r="G49" i="1"/>
  <c r="H49" i="1" s="1"/>
  <c r="G52" i="1"/>
  <c r="H52" i="1" s="1"/>
  <c r="G67" i="1"/>
  <c r="H67" i="1" s="1"/>
  <c r="E35" i="1"/>
  <c r="F35" i="1" s="1"/>
  <c r="G37" i="1"/>
  <c r="H37" i="1" s="1"/>
  <c r="G38" i="1"/>
  <c r="H38" i="1" s="1"/>
  <c r="G40" i="1"/>
  <c r="H40" i="1" s="1"/>
  <c r="G41" i="1"/>
  <c r="H41" i="1" s="1"/>
  <c r="G66" i="1"/>
  <c r="H66" i="1" s="1"/>
  <c r="G68" i="1"/>
  <c r="H68" i="1" s="1"/>
  <c r="G70" i="1"/>
  <c r="H70" i="1" s="1"/>
  <c r="G73" i="1"/>
  <c r="H73" i="1" s="1"/>
  <c r="G74" i="1"/>
  <c r="H74" i="1" s="1"/>
  <c r="G75" i="1"/>
  <c r="H75" i="1" s="1"/>
  <c r="G64" i="1"/>
  <c r="H64" i="1" s="1"/>
  <c r="G63" i="1"/>
  <c r="H63" i="1" s="1"/>
  <c r="G62" i="1"/>
  <c r="H62" i="1" s="1"/>
  <c r="G59" i="1"/>
  <c r="H59" i="1" s="1"/>
  <c r="G44" i="1"/>
  <c r="H44" i="1" s="1"/>
  <c r="G45" i="1"/>
  <c r="H45" i="1" s="1"/>
  <c r="G46" i="1"/>
  <c r="H46" i="1" s="1"/>
  <c r="G47" i="1"/>
  <c r="H47" i="1" s="1"/>
  <c r="G48" i="1"/>
  <c r="H48" i="1" s="1"/>
  <c r="G50" i="1"/>
  <c r="H50" i="1" s="1"/>
  <c r="G51" i="1"/>
  <c r="H51" i="1" s="1"/>
  <c r="G53" i="1"/>
  <c r="H53" i="1" s="1"/>
  <c r="G54" i="1"/>
  <c r="H54" i="1" s="1"/>
  <c r="G55" i="1"/>
  <c r="H55" i="1" s="1"/>
  <c r="G56" i="1"/>
  <c r="H56" i="1" s="1"/>
  <c r="G43" i="1"/>
  <c r="H43" i="1" s="1"/>
  <c r="G42" i="1"/>
  <c r="H42" i="1" s="1"/>
  <c r="B81" i="9" l="1"/>
  <c r="D82" i="9" s="1"/>
  <c r="D67" i="2"/>
  <c r="B82" i="9" l="1"/>
  <c r="D83" i="9" s="1"/>
  <c r="D68" i="2"/>
  <c r="B83" i="9" l="1"/>
  <c r="D84" i="9" s="1"/>
  <c r="C72" i="5"/>
  <c r="D69" i="2"/>
  <c r="B84" i="9" l="1"/>
  <c r="D85" i="9" s="1"/>
  <c r="D70" i="2"/>
  <c r="B85" i="9" l="1"/>
  <c r="D86" i="9" s="1"/>
  <c r="C74" i="5"/>
  <c r="D71" i="2"/>
  <c r="B86" i="9" l="1"/>
  <c r="D87" i="9" s="1"/>
  <c r="C75" i="5"/>
  <c r="D72" i="2"/>
  <c r="B87" i="9" l="1"/>
  <c r="D88" i="9" s="1"/>
  <c r="B75" i="5"/>
  <c r="C76" i="5" s="1"/>
  <c r="B88" i="9" l="1"/>
  <c r="D89" i="9" s="1"/>
  <c r="B76" i="5"/>
  <c r="C77" i="5" s="1"/>
  <c r="B89" i="9" l="1"/>
  <c r="D90" i="9" s="1"/>
  <c r="B77" i="5"/>
  <c r="C78" i="5" s="1"/>
  <c r="B90" i="9" l="1"/>
  <c r="D91" i="9" s="1"/>
  <c r="B78" i="5"/>
  <c r="C79" i="5" s="1"/>
  <c r="B91" i="9" l="1"/>
  <c r="D92" i="9" s="1"/>
  <c r="B79" i="5"/>
  <c r="C80" i="5" s="1"/>
  <c r="D78" i="2"/>
  <c r="B92" i="9" l="1"/>
  <c r="D93" i="9" s="1"/>
  <c r="B80" i="5"/>
  <c r="C81" i="5" s="1"/>
  <c r="B78" i="2"/>
  <c r="D79" i="2" s="1"/>
  <c r="B93" i="9" l="1"/>
  <c r="D94" i="9" s="1"/>
  <c r="B81" i="5"/>
  <c r="C82" i="5" s="1"/>
  <c r="B79" i="2"/>
  <c r="D80" i="2" s="1"/>
  <c r="B94" i="9" l="1"/>
  <c r="D95" i="9" s="1"/>
  <c r="B82" i="5"/>
  <c r="C83" i="5" s="1"/>
  <c r="B80" i="2"/>
  <c r="D81" i="2" s="1"/>
  <c r="B95" i="9" l="1"/>
  <c r="D96" i="9" s="1"/>
  <c r="B83" i="5"/>
  <c r="C84" i="5" s="1"/>
  <c r="B81" i="2"/>
  <c r="D82" i="2" s="1"/>
  <c r="B96" i="9" l="1"/>
  <c r="D97" i="9" s="1"/>
  <c r="B84" i="5"/>
  <c r="C85" i="5" s="1"/>
  <c r="B82" i="2"/>
  <c r="D83" i="2" s="1"/>
  <c r="B97" i="9" l="1"/>
  <c r="D98" i="9" s="1"/>
  <c r="B85" i="5"/>
  <c r="C86" i="5" s="1"/>
  <c r="B83" i="2"/>
  <c r="D84" i="2" s="1"/>
  <c r="C41" i="4"/>
  <c r="B98" i="9" l="1"/>
  <c r="D99" i="9" s="1"/>
  <c r="B86" i="5"/>
  <c r="C87" i="5" s="1"/>
  <c r="C42" i="4"/>
  <c r="B99" i="9" l="1"/>
  <c r="D100" i="9" s="1"/>
  <c r="B87" i="5"/>
  <c r="C88" i="5" s="1"/>
  <c r="B84" i="2"/>
  <c r="D85" i="2" s="1"/>
  <c r="C43" i="4"/>
  <c r="B100" i="9" l="1"/>
  <c r="D101" i="9" s="1"/>
  <c r="B88" i="5"/>
  <c r="C89" i="5" s="1"/>
  <c r="B85" i="2"/>
  <c r="D86" i="2" s="1"/>
  <c r="C44" i="4"/>
  <c r="B101" i="9" l="1"/>
  <c r="D102" i="9" s="1"/>
  <c r="B89" i="5"/>
  <c r="C90" i="5" s="1"/>
  <c r="B86" i="2"/>
  <c r="D87" i="2" s="1"/>
  <c r="C45" i="4"/>
  <c r="B102" i="9" l="1"/>
  <c r="D103" i="9" s="1"/>
  <c r="B90" i="5"/>
  <c r="C91" i="5" s="1"/>
  <c r="B91" i="5" s="1"/>
  <c r="C92" i="5" s="1"/>
  <c r="B92" i="5" s="1"/>
  <c r="C93" i="5" s="1"/>
  <c r="B93" i="5" s="1"/>
  <c r="C94" i="5" s="1"/>
  <c r="B94" i="5" s="1"/>
  <c r="C95" i="5" s="1"/>
  <c r="B95" i="5" s="1"/>
  <c r="C96" i="5" s="1"/>
  <c r="B96" i="5" s="1"/>
  <c r="C97" i="5" s="1"/>
  <c r="B97" i="5" s="1"/>
  <c r="C98" i="5" s="1"/>
  <c r="B98" i="5" s="1"/>
  <c r="C99" i="5" s="1"/>
  <c r="B99" i="5" s="1"/>
  <c r="C100" i="5" s="1"/>
  <c r="B100" i="5" s="1"/>
  <c r="C101" i="5" s="1"/>
  <c r="B101" i="5" s="1"/>
  <c r="C102" i="5" s="1"/>
  <c r="B102" i="5" s="1"/>
  <c r="C103" i="5" s="1"/>
  <c r="B103" i="5" s="1"/>
  <c r="C104" i="5" s="1"/>
  <c r="B104" i="5" s="1"/>
  <c r="C105" i="5" s="1"/>
  <c r="B105" i="5" s="1"/>
  <c r="C106" i="5" s="1"/>
  <c r="B106" i="5" s="1"/>
  <c r="C107" i="5" s="1"/>
  <c r="B107" i="5" s="1"/>
  <c r="C108" i="5" s="1"/>
  <c r="B108" i="5" s="1"/>
  <c r="C109" i="5" s="1"/>
  <c r="B109" i="5" s="1"/>
  <c r="C110" i="5" s="1"/>
  <c r="B110" i="5" s="1"/>
  <c r="C111" i="5" s="1"/>
  <c r="B111" i="5" s="1"/>
  <c r="C112" i="5" s="1"/>
  <c r="B112" i="5" s="1"/>
  <c r="C113" i="5" s="1"/>
  <c r="B113" i="5" s="1"/>
  <c r="C114" i="5" s="1"/>
  <c r="B114" i="5" s="1"/>
  <c r="C115" i="5" s="1"/>
  <c r="B115" i="5" s="1"/>
  <c r="C116" i="5" s="1"/>
  <c r="B116" i="5" s="1"/>
  <c r="C117" i="5" s="1"/>
  <c r="B117" i="5" s="1"/>
  <c r="C118" i="5" s="1"/>
  <c r="B118" i="5" s="1"/>
  <c r="C119" i="5" s="1"/>
  <c r="B119" i="5" s="1"/>
  <c r="C120" i="5" s="1"/>
  <c r="B120" i="5" s="1"/>
  <c r="C121" i="5" s="1"/>
  <c r="B121" i="5" s="1"/>
  <c r="C122" i="5" s="1"/>
  <c r="B122" i="5" s="1"/>
  <c r="C123" i="5" s="1"/>
  <c r="B123" i="5" s="1"/>
  <c r="C124" i="5" s="1"/>
  <c r="B124" i="5" s="1"/>
  <c r="C125" i="5" s="1"/>
  <c r="B125" i="5" s="1"/>
  <c r="C126" i="5" s="1"/>
  <c r="B126" i="5" s="1"/>
  <c r="C127" i="5" s="1"/>
  <c r="B127" i="5" s="1"/>
  <c r="C128" i="5" s="1"/>
  <c r="B128" i="5" s="1"/>
  <c r="C129" i="5" s="1"/>
  <c r="B129" i="5" s="1"/>
  <c r="C130" i="5" s="1"/>
  <c r="B130" i="5" s="1"/>
  <c r="C131" i="5" s="1"/>
  <c r="B131" i="5" s="1"/>
  <c r="C132" i="5" s="1"/>
  <c r="B132" i="5" s="1"/>
  <c r="B87" i="2"/>
  <c r="D88" i="2" s="1"/>
  <c r="C46" i="4"/>
  <c r="B103" i="9" l="1"/>
  <c r="D104" i="9" s="1"/>
  <c r="B88" i="2"/>
  <c r="D89" i="2" s="1"/>
  <c r="C47" i="4"/>
  <c r="B104" i="9" l="1"/>
  <c r="D105" i="9" s="1"/>
  <c r="B89" i="2"/>
  <c r="D90" i="2" s="1"/>
  <c r="C48" i="4"/>
  <c r="B105" i="9" l="1"/>
  <c r="D106" i="9" s="1"/>
  <c r="B90" i="2"/>
  <c r="D91" i="2" s="1"/>
  <c r="C49" i="4"/>
  <c r="B106" i="9" l="1"/>
  <c r="D107" i="9" s="1"/>
  <c r="B91" i="2"/>
  <c r="D92" i="2" s="1"/>
  <c r="C50" i="4"/>
  <c r="B107" i="9" l="1"/>
  <c r="D108" i="9" s="1"/>
  <c r="B92" i="2"/>
  <c r="D93" i="2" s="1"/>
  <c r="C51" i="4"/>
  <c r="B108" i="9" l="1"/>
  <c r="D109" i="9" s="1"/>
  <c r="B93" i="2"/>
  <c r="D94" i="2" s="1"/>
  <c r="C52" i="4"/>
  <c r="B109" i="9" l="1"/>
  <c r="D110" i="9" s="1"/>
  <c r="B94" i="2"/>
  <c r="D95" i="2" s="1"/>
  <c r="C53" i="4"/>
  <c r="B110" i="9" l="1"/>
  <c r="D111" i="9" s="1"/>
  <c r="B95" i="2"/>
  <c r="D96" i="2" s="1"/>
  <c r="C54" i="4"/>
  <c r="B111" i="9" l="1"/>
  <c r="D112" i="9" s="1"/>
  <c r="B96" i="2"/>
  <c r="D97" i="2" s="1"/>
  <c r="C55" i="4"/>
  <c r="B112" i="9" l="1"/>
  <c r="D113" i="9" s="1"/>
  <c r="B97" i="2"/>
  <c r="D98" i="2" s="1"/>
  <c r="C56" i="4"/>
  <c r="B113" i="9" l="1"/>
  <c r="D114" i="9" s="1"/>
  <c r="B98" i="2"/>
  <c r="D99" i="2" s="1"/>
  <c r="C57" i="4"/>
  <c r="B114" i="9" l="1"/>
  <c r="D115" i="9" s="1"/>
  <c r="B99" i="2"/>
  <c r="D100" i="2" s="1"/>
  <c r="C58" i="4"/>
  <c r="B115" i="9" l="1"/>
  <c r="D116" i="9" s="1"/>
  <c r="B100" i="2"/>
  <c r="D101" i="2" s="1"/>
  <c r="C59" i="4"/>
  <c r="B116" i="9" l="1"/>
  <c r="D117" i="9" s="1"/>
  <c r="B101" i="2"/>
  <c r="D102" i="2" s="1"/>
  <c r="C60" i="4"/>
  <c r="B117" i="9" l="1"/>
  <c r="D118" i="9" s="1"/>
  <c r="B102" i="2"/>
  <c r="D103" i="2" s="1"/>
  <c r="C61" i="4"/>
  <c r="B118" i="9" l="1"/>
  <c r="D119" i="9" s="1"/>
  <c r="B103" i="2"/>
  <c r="D104" i="2" s="1"/>
  <c r="C62" i="4"/>
  <c r="B119" i="9" l="1"/>
  <c r="D120" i="9" s="1"/>
  <c r="B104" i="2"/>
  <c r="D105" i="2" s="1"/>
  <c r="C63" i="4"/>
  <c r="B120" i="9" l="1"/>
  <c r="D121" i="9" s="1"/>
  <c r="B105" i="2"/>
  <c r="D106" i="2" s="1"/>
  <c r="C64" i="4"/>
  <c r="B121" i="9" l="1"/>
  <c r="D122" i="9" s="1"/>
  <c r="B106" i="2"/>
  <c r="D107" i="2" s="1"/>
  <c r="C65" i="4"/>
  <c r="B122" i="9" l="1"/>
  <c r="D123" i="9" s="1"/>
  <c r="B107" i="2"/>
  <c r="D108" i="2" s="1"/>
  <c r="C66" i="4"/>
  <c r="B123" i="9" l="1"/>
  <c r="D124" i="9" s="1"/>
  <c r="B108" i="2"/>
  <c r="D109" i="2" s="1"/>
  <c r="C67" i="4"/>
  <c r="B124" i="9" l="1"/>
  <c r="D125" i="9" s="1"/>
  <c r="B109" i="2"/>
  <c r="D110" i="2" s="1"/>
  <c r="C68" i="4"/>
  <c r="B125" i="9" l="1"/>
  <c r="D126" i="9" s="1"/>
  <c r="B110" i="2"/>
  <c r="D111" i="2" s="1"/>
  <c r="C69" i="4"/>
  <c r="B126" i="9" l="1"/>
  <c r="D127" i="9" s="1"/>
  <c r="B111" i="2"/>
  <c r="D112" i="2" s="1"/>
  <c r="C70" i="4"/>
  <c r="B127" i="9" l="1"/>
  <c r="D128" i="9" s="1"/>
  <c r="B112" i="2"/>
  <c r="D113" i="2" s="1"/>
  <c r="C71" i="4"/>
  <c r="B128" i="9" l="1"/>
  <c r="D129" i="9" s="1"/>
  <c r="B113" i="2"/>
  <c r="D114" i="2" s="1"/>
  <c r="C72" i="4"/>
  <c r="B129" i="9" l="1"/>
  <c r="D130" i="9" s="1"/>
  <c r="B114" i="2"/>
  <c r="D115" i="2" s="1"/>
  <c r="C73" i="4"/>
  <c r="B130" i="9" l="1"/>
  <c r="D131" i="9" s="1"/>
  <c r="B115" i="2"/>
  <c r="D116" i="2" s="1"/>
  <c r="C74" i="4"/>
  <c r="B131" i="9" l="1"/>
  <c r="D132" i="9" s="1"/>
  <c r="B116" i="2"/>
  <c r="D117" i="2" s="1"/>
  <c r="C75" i="4"/>
  <c r="B132" i="9" l="1"/>
  <c r="D133" i="9" s="1"/>
  <c r="B117" i="2"/>
  <c r="D118" i="2" s="1"/>
  <c r="C76" i="4"/>
  <c r="B133" i="9" l="1"/>
  <c r="B118" i="2"/>
  <c r="D119" i="2" s="1"/>
  <c r="C77" i="4"/>
  <c r="B119" i="2" l="1"/>
  <c r="D120" i="2" s="1"/>
  <c r="C78" i="4"/>
  <c r="B120" i="2" l="1"/>
  <c r="D121" i="2" s="1"/>
  <c r="C79" i="4"/>
  <c r="B121" i="2" l="1"/>
  <c r="D122" i="2" s="1"/>
  <c r="C80" i="4"/>
  <c r="B122" i="2" l="1"/>
  <c r="D123" i="2" s="1"/>
  <c r="C81" i="4"/>
  <c r="B123" i="2" l="1"/>
  <c r="D124" i="2" s="1"/>
  <c r="B124" i="2" l="1"/>
  <c r="D125" i="2" s="1"/>
  <c r="B125" i="2" l="1"/>
  <c r="D126" i="2" s="1"/>
  <c r="B126" i="2" l="1"/>
  <c r="D127" i="2" s="1"/>
  <c r="B127" i="2" l="1"/>
  <c r="D128" i="2" s="1"/>
  <c r="B128" i="2" l="1"/>
  <c r="D129" i="2" s="1"/>
  <c r="B129" i="2" l="1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<sst xmlns="http://schemas.openxmlformats.org/spreadsheetml/2006/main" count="431" uniqueCount="78">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</sst>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8" fillId="6" borderId="0" xfId="2" applyNumberFormat="1" applyFont="1" applyFill="1"/>
    <xf numFmtId="164" fontId="8" fillId="6" borderId="0" xfId="0" applyNumberFormat="1" applyFont="1" applyFill="1"/>
    <xf numFmtId="3" fontId="9" fillId="0" borderId="0" xfId="0" applyNumberFormat="1" applyFont="1"/>
    <xf numFmtId="3" fontId="9" fillId="0" borderId="0" xfId="0" applyNumberFormat="1" applyFont="1" applyFill="1"/>
    <xf numFmtId="164" fontId="9" fillId="0" borderId="0" xfId="2" applyNumberFormat="1" applyFont="1"/>
    <xf numFmtId="1" fontId="8" fillId="6" borderId="0" xfId="0" applyNumberFormat="1" applyFont="1" applyFill="1"/>
    <xf numFmtId="164" fontId="9" fillId="0" borderId="0" xfId="0" applyNumberFormat="1" applyFont="1"/>
    <xf numFmtId="43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World!$A$2:$A$76</c:f>
              <c:numCache>
                <c:formatCode>m/d/yy</c:formatCode>
                <c:ptCount val="75"/>
                <c:pt idx="0">
                  <c:v>43926</c:v>
                </c:pt>
                <c:pt idx="1">
                  <c:v>43925</c:v>
                </c:pt>
                <c:pt idx="2">
                  <c:v>43924</c:v>
                </c:pt>
                <c:pt idx="3">
                  <c:v>43923</c:v>
                </c:pt>
                <c:pt idx="4">
                  <c:v>43922</c:v>
                </c:pt>
                <c:pt idx="5">
                  <c:v>43921</c:v>
                </c:pt>
                <c:pt idx="6">
                  <c:v>43920</c:v>
                </c:pt>
                <c:pt idx="7">
                  <c:v>43919</c:v>
                </c:pt>
                <c:pt idx="8">
                  <c:v>43918</c:v>
                </c:pt>
                <c:pt idx="9">
                  <c:v>43917</c:v>
                </c:pt>
                <c:pt idx="10">
                  <c:v>43916</c:v>
                </c:pt>
                <c:pt idx="11">
                  <c:v>43915</c:v>
                </c:pt>
                <c:pt idx="12">
                  <c:v>43914</c:v>
                </c:pt>
                <c:pt idx="13">
                  <c:v>43913</c:v>
                </c:pt>
                <c:pt idx="14">
                  <c:v>43912</c:v>
                </c:pt>
                <c:pt idx="15">
                  <c:v>43911</c:v>
                </c:pt>
                <c:pt idx="16">
                  <c:v>43910</c:v>
                </c:pt>
                <c:pt idx="17">
                  <c:v>43909</c:v>
                </c:pt>
                <c:pt idx="18">
                  <c:v>43908</c:v>
                </c:pt>
                <c:pt idx="19">
                  <c:v>43907</c:v>
                </c:pt>
                <c:pt idx="20">
                  <c:v>43906</c:v>
                </c:pt>
                <c:pt idx="21">
                  <c:v>43905</c:v>
                </c:pt>
                <c:pt idx="22">
                  <c:v>43904</c:v>
                </c:pt>
                <c:pt idx="23">
                  <c:v>43903</c:v>
                </c:pt>
                <c:pt idx="24">
                  <c:v>43902</c:v>
                </c:pt>
                <c:pt idx="25">
                  <c:v>43901</c:v>
                </c:pt>
                <c:pt idx="26">
                  <c:v>43900</c:v>
                </c:pt>
                <c:pt idx="27">
                  <c:v>43899</c:v>
                </c:pt>
                <c:pt idx="28">
                  <c:v>43898</c:v>
                </c:pt>
                <c:pt idx="29">
                  <c:v>43897</c:v>
                </c:pt>
                <c:pt idx="30">
                  <c:v>43896</c:v>
                </c:pt>
                <c:pt idx="31">
                  <c:v>43895</c:v>
                </c:pt>
                <c:pt idx="32">
                  <c:v>43894</c:v>
                </c:pt>
                <c:pt idx="33">
                  <c:v>43893</c:v>
                </c:pt>
                <c:pt idx="34">
                  <c:v>43892</c:v>
                </c:pt>
                <c:pt idx="35">
                  <c:v>43891</c:v>
                </c:pt>
                <c:pt idx="36">
                  <c:v>43890</c:v>
                </c:pt>
                <c:pt idx="37">
                  <c:v>43889</c:v>
                </c:pt>
                <c:pt idx="38">
                  <c:v>43888</c:v>
                </c:pt>
                <c:pt idx="39">
                  <c:v>43887</c:v>
                </c:pt>
                <c:pt idx="40">
                  <c:v>43886</c:v>
                </c:pt>
                <c:pt idx="41">
                  <c:v>43885</c:v>
                </c:pt>
                <c:pt idx="42">
                  <c:v>43884</c:v>
                </c:pt>
                <c:pt idx="43">
                  <c:v>43883</c:v>
                </c:pt>
                <c:pt idx="44">
                  <c:v>43882</c:v>
                </c:pt>
                <c:pt idx="45">
                  <c:v>43881</c:v>
                </c:pt>
                <c:pt idx="46">
                  <c:v>43880</c:v>
                </c:pt>
                <c:pt idx="47">
                  <c:v>43879</c:v>
                </c:pt>
                <c:pt idx="48">
                  <c:v>43878</c:v>
                </c:pt>
                <c:pt idx="49">
                  <c:v>43877</c:v>
                </c:pt>
                <c:pt idx="50">
                  <c:v>43876</c:v>
                </c:pt>
                <c:pt idx="51">
                  <c:v>43875</c:v>
                </c:pt>
                <c:pt idx="52">
                  <c:v>43874</c:v>
                </c:pt>
                <c:pt idx="53">
                  <c:v>43873</c:v>
                </c:pt>
                <c:pt idx="54">
                  <c:v>43872</c:v>
                </c:pt>
                <c:pt idx="55">
                  <c:v>43871</c:v>
                </c:pt>
                <c:pt idx="56">
                  <c:v>43870</c:v>
                </c:pt>
                <c:pt idx="57">
                  <c:v>43869</c:v>
                </c:pt>
                <c:pt idx="58">
                  <c:v>43868</c:v>
                </c:pt>
                <c:pt idx="59">
                  <c:v>43867</c:v>
                </c:pt>
                <c:pt idx="60">
                  <c:v>43866</c:v>
                </c:pt>
                <c:pt idx="61">
                  <c:v>43865</c:v>
                </c:pt>
                <c:pt idx="62">
                  <c:v>43864</c:v>
                </c:pt>
                <c:pt idx="63">
                  <c:v>43863</c:v>
                </c:pt>
                <c:pt idx="64">
                  <c:v>43862</c:v>
                </c:pt>
                <c:pt idx="65">
                  <c:v>43861</c:v>
                </c:pt>
                <c:pt idx="66">
                  <c:v>43860</c:v>
                </c:pt>
                <c:pt idx="67">
                  <c:v>43859</c:v>
                </c:pt>
                <c:pt idx="68">
                  <c:v>43858</c:v>
                </c:pt>
                <c:pt idx="69">
                  <c:v>43857</c:v>
                </c:pt>
                <c:pt idx="70">
                  <c:v>43856</c:v>
                </c:pt>
                <c:pt idx="71">
                  <c:v>43855</c:v>
                </c:pt>
                <c:pt idx="72">
                  <c:v>43854</c:v>
                </c:pt>
                <c:pt idx="73">
                  <c:v>43853</c:v>
                </c:pt>
                <c:pt idx="74">
                  <c:v>43852</c:v>
                </c:pt>
              </c:numCache>
            </c:numRef>
          </c:xVal>
          <c:yVal>
            <c:numRef>
              <c:f>World!$B$2:$B$76</c:f>
              <c:numCache>
                <c:formatCode>_(* #,##0_);_(* \(#,##0\);_(* "-"??_);_(@_)</c:formatCode>
                <c:ptCount val="75"/>
                <c:pt idx="0">
                  <c:v>1272115</c:v>
                </c:pt>
                <c:pt idx="1">
                  <c:v>1197405</c:v>
                </c:pt>
                <c:pt idx="2">
                  <c:v>1095917</c:v>
                </c:pt>
                <c:pt idx="3">
                  <c:v>1013157</c:v>
                </c:pt>
                <c:pt idx="4">
                  <c:v>932605</c:v>
                </c:pt>
                <c:pt idx="5">
                  <c:v>857487</c:v>
                </c:pt>
                <c:pt idx="6">
                  <c:v>782365</c:v>
                </c:pt>
                <c:pt idx="7">
                  <c:v>720117</c:v>
                </c:pt>
                <c:pt idx="8">
                  <c:v>660706</c:v>
                </c:pt>
                <c:pt idx="9">
                  <c:v>593291</c:v>
                </c:pt>
                <c:pt idx="10">
                  <c:v>529591</c:v>
                </c:pt>
                <c:pt idx="11">
                  <c:v>467594</c:v>
                </c:pt>
                <c:pt idx="12">
                  <c:v>417966</c:v>
                </c:pt>
                <c:pt idx="13">
                  <c:v>336004</c:v>
                </c:pt>
                <c:pt idx="14">
                  <c:v>335957</c:v>
                </c:pt>
                <c:pt idx="15">
                  <c:v>304528</c:v>
                </c:pt>
                <c:pt idx="16">
                  <c:v>272167</c:v>
                </c:pt>
                <c:pt idx="17">
                  <c:v>242713</c:v>
                </c:pt>
                <c:pt idx="18">
                  <c:v>214915</c:v>
                </c:pt>
                <c:pt idx="19">
                  <c:v>197168</c:v>
                </c:pt>
                <c:pt idx="20">
                  <c:v>181546</c:v>
                </c:pt>
                <c:pt idx="21">
                  <c:v>162719</c:v>
                </c:pt>
                <c:pt idx="22">
                  <c:v>156099</c:v>
                </c:pt>
                <c:pt idx="23">
                  <c:v>144514</c:v>
                </c:pt>
                <c:pt idx="24">
                  <c:v>128343</c:v>
                </c:pt>
                <c:pt idx="25">
                  <c:v>125865</c:v>
                </c:pt>
                <c:pt idx="26">
                  <c:v>118582</c:v>
                </c:pt>
                <c:pt idx="27">
                  <c:v>113582</c:v>
                </c:pt>
                <c:pt idx="28">
                  <c:v>109835</c:v>
                </c:pt>
                <c:pt idx="29">
                  <c:v>105836</c:v>
                </c:pt>
                <c:pt idx="30">
                  <c:v>101800</c:v>
                </c:pt>
                <c:pt idx="31">
                  <c:v>97886</c:v>
                </c:pt>
                <c:pt idx="32">
                  <c:v>95124</c:v>
                </c:pt>
                <c:pt idx="33">
                  <c:v>92844</c:v>
                </c:pt>
                <c:pt idx="34">
                  <c:v>90309</c:v>
                </c:pt>
                <c:pt idx="35">
                  <c:v>88371</c:v>
                </c:pt>
                <c:pt idx="36">
                  <c:v>86013</c:v>
                </c:pt>
                <c:pt idx="37">
                  <c:v>84124</c:v>
                </c:pt>
                <c:pt idx="38">
                  <c:v>82756</c:v>
                </c:pt>
                <c:pt idx="39">
                  <c:v>81397</c:v>
                </c:pt>
                <c:pt idx="40">
                  <c:v>80415</c:v>
                </c:pt>
                <c:pt idx="41">
                  <c:v>79570</c:v>
                </c:pt>
                <c:pt idx="42">
                  <c:v>78985</c:v>
                </c:pt>
                <c:pt idx="43">
                  <c:v>78599</c:v>
                </c:pt>
                <c:pt idx="44">
                  <c:v>76843</c:v>
                </c:pt>
                <c:pt idx="45">
                  <c:v>76199</c:v>
                </c:pt>
                <c:pt idx="46">
                  <c:v>75641</c:v>
                </c:pt>
                <c:pt idx="47">
                  <c:v>75138</c:v>
                </c:pt>
                <c:pt idx="48">
                  <c:v>73260</c:v>
                </c:pt>
                <c:pt idx="49">
                  <c:v>71226</c:v>
                </c:pt>
                <c:pt idx="50">
                  <c:v>69032</c:v>
                </c:pt>
                <c:pt idx="51">
                  <c:v>66887</c:v>
                </c:pt>
                <c:pt idx="52">
                  <c:v>60370</c:v>
                </c:pt>
                <c:pt idx="53">
                  <c:v>45222</c:v>
                </c:pt>
                <c:pt idx="54">
                  <c:v>44803</c:v>
                </c:pt>
                <c:pt idx="55">
                  <c:v>42763</c:v>
                </c:pt>
                <c:pt idx="56">
                  <c:v>40151</c:v>
                </c:pt>
                <c:pt idx="57">
                  <c:v>37121</c:v>
                </c:pt>
                <c:pt idx="58">
                  <c:v>34392</c:v>
                </c:pt>
                <c:pt idx="59">
                  <c:v>30818</c:v>
                </c:pt>
                <c:pt idx="60">
                  <c:v>27636</c:v>
                </c:pt>
                <c:pt idx="61">
                  <c:v>23892</c:v>
                </c:pt>
                <c:pt idx="62">
                  <c:v>19881</c:v>
                </c:pt>
                <c:pt idx="63">
                  <c:v>16787</c:v>
                </c:pt>
                <c:pt idx="64">
                  <c:v>12038</c:v>
                </c:pt>
                <c:pt idx="65">
                  <c:v>9925</c:v>
                </c:pt>
                <c:pt idx="66">
                  <c:v>8235</c:v>
                </c:pt>
                <c:pt idx="67">
                  <c:v>6165</c:v>
                </c:pt>
                <c:pt idx="68">
                  <c:v>4690</c:v>
                </c:pt>
                <c:pt idx="69">
                  <c:v>2927</c:v>
                </c:pt>
                <c:pt idx="70">
                  <c:v>2118</c:v>
                </c:pt>
                <c:pt idx="71">
                  <c:v>1438</c:v>
                </c:pt>
                <c:pt idx="72">
                  <c:v>939</c:v>
                </c:pt>
                <c:pt idx="73">
                  <c:v>653</c:v>
                </c:pt>
                <c:pt idx="74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World!$A$2:$A$76</c:f>
              <c:numCache>
                <c:formatCode>m/d/yy</c:formatCode>
                <c:ptCount val="75"/>
                <c:pt idx="0">
                  <c:v>43926</c:v>
                </c:pt>
                <c:pt idx="1">
                  <c:v>43925</c:v>
                </c:pt>
                <c:pt idx="2">
                  <c:v>43924</c:v>
                </c:pt>
                <c:pt idx="3">
                  <c:v>43923</c:v>
                </c:pt>
                <c:pt idx="4">
                  <c:v>43922</c:v>
                </c:pt>
                <c:pt idx="5">
                  <c:v>43921</c:v>
                </c:pt>
                <c:pt idx="6">
                  <c:v>43920</c:v>
                </c:pt>
                <c:pt idx="7">
                  <c:v>43919</c:v>
                </c:pt>
                <c:pt idx="8">
                  <c:v>43918</c:v>
                </c:pt>
                <c:pt idx="9">
                  <c:v>43917</c:v>
                </c:pt>
                <c:pt idx="10">
                  <c:v>43916</c:v>
                </c:pt>
                <c:pt idx="11">
                  <c:v>43915</c:v>
                </c:pt>
                <c:pt idx="12">
                  <c:v>43914</c:v>
                </c:pt>
                <c:pt idx="13">
                  <c:v>43913</c:v>
                </c:pt>
                <c:pt idx="14">
                  <c:v>43912</c:v>
                </c:pt>
                <c:pt idx="15">
                  <c:v>43911</c:v>
                </c:pt>
                <c:pt idx="16">
                  <c:v>43910</c:v>
                </c:pt>
                <c:pt idx="17">
                  <c:v>43909</c:v>
                </c:pt>
                <c:pt idx="18">
                  <c:v>43908</c:v>
                </c:pt>
                <c:pt idx="19">
                  <c:v>43907</c:v>
                </c:pt>
                <c:pt idx="20">
                  <c:v>43906</c:v>
                </c:pt>
                <c:pt idx="21">
                  <c:v>43905</c:v>
                </c:pt>
                <c:pt idx="22">
                  <c:v>43904</c:v>
                </c:pt>
                <c:pt idx="23">
                  <c:v>43903</c:v>
                </c:pt>
                <c:pt idx="24">
                  <c:v>43902</c:v>
                </c:pt>
                <c:pt idx="25">
                  <c:v>43901</c:v>
                </c:pt>
                <c:pt idx="26">
                  <c:v>43900</c:v>
                </c:pt>
                <c:pt idx="27">
                  <c:v>43899</c:v>
                </c:pt>
                <c:pt idx="28">
                  <c:v>43898</c:v>
                </c:pt>
                <c:pt idx="29">
                  <c:v>43897</c:v>
                </c:pt>
                <c:pt idx="30">
                  <c:v>43896</c:v>
                </c:pt>
                <c:pt idx="31">
                  <c:v>43895</c:v>
                </c:pt>
                <c:pt idx="32">
                  <c:v>43894</c:v>
                </c:pt>
                <c:pt idx="33">
                  <c:v>43893</c:v>
                </c:pt>
                <c:pt idx="34">
                  <c:v>43892</c:v>
                </c:pt>
                <c:pt idx="35">
                  <c:v>43891</c:v>
                </c:pt>
                <c:pt idx="36">
                  <c:v>43890</c:v>
                </c:pt>
                <c:pt idx="37">
                  <c:v>43889</c:v>
                </c:pt>
                <c:pt idx="38">
                  <c:v>43888</c:v>
                </c:pt>
                <c:pt idx="39">
                  <c:v>43887</c:v>
                </c:pt>
                <c:pt idx="40">
                  <c:v>43886</c:v>
                </c:pt>
                <c:pt idx="41">
                  <c:v>43885</c:v>
                </c:pt>
                <c:pt idx="42">
                  <c:v>43884</c:v>
                </c:pt>
                <c:pt idx="43">
                  <c:v>43883</c:v>
                </c:pt>
                <c:pt idx="44">
                  <c:v>43882</c:v>
                </c:pt>
                <c:pt idx="45">
                  <c:v>43881</c:v>
                </c:pt>
                <c:pt idx="46">
                  <c:v>43880</c:v>
                </c:pt>
                <c:pt idx="47">
                  <c:v>43879</c:v>
                </c:pt>
                <c:pt idx="48">
                  <c:v>43878</c:v>
                </c:pt>
                <c:pt idx="49">
                  <c:v>43877</c:v>
                </c:pt>
                <c:pt idx="50">
                  <c:v>43876</c:v>
                </c:pt>
                <c:pt idx="51">
                  <c:v>43875</c:v>
                </c:pt>
                <c:pt idx="52">
                  <c:v>43874</c:v>
                </c:pt>
                <c:pt idx="53">
                  <c:v>43873</c:v>
                </c:pt>
                <c:pt idx="54">
                  <c:v>43872</c:v>
                </c:pt>
                <c:pt idx="55">
                  <c:v>43871</c:v>
                </c:pt>
                <c:pt idx="56">
                  <c:v>43870</c:v>
                </c:pt>
                <c:pt idx="57">
                  <c:v>43869</c:v>
                </c:pt>
                <c:pt idx="58">
                  <c:v>43868</c:v>
                </c:pt>
                <c:pt idx="59">
                  <c:v>43867</c:v>
                </c:pt>
                <c:pt idx="60">
                  <c:v>43866</c:v>
                </c:pt>
                <c:pt idx="61">
                  <c:v>43865</c:v>
                </c:pt>
                <c:pt idx="62">
                  <c:v>43864</c:v>
                </c:pt>
                <c:pt idx="63">
                  <c:v>43863</c:v>
                </c:pt>
                <c:pt idx="64">
                  <c:v>43862</c:v>
                </c:pt>
                <c:pt idx="65">
                  <c:v>43861</c:v>
                </c:pt>
                <c:pt idx="66">
                  <c:v>43860</c:v>
                </c:pt>
                <c:pt idx="67">
                  <c:v>43859</c:v>
                </c:pt>
                <c:pt idx="68">
                  <c:v>43858</c:v>
                </c:pt>
                <c:pt idx="69">
                  <c:v>43857</c:v>
                </c:pt>
                <c:pt idx="70">
                  <c:v>43856</c:v>
                </c:pt>
                <c:pt idx="71">
                  <c:v>43855</c:v>
                </c:pt>
                <c:pt idx="72">
                  <c:v>43854</c:v>
                </c:pt>
                <c:pt idx="73">
                  <c:v>43853</c:v>
                </c:pt>
                <c:pt idx="74">
                  <c:v>43852</c:v>
                </c:pt>
              </c:numCache>
            </c:numRef>
          </c:xVal>
          <c:yVal>
            <c:numRef>
              <c:f>World!$C$2:$C$76</c:f>
              <c:numCache>
                <c:formatCode>_(* #,##0_);_(* \(#,##0\);_(* "-"??_);_(@_)</c:formatCode>
                <c:ptCount val="75"/>
                <c:pt idx="0">
                  <c:v>69374</c:v>
                </c:pt>
                <c:pt idx="1">
                  <c:v>64606</c:v>
                </c:pt>
                <c:pt idx="2">
                  <c:v>58787</c:v>
                </c:pt>
                <c:pt idx="3">
                  <c:v>52983</c:v>
                </c:pt>
                <c:pt idx="4">
                  <c:v>46809</c:v>
                </c:pt>
                <c:pt idx="5">
                  <c:v>42107</c:v>
                </c:pt>
                <c:pt idx="6">
                  <c:v>37582</c:v>
                </c:pt>
                <c:pt idx="7">
                  <c:v>33925</c:v>
                </c:pt>
                <c:pt idx="8">
                  <c:v>30652</c:v>
                </c:pt>
                <c:pt idx="9">
                  <c:v>27198</c:v>
                </c:pt>
                <c:pt idx="10">
                  <c:v>23970</c:v>
                </c:pt>
                <c:pt idx="11">
                  <c:v>21181</c:v>
                </c:pt>
                <c:pt idx="12">
                  <c:v>18615</c:v>
                </c:pt>
                <c:pt idx="13">
                  <c:v>14643</c:v>
                </c:pt>
                <c:pt idx="14">
                  <c:v>14634</c:v>
                </c:pt>
                <c:pt idx="15">
                  <c:v>12973</c:v>
                </c:pt>
                <c:pt idx="16">
                  <c:v>11299</c:v>
                </c:pt>
                <c:pt idx="17">
                  <c:v>9867</c:v>
                </c:pt>
                <c:pt idx="18">
                  <c:v>8733</c:v>
                </c:pt>
                <c:pt idx="19">
                  <c:v>7905</c:v>
                </c:pt>
                <c:pt idx="20">
                  <c:v>7126</c:v>
                </c:pt>
                <c:pt idx="21">
                  <c:v>6066</c:v>
                </c:pt>
                <c:pt idx="22">
                  <c:v>5819</c:v>
                </c:pt>
                <c:pt idx="23">
                  <c:v>5397</c:v>
                </c:pt>
                <c:pt idx="24">
                  <c:v>4720</c:v>
                </c:pt>
                <c:pt idx="25">
                  <c:v>4615</c:v>
                </c:pt>
                <c:pt idx="26">
                  <c:v>4262</c:v>
                </c:pt>
                <c:pt idx="27">
                  <c:v>3996</c:v>
                </c:pt>
                <c:pt idx="28">
                  <c:v>3803</c:v>
                </c:pt>
                <c:pt idx="29">
                  <c:v>3558</c:v>
                </c:pt>
                <c:pt idx="30">
                  <c:v>3460</c:v>
                </c:pt>
                <c:pt idx="31">
                  <c:v>3348</c:v>
                </c:pt>
                <c:pt idx="32">
                  <c:v>3254</c:v>
                </c:pt>
                <c:pt idx="33">
                  <c:v>3160</c:v>
                </c:pt>
                <c:pt idx="34">
                  <c:v>3085</c:v>
                </c:pt>
                <c:pt idx="35">
                  <c:v>2996</c:v>
                </c:pt>
                <c:pt idx="36">
                  <c:v>2941</c:v>
                </c:pt>
                <c:pt idx="37">
                  <c:v>3872</c:v>
                </c:pt>
                <c:pt idx="38">
                  <c:v>2814</c:v>
                </c:pt>
                <c:pt idx="39">
                  <c:v>2770</c:v>
                </c:pt>
                <c:pt idx="40">
                  <c:v>2708</c:v>
                </c:pt>
                <c:pt idx="41">
                  <c:v>2629</c:v>
                </c:pt>
                <c:pt idx="42">
                  <c:v>2469</c:v>
                </c:pt>
                <c:pt idx="43">
                  <c:v>2458</c:v>
                </c:pt>
                <c:pt idx="44">
                  <c:v>2251</c:v>
                </c:pt>
                <c:pt idx="45">
                  <c:v>2247</c:v>
                </c:pt>
                <c:pt idx="46">
                  <c:v>2122</c:v>
                </c:pt>
                <c:pt idx="47">
                  <c:v>2007</c:v>
                </c:pt>
                <c:pt idx="48">
                  <c:v>1868</c:v>
                </c:pt>
                <c:pt idx="49">
                  <c:v>1770</c:v>
                </c:pt>
                <c:pt idx="50">
                  <c:v>1666</c:v>
                </c:pt>
                <c:pt idx="51">
                  <c:v>1523</c:v>
                </c:pt>
                <c:pt idx="52">
                  <c:v>1371</c:v>
                </c:pt>
                <c:pt idx="53">
                  <c:v>1118</c:v>
                </c:pt>
                <c:pt idx="54">
                  <c:v>1113</c:v>
                </c:pt>
                <c:pt idx="55">
                  <c:v>1013</c:v>
                </c:pt>
                <c:pt idx="56">
                  <c:v>906</c:v>
                </c:pt>
                <c:pt idx="57">
                  <c:v>806</c:v>
                </c:pt>
                <c:pt idx="58">
                  <c:v>719</c:v>
                </c:pt>
                <c:pt idx="59">
                  <c:v>634</c:v>
                </c:pt>
                <c:pt idx="60">
                  <c:v>564</c:v>
                </c:pt>
                <c:pt idx="61">
                  <c:v>492</c:v>
                </c:pt>
                <c:pt idx="62">
                  <c:v>426</c:v>
                </c:pt>
                <c:pt idx="63">
                  <c:v>362</c:v>
                </c:pt>
                <c:pt idx="64">
                  <c:v>259</c:v>
                </c:pt>
                <c:pt idx="65">
                  <c:v>213</c:v>
                </c:pt>
                <c:pt idx="66">
                  <c:v>171</c:v>
                </c:pt>
                <c:pt idx="67">
                  <c:v>133</c:v>
                </c:pt>
                <c:pt idx="68">
                  <c:v>106</c:v>
                </c:pt>
                <c:pt idx="69">
                  <c:v>82</c:v>
                </c:pt>
                <c:pt idx="70">
                  <c:v>56</c:v>
                </c:pt>
                <c:pt idx="71">
                  <c:v>42</c:v>
                </c:pt>
                <c:pt idx="72">
                  <c:v>26</c:v>
                </c:pt>
                <c:pt idx="73">
                  <c:v>18</c:v>
                </c:pt>
                <c:pt idx="7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World!$A$2:$A$76</c:f>
              <c:numCache>
                <c:formatCode>m/d/yy</c:formatCode>
                <c:ptCount val="75"/>
                <c:pt idx="0">
                  <c:v>43926</c:v>
                </c:pt>
                <c:pt idx="1">
                  <c:v>43925</c:v>
                </c:pt>
                <c:pt idx="2">
                  <c:v>43924</c:v>
                </c:pt>
                <c:pt idx="3">
                  <c:v>43923</c:v>
                </c:pt>
                <c:pt idx="4">
                  <c:v>43922</c:v>
                </c:pt>
                <c:pt idx="5">
                  <c:v>43921</c:v>
                </c:pt>
                <c:pt idx="6">
                  <c:v>43920</c:v>
                </c:pt>
                <c:pt idx="7">
                  <c:v>43919</c:v>
                </c:pt>
                <c:pt idx="8">
                  <c:v>43918</c:v>
                </c:pt>
                <c:pt idx="9">
                  <c:v>43917</c:v>
                </c:pt>
                <c:pt idx="10">
                  <c:v>43916</c:v>
                </c:pt>
                <c:pt idx="11">
                  <c:v>43915</c:v>
                </c:pt>
                <c:pt idx="12">
                  <c:v>43914</c:v>
                </c:pt>
                <c:pt idx="13">
                  <c:v>43913</c:v>
                </c:pt>
                <c:pt idx="14">
                  <c:v>43912</c:v>
                </c:pt>
                <c:pt idx="15">
                  <c:v>43911</c:v>
                </c:pt>
                <c:pt idx="16">
                  <c:v>43910</c:v>
                </c:pt>
                <c:pt idx="17">
                  <c:v>43909</c:v>
                </c:pt>
                <c:pt idx="18">
                  <c:v>43908</c:v>
                </c:pt>
                <c:pt idx="19">
                  <c:v>43907</c:v>
                </c:pt>
                <c:pt idx="20">
                  <c:v>43906</c:v>
                </c:pt>
                <c:pt idx="21">
                  <c:v>43905</c:v>
                </c:pt>
                <c:pt idx="22">
                  <c:v>43904</c:v>
                </c:pt>
                <c:pt idx="23">
                  <c:v>43903</c:v>
                </c:pt>
                <c:pt idx="24">
                  <c:v>43902</c:v>
                </c:pt>
                <c:pt idx="25">
                  <c:v>43901</c:v>
                </c:pt>
                <c:pt idx="26">
                  <c:v>43900</c:v>
                </c:pt>
                <c:pt idx="27">
                  <c:v>43899</c:v>
                </c:pt>
                <c:pt idx="28">
                  <c:v>43898</c:v>
                </c:pt>
                <c:pt idx="29">
                  <c:v>43897</c:v>
                </c:pt>
                <c:pt idx="30">
                  <c:v>43896</c:v>
                </c:pt>
                <c:pt idx="31">
                  <c:v>43895</c:v>
                </c:pt>
                <c:pt idx="32">
                  <c:v>43894</c:v>
                </c:pt>
                <c:pt idx="33">
                  <c:v>43893</c:v>
                </c:pt>
                <c:pt idx="34">
                  <c:v>43892</c:v>
                </c:pt>
                <c:pt idx="35">
                  <c:v>43891</c:v>
                </c:pt>
                <c:pt idx="36">
                  <c:v>43890</c:v>
                </c:pt>
                <c:pt idx="37">
                  <c:v>43889</c:v>
                </c:pt>
                <c:pt idx="38">
                  <c:v>43888</c:v>
                </c:pt>
                <c:pt idx="39">
                  <c:v>43887</c:v>
                </c:pt>
                <c:pt idx="40">
                  <c:v>43886</c:v>
                </c:pt>
                <c:pt idx="41">
                  <c:v>43885</c:v>
                </c:pt>
                <c:pt idx="42">
                  <c:v>43884</c:v>
                </c:pt>
                <c:pt idx="43">
                  <c:v>43883</c:v>
                </c:pt>
                <c:pt idx="44">
                  <c:v>43882</c:v>
                </c:pt>
                <c:pt idx="45">
                  <c:v>43881</c:v>
                </c:pt>
                <c:pt idx="46">
                  <c:v>43880</c:v>
                </c:pt>
                <c:pt idx="47">
                  <c:v>43879</c:v>
                </c:pt>
                <c:pt idx="48">
                  <c:v>43878</c:v>
                </c:pt>
                <c:pt idx="49">
                  <c:v>43877</c:v>
                </c:pt>
                <c:pt idx="50">
                  <c:v>43876</c:v>
                </c:pt>
                <c:pt idx="51">
                  <c:v>43875</c:v>
                </c:pt>
                <c:pt idx="52">
                  <c:v>43874</c:v>
                </c:pt>
                <c:pt idx="53">
                  <c:v>43873</c:v>
                </c:pt>
                <c:pt idx="54">
                  <c:v>43872</c:v>
                </c:pt>
                <c:pt idx="55">
                  <c:v>43871</c:v>
                </c:pt>
                <c:pt idx="56">
                  <c:v>43870</c:v>
                </c:pt>
                <c:pt idx="57">
                  <c:v>43869</c:v>
                </c:pt>
                <c:pt idx="58">
                  <c:v>43868</c:v>
                </c:pt>
                <c:pt idx="59">
                  <c:v>43867</c:v>
                </c:pt>
                <c:pt idx="60">
                  <c:v>43866</c:v>
                </c:pt>
                <c:pt idx="61">
                  <c:v>43865</c:v>
                </c:pt>
                <c:pt idx="62">
                  <c:v>43864</c:v>
                </c:pt>
                <c:pt idx="63">
                  <c:v>43863</c:v>
                </c:pt>
                <c:pt idx="64">
                  <c:v>43862</c:v>
                </c:pt>
                <c:pt idx="65">
                  <c:v>43861</c:v>
                </c:pt>
                <c:pt idx="66">
                  <c:v>43860</c:v>
                </c:pt>
                <c:pt idx="67">
                  <c:v>43859</c:v>
                </c:pt>
                <c:pt idx="68">
                  <c:v>43858</c:v>
                </c:pt>
                <c:pt idx="69">
                  <c:v>43857</c:v>
                </c:pt>
                <c:pt idx="70">
                  <c:v>43856</c:v>
                </c:pt>
                <c:pt idx="71">
                  <c:v>43855</c:v>
                </c:pt>
                <c:pt idx="72">
                  <c:v>43854</c:v>
                </c:pt>
                <c:pt idx="73">
                  <c:v>43853</c:v>
                </c:pt>
                <c:pt idx="74">
                  <c:v>43852</c:v>
                </c:pt>
              </c:numCache>
            </c:numRef>
          </c:xVal>
          <c:yVal>
            <c:numRef>
              <c:f>World!$D$2:$D$76</c:f>
              <c:numCache>
                <c:formatCode>_(* #,##0_);_(* \(#,##0\);_(* "-"??_);_(@_)</c:formatCode>
                <c:ptCount val="75"/>
                <c:pt idx="0">
                  <c:v>260012</c:v>
                </c:pt>
                <c:pt idx="1">
                  <c:v>246152</c:v>
                </c:pt>
                <c:pt idx="2">
                  <c:v>225796</c:v>
                </c:pt>
                <c:pt idx="3">
                  <c:v>210263</c:v>
                </c:pt>
                <c:pt idx="4">
                  <c:v>193177</c:v>
                </c:pt>
                <c:pt idx="5">
                  <c:v>178034</c:v>
                </c:pt>
                <c:pt idx="6">
                  <c:v>164566</c:v>
                </c:pt>
                <c:pt idx="7">
                  <c:v>149082</c:v>
                </c:pt>
                <c:pt idx="8">
                  <c:v>139415</c:v>
                </c:pt>
                <c:pt idx="9">
                  <c:v>130915</c:v>
                </c:pt>
                <c:pt idx="10">
                  <c:v>122150</c:v>
                </c:pt>
                <c:pt idx="11">
                  <c:v>113770</c:v>
                </c:pt>
                <c:pt idx="12">
                  <c:v>107705</c:v>
                </c:pt>
                <c:pt idx="13">
                  <c:v>98334</c:v>
                </c:pt>
                <c:pt idx="14">
                  <c:v>97882</c:v>
                </c:pt>
                <c:pt idx="15">
                  <c:v>91676</c:v>
                </c:pt>
                <c:pt idx="16">
                  <c:v>87403</c:v>
                </c:pt>
                <c:pt idx="17">
                  <c:v>84962</c:v>
                </c:pt>
                <c:pt idx="18">
                  <c:v>83313</c:v>
                </c:pt>
                <c:pt idx="19">
                  <c:v>80840</c:v>
                </c:pt>
                <c:pt idx="20">
                  <c:v>78088</c:v>
                </c:pt>
                <c:pt idx="21">
                  <c:v>75620</c:v>
                </c:pt>
                <c:pt idx="22">
                  <c:v>72624</c:v>
                </c:pt>
                <c:pt idx="23">
                  <c:v>70217</c:v>
                </c:pt>
                <c:pt idx="24">
                  <c:v>68324</c:v>
                </c:pt>
                <c:pt idx="25">
                  <c:v>67003</c:v>
                </c:pt>
                <c:pt idx="26">
                  <c:v>64404</c:v>
                </c:pt>
                <c:pt idx="27">
                  <c:v>62512</c:v>
                </c:pt>
                <c:pt idx="28">
                  <c:v>60695</c:v>
                </c:pt>
                <c:pt idx="29">
                  <c:v>58359</c:v>
                </c:pt>
                <c:pt idx="30">
                  <c:v>55866</c:v>
                </c:pt>
                <c:pt idx="31">
                  <c:v>53797</c:v>
                </c:pt>
                <c:pt idx="32">
                  <c:v>51171</c:v>
                </c:pt>
                <c:pt idx="33">
                  <c:v>48229</c:v>
                </c:pt>
                <c:pt idx="34">
                  <c:v>45602</c:v>
                </c:pt>
                <c:pt idx="35">
                  <c:v>42716</c:v>
                </c:pt>
                <c:pt idx="36">
                  <c:v>42716</c:v>
                </c:pt>
                <c:pt idx="37">
                  <c:v>36711</c:v>
                </c:pt>
                <c:pt idx="38">
                  <c:v>33277</c:v>
                </c:pt>
                <c:pt idx="39">
                  <c:v>30384</c:v>
                </c:pt>
                <c:pt idx="40">
                  <c:v>27905</c:v>
                </c:pt>
                <c:pt idx="41">
                  <c:v>25227</c:v>
                </c:pt>
                <c:pt idx="42">
                  <c:v>23394</c:v>
                </c:pt>
                <c:pt idx="43">
                  <c:v>22886</c:v>
                </c:pt>
                <c:pt idx="44">
                  <c:v>18890</c:v>
                </c:pt>
                <c:pt idx="45">
                  <c:v>18177</c:v>
                </c:pt>
                <c:pt idx="46">
                  <c:v>16121</c:v>
                </c:pt>
                <c:pt idx="47">
                  <c:v>14352</c:v>
                </c:pt>
                <c:pt idx="48">
                  <c:v>12583</c:v>
                </c:pt>
                <c:pt idx="49">
                  <c:v>10865</c:v>
                </c:pt>
                <c:pt idx="50">
                  <c:v>9395</c:v>
                </c:pt>
                <c:pt idx="51">
                  <c:v>8058</c:v>
                </c:pt>
                <c:pt idx="52">
                  <c:v>6295</c:v>
                </c:pt>
                <c:pt idx="53">
                  <c:v>5150</c:v>
                </c:pt>
                <c:pt idx="54">
                  <c:v>4683</c:v>
                </c:pt>
                <c:pt idx="55">
                  <c:v>3946</c:v>
                </c:pt>
                <c:pt idx="56">
                  <c:v>3244</c:v>
                </c:pt>
                <c:pt idx="57">
                  <c:v>2616</c:v>
                </c:pt>
                <c:pt idx="58">
                  <c:v>2011</c:v>
                </c:pt>
                <c:pt idx="59">
                  <c:v>1487</c:v>
                </c:pt>
                <c:pt idx="60">
                  <c:v>1124</c:v>
                </c:pt>
                <c:pt idx="61">
                  <c:v>852</c:v>
                </c:pt>
                <c:pt idx="62">
                  <c:v>623</c:v>
                </c:pt>
                <c:pt idx="63">
                  <c:v>472</c:v>
                </c:pt>
                <c:pt idx="64">
                  <c:v>284</c:v>
                </c:pt>
                <c:pt idx="65">
                  <c:v>222</c:v>
                </c:pt>
                <c:pt idx="66">
                  <c:v>143</c:v>
                </c:pt>
                <c:pt idx="67">
                  <c:v>126</c:v>
                </c:pt>
                <c:pt idx="68">
                  <c:v>79</c:v>
                </c:pt>
                <c:pt idx="69">
                  <c:v>61</c:v>
                </c:pt>
                <c:pt idx="70">
                  <c:v>52</c:v>
                </c:pt>
                <c:pt idx="71">
                  <c:v>39</c:v>
                </c:pt>
                <c:pt idx="72">
                  <c:v>34</c:v>
                </c:pt>
                <c:pt idx="73">
                  <c:v>30</c:v>
                </c:pt>
                <c:pt idx="7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World!$A$2:$A$76</c:f>
              <c:numCache>
                <c:formatCode>m/d/yy</c:formatCode>
                <c:ptCount val="75"/>
                <c:pt idx="0">
                  <c:v>43926</c:v>
                </c:pt>
                <c:pt idx="1">
                  <c:v>43925</c:v>
                </c:pt>
                <c:pt idx="2">
                  <c:v>43924</c:v>
                </c:pt>
                <c:pt idx="3">
                  <c:v>43923</c:v>
                </c:pt>
                <c:pt idx="4">
                  <c:v>43922</c:v>
                </c:pt>
                <c:pt idx="5">
                  <c:v>43921</c:v>
                </c:pt>
                <c:pt idx="6">
                  <c:v>43920</c:v>
                </c:pt>
                <c:pt idx="7">
                  <c:v>43919</c:v>
                </c:pt>
                <c:pt idx="8">
                  <c:v>43918</c:v>
                </c:pt>
                <c:pt idx="9">
                  <c:v>43917</c:v>
                </c:pt>
                <c:pt idx="10">
                  <c:v>43916</c:v>
                </c:pt>
                <c:pt idx="11">
                  <c:v>43915</c:v>
                </c:pt>
                <c:pt idx="12">
                  <c:v>43914</c:v>
                </c:pt>
                <c:pt idx="13">
                  <c:v>43913</c:v>
                </c:pt>
                <c:pt idx="14">
                  <c:v>43912</c:v>
                </c:pt>
                <c:pt idx="15">
                  <c:v>43911</c:v>
                </c:pt>
                <c:pt idx="16">
                  <c:v>43910</c:v>
                </c:pt>
                <c:pt idx="17">
                  <c:v>43909</c:v>
                </c:pt>
                <c:pt idx="18">
                  <c:v>43908</c:v>
                </c:pt>
                <c:pt idx="19">
                  <c:v>43907</c:v>
                </c:pt>
                <c:pt idx="20">
                  <c:v>43906</c:v>
                </c:pt>
                <c:pt idx="21">
                  <c:v>43905</c:v>
                </c:pt>
                <c:pt idx="22">
                  <c:v>43904</c:v>
                </c:pt>
                <c:pt idx="23">
                  <c:v>43903</c:v>
                </c:pt>
                <c:pt idx="24">
                  <c:v>43902</c:v>
                </c:pt>
                <c:pt idx="25">
                  <c:v>43901</c:v>
                </c:pt>
                <c:pt idx="26">
                  <c:v>43900</c:v>
                </c:pt>
                <c:pt idx="27">
                  <c:v>43899</c:v>
                </c:pt>
                <c:pt idx="28">
                  <c:v>43898</c:v>
                </c:pt>
                <c:pt idx="29">
                  <c:v>43897</c:v>
                </c:pt>
                <c:pt idx="30">
                  <c:v>43896</c:v>
                </c:pt>
                <c:pt idx="31">
                  <c:v>43895</c:v>
                </c:pt>
                <c:pt idx="32">
                  <c:v>43894</c:v>
                </c:pt>
                <c:pt idx="33">
                  <c:v>43893</c:v>
                </c:pt>
                <c:pt idx="34">
                  <c:v>43892</c:v>
                </c:pt>
                <c:pt idx="35">
                  <c:v>43891</c:v>
                </c:pt>
                <c:pt idx="36">
                  <c:v>43890</c:v>
                </c:pt>
                <c:pt idx="37">
                  <c:v>43889</c:v>
                </c:pt>
                <c:pt idx="38">
                  <c:v>43888</c:v>
                </c:pt>
                <c:pt idx="39">
                  <c:v>43887</c:v>
                </c:pt>
                <c:pt idx="40">
                  <c:v>43886</c:v>
                </c:pt>
                <c:pt idx="41">
                  <c:v>43885</c:v>
                </c:pt>
                <c:pt idx="42">
                  <c:v>43884</c:v>
                </c:pt>
                <c:pt idx="43">
                  <c:v>43883</c:v>
                </c:pt>
                <c:pt idx="44">
                  <c:v>43882</c:v>
                </c:pt>
                <c:pt idx="45">
                  <c:v>43881</c:v>
                </c:pt>
                <c:pt idx="46">
                  <c:v>43880</c:v>
                </c:pt>
                <c:pt idx="47">
                  <c:v>43879</c:v>
                </c:pt>
                <c:pt idx="48">
                  <c:v>43878</c:v>
                </c:pt>
                <c:pt idx="49">
                  <c:v>43877</c:v>
                </c:pt>
                <c:pt idx="50">
                  <c:v>43876</c:v>
                </c:pt>
                <c:pt idx="51">
                  <c:v>43875</c:v>
                </c:pt>
                <c:pt idx="52">
                  <c:v>43874</c:v>
                </c:pt>
                <c:pt idx="53">
                  <c:v>43873</c:v>
                </c:pt>
                <c:pt idx="54">
                  <c:v>43872</c:v>
                </c:pt>
                <c:pt idx="55">
                  <c:v>43871</c:v>
                </c:pt>
                <c:pt idx="56">
                  <c:v>43870</c:v>
                </c:pt>
                <c:pt idx="57">
                  <c:v>43869</c:v>
                </c:pt>
                <c:pt idx="58">
                  <c:v>43868</c:v>
                </c:pt>
                <c:pt idx="59">
                  <c:v>43867</c:v>
                </c:pt>
                <c:pt idx="60">
                  <c:v>43866</c:v>
                </c:pt>
                <c:pt idx="61">
                  <c:v>43865</c:v>
                </c:pt>
                <c:pt idx="62">
                  <c:v>43864</c:v>
                </c:pt>
                <c:pt idx="63">
                  <c:v>43863</c:v>
                </c:pt>
                <c:pt idx="64">
                  <c:v>43862</c:v>
                </c:pt>
                <c:pt idx="65">
                  <c:v>43861</c:v>
                </c:pt>
                <c:pt idx="66">
                  <c:v>43860</c:v>
                </c:pt>
                <c:pt idx="67">
                  <c:v>43859</c:v>
                </c:pt>
                <c:pt idx="68">
                  <c:v>43858</c:v>
                </c:pt>
                <c:pt idx="69">
                  <c:v>43857</c:v>
                </c:pt>
                <c:pt idx="70">
                  <c:v>43856</c:v>
                </c:pt>
                <c:pt idx="71">
                  <c:v>43855</c:v>
                </c:pt>
                <c:pt idx="72">
                  <c:v>43854</c:v>
                </c:pt>
                <c:pt idx="73">
                  <c:v>43853</c:v>
                </c:pt>
                <c:pt idx="74">
                  <c:v>43852</c:v>
                </c:pt>
              </c:numCache>
            </c:numRef>
          </c:xVal>
          <c:yVal>
            <c:numRef>
              <c:f>World!$E$2:$E$76</c:f>
              <c:numCache>
                <c:formatCode>_(* #,##0_);_(* \(#,##0\);_(* "-"??_);_(@_)</c:formatCode>
                <c:ptCount val="75"/>
                <c:pt idx="0">
                  <c:v>942729</c:v>
                </c:pt>
                <c:pt idx="1">
                  <c:v>886647</c:v>
                </c:pt>
                <c:pt idx="2">
                  <c:v>811334</c:v>
                </c:pt>
                <c:pt idx="3">
                  <c:v>749911</c:v>
                </c:pt>
                <c:pt idx="4">
                  <c:v>692619</c:v>
                </c:pt>
                <c:pt idx="5">
                  <c:v>637346</c:v>
                </c:pt>
                <c:pt idx="6">
                  <c:v>580217</c:v>
                </c:pt>
                <c:pt idx="7">
                  <c:v>537110</c:v>
                </c:pt>
                <c:pt idx="8">
                  <c:v>490639</c:v>
                </c:pt>
                <c:pt idx="9">
                  <c:v>435178</c:v>
                </c:pt>
                <c:pt idx="10">
                  <c:v>383471</c:v>
                </c:pt>
                <c:pt idx="11">
                  <c:v>332643</c:v>
                </c:pt>
                <c:pt idx="12">
                  <c:v>291646</c:v>
                </c:pt>
                <c:pt idx="13">
                  <c:v>223027</c:v>
                </c:pt>
                <c:pt idx="14">
                  <c:v>223441</c:v>
                </c:pt>
                <c:pt idx="15">
                  <c:v>199879</c:v>
                </c:pt>
                <c:pt idx="16">
                  <c:v>173465</c:v>
                </c:pt>
                <c:pt idx="17">
                  <c:v>147884</c:v>
                </c:pt>
                <c:pt idx="18">
                  <c:v>122869</c:v>
                </c:pt>
                <c:pt idx="19">
                  <c:v>108423</c:v>
                </c:pt>
                <c:pt idx="20">
                  <c:v>96332</c:v>
                </c:pt>
                <c:pt idx="21">
                  <c:v>81033</c:v>
                </c:pt>
                <c:pt idx="22">
                  <c:v>77656</c:v>
                </c:pt>
                <c:pt idx="23">
                  <c:v>68900</c:v>
                </c:pt>
                <c:pt idx="24">
                  <c:v>55299</c:v>
                </c:pt>
                <c:pt idx="25">
                  <c:v>54247</c:v>
                </c:pt>
                <c:pt idx="26">
                  <c:v>49916</c:v>
                </c:pt>
                <c:pt idx="27">
                  <c:v>47074</c:v>
                </c:pt>
                <c:pt idx="28">
                  <c:v>45337</c:v>
                </c:pt>
                <c:pt idx="29">
                  <c:v>43919</c:v>
                </c:pt>
                <c:pt idx="30">
                  <c:v>42474</c:v>
                </c:pt>
                <c:pt idx="31">
                  <c:v>40741</c:v>
                </c:pt>
                <c:pt idx="32">
                  <c:v>40699</c:v>
                </c:pt>
                <c:pt idx="33">
                  <c:v>41455</c:v>
                </c:pt>
                <c:pt idx="34">
                  <c:v>41622</c:v>
                </c:pt>
                <c:pt idx="35">
                  <c:v>42659</c:v>
                </c:pt>
                <c:pt idx="36">
                  <c:v>40356</c:v>
                </c:pt>
                <c:pt idx="37">
                  <c:v>43541</c:v>
                </c:pt>
                <c:pt idx="38">
                  <c:v>46665</c:v>
                </c:pt>
                <c:pt idx="39">
                  <c:v>48243</c:v>
                </c:pt>
                <c:pt idx="40">
                  <c:v>49802</c:v>
                </c:pt>
                <c:pt idx="41">
                  <c:v>51714</c:v>
                </c:pt>
                <c:pt idx="42">
                  <c:v>53122</c:v>
                </c:pt>
                <c:pt idx="43">
                  <c:v>53255</c:v>
                </c:pt>
                <c:pt idx="44">
                  <c:v>55702</c:v>
                </c:pt>
                <c:pt idx="45">
                  <c:v>55775</c:v>
                </c:pt>
                <c:pt idx="46">
                  <c:v>57398</c:v>
                </c:pt>
                <c:pt idx="47">
                  <c:v>58779</c:v>
                </c:pt>
                <c:pt idx="48">
                  <c:v>58809</c:v>
                </c:pt>
                <c:pt idx="49">
                  <c:v>58591</c:v>
                </c:pt>
                <c:pt idx="50">
                  <c:v>57971</c:v>
                </c:pt>
                <c:pt idx="51">
                  <c:v>57306</c:v>
                </c:pt>
                <c:pt idx="52">
                  <c:v>52704</c:v>
                </c:pt>
                <c:pt idx="53">
                  <c:v>38954</c:v>
                </c:pt>
                <c:pt idx="54">
                  <c:v>39007</c:v>
                </c:pt>
                <c:pt idx="55">
                  <c:v>37804</c:v>
                </c:pt>
                <c:pt idx="56">
                  <c:v>36001</c:v>
                </c:pt>
                <c:pt idx="57">
                  <c:v>33699</c:v>
                </c:pt>
                <c:pt idx="58">
                  <c:v>31662</c:v>
                </c:pt>
                <c:pt idx="59">
                  <c:v>28697</c:v>
                </c:pt>
                <c:pt idx="60">
                  <c:v>25948</c:v>
                </c:pt>
                <c:pt idx="61">
                  <c:v>22548</c:v>
                </c:pt>
                <c:pt idx="62">
                  <c:v>18832</c:v>
                </c:pt>
                <c:pt idx="63">
                  <c:v>15953</c:v>
                </c:pt>
                <c:pt idx="64">
                  <c:v>11495</c:v>
                </c:pt>
                <c:pt idx="65">
                  <c:v>9490</c:v>
                </c:pt>
                <c:pt idx="66">
                  <c:v>7921</c:v>
                </c:pt>
                <c:pt idx="67">
                  <c:v>5906</c:v>
                </c:pt>
                <c:pt idx="68">
                  <c:v>4505</c:v>
                </c:pt>
                <c:pt idx="69">
                  <c:v>2784</c:v>
                </c:pt>
                <c:pt idx="70">
                  <c:v>2010</c:v>
                </c:pt>
                <c:pt idx="71">
                  <c:v>1357</c:v>
                </c:pt>
                <c:pt idx="72">
                  <c:v>879</c:v>
                </c:pt>
                <c:pt idx="73">
                  <c:v>605</c:v>
                </c:pt>
                <c:pt idx="74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751123029361024"/>
                  <c:y val="4.52503793626707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0.5505x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3438035538399351"/>
                  <c:y val="0.233414264036418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0.4128x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'Nova Scotia'!$A$1:$A$22</c:f>
              <c:numCache>
                <c:formatCode>m/d/yy</c:formatCode>
                <c:ptCount val="22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</c:numCache>
            </c:numRef>
          </c:xVal>
          <c:yVal>
            <c:numRef>
              <c:f>'Nova Scotia'!$B$1:$B$22</c:f>
              <c:numCache>
                <c:formatCode>General</c:formatCode>
                <c:ptCount val="22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Actuals'!$A$4:$A$39</c:f>
              <c:numCache>
                <c:formatCode>m/d/yy</c:formatCode>
                <c:ptCount val="3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</c:numCache>
            </c:numRef>
          </c:xVal>
          <c:yVal>
            <c:numRef>
              <c:f>'Projections vs Actuals'!$B$4:$B$39</c:f>
              <c:numCache>
                <c:formatCode>#,##0</c:formatCode>
                <c:ptCount val="36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Actuals'!$A$4:$A$39</c:f>
              <c:numCache>
                <c:formatCode>m/d/yy</c:formatCode>
                <c:ptCount val="3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</c:numCache>
            </c:numRef>
          </c:xVal>
          <c:yVal>
            <c:numRef>
              <c:f>'Projections vs Actuals'!$C$4:$C$39</c:f>
              <c:numCache>
                <c:formatCode>#,##0</c:formatCode>
                <c:ptCount val="36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360325025161326"/>
                  <c:y val="2.75277777777777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0.2329x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USA!$A$2:$A$51</c:f>
              <c:numCache>
                <c:formatCode>m/d/yy</c:formatCode>
                <c:ptCount val="50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</c:numCache>
            </c:numRef>
          </c:xVal>
          <c:yVal>
            <c:numRef>
              <c:f>USA!$B$2:$B$51</c:f>
              <c:numCache>
                <c:formatCode>_(* #,##0_);_(* \(#,##0\);_(* "-"??_);_(@_)</c:formatCode>
                <c:ptCount val="5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378238264110111"/>
                  <c:y val="3.4711033274956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0.204x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560302338161929"/>
                  <c:y val="6.6234676007005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0.125x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Canada!$A$5:$A$76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xVal>
          <c:yVal>
            <c:numRef>
              <c:f>Canada!$B$5:$B$76</c:f>
              <c:numCache>
                <c:formatCode>_(* #,##0_);_(* \(#,##0\);_(* "-"??_);_(@_)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8534689413823273"/>
                  <c:y val="-9.67592592592592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0.145x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Canada!$A$65:$A$74</c:f>
              <c:numCache>
                <c:formatCode>m/d/yy</c:formatCode>
                <c:ptCount val="10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</c:numCache>
            </c:numRef>
          </c:xVal>
          <c:yVal>
            <c:numRef>
              <c:f>Canada!$B$65:$B$74</c:f>
              <c:numCache>
                <c:formatCode>_(* #,##0_);_(* \(#,##0\);_(* "-"??_);_(@_)</c:formatCode>
                <c:ptCount val="10"/>
                <c:pt idx="0">
                  <c:v>3409</c:v>
                </c:pt>
                <c:pt idx="1">
                  <c:v>4043</c:v>
                </c:pt>
                <c:pt idx="2">
                  <c:v>4757</c:v>
                </c:pt>
                <c:pt idx="3">
                  <c:v>5655</c:v>
                </c:pt>
                <c:pt idx="4">
                  <c:v>6320</c:v>
                </c:pt>
                <c:pt idx="5">
                  <c:v>7474</c:v>
                </c:pt>
                <c:pt idx="6">
                  <c:v>8612</c:v>
                </c:pt>
                <c:pt idx="7">
                  <c:v>9730</c:v>
                </c:pt>
                <c:pt idx="8">
                  <c:v>11283</c:v>
                </c:pt>
                <c:pt idx="9">
                  <c:v>12549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F04F-8A58-2B300A5A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768992"/>
        <c:axId val="679457344"/>
      </c:scatterChart>
      <c:valAx>
        <c:axId val="6787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7344"/>
        <c:crosses val="autoZero"/>
        <c:crossBetween val="midCat"/>
      </c:valAx>
      <c:valAx>
        <c:axId val="6794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xVal>
          <c:yVal>
            <c:numRef>
              <c:f>'Canada with Deaths'!$B$2:$B$74</c:f>
              <c:numCache>
                <c:formatCode>_(* #,##0_);_(* \(#,##0\);_(* "-"??_);_(@_)</c:formatCode>
                <c:ptCount val="73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Deaths'!$A$2:$A$74</c:f>
              <c:numCache>
                <c:formatCode>m/d/yy</c:formatCode>
                <c:ptCount val="7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</c:numCache>
            </c:numRef>
          </c:xVal>
          <c:yVal>
            <c:numRef>
              <c:f>'Canada with Deaths'!$C$2:$C$74</c:f>
              <c:numCache>
                <c:formatCode>General</c:formatCode>
                <c:ptCount val="7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Graph'!$A$1:$A$36</c:f>
              <c:numCache>
                <c:formatCode>m/d/yy</c:formatCode>
                <c:ptCount val="3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</c:numCache>
            </c:numRef>
          </c:cat>
          <c:val>
            <c:numRef>
              <c:f>'Canada Exponents Graph'!$C$1:$C$36</c:f>
              <c:numCache>
                <c:formatCode>_(* #,##0_);_(* \(#,##0\);_(* "-"????_);_(@_)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Ontario!$A$2:$A$71</c:f>
              <c:numCache>
                <c:formatCode>m/d/yy</c:formatCode>
                <c:ptCount val="70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</c:numCache>
            </c:numRef>
          </c:xVal>
          <c:yVal>
            <c:numRef>
              <c:f>Ontario!$B$2:$B$71</c:f>
              <c:numCache>
                <c:formatCode>_(* #,##0_);_(* \(#,##0\);_(* "-"??_);_(@_)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Graph'!$A$1:$A$29</c:f>
              <c:numCache>
                <c:formatCode>m/d/yy</c:formatCode>
                <c:ptCount val="2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</c:numCache>
            </c:numRef>
          </c:cat>
          <c:val>
            <c:numRef>
              <c:f>'Ontario Exponents Graph'!$C$1:$C$29</c:f>
              <c:numCache>
                <c:formatCode>_(* #,##0_);_(* \(#,##0\);_(* "-"??_);_(@_)</c:formatCode>
                <c:ptCount val="29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18</xdr:row>
      <xdr:rowOff>135769</xdr:rowOff>
    </xdr:from>
    <xdr:to>
      <xdr:col>17</xdr:col>
      <xdr:colOff>4535</xdr:colOff>
      <xdr:row>39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402358</xdr:colOff>
      <xdr:row>2</xdr:row>
      <xdr:rowOff>159328</xdr:rowOff>
    </xdr:from>
    <xdr:to>
      <xdr:col>17</xdr:col>
      <xdr:colOff>773543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10</xdr:row>
      <xdr:rowOff>127000</xdr:rowOff>
    </xdr:from>
    <xdr:to>
      <xdr:col>18</xdr:col>
      <xdr:colOff>495300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39</xdr:row>
      <xdr:rowOff>31750</xdr:rowOff>
    </xdr:from>
    <xdr:to>
      <xdr:col>13</xdr:col>
      <xdr:colOff>749300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52</xdr:row>
      <xdr:rowOff>38100</xdr:rowOff>
    </xdr:from>
    <xdr:to>
      <xdr:col>20</xdr:col>
      <xdr:colOff>88900</xdr:colOff>
      <xdr:row>65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0EBBC-158B-AC4F-9543-E96F67F2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965200</xdr:colOff>
      <xdr:row>19</xdr:row>
      <xdr:rowOff>127000</xdr:rowOff>
    </xdr:from>
    <xdr:to>
      <xdr:col>15</xdr:col>
      <xdr:colOff>762000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93839</xdr:colOff>
      <xdr:row>28</xdr:row>
      <xdr:rowOff>193322</xdr:rowOff>
    </xdr:from>
    <xdr:to>
      <xdr:col>14</xdr:col>
      <xdr:colOff>176389</xdr:colOff>
      <xdr:row>51</xdr:row>
      <xdr:rowOff>40923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21</xdr:col>
      <xdr:colOff>139700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</xdr:row>
      <xdr:rowOff>57150</xdr:rowOff>
    </xdr:from>
    <xdr:to>
      <xdr:col>19</xdr:col>
      <xdr:colOff>546100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76"/>
  <sheetViews>
    <sheetView zoomScale="120" zoomScaleNormal="120" workbookViewId="0">
      <pane ySplit="1" topLeftCell="A15" activePane="bottomLeft" state="frozen"/>
      <selection pane="bottomLeft" activeCell="E2" sqref="E2:H2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43926</v>
      </c>
      <c r="B2" s="50">
        <v>1272115</v>
      </c>
      <c r="C2" s="50">
        <v>69374</v>
      </c>
      <c r="D2" s="50">
        <v>260012</v>
      </c>
      <c r="E2" s="74">
        <f t="shared" ref="E2" si="0">B2-C2-D2</f>
        <v>942729</v>
      </c>
      <c r="F2" s="75">
        <f t="shared" ref="F2" si="1">SUM(E2/B2)</f>
        <v>0.74107215149573746</v>
      </c>
      <c r="G2" s="76">
        <f t="shared" ref="G2" si="2">C2/B2*100</f>
        <v>5.4534377788171673</v>
      </c>
      <c r="H2" s="77">
        <f t="shared" ref="H2" si="3">100-G2</f>
        <v>94.546562221182839</v>
      </c>
    </row>
    <row r="3" spans="1:8" s="1" customFormat="1" x14ac:dyDescent="0.2">
      <c r="A3" s="10">
        <v>43925</v>
      </c>
      <c r="B3" s="50">
        <v>1197405</v>
      </c>
      <c r="C3" s="50">
        <v>64606</v>
      </c>
      <c r="D3" s="50">
        <v>246152</v>
      </c>
      <c r="E3" s="74">
        <f t="shared" ref="E3" si="4">B3-C3-D3</f>
        <v>886647</v>
      </c>
      <c r="F3" s="75">
        <f t="shared" ref="F3" si="5">SUM(E3/B3)</f>
        <v>0.74047377453743723</v>
      </c>
      <c r="G3" s="76">
        <f t="shared" ref="G3" si="6">C3/B3*100</f>
        <v>5.3955011044717534</v>
      </c>
      <c r="H3" s="77">
        <f t="shared" ref="H3" si="7">100-G3</f>
        <v>94.604498895528252</v>
      </c>
    </row>
    <row r="4" spans="1:8" s="1" customFormat="1" x14ac:dyDescent="0.2">
      <c r="A4" s="10">
        <v>43924</v>
      </c>
      <c r="B4" s="50">
        <v>1095917</v>
      </c>
      <c r="C4" s="50">
        <v>58787</v>
      </c>
      <c r="D4" s="50">
        <v>225796</v>
      </c>
      <c r="E4" s="74">
        <f t="shared" ref="E4" si="8">B4-C4-D4</f>
        <v>811334</v>
      </c>
      <c r="F4" s="75">
        <f t="shared" ref="F4" si="9">SUM(E4/B4)</f>
        <v>0.74032431288135869</v>
      </c>
      <c r="G4" s="76">
        <f t="shared" ref="G4" si="10">C4/B4*100</f>
        <v>5.3641836014953688</v>
      </c>
      <c r="H4" s="77">
        <f t="shared" ref="H4" si="11">100-G4</f>
        <v>94.63581639850463</v>
      </c>
    </row>
    <row r="5" spans="1:8" s="1" customFormat="1" x14ac:dyDescent="0.2">
      <c r="A5" s="10">
        <v>43923</v>
      </c>
      <c r="B5" s="50">
        <v>1013157</v>
      </c>
      <c r="C5" s="50">
        <v>52983</v>
      </c>
      <c r="D5" s="50">
        <v>210263</v>
      </c>
      <c r="E5" s="74">
        <f t="shared" ref="E5" si="12">B5-C5-D5</f>
        <v>749911</v>
      </c>
      <c r="F5" s="75">
        <f t="shared" ref="F5" si="13">SUM(E5/B5)</f>
        <v>0.74017254976277125</v>
      </c>
      <c r="G5" s="76">
        <f t="shared" ref="G5" si="14">C5/B5*100</f>
        <v>5.2294955273466996</v>
      </c>
      <c r="H5" s="77">
        <f t="shared" ref="H5" si="15">100-G5</f>
        <v>94.7705044726533</v>
      </c>
    </row>
    <row r="6" spans="1:8" s="1" customFormat="1" x14ac:dyDescent="0.2">
      <c r="A6" s="72">
        <v>43922</v>
      </c>
      <c r="B6" s="73">
        <v>932605</v>
      </c>
      <c r="C6" s="73">
        <v>46809</v>
      </c>
      <c r="D6" s="73">
        <v>193177</v>
      </c>
      <c r="E6" s="74">
        <f t="shared" ref="E6" si="16">B6-C6-D6</f>
        <v>692619</v>
      </c>
      <c r="F6" s="75">
        <f t="shared" ref="F6" si="17">SUM(E6/B6)</f>
        <v>0.74267133459503221</v>
      </c>
      <c r="G6" s="76">
        <f t="shared" ref="G6" si="18">C6/B6*100</f>
        <v>5.0191667426187934</v>
      </c>
      <c r="H6" s="77">
        <f t="shared" ref="H6" si="19">100-G6</f>
        <v>94.980833257381207</v>
      </c>
    </row>
    <row r="7" spans="1:8" s="1" customFormat="1" x14ac:dyDescent="0.2">
      <c r="A7" s="10">
        <v>43921</v>
      </c>
      <c r="B7" s="50">
        <v>857487</v>
      </c>
      <c r="C7" s="50">
        <v>42107</v>
      </c>
      <c r="D7" s="50">
        <v>178034</v>
      </c>
      <c r="E7" s="51">
        <f t="shared" ref="E7" si="20">B7-C7-D7</f>
        <v>637346</v>
      </c>
      <c r="F7" s="8">
        <f t="shared" ref="F7" si="21">SUM(E7/B7)</f>
        <v>0.74327190966160417</v>
      </c>
      <c r="G7" s="6">
        <f t="shared" ref="G7" si="22">C7/B7*100</f>
        <v>4.910511762860545</v>
      </c>
      <c r="H7" s="4">
        <f t="shared" ref="H7" si="23">100-G7</f>
        <v>95.089488237139449</v>
      </c>
    </row>
    <row r="8" spans="1:8" s="1" customFormat="1" x14ac:dyDescent="0.2">
      <c r="A8" s="10">
        <v>43920</v>
      </c>
      <c r="B8" s="50">
        <v>782365</v>
      </c>
      <c r="C8" s="50">
        <v>37582</v>
      </c>
      <c r="D8" s="50">
        <v>164566</v>
      </c>
      <c r="E8" s="51">
        <f t="shared" ref="E8" si="24">B8-C8-D8</f>
        <v>580217</v>
      </c>
      <c r="F8" s="8">
        <f t="shared" ref="F8" si="25">SUM(E8/B8)</f>
        <v>0.7416193209052041</v>
      </c>
      <c r="G8" s="6">
        <f t="shared" ref="G8" si="26">C8/B8*100</f>
        <v>4.8036402446428452</v>
      </c>
      <c r="H8" s="4">
        <f t="shared" ref="H8" si="27">100-G8</f>
        <v>95.19635975535715</v>
      </c>
    </row>
    <row r="9" spans="1:8" s="1" customFormat="1" x14ac:dyDescent="0.2">
      <c r="A9" s="10">
        <v>43919</v>
      </c>
      <c r="B9" s="50">
        <v>720117</v>
      </c>
      <c r="C9" s="50">
        <v>33925</v>
      </c>
      <c r="D9" s="50">
        <v>149082</v>
      </c>
      <c r="E9" s="51">
        <f t="shared" ref="E9" si="28">B9-C9-D9</f>
        <v>537110</v>
      </c>
      <c r="F9" s="8">
        <f t="shared" ref="F9" si="29">SUM(E9/B9)</f>
        <v>0.74586490806355077</v>
      </c>
      <c r="G9" s="6">
        <f t="shared" ref="G9" si="30">C9/B9*100</f>
        <v>4.7110400115536777</v>
      </c>
      <c r="H9" s="4">
        <f t="shared" ref="H9" si="31">100-G9</f>
        <v>95.288959988446322</v>
      </c>
    </row>
    <row r="10" spans="1:8" s="1" customFormat="1" x14ac:dyDescent="0.2">
      <c r="A10" s="10">
        <v>43918</v>
      </c>
      <c r="B10" s="50">
        <v>660706</v>
      </c>
      <c r="C10" s="50">
        <v>30652</v>
      </c>
      <c r="D10" s="50">
        <v>139415</v>
      </c>
      <c r="E10" s="51">
        <f t="shared" ref="E10" si="32">B10-C10-D10</f>
        <v>490639</v>
      </c>
      <c r="F10" s="8">
        <f t="shared" ref="F10" si="33">SUM(E10/B10)</f>
        <v>0.74259806933795058</v>
      </c>
      <c r="G10" s="6">
        <f t="shared" ref="G10" si="34">C10/B10*100</f>
        <v>4.6392798006980414</v>
      </c>
      <c r="H10" s="4">
        <f t="shared" ref="H10" si="35">100-G10</f>
        <v>95.360720199301966</v>
      </c>
    </row>
    <row r="11" spans="1:8" s="1" customFormat="1" x14ac:dyDescent="0.2">
      <c r="A11" s="10">
        <v>43917</v>
      </c>
      <c r="B11" s="50">
        <v>593291</v>
      </c>
      <c r="C11" s="50">
        <v>27198</v>
      </c>
      <c r="D11" s="50">
        <v>130915</v>
      </c>
      <c r="E11" s="51">
        <f t="shared" ref="E11" si="36">B11-C11-D11</f>
        <v>435178</v>
      </c>
      <c r="F11" s="8">
        <f t="shared" ref="F11" si="37">SUM(E11/B11)</f>
        <v>0.7334984012904292</v>
      </c>
      <c r="G11" s="6">
        <f t="shared" ref="G11" si="38">C11/B11*100</f>
        <v>4.5842596634703714</v>
      </c>
      <c r="H11" s="4">
        <f t="shared" ref="H11" si="39">100-G11</f>
        <v>95.415740336529623</v>
      </c>
    </row>
    <row r="12" spans="1:8" s="1" customFormat="1" x14ac:dyDescent="0.2">
      <c r="A12" s="10">
        <v>43916</v>
      </c>
      <c r="B12" s="50">
        <v>529591</v>
      </c>
      <c r="C12" s="50">
        <v>23970</v>
      </c>
      <c r="D12" s="50">
        <v>122150</v>
      </c>
      <c r="E12" s="51">
        <f t="shared" ref="E12" si="40">B12-C12-D12</f>
        <v>383471</v>
      </c>
      <c r="F12" s="8">
        <f t="shared" ref="F12" si="41">SUM(E12/B12)</f>
        <v>0.72408896676869505</v>
      </c>
      <c r="G12" s="6">
        <f t="shared" ref="G12" si="42">C12/B12*100</f>
        <v>4.5261343187478635</v>
      </c>
      <c r="H12" s="4">
        <f t="shared" ref="H12" si="43">100-G12</f>
        <v>95.473865681252136</v>
      </c>
    </row>
    <row r="13" spans="1:8" s="1" customFormat="1" x14ac:dyDescent="0.2">
      <c r="A13" s="10">
        <v>43915</v>
      </c>
      <c r="B13" s="50">
        <v>467594</v>
      </c>
      <c r="C13" s="50">
        <v>21181</v>
      </c>
      <c r="D13" s="50">
        <v>113770</v>
      </c>
      <c r="E13" s="51">
        <f t="shared" ref="E13" si="44">B13-C13-D13</f>
        <v>332643</v>
      </c>
      <c r="F13" s="8">
        <f t="shared" ref="F13" si="45">SUM(E13/B13)</f>
        <v>0.71139278947120788</v>
      </c>
      <c r="G13" s="6">
        <f t="shared" ref="G13" si="46">C13/B13*100</f>
        <v>4.5297843855994735</v>
      </c>
      <c r="H13" s="4">
        <f t="shared" ref="H13" si="47">100-G13</f>
        <v>95.47021561440053</v>
      </c>
    </row>
    <row r="14" spans="1:8" s="1" customFormat="1" x14ac:dyDescent="0.2">
      <c r="A14" s="10">
        <v>43914</v>
      </c>
      <c r="B14" s="50">
        <v>417966</v>
      </c>
      <c r="C14" s="50">
        <v>18615</v>
      </c>
      <c r="D14" s="50">
        <v>107705</v>
      </c>
      <c r="E14" s="51">
        <f t="shared" ref="E14" si="48">B14-C14-D14</f>
        <v>291646</v>
      </c>
      <c r="F14" s="8">
        <f t="shared" ref="F14" si="49">SUM(E14/B14)</f>
        <v>0.69777446012355071</v>
      </c>
      <c r="G14" s="6">
        <f t="shared" ref="G14" si="50">C14/B14*100</f>
        <v>4.4537115459152172</v>
      </c>
      <c r="H14" s="4">
        <f t="shared" ref="H14" si="51">100-G14</f>
        <v>95.546288454084788</v>
      </c>
    </row>
    <row r="15" spans="1:8" s="1" customFormat="1" x14ac:dyDescent="0.2">
      <c r="A15" s="10">
        <v>43913</v>
      </c>
      <c r="B15" s="50">
        <v>336004</v>
      </c>
      <c r="C15" s="50">
        <v>14643</v>
      </c>
      <c r="D15" s="50">
        <v>98334</v>
      </c>
      <c r="E15" s="51">
        <f t="shared" ref="E15" si="52">B15-C15-D15</f>
        <v>223027</v>
      </c>
      <c r="F15" s="8">
        <f t="shared" ref="F15" si="53">SUM(E15/B15)</f>
        <v>0.66376293139367393</v>
      </c>
      <c r="G15" s="6">
        <f t="shared" ref="G15" si="54">C15/B15*100</f>
        <v>4.3579838335257914</v>
      </c>
      <c r="H15" s="4">
        <f t="shared" ref="H15" si="55">100-G15</f>
        <v>95.642016166474207</v>
      </c>
    </row>
    <row r="16" spans="1:8" s="1" customFormat="1" x14ac:dyDescent="0.2">
      <c r="A16" s="10">
        <v>43912</v>
      </c>
      <c r="B16" s="50">
        <v>335957</v>
      </c>
      <c r="C16" s="50">
        <v>14634</v>
      </c>
      <c r="D16" s="50">
        <v>97882</v>
      </c>
      <c r="E16" s="51">
        <f t="shared" ref="E16" si="56">B16-C16-D16</f>
        <v>223441</v>
      </c>
      <c r="F16" s="8">
        <f t="shared" ref="F16" si="57">SUM(E16/B16)</f>
        <v>0.6650880916307742</v>
      </c>
      <c r="G16" s="6">
        <f t="shared" ref="G16" si="58">C16/B16*100</f>
        <v>4.3559145962132062</v>
      </c>
      <c r="H16" s="4">
        <f t="shared" ref="H16" si="59">100-G16</f>
        <v>95.644085403786789</v>
      </c>
    </row>
    <row r="17" spans="1:8" s="1" customFormat="1" x14ac:dyDescent="0.2">
      <c r="A17" s="10">
        <v>43911</v>
      </c>
      <c r="B17" s="50">
        <v>304528</v>
      </c>
      <c r="C17" s="50">
        <v>12973</v>
      </c>
      <c r="D17" s="50">
        <v>91676</v>
      </c>
      <c r="E17" s="51">
        <f t="shared" ref="E17" si="60">B17-C17-D17</f>
        <v>199879</v>
      </c>
      <c r="F17" s="8">
        <f t="shared" ref="F17" si="61">SUM(E17/B17)</f>
        <v>0.65635672253454524</v>
      </c>
      <c r="G17" s="6">
        <f t="shared" ref="G17" si="62">C17/B17*100</f>
        <v>4.2600352020175487</v>
      </c>
      <c r="H17" s="4">
        <f t="shared" ref="H17" si="63">100-G17</f>
        <v>95.739964797982452</v>
      </c>
    </row>
    <row r="18" spans="1:8" s="1" customFormat="1" x14ac:dyDescent="0.2">
      <c r="A18" s="10">
        <v>43910</v>
      </c>
      <c r="B18" s="50">
        <v>272167</v>
      </c>
      <c r="C18" s="50">
        <v>11299</v>
      </c>
      <c r="D18" s="50">
        <v>87403</v>
      </c>
      <c r="E18" s="51">
        <f t="shared" ref="E18" si="64">B18-C18-D18</f>
        <v>173465</v>
      </c>
      <c r="F18" s="8">
        <f t="shared" ref="F18" si="65">SUM(E18/B18)</f>
        <v>0.63734765787182135</v>
      </c>
      <c r="G18" s="6">
        <f t="shared" ref="G18" si="66">C18/B18*100</f>
        <v>4.1514952216837457</v>
      </c>
      <c r="H18" s="4">
        <f t="shared" ref="H18" si="67">100-G18</f>
        <v>95.848504778316254</v>
      </c>
    </row>
    <row r="19" spans="1:8" s="1" customFormat="1" x14ac:dyDescent="0.2">
      <c r="A19" s="10">
        <v>43909</v>
      </c>
      <c r="B19" s="50">
        <v>242713</v>
      </c>
      <c r="C19" s="50">
        <v>9867</v>
      </c>
      <c r="D19" s="50">
        <v>84962</v>
      </c>
      <c r="E19" s="51">
        <f t="shared" ref="E19" si="68">B19-C19-D19</f>
        <v>147884</v>
      </c>
      <c r="F19" s="8">
        <f t="shared" ref="F19" si="69">SUM(E19/B19)</f>
        <v>0.60929575259668822</v>
      </c>
      <c r="G19" s="6">
        <f t="shared" ref="G19" si="70">C19/B19*100</f>
        <v>4.0652952252248538</v>
      </c>
      <c r="H19" s="4">
        <f t="shared" ref="H19" si="71">100-G19</f>
        <v>95.934704774775142</v>
      </c>
    </row>
    <row r="20" spans="1:8" s="1" customFormat="1" x14ac:dyDescent="0.2">
      <c r="A20" s="10">
        <v>43908</v>
      </c>
      <c r="B20" s="50">
        <v>214915</v>
      </c>
      <c r="C20" s="50">
        <v>8733</v>
      </c>
      <c r="D20" s="50">
        <v>83313</v>
      </c>
      <c r="E20" s="51">
        <f t="shared" ref="E20" si="72">B20-C20-D20</f>
        <v>122869</v>
      </c>
      <c r="F20" s="8">
        <f t="shared" ref="F20" si="73">SUM(E20/B20)</f>
        <v>0.57170974571342159</v>
      </c>
      <c r="G20" s="6">
        <f t="shared" ref="G20" si="74">C20/B20*100</f>
        <v>4.0634669520508107</v>
      </c>
      <c r="H20" s="4">
        <f t="shared" ref="H20" si="75">100-G20</f>
        <v>95.936533047949183</v>
      </c>
    </row>
    <row r="21" spans="1:8" s="1" customFormat="1" x14ac:dyDescent="0.2">
      <c r="A21" s="10">
        <v>43907</v>
      </c>
      <c r="B21" s="50">
        <v>197168</v>
      </c>
      <c r="C21" s="50">
        <v>7905</v>
      </c>
      <c r="D21" s="50">
        <v>80840</v>
      </c>
      <c r="E21" s="51">
        <f t="shared" ref="E21" si="76">B21-C21-D21</f>
        <v>108423</v>
      </c>
      <c r="F21" s="8">
        <f t="shared" ref="F21" si="77">SUM(E21/B21)</f>
        <v>0.54990160675160271</v>
      </c>
      <c r="G21" s="6">
        <f t="shared" ref="G21" si="78">C21/B21*100</f>
        <v>4.0092712813438283</v>
      </c>
      <c r="H21" s="4">
        <f t="shared" ref="H21" si="79">100-G21</f>
        <v>95.990728718656172</v>
      </c>
    </row>
    <row r="22" spans="1:8" s="1" customFormat="1" x14ac:dyDescent="0.2">
      <c r="A22" s="10">
        <v>43906</v>
      </c>
      <c r="B22" s="50">
        <v>181546</v>
      </c>
      <c r="C22" s="50">
        <v>7126</v>
      </c>
      <c r="D22" s="50">
        <v>78088</v>
      </c>
      <c r="E22" s="51">
        <f t="shared" ref="E22:E35" si="80">B22-C22-D22</f>
        <v>96332</v>
      </c>
      <c r="F22" s="8">
        <f t="shared" ref="F22" si="81">SUM(E22/B22)</f>
        <v>0.53062033864695446</v>
      </c>
      <c r="G22" s="6">
        <f t="shared" ref="G22" si="82">C22/B22*100</f>
        <v>3.925175988454717</v>
      </c>
      <c r="H22" s="4">
        <f t="shared" ref="H22:H42" si="83">100-G22</f>
        <v>96.074824011545289</v>
      </c>
    </row>
    <row r="23" spans="1:8" s="1" customFormat="1" x14ac:dyDescent="0.2">
      <c r="A23" s="10">
        <v>43905</v>
      </c>
      <c r="B23" s="50">
        <v>162719</v>
      </c>
      <c r="C23" s="50">
        <v>6066</v>
      </c>
      <c r="D23" s="50">
        <v>75620</v>
      </c>
      <c r="E23" s="51">
        <f t="shared" si="80"/>
        <v>81033</v>
      </c>
      <c r="F23" s="8">
        <f t="shared" ref="F23" si="84">SUM(E23/B23)</f>
        <v>0.49799347341121813</v>
      </c>
      <c r="G23" s="6">
        <f t="shared" ref="G23" si="85">C23/B23*100</f>
        <v>3.7278990160952317</v>
      </c>
      <c r="H23" s="4">
        <f t="shared" si="83"/>
        <v>96.272100983904764</v>
      </c>
    </row>
    <row r="24" spans="1:8" s="1" customFormat="1" x14ac:dyDescent="0.2">
      <c r="A24" s="10">
        <v>43904</v>
      </c>
      <c r="B24" s="50">
        <v>156099</v>
      </c>
      <c r="C24" s="50">
        <v>5819</v>
      </c>
      <c r="D24" s="50">
        <v>72624</v>
      </c>
      <c r="E24" s="51">
        <f t="shared" si="80"/>
        <v>77656</v>
      </c>
      <c r="F24" s="8">
        <f t="shared" ref="F24" si="86">SUM(E24/B24)</f>
        <v>0.49747916386395813</v>
      </c>
      <c r="G24" s="6">
        <f t="shared" ref="G24" si="87">C24/B24*100</f>
        <v>3.7277625096893638</v>
      </c>
      <c r="H24" s="4">
        <f t="shared" si="83"/>
        <v>96.27223749031063</v>
      </c>
    </row>
    <row r="25" spans="1:8" s="1" customFormat="1" x14ac:dyDescent="0.2">
      <c r="A25" s="10">
        <v>43903</v>
      </c>
      <c r="B25" s="50">
        <v>144514</v>
      </c>
      <c r="C25" s="50">
        <v>5397</v>
      </c>
      <c r="D25" s="50">
        <v>70217</v>
      </c>
      <c r="E25" s="51">
        <f t="shared" si="80"/>
        <v>68900</v>
      </c>
      <c r="F25" s="8">
        <f t="shared" ref="F25" si="88">SUM(E25/B25)</f>
        <v>0.47677041670703185</v>
      </c>
      <c r="G25" s="6">
        <f t="shared" ref="G25" si="89">C25/B25*100</f>
        <v>3.7345862684584197</v>
      </c>
      <c r="H25" s="4">
        <f t="shared" si="83"/>
        <v>96.265413731541585</v>
      </c>
    </row>
    <row r="26" spans="1:8" s="1" customFormat="1" x14ac:dyDescent="0.2">
      <c r="A26" s="10">
        <v>43902</v>
      </c>
      <c r="B26" s="50">
        <v>128343</v>
      </c>
      <c r="C26" s="50">
        <v>4720</v>
      </c>
      <c r="D26" s="50">
        <v>68324</v>
      </c>
      <c r="E26" s="51">
        <f t="shared" si="80"/>
        <v>55299</v>
      </c>
      <c r="F26" s="8">
        <f t="shared" ref="F26" si="90">SUM(E26/B26)</f>
        <v>0.43086884364554356</v>
      </c>
      <c r="G26" s="6">
        <f t="shared" ref="G26" si="91">C26/B26*100</f>
        <v>3.6776450605019364</v>
      </c>
      <c r="H26" s="4">
        <f t="shared" si="83"/>
        <v>96.322354939498069</v>
      </c>
    </row>
    <row r="27" spans="1:8" s="1" customFormat="1" x14ac:dyDescent="0.2">
      <c r="A27" s="10">
        <v>43901</v>
      </c>
      <c r="B27" s="50">
        <v>125865</v>
      </c>
      <c r="C27" s="50">
        <v>4615</v>
      </c>
      <c r="D27" s="50">
        <v>67003</v>
      </c>
      <c r="E27" s="51">
        <f t="shared" si="80"/>
        <v>54247</v>
      </c>
      <c r="F27" s="8">
        <f t="shared" ref="F27" si="92">SUM(E27/B27)</f>
        <v>0.43099352480832637</v>
      </c>
      <c r="G27" s="6">
        <f t="shared" ref="G27" si="93">C27/B27*100</f>
        <v>3.6666269415643744</v>
      </c>
      <c r="H27" s="4">
        <f t="shared" si="83"/>
        <v>96.333373058435626</v>
      </c>
    </row>
    <row r="28" spans="1:8" s="1" customFormat="1" x14ac:dyDescent="0.2">
      <c r="A28" s="10">
        <v>43900</v>
      </c>
      <c r="B28" s="50">
        <v>118582</v>
      </c>
      <c r="C28" s="50">
        <v>4262</v>
      </c>
      <c r="D28" s="50">
        <v>64404</v>
      </c>
      <c r="E28" s="51">
        <f t="shared" si="80"/>
        <v>49916</v>
      </c>
      <c r="F28" s="8">
        <f t="shared" ref="F28" si="94">SUM(E28/B28)</f>
        <v>0.42094078359278814</v>
      </c>
      <c r="G28" s="6">
        <f t="shared" ref="G28" si="95">C28/B28*100</f>
        <v>3.5941373901603955</v>
      </c>
      <c r="H28" s="4">
        <f t="shared" si="83"/>
        <v>96.405862609839602</v>
      </c>
    </row>
    <row r="29" spans="1:8" s="1" customFormat="1" x14ac:dyDescent="0.2">
      <c r="A29" s="10">
        <v>43899</v>
      </c>
      <c r="B29" s="50">
        <v>113582</v>
      </c>
      <c r="C29" s="50">
        <v>3996</v>
      </c>
      <c r="D29" s="50">
        <v>62512</v>
      </c>
      <c r="E29" s="51">
        <f t="shared" si="80"/>
        <v>47074</v>
      </c>
      <c r="F29" s="8">
        <f t="shared" ref="F29" si="96">SUM(E29/B29)</f>
        <v>0.4144494726277051</v>
      </c>
      <c r="G29" s="6">
        <f t="shared" ref="G29" si="97">C29/B29*100</f>
        <v>3.518163089221884</v>
      </c>
      <c r="H29" s="4">
        <f t="shared" si="83"/>
        <v>96.481836910778114</v>
      </c>
    </row>
    <row r="30" spans="1:8" s="1" customFormat="1" x14ac:dyDescent="0.2">
      <c r="A30" s="10">
        <v>43898</v>
      </c>
      <c r="B30" s="50">
        <v>109835</v>
      </c>
      <c r="C30" s="50">
        <v>3803</v>
      </c>
      <c r="D30" s="50">
        <v>60695</v>
      </c>
      <c r="E30" s="51">
        <f t="shared" si="80"/>
        <v>45337</v>
      </c>
      <c r="F30" s="8">
        <f t="shared" ref="F30:F31" si="98">SUM(E30/B30)</f>
        <v>0.41277370601356578</v>
      </c>
      <c r="G30" s="6">
        <f t="shared" ref="G30" si="99">C30/B30*100</f>
        <v>3.4624664269130969</v>
      </c>
      <c r="H30" s="4">
        <f t="shared" si="83"/>
        <v>96.537533573086904</v>
      </c>
    </row>
    <row r="31" spans="1:8" s="1" customFormat="1" x14ac:dyDescent="0.2">
      <c r="A31" s="10">
        <v>43897</v>
      </c>
      <c r="B31" s="50">
        <v>105836</v>
      </c>
      <c r="C31" s="50">
        <v>3558</v>
      </c>
      <c r="D31" s="50">
        <v>58359</v>
      </c>
      <c r="E31" s="51">
        <f t="shared" si="80"/>
        <v>43919</v>
      </c>
      <c r="F31" s="8">
        <f t="shared" si="98"/>
        <v>0.41497222117237992</v>
      </c>
      <c r="G31" s="6">
        <f t="shared" ref="G31" si="100">C31/B31*100</f>
        <v>3.3618050568804563</v>
      </c>
      <c r="H31" s="4">
        <f t="shared" si="83"/>
        <v>96.638194943119544</v>
      </c>
    </row>
    <row r="32" spans="1:8" s="1" customFormat="1" x14ac:dyDescent="0.2">
      <c r="A32" s="10">
        <v>43896</v>
      </c>
      <c r="B32" s="50">
        <v>101800</v>
      </c>
      <c r="C32" s="50">
        <v>3460</v>
      </c>
      <c r="D32" s="50">
        <v>55866</v>
      </c>
      <c r="E32" s="51">
        <f t="shared" si="80"/>
        <v>42474</v>
      </c>
      <c r="F32" s="8">
        <f t="shared" ref="F32" si="101">SUM(E32/B32)</f>
        <v>0.41722986247544203</v>
      </c>
      <c r="G32" s="6">
        <f t="shared" ref="G32" si="102">C32/B32*100</f>
        <v>3.398821218074656</v>
      </c>
      <c r="H32" s="4">
        <f t="shared" si="83"/>
        <v>96.601178781925341</v>
      </c>
    </row>
    <row r="33" spans="1:8" s="1" customFormat="1" x14ac:dyDescent="0.2">
      <c r="A33" s="10">
        <v>43895</v>
      </c>
      <c r="B33" s="50">
        <v>97886</v>
      </c>
      <c r="C33" s="50">
        <v>3348</v>
      </c>
      <c r="D33" s="50">
        <v>53797</v>
      </c>
      <c r="E33" s="51">
        <f t="shared" si="80"/>
        <v>40741</v>
      </c>
      <c r="F33" s="8">
        <f t="shared" ref="F33" si="103">SUM(E33/B33)</f>
        <v>0.41620865087959463</v>
      </c>
      <c r="G33" s="6">
        <f t="shared" ref="G33" si="104">C33/B33*100</f>
        <v>3.4203052530494658</v>
      </c>
      <c r="H33" s="4">
        <f t="shared" si="83"/>
        <v>96.579694746950537</v>
      </c>
    </row>
    <row r="34" spans="1:8" x14ac:dyDescent="0.2">
      <c r="A34" s="5">
        <v>43894</v>
      </c>
      <c r="B34" s="51">
        <v>95124</v>
      </c>
      <c r="C34" s="51">
        <v>3254</v>
      </c>
      <c r="D34" s="51">
        <v>51171</v>
      </c>
      <c r="E34" s="51">
        <f t="shared" si="80"/>
        <v>40699</v>
      </c>
      <c r="F34" s="8">
        <f t="shared" ref="F34:F76" si="105">SUM(E34/B34)</f>
        <v>0.42785206677599763</v>
      </c>
      <c r="G34" s="6">
        <f t="shared" ref="G34:G76" si="106">C34/B34*100</f>
        <v>3.4207981161431396</v>
      </c>
      <c r="H34" s="4">
        <f t="shared" si="83"/>
        <v>96.579201883856854</v>
      </c>
    </row>
    <row r="35" spans="1:8" x14ac:dyDescent="0.2">
      <c r="A35" s="5">
        <v>43893</v>
      </c>
      <c r="B35" s="51">
        <v>92844</v>
      </c>
      <c r="C35" s="51">
        <v>3160</v>
      </c>
      <c r="D35" s="51">
        <v>48229</v>
      </c>
      <c r="E35" s="51">
        <f t="shared" si="80"/>
        <v>41455</v>
      </c>
      <c r="F35" s="8">
        <f t="shared" si="105"/>
        <v>0.44650165869630781</v>
      </c>
      <c r="G35" s="6">
        <f t="shared" si="106"/>
        <v>3.4035586575330665</v>
      </c>
      <c r="H35" s="4">
        <f t="shared" si="83"/>
        <v>96.596441342466932</v>
      </c>
    </row>
    <row r="36" spans="1:8" x14ac:dyDescent="0.2">
      <c r="A36" s="5">
        <v>43892</v>
      </c>
      <c r="B36" s="51">
        <v>90309</v>
      </c>
      <c r="C36" s="51">
        <v>3085</v>
      </c>
      <c r="D36" s="51">
        <v>45602</v>
      </c>
      <c r="E36" s="51">
        <f t="shared" ref="E36:E75" si="107">B36-C36-D36</f>
        <v>41622</v>
      </c>
      <c r="F36" s="7">
        <f t="shared" si="105"/>
        <v>0.46088429724612162</v>
      </c>
      <c r="G36" s="6">
        <f t="shared" si="106"/>
        <v>3.4160493417045918</v>
      </c>
      <c r="H36" s="4">
        <f t="shared" si="83"/>
        <v>96.583950658295407</v>
      </c>
    </row>
    <row r="37" spans="1:8" x14ac:dyDescent="0.2">
      <c r="A37" s="5">
        <v>43891</v>
      </c>
      <c r="B37" s="51">
        <v>88371</v>
      </c>
      <c r="C37" s="51">
        <v>2996</v>
      </c>
      <c r="D37" s="51">
        <v>42716</v>
      </c>
      <c r="E37" s="51">
        <f t="shared" si="107"/>
        <v>42659</v>
      </c>
      <c r="F37" s="7">
        <f t="shared" si="105"/>
        <v>0.48272623371920653</v>
      </c>
      <c r="G37" s="4">
        <f t="shared" si="106"/>
        <v>3.3902524583856697</v>
      </c>
      <c r="H37" s="4">
        <f t="shared" si="83"/>
        <v>96.609747541614325</v>
      </c>
    </row>
    <row r="38" spans="1:8" x14ac:dyDescent="0.2">
      <c r="A38" s="5">
        <v>43890</v>
      </c>
      <c r="B38" s="51">
        <v>86013</v>
      </c>
      <c r="C38" s="51">
        <v>2941</v>
      </c>
      <c r="D38" s="51">
        <v>42716</v>
      </c>
      <c r="E38" s="51">
        <f t="shared" si="107"/>
        <v>40356</v>
      </c>
      <c r="F38" s="7">
        <f t="shared" si="105"/>
        <v>0.46918489065606361</v>
      </c>
      <c r="G38" s="4">
        <f t="shared" si="106"/>
        <v>3.4192505784009395</v>
      </c>
      <c r="H38" s="4">
        <f t="shared" si="83"/>
        <v>96.580749421599066</v>
      </c>
    </row>
    <row r="39" spans="1:8" x14ac:dyDescent="0.2">
      <c r="A39" s="5">
        <v>43889</v>
      </c>
      <c r="B39" s="51">
        <v>84124</v>
      </c>
      <c r="C39" s="51">
        <v>3872</v>
      </c>
      <c r="D39" s="51">
        <v>36711</v>
      </c>
      <c r="E39" s="51">
        <f t="shared" si="107"/>
        <v>43541</v>
      </c>
      <c r="F39" s="7">
        <f t="shared" si="105"/>
        <v>0.51758118967238842</v>
      </c>
      <c r="G39" s="4">
        <f t="shared" si="106"/>
        <v>4.6027293043602295</v>
      </c>
      <c r="H39" s="4">
        <f t="shared" si="83"/>
        <v>95.397270695639776</v>
      </c>
    </row>
    <row r="40" spans="1:8" x14ac:dyDescent="0.2">
      <c r="A40" s="5">
        <v>43888</v>
      </c>
      <c r="B40" s="51">
        <v>82756</v>
      </c>
      <c r="C40" s="51">
        <v>2814</v>
      </c>
      <c r="D40" s="51">
        <v>33277</v>
      </c>
      <c r="E40" s="51">
        <f t="shared" si="107"/>
        <v>46665</v>
      </c>
      <c r="F40" s="7">
        <f t="shared" si="105"/>
        <v>0.56388660640920296</v>
      </c>
      <c r="G40" s="4">
        <f t="shared" si="106"/>
        <v>3.4003576779931364</v>
      </c>
      <c r="H40" s="4">
        <f t="shared" si="83"/>
        <v>96.599642322006858</v>
      </c>
    </row>
    <row r="41" spans="1:8" x14ac:dyDescent="0.2">
      <c r="A41" s="5">
        <v>43887</v>
      </c>
      <c r="B41" s="51">
        <v>81397</v>
      </c>
      <c r="C41" s="51">
        <v>2770</v>
      </c>
      <c r="D41" s="51">
        <v>30384</v>
      </c>
      <c r="E41" s="51">
        <f t="shared" si="107"/>
        <v>48243</v>
      </c>
      <c r="F41" s="7">
        <f t="shared" si="105"/>
        <v>0.59268769119255005</v>
      </c>
      <c r="G41" s="4">
        <f t="shared" si="106"/>
        <v>3.4030738233595836</v>
      </c>
      <c r="H41" s="4">
        <f t="shared" si="83"/>
        <v>96.596926176640423</v>
      </c>
    </row>
    <row r="42" spans="1:8" x14ac:dyDescent="0.2">
      <c r="A42" s="5">
        <v>43886</v>
      </c>
      <c r="B42" s="51">
        <v>80415</v>
      </c>
      <c r="C42" s="51">
        <v>2708</v>
      </c>
      <c r="D42" s="51">
        <v>27905</v>
      </c>
      <c r="E42" s="51">
        <f t="shared" si="107"/>
        <v>49802</v>
      </c>
      <c r="F42" s="7">
        <f t="shared" si="105"/>
        <v>0.61931231735372749</v>
      </c>
      <c r="G42" s="4">
        <f t="shared" si="106"/>
        <v>3.3675309332835912</v>
      </c>
      <c r="H42" s="4">
        <f t="shared" si="83"/>
        <v>96.632469066716411</v>
      </c>
    </row>
    <row r="43" spans="1:8" x14ac:dyDescent="0.2">
      <c r="A43" s="5">
        <v>43885</v>
      </c>
      <c r="B43" s="51">
        <v>79570</v>
      </c>
      <c r="C43" s="51">
        <v>2629</v>
      </c>
      <c r="D43" s="51">
        <v>25227</v>
      </c>
      <c r="E43" s="51">
        <f t="shared" si="107"/>
        <v>51714</v>
      </c>
      <c r="F43" s="7">
        <f t="shared" si="105"/>
        <v>0.64991831092120145</v>
      </c>
      <c r="G43" s="4">
        <f t="shared" si="106"/>
        <v>3.3040090486364209</v>
      </c>
      <c r="H43" s="4">
        <f t="shared" ref="H43:H76" si="108">100-G43</f>
        <v>96.695990951363584</v>
      </c>
    </row>
    <row r="44" spans="1:8" x14ac:dyDescent="0.2">
      <c r="A44" s="5">
        <v>43884</v>
      </c>
      <c r="B44" s="51">
        <v>78985</v>
      </c>
      <c r="C44" s="51">
        <v>2469</v>
      </c>
      <c r="D44" s="51">
        <v>23394</v>
      </c>
      <c r="E44" s="51">
        <f t="shared" si="107"/>
        <v>53122</v>
      </c>
      <c r="F44" s="7">
        <f t="shared" si="105"/>
        <v>0.67255808064822431</v>
      </c>
      <c r="G44" s="4">
        <f t="shared" si="106"/>
        <v>3.1259099829081469</v>
      </c>
      <c r="H44" s="4">
        <f t="shared" si="108"/>
        <v>96.874090017091859</v>
      </c>
    </row>
    <row r="45" spans="1:8" x14ac:dyDescent="0.2">
      <c r="A45" s="5">
        <v>43883</v>
      </c>
      <c r="B45" s="51">
        <v>78599</v>
      </c>
      <c r="C45" s="51">
        <v>2458</v>
      </c>
      <c r="D45" s="51">
        <v>22886</v>
      </c>
      <c r="E45" s="51">
        <f t="shared" si="107"/>
        <v>53255</v>
      </c>
      <c r="F45" s="7">
        <f t="shared" si="105"/>
        <v>0.67755314953116452</v>
      </c>
      <c r="G45" s="4">
        <f t="shared" si="106"/>
        <v>3.1272662502067456</v>
      </c>
      <c r="H45" s="4">
        <f t="shared" si="108"/>
        <v>96.872733749793255</v>
      </c>
    </row>
    <row r="46" spans="1:8" x14ac:dyDescent="0.2">
      <c r="A46" s="5">
        <v>43882</v>
      </c>
      <c r="B46" s="51">
        <v>76843</v>
      </c>
      <c r="C46" s="51">
        <v>2251</v>
      </c>
      <c r="D46" s="51">
        <v>18890</v>
      </c>
      <c r="E46" s="51">
        <f t="shared" si="107"/>
        <v>55702</v>
      </c>
      <c r="F46" s="7">
        <f t="shared" si="105"/>
        <v>0.72488060070533422</v>
      </c>
      <c r="G46" s="4">
        <f t="shared" si="106"/>
        <v>2.9293494527803441</v>
      </c>
      <c r="H46" s="4">
        <f t="shared" si="108"/>
        <v>97.070650547219657</v>
      </c>
    </row>
    <row r="47" spans="1:8" x14ac:dyDescent="0.2">
      <c r="A47" s="5">
        <v>43881</v>
      </c>
      <c r="B47" s="51">
        <v>76199</v>
      </c>
      <c r="C47" s="51">
        <v>2247</v>
      </c>
      <c r="D47" s="51">
        <v>18177</v>
      </c>
      <c r="E47" s="51">
        <f t="shared" si="107"/>
        <v>55775</v>
      </c>
      <c r="F47" s="7">
        <f t="shared" si="105"/>
        <v>0.73196498641714458</v>
      </c>
      <c r="G47" s="4">
        <f t="shared" si="106"/>
        <v>2.9488575965563855</v>
      </c>
      <c r="H47" s="4">
        <f t="shared" si="108"/>
        <v>97.05114240344362</v>
      </c>
    </row>
    <row r="48" spans="1:8" x14ac:dyDescent="0.2">
      <c r="A48" s="5">
        <v>43880</v>
      </c>
      <c r="B48" s="51">
        <v>75641</v>
      </c>
      <c r="C48" s="51">
        <v>2122</v>
      </c>
      <c r="D48" s="51">
        <v>16121</v>
      </c>
      <c r="E48" s="51">
        <f t="shared" si="107"/>
        <v>57398</v>
      </c>
      <c r="F48" s="7">
        <f t="shared" si="105"/>
        <v>0.75882127417670309</v>
      </c>
      <c r="G48" s="4">
        <f t="shared" si="106"/>
        <v>2.8053568831718247</v>
      </c>
      <c r="H48" s="4">
        <f t="shared" si="108"/>
        <v>97.194643116828175</v>
      </c>
    </row>
    <row r="49" spans="1:8" x14ac:dyDescent="0.2">
      <c r="A49" s="5">
        <v>43879</v>
      </c>
      <c r="B49" s="51">
        <v>75138</v>
      </c>
      <c r="C49" s="51">
        <v>2007</v>
      </c>
      <c r="D49" s="51">
        <v>14352</v>
      </c>
      <c r="E49" s="51">
        <f t="shared" si="107"/>
        <v>58779</v>
      </c>
      <c r="F49" s="7">
        <f t="shared" si="105"/>
        <v>0.78228060368921182</v>
      </c>
      <c r="G49" s="4">
        <f t="shared" si="106"/>
        <v>2.6710852032260637</v>
      </c>
      <c r="H49" s="4">
        <f t="shared" si="108"/>
        <v>97.32891479677393</v>
      </c>
    </row>
    <row r="50" spans="1:8" x14ac:dyDescent="0.2">
      <c r="A50" s="5">
        <v>43878</v>
      </c>
      <c r="B50" s="51">
        <v>73260</v>
      </c>
      <c r="C50" s="51">
        <v>1868</v>
      </c>
      <c r="D50" s="51">
        <v>12583</v>
      </c>
      <c r="E50" s="51">
        <f t="shared" si="107"/>
        <v>58809</v>
      </c>
      <c r="F50" s="7">
        <f t="shared" si="105"/>
        <v>0.80274365274365278</v>
      </c>
      <c r="G50" s="4">
        <f t="shared" si="106"/>
        <v>2.54982254982255</v>
      </c>
      <c r="H50" s="4">
        <f t="shared" si="108"/>
        <v>97.450177450177449</v>
      </c>
    </row>
    <row r="51" spans="1:8" x14ac:dyDescent="0.2">
      <c r="A51" s="5">
        <v>43877</v>
      </c>
      <c r="B51" s="51">
        <v>71226</v>
      </c>
      <c r="C51" s="51">
        <v>1770</v>
      </c>
      <c r="D51" s="51">
        <v>10865</v>
      </c>
      <c r="E51" s="51">
        <f t="shared" si="107"/>
        <v>58591</v>
      </c>
      <c r="F51" s="7">
        <f t="shared" si="105"/>
        <v>0.82260691320585178</v>
      </c>
      <c r="G51" s="4">
        <f t="shared" si="106"/>
        <v>2.4850475949793616</v>
      </c>
      <c r="H51" s="4">
        <f t="shared" si="108"/>
        <v>97.514952405020637</v>
      </c>
    </row>
    <row r="52" spans="1:8" x14ac:dyDescent="0.2">
      <c r="A52" s="5">
        <v>43876</v>
      </c>
      <c r="B52" s="51">
        <v>69032</v>
      </c>
      <c r="C52" s="51">
        <v>1666</v>
      </c>
      <c r="D52" s="51">
        <v>9395</v>
      </c>
      <c r="E52" s="51">
        <f t="shared" si="107"/>
        <v>57971</v>
      </c>
      <c r="F52" s="7">
        <f t="shared" si="105"/>
        <v>0.83976996175686636</v>
      </c>
      <c r="G52" s="4">
        <f t="shared" si="106"/>
        <v>2.4133735079383474</v>
      </c>
      <c r="H52" s="4">
        <f t="shared" si="108"/>
        <v>97.586626492061654</v>
      </c>
    </row>
    <row r="53" spans="1:8" x14ac:dyDescent="0.2">
      <c r="A53" s="5">
        <v>43875</v>
      </c>
      <c r="B53" s="51">
        <v>66887</v>
      </c>
      <c r="C53" s="51">
        <v>1523</v>
      </c>
      <c r="D53" s="51">
        <v>8058</v>
      </c>
      <c r="E53" s="51">
        <f t="shared" si="107"/>
        <v>57306</v>
      </c>
      <c r="F53" s="7">
        <f t="shared" si="105"/>
        <v>0.85675841344356896</v>
      </c>
      <c r="G53" s="4">
        <f t="shared" si="106"/>
        <v>2.2769745989504688</v>
      </c>
      <c r="H53" s="4">
        <f t="shared" si="108"/>
        <v>97.723025401049526</v>
      </c>
    </row>
    <row r="54" spans="1:8" x14ac:dyDescent="0.2">
      <c r="A54" s="5">
        <v>43874</v>
      </c>
      <c r="B54" s="51">
        <v>60370</v>
      </c>
      <c r="C54" s="51">
        <v>1371</v>
      </c>
      <c r="D54" s="51">
        <v>6295</v>
      </c>
      <c r="E54" s="51">
        <f t="shared" si="107"/>
        <v>52704</v>
      </c>
      <c r="F54" s="7">
        <f t="shared" si="105"/>
        <v>0.87301639887361271</v>
      </c>
      <c r="G54" s="4">
        <f t="shared" si="106"/>
        <v>2.2709955275799238</v>
      </c>
      <c r="H54" s="4">
        <f t="shared" si="108"/>
        <v>97.729004472420073</v>
      </c>
    </row>
    <row r="55" spans="1:8" x14ac:dyDescent="0.2">
      <c r="A55" s="5">
        <v>43873</v>
      </c>
      <c r="B55" s="51">
        <v>45222</v>
      </c>
      <c r="C55" s="51">
        <v>1118</v>
      </c>
      <c r="D55" s="51">
        <v>5150</v>
      </c>
      <c r="E55" s="51">
        <f t="shared" si="107"/>
        <v>38954</v>
      </c>
      <c r="F55" s="7">
        <f t="shared" si="105"/>
        <v>0.86139489628941668</v>
      </c>
      <c r="G55" s="4">
        <f t="shared" si="106"/>
        <v>2.4722480208747957</v>
      </c>
      <c r="H55" s="4">
        <f t="shared" si="108"/>
        <v>97.527751979125199</v>
      </c>
    </row>
    <row r="56" spans="1:8" x14ac:dyDescent="0.2">
      <c r="A56" s="5">
        <v>43872</v>
      </c>
      <c r="B56" s="51">
        <v>44803</v>
      </c>
      <c r="C56" s="51">
        <v>1113</v>
      </c>
      <c r="D56" s="51">
        <v>4683</v>
      </c>
      <c r="E56" s="51">
        <f t="shared" si="107"/>
        <v>39007</v>
      </c>
      <c r="F56" s="7">
        <f t="shared" si="105"/>
        <v>0.87063366292435773</v>
      </c>
      <c r="G56" s="4">
        <f t="shared" si="106"/>
        <v>2.4842086467424056</v>
      </c>
      <c r="H56" s="4">
        <f t="shared" si="108"/>
        <v>97.515791353257598</v>
      </c>
    </row>
    <row r="57" spans="1:8" x14ac:dyDescent="0.2">
      <c r="A57" s="5">
        <v>43871</v>
      </c>
      <c r="B57" s="51">
        <v>42763</v>
      </c>
      <c r="C57" s="51">
        <v>1013</v>
      </c>
      <c r="D57" s="51">
        <v>3946</v>
      </c>
      <c r="E57" s="51">
        <f t="shared" si="107"/>
        <v>37804</v>
      </c>
      <c r="F57" s="7">
        <f t="shared" si="105"/>
        <v>0.88403526413020606</v>
      </c>
      <c r="G57" s="4">
        <f t="shared" si="106"/>
        <v>2.368870285059514</v>
      </c>
      <c r="H57" s="4">
        <f t="shared" si="108"/>
        <v>97.631129714940485</v>
      </c>
    </row>
    <row r="58" spans="1:8" x14ac:dyDescent="0.2">
      <c r="A58" s="5">
        <v>43870</v>
      </c>
      <c r="B58" s="51">
        <v>40151</v>
      </c>
      <c r="C58" s="51">
        <v>906</v>
      </c>
      <c r="D58" s="51">
        <v>3244</v>
      </c>
      <c r="E58" s="51">
        <f t="shared" ref="E58" si="109">B58-C58-D58</f>
        <v>36001</v>
      </c>
      <c r="F58" s="7">
        <f t="shared" si="105"/>
        <v>0.89664018330801221</v>
      </c>
      <c r="G58" s="4">
        <f t="shared" si="106"/>
        <v>2.2564817812756841</v>
      </c>
      <c r="H58" s="4">
        <f t="shared" si="108"/>
        <v>97.743518218724319</v>
      </c>
    </row>
    <row r="59" spans="1:8" x14ac:dyDescent="0.2">
      <c r="A59" s="5">
        <v>43869</v>
      </c>
      <c r="B59" s="51">
        <v>37121</v>
      </c>
      <c r="C59" s="51">
        <v>806</v>
      </c>
      <c r="D59" s="51">
        <v>2616</v>
      </c>
      <c r="E59" s="51">
        <f t="shared" si="107"/>
        <v>33699</v>
      </c>
      <c r="F59" s="7">
        <f t="shared" si="105"/>
        <v>0.9078149834325584</v>
      </c>
      <c r="G59" s="4">
        <f t="shared" si="106"/>
        <v>2.1712777134236685</v>
      </c>
      <c r="H59" s="4">
        <f t="shared" si="108"/>
        <v>97.828722286576337</v>
      </c>
    </row>
    <row r="60" spans="1:8" x14ac:dyDescent="0.2">
      <c r="A60" s="5">
        <v>43868</v>
      </c>
      <c r="B60" s="51">
        <v>34392</v>
      </c>
      <c r="C60" s="51">
        <v>719</v>
      </c>
      <c r="D60" s="51">
        <v>2011</v>
      </c>
      <c r="E60" s="51">
        <f t="shared" si="107"/>
        <v>31662</v>
      </c>
      <c r="F60" s="7">
        <f t="shared" si="105"/>
        <v>0.92062107466852761</v>
      </c>
      <c r="G60" s="4">
        <f t="shared" si="106"/>
        <v>2.0906024656896953</v>
      </c>
      <c r="H60" s="4">
        <f t="shared" si="108"/>
        <v>97.909397534310301</v>
      </c>
    </row>
    <row r="61" spans="1:8" x14ac:dyDescent="0.2">
      <c r="A61" s="5">
        <v>43867</v>
      </c>
      <c r="B61" s="51">
        <v>30818</v>
      </c>
      <c r="C61" s="51">
        <v>634</v>
      </c>
      <c r="D61" s="51">
        <v>1487</v>
      </c>
      <c r="E61" s="51">
        <f t="shared" ref="E61" si="110">B61-C61-D61</f>
        <v>28697</v>
      </c>
      <c r="F61" s="7">
        <f t="shared" si="105"/>
        <v>0.93117658511259649</v>
      </c>
      <c r="G61" s="4">
        <f t="shared" si="106"/>
        <v>2.0572392757479392</v>
      </c>
      <c r="H61" s="4">
        <f t="shared" si="108"/>
        <v>97.942760724252054</v>
      </c>
    </row>
    <row r="62" spans="1:8" x14ac:dyDescent="0.2">
      <c r="A62" s="5">
        <v>43866</v>
      </c>
      <c r="B62" s="51">
        <v>27636</v>
      </c>
      <c r="C62" s="51">
        <v>564</v>
      </c>
      <c r="D62" s="51">
        <v>1124</v>
      </c>
      <c r="E62" s="51">
        <f t="shared" si="107"/>
        <v>25948</v>
      </c>
      <c r="F62" s="7">
        <f t="shared" si="105"/>
        <v>0.93892024895064408</v>
      </c>
      <c r="G62" s="4">
        <f t="shared" si="106"/>
        <v>2.0408163265306123</v>
      </c>
      <c r="H62" s="4">
        <f t="shared" si="108"/>
        <v>97.959183673469383</v>
      </c>
    </row>
    <row r="63" spans="1:8" x14ac:dyDescent="0.2">
      <c r="A63" s="5">
        <v>43865</v>
      </c>
      <c r="B63" s="51">
        <v>23892</v>
      </c>
      <c r="C63" s="51">
        <v>492</v>
      </c>
      <c r="D63" s="51">
        <v>852</v>
      </c>
      <c r="E63" s="51">
        <f t="shared" si="107"/>
        <v>22548</v>
      </c>
      <c r="F63" s="7">
        <f t="shared" si="105"/>
        <v>0.94374686087393267</v>
      </c>
      <c r="G63" s="4">
        <f t="shared" si="106"/>
        <v>2.0592667001506779</v>
      </c>
      <c r="H63" s="4">
        <f t="shared" si="108"/>
        <v>97.940733299849327</v>
      </c>
    </row>
    <row r="64" spans="1:8" x14ac:dyDescent="0.2">
      <c r="A64" s="5">
        <v>43864</v>
      </c>
      <c r="B64" s="51">
        <v>19881</v>
      </c>
      <c r="C64" s="51">
        <v>426</v>
      </c>
      <c r="D64" s="51">
        <v>623</v>
      </c>
      <c r="E64" s="51">
        <f t="shared" si="107"/>
        <v>18832</v>
      </c>
      <c r="F64" s="7">
        <f t="shared" si="105"/>
        <v>0.94723605452442028</v>
      </c>
      <c r="G64" s="4">
        <f t="shared" si="106"/>
        <v>2.142749358684171</v>
      </c>
      <c r="H64" s="4">
        <f t="shared" si="108"/>
        <v>97.857250641315829</v>
      </c>
    </row>
    <row r="65" spans="1:8" x14ac:dyDescent="0.2">
      <c r="A65" s="5">
        <v>43863</v>
      </c>
      <c r="B65" s="51">
        <v>16787</v>
      </c>
      <c r="C65" s="51">
        <v>362</v>
      </c>
      <c r="D65" s="51">
        <v>472</v>
      </c>
      <c r="E65" s="51">
        <f t="shared" ref="E65" si="111">B65-C65-D65</f>
        <v>15953</v>
      </c>
      <c r="F65" s="7">
        <f t="shared" si="105"/>
        <v>0.9503186989932686</v>
      </c>
      <c r="G65" s="4">
        <f t="shared" si="106"/>
        <v>2.1564305712753917</v>
      </c>
      <c r="H65" s="4">
        <f t="shared" si="108"/>
        <v>97.843569428724606</v>
      </c>
    </row>
    <row r="66" spans="1:8" x14ac:dyDescent="0.2">
      <c r="A66" s="5">
        <v>43862</v>
      </c>
      <c r="B66" s="51">
        <v>12038</v>
      </c>
      <c r="C66" s="51">
        <v>259</v>
      </c>
      <c r="D66" s="51">
        <v>284</v>
      </c>
      <c r="E66" s="51">
        <f t="shared" si="107"/>
        <v>11495</v>
      </c>
      <c r="F66" s="7">
        <f t="shared" si="105"/>
        <v>0.95489283934208335</v>
      </c>
      <c r="G66" s="4">
        <f t="shared" si="106"/>
        <v>2.1515201860774216</v>
      </c>
      <c r="H66" s="4">
        <f t="shared" si="108"/>
        <v>97.84847981392258</v>
      </c>
    </row>
    <row r="67" spans="1:8" x14ac:dyDescent="0.2">
      <c r="A67" s="5">
        <v>43861</v>
      </c>
      <c r="B67" s="51">
        <v>9925</v>
      </c>
      <c r="C67" s="51">
        <v>213</v>
      </c>
      <c r="D67" s="51">
        <v>222</v>
      </c>
      <c r="E67" s="51">
        <f t="shared" si="107"/>
        <v>9490</v>
      </c>
      <c r="F67" s="7">
        <f t="shared" si="105"/>
        <v>0.95617128463476075</v>
      </c>
      <c r="G67" s="4">
        <f t="shared" si="106"/>
        <v>2.1460957178841311</v>
      </c>
      <c r="H67" s="4">
        <f t="shared" si="108"/>
        <v>97.853904282115863</v>
      </c>
    </row>
    <row r="68" spans="1:8" x14ac:dyDescent="0.2">
      <c r="A68" s="5">
        <v>43860</v>
      </c>
      <c r="B68" s="51">
        <v>8235</v>
      </c>
      <c r="C68" s="51">
        <v>171</v>
      </c>
      <c r="D68" s="51">
        <v>143</v>
      </c>
      <c r="E68" s="51">
        <f t="shared" si="107"/>
        <v>7921</v>
      </c>
      <c r="F68" s="7">
        <f t="shared" si="105"/>
        <v>0.96187006678809961</v>
      </c>
      <c r="G68" s="4">
        <f t="shared" si="106"/>
        <v>2.0765027322404372</v>
      </c>
      <c r="H68" s="4">
        <f t="shared" si="108"/>
        <v>97.923497267759558</v>
      </c>
    </row>
    <row r="69" spans="1:8" x14ac:dyDescent="0.2">
      <c r="A69" s="5">
        <v>43859</v>
      </c>
      <c r="B69" s="51">
        <v>6165</v>
      </c>
      <c r="C69" s="51">
        <v>133</v>
      </c>
      <c r="D69" s="51">
        <v>126</v>
      </c>
      <c r="E69" s="51">
        <f t="shared" si="107"/>
        <v>5906</v>
      </c>
      <c r="F69" s="7">
        <f t="shared" si="105"/>
        <v>0.9579886455798865</v>
      </c>
      <c r="G69" s="4">
        <f t="shared" si="106"/>
        <v>2.1573398215733985</v>
      </c>
      <c r="H69" s="4">
        <f t="shared" si="108"/>
        <v>97.842660178426598</v>
      </c>
    </row>
    <row r="70" spans="1:8" x14ac:dyDescent="0.2">
      <c r="A70" s="5">
        <v>43858</v>
      </c>
      <c r="B70" s="51">
        <v>4690</v>
      </c>
      <c r="C70" s="51">
        <v>106</v>
      </c>
      <c r="D70" s="51">
        <v>79</v>
      </c>
      <c r="E70" s="51">
        <f t="shared" si="107"/>
        <v>4505</v>
      </c>
      <c r="F70" s="7">
        <f t="shared" si="105"/>
        <v>0.96055437100213215</v>
      </c>
      <c r="G70" s="4">
        <f t="shared" si="106"/>
        <v>2.2601279317697229</v>
      </c>
      <c r="H70" s="4">
        <f t="shared" si="108"/>
        <v>97.739872068230284</v>
      </c>
    </row>
    <row r="71" spans="1:8" x14ac:dyDescent="0.2">
      <c r="A71" s="5">
        <v>43857</v>
      </c>
      <c r="B71" s="51">
        <v>2927</v>
      </c>
      <c r="C71" s="51">
        <v>82</v>
      </c>
      <c r="D71" s="51">
        <v>61</v>
      </c>
      <c r="E71" s="51">
        <f t="shared" si="107"/>
        <v>2784</v>
      </c>
      <c r="F71" s="7">
        <f t="shared" si="105"/>
        <v>0.95114451656986676</v>
      </c>
      <c r="G71" s="4">
        <f t="shared" si="106"/>
        <v>2.8015032456440041</v>
      </c>
      <c r="H71" s="4">
        <f t="shared" si="108"/>
        <v>97.198496754356</v>
      </c>
    </row>
    <row r="72" spans="1:8" x14ac:dyDescent="0.2">
      <c r="A72" s="5">
        <v>43856</v>
      </c>
      <c r="B72" s="51">
        <v>2118</v>
      </c>
      <c r="C72" s="51">
        <v>56</v>
      </c>
      <c r="D72" s="51">
        <v>52</v>
      </c>
      <c r="E72" s="51">
        <f t="shared" ref="E72" si="112">B72-C72-D72</f>
        <v>2010</v>
      </c>
      <c r="F72" s="7">
        <f t="shared" si="105"/>
        <v>0.94900849858356939</v>
      </c>
      <c r="G72" s="4">
        <f t="shared" si="106"/>
        <v>2.644003777148253</v>
      </c>
      <c r="H72" s="4">
        <f t="shared" si="108"/>
        <v>97.355996222851743</v>
      </c>
    </row>
    <row r="73" spans="1:8" x14ac:dyDescent="0.2">
      <c r="A73" s="5">
        <v>43855</v>
      </c>
      <c r="B73" s="51">
        <v>1438</v>
      </c>
      <c r="C73" s="51">
        <v>42</v>
      </c>
      <c r="D73" s="51">
        <v>39</v>
      </c>
      <c r="E73" s="51">
        <f t="shared" si="107"/>
        <v>1357</v>
      </c>
      <c r="F73" s="7">
        <f t="shared" si="105"/>
        <v>0.94367176634214189</v>
      </c>
      <c r="G73" s="4">
        <f t="shared" si="106"/>
        <v>2.9207232267037551</v>
      </c>
      <c r="H73" s="4">
        <f t="shared" si="108"/>
        <v>97.079276773296243</v>
      </c>
    </row>
    <row r="74" spans="1:8" x14ac:dyDescent="0.2">
      <c r="A74" s="5">
        <v>43854</v>
      </c>
      <c r="B74" s="51">
        <v>939</v>
      </c>
      <c r="C74" s="51">
        <v>26</v>
      </c>
      <c r="D74" s="51">
        <v>34</v>
      </c>
      <c r="E74" s="51">
        <f t="shared" si="107"/>
        <v>879</v>
      </c>
      <c r="F74" s="7">
        <f t="shared" si="105"/>
        <v>0.93610223642172519</v>
      </c>
      <c r="G74" s="4">
        <f t="shared" si="106"/>
        <v>2.7689030883919061</v>
      </c>
      <c r="H74" s="4">
        <f t="shared" si="108"/>
        <v>97.231096911608091</v>
      </c>
    </row>
    <row r="75" spans="1:8" x14ac:dyDescent="0.2">
      <c r="A75" s="5">
        <v>43853</v>
      </c>
      <c r="B75" s="51">
        <v>653</v>
      </c>
      <c r="C75" s="51">
        <v>18</v>
      </c>
      <c r="D75" s="51">
        <v>30</v>
      </c>
      <c r="E75" s="51">
        <f t="shared" si="107"/>
        <v>605</v>
      </c>
      <c r="F75" s="7">
        <f t="shared" si="105"/>
        <v>0.9264931087289433</v>
      </c>
      <c r="G75" s="4">
        <f t="shared" si="106"/>
        <v>2.7565084226646248</v>
      </c>
      <c r="H75" s="4">
        <f t="shared" si="108"/>
        <v>97.243491577335377</v>
      </c>
    </row>
    <row r="76" spans="1:8" x14ac:dyDescent="0.2">
      <c r="A76" s="5">
        <v>43852</v>
      </c>
      <c r="B76" s="51">
        <v>555</v>
      </c>
      <c r="C76" s="51">
        <v>17</v>
      </c>
      <c r="D76" s="51">
        <v>28</v>
      </c>
      <c r="E76" s="51">
        <f t="shared" ref="E76" si="113">B76-C76-D76</f>
        <v>510</v>
      </c>
      <c r="F76" s="7">
        <f t="shared" si="105"/>
        <v>0.91891891891891897</v>
      </c>
      <c r="G76" s="4">
        <f t="shared" si="106"/>
        <v>3.0630630630630629</v>
      </c>
      <c r="H76" s="4">
        <f t="shared" si="108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42"/>
  <sheetViews>
    <sheetView topLeftCell="A15" zoomScaleNormal="100" workbookViewId="0">
      <selection activeCell="C29" sqref="C29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29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 t="shared" si="2"/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/>
      <c r="B30" s="20"/>
      <c r="D30"/>
      <c r="E30" s="16"/>
      <c r="L30" s="11"/>
      <c r="M30" s="20"/>
      <c r="N30" s="45"/>
      <c r="O30" s="43"/>
    </row>
    <row r="31" spans="1:15" x14ac:dyDescent="0.2">
      <c r="A31" s="11"/>
      <c r="B31" s="20"/>
      <c r="D31"/>
      <c r="E31" s="16"/>
      <c r="L31" s="11"/>
      <c r="M31" s="20"/>
      <c r="N31" s="45"/>
      <c r="O31" s="43"/>
    </row>
    <row r="32" spans="1:15" x14ac:dyDescent="0.2">
      <c r="A32" s="11"/>
      <c r="B32" s="20"/>
      <c r="D32"/>
      <c r="E32" s="16"/>
      <c r="L32" s="11"/>
      <c r="M32" s="20"/>
      <c r="N32" s="45"/>
      <c r="O32" s="43"/>
    </row>
    <row r="33" spans="1:15" x14ac:dyDescent="0.2">
      <c r="A33" s="11"/>
      <c r="B33" s="20"/>
      <c r="D33"/>
      <c r="E33" s="16"/>
      <c r="L33" s="11">
        <v>43926</v>
      </c>
      <c r="M33" s="20">
        <v>4038</v>
      </c>
      <c r="N33" s="45">
        <f t="shared" ref="N33" si="5">M33-M29</f>
        <v>408</v>
      </c>
      <c r="O33" s="43">
        <f t="shared" ref="O33" si="6">N33/N29</f>
        <v>1.0880000000000001</v>
      </c>
    </row>
    <row r="34" spans="1:15" x14ac:dyDescent="0.2">
      <c r="A34" s="11"/>
      <c r="B34" s="20"/>
      <c r="E34" s="16"/>
    </row>
    <row r="35" spans="1:15" x14ac:dyDescent="0.2">
      <c r="A35" s="11"/>
      <c r="B35" s="20"/>
      <c r="C35" s="67" t="s">
        <v>12</v>
      </c>
      <c r="E35" s="16" t="s">
        <v>11</v>
      </c>
    </row>
    <row r="36" spans="1:15" x14ac:dyDescent="0.2">
      <c r="A36" s="11">
        <v>43926</v>
      </c>
      <c r="B36" s="20">
        <v>4038</v>
      </c>
      <c r="C36" s="68">
        <f>AVERAGE(C1:C25)</f>
        <v>0.1834452</v>
      </c>
      <c r="D36" t="s">
        <v>74</v>
      </c>
      <c r="E36" s="16">
        <f>B36*EXP(C36)</f>
        <v>4851.0477856296829</v>
      </c>
      <c r="N36" t="s">
        <v>12</v>
      </c>
      <c r="O36" s="42">
        <f>AVERAGE(O2:O25)</f>
        <v>1.4750911588438564</v>
      </c>
    </row>
    <row r="37" spans="1:15" x14ac:dyDescent="0.2">
      <c r="A37" s="11">
        <v>43926</v>
      </c>
      <c r="B37" s="20">
        <v>4038</v>
      </c>
      <c r="C37" s="67">
        <v>0.15</v>
      </c>
      <c r="D37" t="s">
        <v>74</v>
      </c>
      <c r="E37" s="16">
        <f>B37*EXP(C37)</f>
        <v>4691.4866721368071</v>
      </c>
    </row>
    <row r="38" spans="1:15" x14ac:dyDescent="0.2">
      <c r="A38" s="11">
        <v>43926</v>
      </c>
      <c r="B38" s="20">
        <v>4038</v>
      </c>
      <c r="C38" s="67">
        <v>0.17</v>
      </c>
      <c r="D38" t="s">
        <v>74</v>
      </c>
      <c r="E38" s="16">
        <f>B38*EXP(C38)</f>
        <v>4786.2609896316353</v>
      </c>
    </row>
    <row r="40" spans="1:15" x14ac:dyDescent="0.2">
      <c r="A40" s="11">
        <v>43926</v>
      </c>
      <c r="B40" s="20">
        <v>4038</v>
      </c>
      <c r="C40" s="67">
        <v>0.1091</v>
      </c>
      <c r="D40" t="s">
        <v>74</v>
      </c>
      <c r="E40" s="16">
        <f>B40*EXP(C40)</f>
        <v>4503.4758957517124</v>
      </c>
    </row>
    <row r="41" spans="1:15" x14ac:dyDescent="0.2">
      <c r="A41" s="11">
        <v>43926</v>
      </c>
      <c r="B41" s="20">
        <v>4038</v>
      </c>
      <c r="C41" s="67">
        <v>0.14000000000000001</v>
      </c>
      <c r="D41" t="s">
        <v>74</v>
      </c>
      <c r="E41" s="16">
        <f>B41*EXP(C41)</f>
        <v>4644.8055997854844</v>
      </c>
    </row>
    <row r="42" spans="1:15" x14ac:dyDescent="0.2">
      <c r="A42" s="11">
        <v>43926</v>
      </c>
      <c r="B42" s="20">
        <v>4038</v>
      </c>
      <c r="C42" s="67">
        <v>0.11</v>
      </c>
      <c r="D42" t="s">
        <v>74</v>
      </c>
      <c r="E42" s="16">
        <f>B42*EXP(C42)</f>
        <v>4507.5308485129226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3"/>
  <sheetViews>
    <sheetView topLeftCell="B7" workbookViewId="0">
      <selection activeCell="C29" sqref="C29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29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/>
      <c r="B30" s="70"/>
    </row>
    <row r="31" spans="1:3" x14ac:dyDescent="0.2">
      <c r="A31" s="11"/>
    </row>
    <row r="32" spans="1:3" x14ac:dyDescent="0.2">
      <c r="A32" s="11"/>
      <c r="B32" s="66" t="s">
        <v>12</v>
      </c>
    </row>
    <row r="33" spans="1:2" x14ac:dyDescent="0.2">
      <c r="A33" s="11">
        <v>43922</v>
      </c>
      <c r="B33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H68"/>
  <sheetViews>
    <sheetView tabSelected="1" topLeftCell="A7" workbookViewId="0">
      <selection activeCell="B22" sqref="B22"/>
    </sheetView>
  </sheetViews>
  <sheetFormatPr baseColWidth="10" defaultRowHeight="16" x14ac:dyDescent="0.2"/>
  <cols>
    <col min="2" max="2" width="14.6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8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8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8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8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8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8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8" x14ac:dyDescent="0.2">
      <c r="A23" s="11">
        <v>43927</v>
      </c>
      <c r="B23" s="44">
        <f t="shared" ref="B20:B68" si="0">B22*EXP(0.4128)</f>
        <v>395.89321023426743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</row>
    <row r="24" spans="1:8" x14ac:dyDescent="0.2">
      <c r="A24" s="11">
        <v>43928</v>
      </c>
      <c r="B24" s="44">
        <f t="shared" si="0"/>
        <v>598.21157980761018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</row>
    <row r="25" spans="1:8" x14ac:dyDescent="0.2">
      <c r="A25" s="11">
        <v>43929</v>
      </c>
      <c r="B25" s="44">
        <f t="shared" si="0"/>
        <v>903.92329286010477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</row>
    <row r="26" spans="1:8" x14ac:dyDescent="0.2">
      <c r="A26" s="11">
        <v>43930</v>
      </c>
      <c r="B26" s="44">
        <f t="shared" si="0"/>
        <v>1365.8667718164761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</row>
    <row r="27" spans="1:8" x14ac:dyDescent="0.2">
      <c r="A27" s="11">
        <v>43931</v>
      </c>
      <c r="B27" s="44">
        <f t="shared" si="0"/>
        <v>2063.8831337661845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</row>
    <row r="28" spans="1:8" x14ac:dyDescent="0.2">
      <c r="A28" s="11">
        <v>43932</v>
      </c>
      <c r="B28" s="44">
        <f t="shared" si="0"/>
        <v>3118.6157228055527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</row>
    <row r="29" spans="1:8" x14ac:dyDescent="0.2">
      <c r="A29" s="11">
        <v>43933</v>
      </c>
      <c r="B29" s="44">
        <f t="shared" si="0"/>
        <v>4712.361793849429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</row>
    <row r="30" spans="1:8" x14ac:dyDescent="0.2">
      <c r="A30" s="11">
        <v>43934</v>
      </c>
      <c r="B30" s="44">
        <f t="shared" si="0"/>
        <v>7120.5802990548154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</row>
    <row r="31" spans="1:8" x14ac:dyDescent="0.2">
      <c r="A31" s="11">
        <v>43935</v>
      </c>
      <c r="B31" s="44">
        <f t="shared" si="0"/>
        <v>10759.501501235462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</row>
    <row r="32" spans="1:8" x14ac:dyDescent="0.2">
      <c r="A32" s="11">
        <v>43936</v>
      </c>
      <c r="B32" s="44">
        <f t="shared" si="0"/>
        <v>16258.067136811171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</row>
    <row r="33" spans="1:8" x14ac:dyDescent="0.2">
      <c r="A33" s="11">
        <v>43937</v>
      </c>
      <c r="B33" s="44">
        <f t="shared" si="0"/>
        <v>24566.635080139004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</row>
    <row r="34" spans="1:8" x14ac:dyDescent="0.2">
      <c r="A34" s="11">
        <v>43938</v>
      </c>
      <c r="B34" s="44">
        <f t="shared" si="0"/>
        <v>37121.236742480913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</row>
    <row r="35" spans="1:8" x14ac:dyDescent="0.2">
      <c r="A35" s="11">
        <v>43939</v>
      </c>
      <c r="B35" s="44">
        <f t="shared" si="0"/>
        <v>56091.777029950412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</row>
    <row r="36" spans="1:8" x14ac:dyDescent="0.2">
      <c r="A36" s="11">
        <v>43940</v>
      </c>
      <c r="B36" s="44">
        <f t="shared" si="0"/>
        <v>84757.075099739741</v>
      </c>
    </row>
    <row r="37" spans="1:8" x14ac:dyDescent="0.2">
      <c r="A37" s="11">
        <v>43941</v>
      </c>
      <c r="B37" s="44">
        <f t="shared" si="0"/>
        <v>128071.56698970556</v>
      </c>
    </row>
    <row r="38" spans="1:8" x14ac:dyDescent="0.2">
      <c r="A38" s="11">
        <v>43942</v>
      </c>
      <c r="B38" s="44">
        <f t="shared" si="0"/>
        <v>193521.61753926551</v>
      </c>
    </row>
    <row r="39" spans="1:8" x14ac:dyDescent="0.2">
      <c r="A39" s="11">
        <v>43943</v>
      </c>
      <c r="B39" s="44">
        <f t="shared" si="0"/>
        <v>292419.44434102264</v>
      </c>
    </row>
    <row r="40" spans="1:8" x14ac:dyDescent="0.2">
      <c r="A40" s="11">
        <v>43944</v>
      </c>
      <c r="B40" s="44">
        <f t="shared" si="0"/>
        <v>441858.29219499289</v>
      </c>
    </row>
    <row r="41" spans="1:8" x14ac:dyDescent="0.2">
      <c r="A41" s="11">
        <v>43945</v>
      </c>
      <c r="B41" s="44">
        <f t="shared" si="0"/>
        <v>667666.78536529269</v>
      </c>
    </row>
    <row r="42" spans="1:8" x14ac:dyDescent="0.2">
      <c r="A42" s="11">
        <v>43946</v>
      </c>
      <c r="B42" s="44">
        <f t="shared" si="0"/>
        <v>1008873.080248318</v>
      </c>
    </row>
    <row r="43" spans="1:8" x14ac:dyDescent="0.2">
      <c r="A43" s="11">
        <v>43947</v>
      </c>
      <c r="B43" s="44">
        <f t="shared" si="0"/>
        <v>1524450.3910627493</v>
      </c>
    </row>
    <row r="44" spans="1:8" x14ac:dyDescent="0.2">
      <c r="A44" s="11">
        <v>43948</v>
      </c>
      <c r="B44" s="44">
        <f t="shared" si="0"/>
        <v>2303509.7677889932</v>
      </c>
    </row>
    <row r="45" spans="1:8" x14ac:dyDescent="0.2">
      <c r="A45" s="11">
        <v>43949</v>
      </c>
      <c r="B45" s="44">
        <f t="shared" si="0"/>
        <v>3480701.8197556352</v>
      </c>
    </row>
    <row r="46" spans="1:8" x14ac:dyDescent="0.2">
      <c r="A46" s="11">
        <v>43950</v>
      </c>
      <c r="B46" s="44">
        <f t="shared" si="0"/>
        <v>5259489.3789744843</v>
      </c>
    </row>
    <row r="47" spans="1:8" x14ac:dyDescent="0.2">
      <c r="A47" s="11">
        <v>43951</v>
      </c>
      <c r="B47" s="44">
        <f t="shared" si="0"/>
        <v>7947313.4902108479</v>
      </c>
    </row>
    <row r="48" spans="1:8" x14ac:dyDescent="0.2">
      <c r="A48" s="11">
        <v>43952</v>
      </c>
      <c r="B48" s="44">
        <f t="shared" si="0"/>
        <v>12008730.726632338</v>
      </c>
    </row>
    <row r="49" spans="1:2" x14ac:dyDescent="0.2">
      <c r="A49" s="11">
        <v>43953</v>
      </c>
      <c r="B49" s="44">
        <f t="shared" si="0"/>
        <v>18145705.947348714</v>
      </c>
    </row>
    <row r="50" spans="1:2" x14ac:dyDescent="0.2">
      <c r="A50" s="11">
        <v>43954</v>
      </c>
      <c r="B50" s="44">
        <f t="shared" si="0"/>
        <v>27418938.089553133</v>
      </c>
    </row>
    <row r="51" spans="1:2" x14ac:dyDescent="0.2">
      <c r="A51" s="11">
        <v>43955</v>
      </c>
      <c r="B51" s="44">
        <f t="shared" si="0"/>
        <v>41431188.631632902</v>
      </c>
    </row>
    <row r="52" spans="1:2" x14ac:dyDescent="0.2">
      <c r="A52" s="11">
        <v>43956</v>
      </c>
      <c r="B52" s="85">
        <f t="shared" si="0"/>
        <v>62604298.745032959</v>
      </c>
    </row>
    <row r="53" spans="1:2" x14ac:dyDescent="0.2">
      <c r="A53" s="11">
        <v>43957</v>
      </c>
      <c r="B53" s="85">
        <f t="shared" si="0"/>
        <v>94597774.063497007</v>
      </c>
    </row>
    <row r="54" spans="1:2" x14ac:dyDescent="0.2">
      <c r="A54" s="11">
        <v>43958</v>
      </c>
      <c r="B54" s="85">
        <f t="shared" si="0"/>
        <v>142941284.17944181</v>
      </c>
    </row>
    <row r="55" spans="1:2" x14ac:dyDescent="0.2">
      <c r="A55" s="11">
        <v>43959</v>
      </c>
      <c r="B55" s="85">
        <f t="shared" si="0"/>
        <v>215990396.44583175</v>
      </c>
    </row>
    <row r="56" spans="1:2" x14ac:dyDescent="0.2">
      <c r="A56" s="11">
        <v>43960</v>
      </c>
      <c r="B56" s="85">
        <f t="shared" si="0"/>
        <v>326370730.64394057</v>
      </c>
    </row>
    <row r="57" spans="1:2" x14ac:dyDescent="0.2">
      <c r="A57" s="11">
        <v>43961</v>
      </c>
      <c r="B57" s="85">
        <f t="shared" si="0"/>
        <v>493160138.47760695</v>
      </c>
    </row>
    <row r="58" spans="1:2" x14ac:dyDescent="0.2">
      <c r="A58" s="11">
        <v>43962</v>
      </c>
      <c r="B58" s="85">
        <f t="shared" si="0"/>
        <v>745186070.1583041</v>
      </c>
    </row>
    <row r="59" spans="1:2" x14ac:dyDescent="0.2">
      <c r="A59" s="11">
        <v>43963</v>
      </c>
      <c r="B59" s="85">
        <f t="shared" si="0"/>
        <v>1126008036.4001107</v>
      </c>
    </row>
    <row r="60" spans="1:2" x14ac:dyDescent="0.2">
      <c r="A60" s="11">
        <v>43964</v>
      </c>
      <c r="B60" s="85">
        <f t="shared" si="0"/>
        <v>1701446321.6794796</v>
      </c>
    </row>
    <row r="61" spans="1:2" x14ac:dyDescent="0.2">
      <c r="A61" s="11">
        <v>43965</v>
      </c>
      <c r="B61" s="85">
        <f t="shared" si="0"/>
        <v>2570958192.1029587</v>
      </c>
    </row>
    <row r="62" spans="1:2" x14ac:dyDescent="0.2">
      <c r="A62" s="11">
        <v>43966</v>
      </c>
      <c r="B62" s="85">
        <f t="shared" si="0"/>
        <v>3884827832.2508731</v>
      </c>
    </row>
    <row r="63" spans="1:2" x14ac:dyDescent="0.2">
      <c r="A63" s="11">
        <v>43967</v>
      </c>
      <c r="B63" s="85">
        <f t="shared" si="0"/>
        <v>5870141075.2565966</v>
      </c>
    </row>
    <row r="64" spans="1:2" x14ac:dyDescent="0.2">
      <c r="A64" s="11">
        <v>43968</v>
      </c>
      <c r="B64" s="85">
        <f t="shared" si="0"/>
        <v>8870034331.3411007</v>
      </c>
    </row>
    <row r="65" spans="1:2" x14ac:dyDescent="0.2">
      <c r="A65" s="11">
        <v>43969</v>
      </c>
      <c r="B65" s="85">
        <f t="shared" si="0"/>
        <v>13403001398.178595</v>
      </c>
    </row>
    <row r="66" spans="1:2" x14ac:dyDescent="0.2">
      <c r="A66" s="11">
        <v>43970</v>
      </c>
      <c r="B66" s="85">
        <f t="shared" si="0"/>
        <v>20252508588.928619</v>
      </c>
    </row>
    <row r="67" spans="1:2" x14ac:dyDescent="0.2">
      <c r="A67" s="11">
        <v>43971</v>
      </c>
      <c r="B67" s="85">
        <f t="shared" si="0"/>
        <v>30602407025.068794</v>
      </c>
    </row>
    <row r="68" spans="1:2" x14ac:dyDescent="0.2">
      <c r="A68" s="11">
        <v>43972</v>
      </c>
      <c r="B68" s="85">
        <f t="shared" si="0"/>
        <v>46241546404.77169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AL21"/>
  <sheetViews>
    <sheetView workbookViewId="0">
      <selection activeCell="Q16" sqref="Q16"/>
    </sheetView>
  </sheetViews>
  <sheetFormatPr baseColWidth="10" defaultRowHeight="16" x14ac:dyDescent="0.2"/>
  <cols>
    <col min="1" max="16384" width="10.83203125" style="1"/>
  </cols>
  <sheetData>
    <row r="1" spans="1:38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</row>
    <row r="2" spans="1:38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38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38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38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38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38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38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38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38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38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38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38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38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38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38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37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37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37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37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37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X125"/>
  <sheetViews>
    <sheetView topLeftCell="K56" zoomScaleNormal="110" workbookViewId="0">
      <selection activeCell="S43" sqref="S43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customWidth="1"/>
    <col min="5" max="8" width="13" bestFit="1" customWidth="1"/>
    <col min="9" max="9" width="12.6640625" bestFit="1" customWidth="1"/>
    <col min="10" max="10" width="13.83203125" customWidth="1"/>
    <col min="11" max="22" width="12.6640625" bestFit="1" customWidth="1"/>
    <col min="23" max="24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78" t="s">
        <v>19</v>
      </c>
      <c r="E2" s="78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24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24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24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24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24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24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24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24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24" x14ac:dyDescent="0.2">
      <c r="A41" s="11">
        <v>43927</v>
      </c>
      <c r="B41" s="14">
        <f t="shared" si="0"/>
        <v>4786847.8765165694</v>
      </c>
      <c r="C41" s="15">
        <f t="shared" ref="C38:C81" si="1">C40*EXP(0.1652)</f>
        <v>1239587.2048001217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</row>
    <row r="42" spans="1:24" x14ac:dyDescent="0.2">
      <c r="A42" s="11">
        <v>43928</v>
      </c>
      <c r="B42" s="14">
        <f t="shared" si="0"/>
        <v>5744093.6262424905</v>
      </c>
      <c r="C42" s="15">
        <f t="shared" si="1"/>
        <v>1462253.0407489894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</row>
    <row r="43" spans="1:24" x14ac:dyDescent="0.2">
      <c r="A43" s="11">
        <v>43929</v>
      </c>
      <c r="B43" s="14">
        <f t="shared" si="0"/>
        <v>6892763.7640012214</v>
      </c>
      <c r="C43" s="15">
        <f t="shared" si="1"/>
        <v>1724916.1228027027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</row>
    <row r="44" spans="1:24" x14ac:dyDescent="0.2">
      <c r="A44" s="11">
        <v>43930</v>
      </c>
      <c r="B44" s="14">
        <f t="shared" si="0"/>
        <v>8271138.2156573879</v>
      </c>
      <c r="C44" s="15">
        <f t="shared" si="1"/>
        <v>2034761.117118754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</row>
    <row r="45" spans="1:24" x14ac:dyDescent="0.2">
      <c r="A45" s="11">
        <v>43931</v>
      </c>
      <c r="B45" s="14">
        <f t="shared" si="0"/>
        <v>9925151.9020282421</v>
      </c>
      <c r="C45" s="15">
        <f t="shared" si="1"/>
        <v>2400263.2644021758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</row>
    <row r="46" spans="1:24" x14ac:dyDescent="0.2">
      <c r="A46" s="11">
        <v>43932</v>
      </c>
      <c r="B46" s="14">
        <f t="shared" si="0"/>
        <v>11909925.53985575</v>
      </c>
      <c r="C46" s="15">
        <f t="shared" si="1"/>
        <v>2831420.2045479459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</row>
    <row r="47" spans="1:24" x14ac:dyDescent="0.2">
      <c r="A47" s="11">
        <v>43933</v>
      </c>
      <c r="B47" s="14">
        <f t="shared" si="0"/>
        <v>14291602.563374516</v>
      </c>
      <c r="C47" s="15">
        <f t="shared" si="1"/>
        <v>3340025.443716933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</row>
    <row r="48" spans="1:24" x14ac:dyDescent="0.2">
      <c r="A48" s="11">
        <v>43934</v>
      </c>
      <c r="B48" s="14">
        <f t="shared" si="0"/>
        <v>17149553.382676046</v>
      </c>
      <c r="C48" s="15">
        <f t="shared" si="1"/>
        <v>3939990.9440349513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</row>
    <row r="49" spans="1:24" x14ac:dyDescent="0.2">
      <c r="A49" s="11">
        <v>43935</v>
      </c>
      <c r="B49" s="14">
        <f t="shared" si="0"/>
        <v>20579020.436726391</v>
      </c>
      <c r="C49" s="15">
        <f t="shared" si="1"/>
        <v>4647727.6597636137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</row>
    <row r="50" spans="1:24" x14ac:dyDescent="0.2">
      <c r="A50" s="11">
        <v>43936</v>
      </c>
      <c r="B50" s="14">
        <f t="shared" si="0"/>
        <v>24694292.188565403</v>
      </c>
      <c r="C50" s="15">
        <f t="shared" si="1"/>
        <v>5482594.4288109848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</row>
    <row r="51" spans="1:24" x14ac:dyDescent="0.2">
      <c r="A51" s="11">
        <v>43937</v>
      </c>
      <c r="B51" s="14">
        <f t="shared" si="0"/>
        <v>29632511.837441351</v>
      </c>
      <c r="C51" s="15">
        <f t="shared" si="1"/>
        <v>6467427.4981847927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</row>
    <row r="52" spans="1:24" x14ac:dyDescent="0.2">
      <c r="A52" s="11">
        <v>43938</v>
      </c>
      <c r="B52" s="14">
        <f t="shared" si="0"/>
        <v>35558247.674849175</v>
      </c>
      <c r="C52" s="15">
        <f t="shared" si="1"/>
        <v>7629165.167584355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</row>
    <row r="53" spans="1:24" x14ac:dyDescent="0.2">
      <c r="A53" s="11">
        <v>43939</v>
      </c>
      <c r="B53" s="14">
        <f t="shared" si="0"/>
        <v>42668977.393550977</v>
      </c>
      <c r="C53" s="15">
        <f t="shared" si="1"/>
        <v>8999584.6371093504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</row>
    <row r="54" spans="1:24" x14ac:dyDescent="0.2">
      <c r="A54" s="11">
        <v>43940</v>
      </c>
      <c r="B54" s="14">
        <f t="shared" si="0"/>
        <v>51201669.11653322</v>
      </c>
      <c r="C54" s="15">
        <f t="shared" si="1"/>
        <v>10616171.214201085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</row>
    <row r="55" spans="1:24" x14ac:dyDescent="0.2">
      <c r="A55" s="11">
        <v>43941</v>
      </c>
      <c r="B55" s="14">
        <f t="shared" si="0"/>
        <v>61440678.461518139</v>
      </c>
      <c r="C55" s="15">
        <f t="shared" si="1"/>
        <v>12523143.655375607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</row>
    <row r="56" spans="1:24" x14ac:dyDescent="0.2">
      <c r="A56" s="11">
        <v>43942</v>
      </c>
      <c r="B56" s="14">
        <f t="shared" si="0"/>
        <v>73727224.814097136</v>
      </c>
      <c r="C56" s="15">
        <f t="shared" si="1"/>
        <v>14772663.689088441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</row>
    <row r="57" spans="1:24" x14ac:dyDescent="0.2">
      <c r="A57" s="11">
        <v>43943</v>
      </c>
      <c r="B57" s="14">
        <f t="shared" si="0"/>
        <v>88470762.610359848</v>
      </c>
      <c r="C57" s="15">
        <f t="shared" si="1"/>
        <v>17426262.804007314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</row>
    <row r="58" spans="1:24" x14ac:dyDescent="0.2">
      <c r="A58" s="11">
        <v>43944</v>
      </c>
      <c r="B58" s="14">
        <f t="shared" si="0"/>
        <v>106162626.58189809</v>
      </c>
      <c r="C58" s="15">
        <f t="shared" si="1"/>
        <v>20556525.329865362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</row>
    <row r="59" spans="1:24" x14ac:dyDescent="0.2">
      <c r="A59" s="11">
        <v>43945</v>
      </c>
      <c r="B59" s="14">
        <f t="shared" si="0"/>
        <v>127392405.69683719</v>
      </c>
      <c r="C59" s="15">
        <f t="shared" si="1"/>
        <v>24249073.848480158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</row>
    <row r="60" spans="1:24" x14ac:dyDescent="0.2">
      <c r="A60" s="11">
        <v>43946</v>
      </c>
      <c r="B60" s="14">
        <f t="shared" si="0"/>
        <v>152867591.46551439</v>
      </c>
      <c r="C60" s="15">
        <f t="shared" si="1"/>
        <v>28604911.242210191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</row>
    <row r="61" spans="1:24" x14ac:dyDescent="0.2">
      <c r="A61" s="11">
        <v>43947</v>
      </c>
      <c r="B61" s="14">
        <f t="shared" si="0"/>
        <v>183437155.39903322</v>
      </c>
      <c r="C61" s="15">
        <f t="shared" si="1"/>
        <v>33743183.442282572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</row>
    <row r="62" spans="1:24" x14ac:dyDescent="0.2">
      <c r="A62" s="11">
        <v>43948</v>
      </c>
      <c r="B62" s="14">
        <f t="shared" si="0"/>
        <v>220119841.34962988</v>
      </c>
      <c r="C62" s="15">
        <f t="shared" si="1"/>
        <v>39804438.446897879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</row>
    <row r="63" spans="1:24" x14ac:dyDescent="0.2">
      <c r="A63" s="11">
        <v>43949</v>
      </c>
      <c r="B63" s="14">
        <f t="shared" si="0"/>
        <v>264138115.58725026</v>
      </c>
      <c r="C63" s="15">
        <f t="shared" si="1"/>
        <v>46954470.753566377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</row>
    <row r="64" spans="1:24" x14ac:dyDescent="0.2">
      <c r="A64" s="11">
        <v>43950</v>
      </c>
      <c r="B64" s="14">
        <f t="shared" si="0"/>
        <v>316958906.01322615</v>
      </c>
      <c r="C64" s="15">
        <f t="shared" si="1"/>
        <v>55388856.363060765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</row>
    <row r="65" spans="1:24" x14ac:dyDescent="0.2">
      <c r="A65" s="11">
        <v>43951</v>
      </c>
      <c r="B65" s="14">
        <f t="shared" si="0"/>
        <v>380342488.16284955</v>
      </c>
      <c r="C65" s="15">
        <f t="shared" si="1"/>
        <v>65338302.401688896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</row>
    <row r="66" spans="1:24" x14ac:dyDescent="0.2">
      <c r="A66" s="11">
        <v>43952</v>
      </c>
      <c r="B66" s="14">
        <f t="shared" si="0"/>
        <v>456401147.14388531</v>
      </c>
      <c r="C66" s="15">
        <f t="shared" si="1"/>
        <v>77074957.690977618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</row>
    <row r="67" spans="1:24" x14ac:dyDescent="0.2">
      <c r="A67" s="11">
        <v>43953</v>
      </c>
      <c r="B67" s="14">
        <f t="shared" si="0"/>
        <v>547669570.44532645</v>
      </c>
      <c r="C67" s="15">
        <f t="shared" si="1"/>
        <v>90919856.878810421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</row>
    <row r="68" spans="1:24" x14ac:dyDescent="0.2">
      <c r="A68" s="11">
        <v>43954</v>
      </c>
      <c r="B68" s="14">
        <f t="shared" si="0"/>
        <v>657189317.48698807</v>
      </c>
      <c r="C68" s="15">
        <f t="shared" si="1"/>
        <v>107251701.75255297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</row>
    <row r="69" spans="1:24" x14ac:dyDescent="0.2">
      <c r="A69" s="11">
        <v>43955</v>
      </c>
      <c r="B69" s="14">
        <f t="shared" si="0"/>
        <v>788610180.89397264</v>
      </c>
      <c r="C69" s="15">
        <f t="shared" si="1"/>
        <v>126517219.93085782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</row>
    <row r="70" spans="1:24" x14ac:dyDescent="0.2">
      <c r="A70" s="11">
        <v>43956</v>
      </c>
      <c r="B70" s="14">
        <f t="shared" si="0"/>
        <v>946311817.4040277</v>
      </c>
      <c r="C70" s="15">
        <f t="shared" si="1"/>
        <v>149243384.27713603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</row>
    <row r="71" spans="1:24" x14ac:dyDescent="0.2">
      <c r="A71" s="11">
        <v>43957</v>
      </c>
      <c r="B71" s="14">
        <f t="shared" si="0"/>
        <v>1135549701.8100419</v>
      </c>
      <c r="C71" s="15">
        <f t="shared" si="1"/>
        <v>176051827.27430701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</row>
    <row r="72" spans="1:24" x14ac:dyDescent="0.2">
      <c r="A72" s="11">
        <v>43958</v>
      </c>
      <c r="B72" s="14">
        <f t="shared" si="0"/>
        <v>1362630267.9155223</v>
      </c>
      <c r="C72" s="15">
        <f t="shared" si="1"/>
        <v>207675844.63957191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</row>
    <row r="73" spans="1:24" x14ac:dyDescent="0.2">
      <c r="A73" s="11">
        <v>43959</v>
      </c>
      <c r="B73" s="14">
        <f t="shared" si="0"/>
        <v>1635121073.1506429</v>
      </c>
      <c r="C73" s="15">
        <f t="shared" si="1"/>
        <v>244980453.28186089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</row>
    <row r="74" spans="1:24" x14ac:dyDescent="0.2">
      <c r="A74" s="11">
        <v>43960</v>
      </c>
      <c r="B74" s="14">
        <f t="shared" si="0"/>
        <v>1962102990.6749904</v>
      </c>
      <c r="C74" s="15">
        <f t="shared" si="1"/>
        <v>288986052.25053841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</row>
    <row r="75" spans="1:24" x14ac:dyDescent="0.2">
      <c r="A75" s="11">
        <v>43961</v>
      </c>
      <c r="B75" s="14">
        <f t="shared" si="0"/>
        <v>2354472833.3771877</v>
      </c>
      <c r="C75" s="15">
        <f t="shared" si="1"/>
        <v>340896333.87715864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</row>
    <row r="76" spans="1:24" x14ac:dyDescent="0.2">
      <c r="A76" s="11">
        <v>43962</v>
      </c>
      <c r="B76" s="14">
        <f t="shared" si="0"/>
        <v>2825306494.846199</v>
      </c>
      <c r="C76" s="15">
        <f t="shared" si="1"/>
        <v>402131208.56828725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</row>
    <row r="77" spans="1:24" x14ac:dyDescent="0.2">
      <c r="A77" s="11">
        <v>43963</v>
      </c>
      <c r="B77" s="14">
        <f t="shared" si="0"/>
        <v>3390294709.1432157</v>
      </c>
      <c r="C77" s="15">
        <f t="shared" si="1"/>
        <v>474365643.84662187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</row>
    <row r="78" spans="1:24" x14ac:dyDescent="0.2">
      <c r="A78" s="11">
        <v>43964</v>
      </c>
      <c r="B78" s="14">
        <f t="shared" si="0"/>
        <v>4068265951.2557364</v>
      </c>
      <c r="C78" s="15">
        <f t="shared" si="1"/>
        <v>559575480.01104283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</row>
    <row r="79" spans="1:24" x14ac:dyDescent="0.2">
      <c r="A79" s="11">
        <v>43965</v>
      </c>
      <c r="B79" s="14">
        <f t="shared" si="0"/>
        <v>4881813904.1161413</v>
      </c>
      <c r="C79" s="15">
        <f t="shared" si="1"/>
        <v>660091475.61882162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</row>
    <row r="80" spans="1:24" x14ac:dyDescent="0.2">
      <c r="A80" s="11">
        <v>43966</v>
      </c>
      <c r="B80" s="14">
        <f t="shared" si="0"/>
        <v>5858050402.7927465</v>
      </c>
      <c r="C80" s="15">
        <f t="shared" si="1"/>
        <v>778663061.10488379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</row>
    <row r="81" spans="1:24" x14ac:dyDescent="0.2">
      <c r="A81" s="11">
        <v>43967</v>
      </c>
      <c r="B81" s="14">
        <f t="shared" si="0"/>
        <v>7029508948.0419989</v>
      </c>
      <c r="C81" s="15">
        <f t="shared" si="1"/>
        <v>918533544.401281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</row>
    <row r="82" spans="1:24" x14ac:dyDescent="0.2">
      <c r="A82" s="11"/>
      <c r="D82" s="14"/>
      <c r="T82" s="14"/>
    </row>
    <row r="83" spans="1:24" x14ac:dyDescent="0.2">
      <c r="A83" s="11"/>
      <c r="D83" s="14"/>
      <c r="T83" s="14"/>
    </row>
    <row r="84" spans="1:24" x14ac:dyDescent="0.2">
      <c r="A84" s="11"/>
      <c r="D84" s="14"/>
      <c r="T84" s="14"/>
    </row>
    <row r="85" spans="1:24" x14ac:dyDescent="0.2">
      <c r="T85" s="14"/>
    </row>
    <row r="86" spans="1:24" x14ac:dyDescent="0.2">
      <c r="T86" s="14"/>
    </row>
    <row r="87" spans="1:24" x14ac:dyDescent="0.2">
      <c r="T87" s="14"/>
    </row>
    <row r="88" spans="1:24" x14ac:dyDescent="0.2">
      <c r="T88" s="14"/>
    </row>
    <row r="89" spans="1:24" x14ac:dyDescent="0.2">
      <c r="T89" s="14"/>
    </row>
    <row r="90" spans="1:24" x14ac:dyDescent="0.2">
      <c r="T90" s="14"/>
    </row>
    <row r="91" spans="1:24" x14ac:dyDescent="0.2">
      <c r="T91" s="14"/>
    </row>
    <row r="92" spans="1:24" x14ac:dyDescent="0.2">
      <c r="T92" s="14"/>
    </row>
    <row r="93" spans="1:24" x14ac:dyDescent="0.2">
      <c r="T93" s="14"/>
    </row>
    <row r="94" spans="1:24" x14ac:dyDescent="0.2">
      <c r="T94" s="14"/>
    </row>
    <row r="95" spans="1:24" x14ac:dyDescent="0.2">
      <c r="T95" s="14"/>
    </row>
    <row r="96" spans="1:24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E128"/>
  <sheetViews>
    <sheetView topLeftCell="A39" workbookViewId="0">
      <selection activeCell="B53" sqref="B53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bestFit="1" customWidth="1"/>
    <col min="6" max="6" width="11.1640625" bestFit="1" customWidth="1"/>
    <col min="7" max="7" width="11" bestFit="1" customWidth="1"/>
    <col min="8" max="8" width="11.1640625" bestFit="1" customWidth="1"/>
    <col min="10" max="10" width="11.1640625" bestFit="1" customWidth="1"/>
    <col min="11" max="11" width="11" bestFit="1" customWidth="1"/>
    <col min="12" max="12" width="11.1640625" bestFit="1" customWidth="1"/>
    <col min="14" max="14" width="11.1640625" bestFit="1" customWidth="1"/>
    <col min="15" max="15" width="11" bestFit="1" customWidth="1"/>
    <col min="16" max="16" width="11.1640625" bestFit="1" customWidth="1"/>
    <col min="17" max="17" width="11" bestFit="1" customWidth="1"/>
    <col min="18" max="18" width="11.1640625" bestFit="1" customWidth="1"/>
    <col min="20" max="20" width="11.1640625" bestFit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  <col min="28" max="28" width="11.1640625" bestFit="1" customWidth="1"/>
    <col min="29" max="29" width="11" bestFit="1" customWidth="1"/>
    <col min="30" max="30" width="11.1640625" bestFit="1" customWidth="1"/>
    <col min="31" max="31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79">
        <v>43913</v>
      </c>
      <c r="E39" s="79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79">
        <v>43914</v>
      </c>
      <c r="G40" s="78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79">
        <v>43915</v>
      </c>
      <c r="I41" s="78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79">
        <v>43916</v>
      </c>
      <c r="K42" s="78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79">
        <v>43917</v>
      </c>
      <c r="M43" s="78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79">
        <v>43918</v>
      </c>
      <c r="O44" s="78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79">
        <v>43919</v>
      </c>
      <c r="Q45" s="78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79">
        <v>43920</v>
      </c>
      <c r="S46" s="78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79">
        <v>43921</v>
      </c>
      <c r="U47" s="78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79">
        <v>43922</v>
      </c>
      <c r="W48" s="78"/>
    </row>
    <row r="49" spans="1:31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79">
        <v>43923</v>
      </c>
      <c r="Y49" s="78"/>
    </row>
    <row r="50" spans="1:31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79">
        <v>43924</v>
      </c>
      <c r="AA50" s="78"/>
    </row>
    <row r="51" spans="1:31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79">
        <v>43925</v>
      </c>
      <c r="AC51" s="78"/>
    </row>
    <row r="52" spans="1:31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79">
        <v>43926</v>
      </c>
      <c r="AE52" s="78"/>
    </row>
    <row r="53" spans="1:31" x14ac:dyDescent="0.2">
      <c r="A53" s="11">
        <v>43927</v>
      </c>
      <c r="B53" s="49">
        <f t="shared" ref="B52:B83" si="0">B52*EXP(0.23293)</f>
        <v>421763.68728876585</v>
      </c>
      <c r="C53" s="48">
        <f t="shared" ref="C51:C83" si="1">B53* 0.0241</f>
        <v>10164.504863659256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</row>
    <row r="54" spans="1:31" x14ac:dyDescent="0.2">
      <c r="A54" s="11">
        <v>43928</v>
      </c>
      <c r="B54" s="49">
        <f t="shared" si="0"/>
        <v>532389.39892380359</v>
      </c>
      <c r="C54" s="48">
        <f t="shared" si="1"/>
        <v>12830.584514063667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</row>
    <row r="55" spans="1:31" x14ac:dyDescent="0.2">
      <c r="A55" s="11">
        <v>43929</v>
      </c>
      <c r="B55" s="49">
        <f t="shared" si="0"/>
        <v>672031.47314194718</v>
      </c>
      <c r="C55" s="48">
        <f t="shared" si="1"/>
        <v>16195.958502720927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</row>
    <row r="56" spans="1:31" x14ac:dyDescent="0.2">
      <c r="A56" s="11">
        <v>43930</v>
      </c>
      <c r="B56" s="49">
        <f t="shared" si="0"/>
        <v>848300.7020918784</v>
      </c>
      <c r="C56" s="48">
        <f t="shared" si="1"/>
        <v>20444.046920414268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</row>
    <row r="57" spans="1:31" x14ac:dyDescent="0.2">
      <c r="A57" s="11">
        <v>43931</v>
      </c>
      <c r="B57" s="49">
        <f t="shared" si="0"/>
        <v>1070804.136308027</v>
      </c>
      <c r="C57" s="48">
        <f t="shared" si="1"/>
        <v>25806.37968502345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</row>
    <row r="58" spans="1:31" x14ac:dyDescent="0.2">
      <c r="A58" s="11">
        <v>43932</v>
      </c>
      <c r="B58" s="49">
        <f t="shared" si="0"/>
        <v>1351668.6895423441</v>
      </c>
      <c r="C58" s="48">
        <f t="shared" si="1"/>
        <v>32575.215417970492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</row>
    <row r="59" spans="1:31" x14ac:dyDescent="0.2">
      <c r="A59" s="11">
        <v>43933</v>
      </c>
      <c r="B59" s="49">
        <f t="shared" si="0"/>
        <v>1706202.0815388048</v>
      </c>
      <c r="C59" s="48">
        <f t="shared" si="1"/>
        <v>41119.470165085193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</row>
    <row r="60" spans="1:31" x14ac:dyDescent="0.2">
      <c r="A60" s="11">
        <v>43934</v>
      </c>
      <c r="B60" s="49">
        <f t="shared" si="0"/>
        <v>2153727.1415475463</v>
      </c>
      <c r="C60" s="48">
        <f t="shared" si="1"/>
        <v>51904.824111295864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</row>
    <row r="61" spans="1:31" x14ac:dyDescent="0.2">
      <c r="A61" s="11">
        <v>43935</v>
      </c>
      <c r="B61" s="49">
        <f t="shared" si="0"/>
        <v>2718634.9439071813</v>
      </c>
      <c r="C61" s="48">
        <f t="shared" si="1"/>
        <v>65519.102148163067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</row>
    <row r="62" spans="1:31" x14ac:dyDescent="0.2">
      <c r="A62" s="11">
        <v>43936</v>
      </c>
      <c r="B62" s="49">
        <f t="shared" si="0"/>
        <v>3431714.173840269</v>
      </c>
      <c r="C62" s="48">
        <f t="shared" si="1"/>
        <v>82704.311589550489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</row>
    <row r="63" spans="1:31" x14ac:dyDescent="0.2">
      <c r="A63" s="11">
        <v>43937</v>
      </c>
      <c r="B63" s="49">
        <f t="shared" si="0"/>
        <v>4331829.176745208</v>
      </c>
      <c r="C63" s="48">
        <f t="shared" si="1"/>
        <v>104397.08315955951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</row>
    <row r="64" spans="1:31" x14ac:dyDescent="0.2">
      <c r="A64" s="11">
        <v>43938</v>
      </c>
      <c r="B64" s="49">
        <f t="shared" si="0"/>
        <v>5468038.148265224</v>
      </c>
      <c r="C64" s="48">
        <f t="shared" si="1"/>
        <v>131779.71937319191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</row>
    <row r="65" spans="1:31" x14ac:dyDescent="0.2">
      <c r="A65" s="11">
        <v>43939</v>
      </c>
      <c r="B65" s="49">
        <f t="shared" si="0"/>
        <v>6902266.911030232</v>
      </c>
      <c r="C65" s="48">
        <f t="shared" si="1"/>
        <v>166344.6325558286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</row>
    <row r="66" spans="1:31" x14ac:dyDescent="0.2">
      <c r="A66" s="11">
        <v>43940</v>
      </c>
      <c r="B66" s="49">
        <f t="shared" si="0"/>
        <v>8712684.0046310537</v>
      </c>
      <c r="C66" s="48">
        <f t="shared" si="1"/>
        <v>209975.68451160839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</row>
    <row r="67" spans="1:31" x14ac:dyDescent="0.2">
      <c r="A67" s="11">
        <v>43941</v>
      </c>
      <c r="B67" s="49">
        <f t="shared" si="0"/>
        <v>10997961.038458792</v>
      </c>
      <c r="C67" s="48">
        <f t="shared" si="1"/>
        <v>265050.86102685687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</row>
    <row r="68" spans="1:31" x14ac:dyDescent="0.2">
      <c r="A68" s="11">
        <v>43942</v>
      </c>
      <c r="B68" s="49">
        <f t="shared" si="0"/>
        <v>13882650.505764503</v>
      </c>
      <c r="C68" s="48">
        <f t="shared" si="1"/>
        <v>334571.87718892453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</row>
    <row r="69" spans="1:31" x14ac:dyDescent="0.2">
      <c r="A69" s="11">
        <v>43943</v>
      </c>
      <c r="B69" s="49">
        <f t="shared" si="0"/>
        <v>17523974.161324315</v>
      </c>
      <c r="C69" s="48">
        <f t="shared" si="1"/>
        <v>422327.77728791599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</row>
    <row r="70" spans="1:31" x14ac:dyDescent="0.2">
      <c r="A70" s="11">
        <v>43944</v>
      </c>
      <c r="B70" s="49">
        <f t="shared" si="0"/>
        <v>22120391.943833001</v>
      </c>
      <c r="C70" s="48">
        <f t="shared" si="1"/>
        <v>533101.44584637531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</row>
    <row r="71" spans="1:31" x14ac:dyDescent="0.2">
      <c r="A71" s="11">
        <v>43945</v>
      </c>
      <c r="B71" s="49">
        <f t="shared" si="0"/>
        <v>27922418.467650481</v>
      </c>
      <c r="C71" s="48">
        <f t="shared" si="1"/>
        <v>672930.28507037659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</row>
    <row r="72" spans="1:31" x14ac:dyDescent="0.2">
      <c r="A72" s="11">
        <v>43946</v>
      </c>
      <c r="B72" s="49">
        <f t="shared" si="0"/>
        <v>35246276.605869651</v>
      </c>
      <c r="C72" s="48">
        <f t="shared" si="1"/>
        <v>849435.26620145864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</row>
    <row r="73" spans="1:31" x14ac:dyDescent="0.2">
      <c r="A73" s="11">
        <v>43947</v>
      </c>
      <c r="B73" s="49">
        <f t="shared" si="0"/>
        <v>44491132.31422776</v>
      </c>
      <c r="C73" s="48">
        <f t="shared" si="1"/>
        <v>1072236.2887728889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</row>
    <row r="74" spans="1:31" x14ac:dyDescent="0.2">
      <c r="A74" s="11">
        <v>43948</v>
      </c>
      <c r="B74" s="49">
        <f t="shared" si="0"/>
        <v>56160850.030680321</v>
      </c>
      <c r="C74" s="48">
        <f t="shared" si="1"/>
        <v>1353476.4857393957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</row>
    <row r="75" spans="1:31" x14ac:dyDescent="0.2">
      <c r="A75" s="11">
        <v>43949</v>
      </c>
      <c r="B75" s="49">
        <f t="shared" si="0"/>
        <v>70891454.366512924</v>
      </c>
      <c r="C75" s="48">
        <f t="shared" si="1"/>
        <v>1708484.0502329615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</row>
    <row r="76" spans="1:31" x14ac:dyDescent="0.2">
      <c r="A76" s="11">
        <v>43950</v>
      </c>
      <c r="B76" s="49">
        <f t="shared" si="0"/>
        <v>89485794.809977621</v>
      </c>
      <c r="C76" s="48">
        <f t="shared" si="1"/>
        <v>2156607.6549204607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</row>
    <row r="77" spans="1:31" x14ac:dyDescent="0.2">
      <c r="A77" s="11">
        <v>43951</v>
      </c>
      <c r="B77" s="49">
        <f t="shared" si="0"/>
        <v>112957302.74305145</v>
      </c>
      <c r="C77" s="48">
        <f t="shared" si="1"/>
        <v>2722270.9961075401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</row>
    <row r="78" spans="1:31" x14ac:dyDescent="0.2">
      <c r="A78" s="11">
        <v>43952</v>
      </c>
      <c r="B78" s="49">
        <f t="shared" si="0"/>
        <v>142585225.62245509</v>
      </c>
      <c r="C78" s="48">
        <f t="shared" si="1"/>
        <v>3436303.9375011679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</row>
    <row r="79" spans="1:31" x14ac:dyDescent="0.2">
      <c r="A79" s="11">
        <v>43953</v>
      </c>
      <c r="B79" s="49">
        <f t="shared" si="0"/>
        <v>179984348.70610482</v>
      </c>
      <c r="C79" s="48">
        <f t="shared" si="1"/>
        <v>4337622.803817126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</row>
    <row r="80" spans="1:31" x14ac:dyDescent="0.2">
      <c r="A80" s="11">
        <v>43954</v>
      </c>
      <c r="B80" s="49">
        <f t="shared" si="0"/>
        <v>227193004.30842882</v>
      </c>
      <c r="C80" s="48">
        <f t="shared" si="1"/>
        <v>5475351.403833135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</row>
    <row r="81" spans="1:31" x14ac:dyDescent="0.2">
      <c r="A81" s="11">
        <v>43955</v>
      </c>
      <c r="B81" s="49">
        <f t="shared" si="0"/>
        <v>286784165.27747226</v>
      </c>
      <c r="C81" s="48">
        <f t="shared" si="1"/>
        <v>6911498.3831870817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</row>
    <row r="82" spans="1:31" x14ac:dyDescent="0.2">
      <c r="A82" s="11">
        <v>43956</v>
      </c>
      <c r="B82" s="80">
        <f t="shared" si="0"/>
        <v>362005677.5262478</v>
      </c>
      <c r="C82" s="81">
        <f t="shared" si="1"/>
        <v>8724336.8283825722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</row>
    <row r="83" spans="1:31" x14ac:dyDescent="0.2">
      <c r="A83" s="11">
        <v>43957</v>
      </c>
      <c r="B83" s="80">
        <f t="shared" si="0"/>
        <v>456957274.59165937</v>
      </c>
      <c r="C83" s="81">
        <f t="shared" si="1"/>
        <v>11012670.317658991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</row>
    <row r="84" spans="1:31" x14ac:dyDescent="0.2">
      <c r="A84" s="11"/>
      <c r="B84" s="47"/>
    </row>
    <row r="85" spans="1:31" x14ac:dyDescent="0.2">
      <c r="A85" s="11"/>
      <c r="B85" s="47"/>
    </row>
    <row r="86" spans="1:31" x14ac:dyDescent="0.2">
      <c r="A86" s="11"/>
      <c r="B86" s="47"/>
    </row>
    <row r="87" spans="1:31" x14ac:dyDescent="0.2">
      <c r="A87" s="11"/>
      <c r="B87" s="47"/>
    </row>
    <row r="88" spans="1:31" x14ac:dyDescent="0.2">
      <c r="A88" s="11"/>
      <c r="B88" s="47"/>
    </row>
    <row r="89" spans="1:31" x14ac:dyDescent="0.2">
      <c r="A89" s="11"/>
      <c r="B89" s="47"/>
    </row>
    <row r="90" spans="1:31" x14ac:dyDescent="0.2">
      <c r="A90" s="11"/>
      <c r="B90" s="47"/>
    </row>
    <row r="91" spans="1:31" x14ac:dyDescent="0.2">
      <c r="A91" s="11"/>
      <c r="B91" s="47"/>
    </row>
    <row r="92" spans="1:31" x14ac:dyDescent="0.2">
      <c r="A92" s="11"/>
      <c r="B92" s="47"/>
    </row>
    <row r="93" spans="1:31" x14ac:dyDescent="0.2">
      <c r="A93" s="11"/>
      <c r="B93" s="47"/>
    </row>
    <row r="94" spans="1:31" x14ac:dyDescent="0.2">
      <c r="A94" s="11"/>
      <c r="B94" s="47"/>
    </row>
    <row r="95" spans="1:31" x14ac:dyDescent="0.2">
      <c r="A95" s="11"/>
    </row>
    <row r="96" spans="1:3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14">
    <mergeCell ref="Z50:AA50"/>
    <mergeCell ref="AB51:AC51"/>
    <mergeCell ref="AD52:AE52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D25"/>
  <sheetViews>
    <sheetView workbookViewId="0">
      <selection activeCell="D25" sqref="D25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1">
        <v>43909</v>
      </c>
      <c r="B1" s="20">
        <v>13789</v>
      </c>
    </row>
    <row r="2" spans="1:4" x14ac:dyDescent="0.2">
      <c r="A2" s="11">
        <v>43910</v>
      </c>
      <c r="B2" s="20">
        <v>19383</v>
      </c>
      <c r="C2" s="45">
        <f>B2*0.01363</f>
        <v>264.19029</v>
      </c>
      <c r="D2" s="69">
        <f>C2/B2</f>
        <v>1.363E-2</v>
      </c>
    </row>
    <row r="3" spans="1:4" x14ac:dyDescent="0.2">
      <c r="A3" s="11">
        <v>43911</v>
      </c>
      <c r="B3" s="47">
        <v>25896</v>
      </c>
      <c r="C3" s="52">
        <v>316</v>
      </c>
      <c r="D3" s="69">
        <f t="shared" ref="D3:D18" si="0">C3/B3</f>
        <v>1.2202656780970034E-2</v>
      </c>
    </row>
    <row r="4" spans="1:4" x14ac:dyDescent="0.2">
      <c r="A4" s="11">
        <v>43912</v>
      </c>
      <c r="B4" s="47">
        <v>33546</v>
      </c>
      <c r="C4" s="52">
        <v>419</v>
      </c>
      <c r="D4" s="69">
        <f t="shared" si="0"/>
        <v>1.2490311810648065E-2</v>
      </c>
    </row>
    <row r="5" spans="1:4" x14ac:dyDescent="0.2">
      <c r="A5" s="11">
        <v>43913</v>
      </c>
      <c r="B5" s="47">
        <v>43718</v>
      </c>
      <c r="C5" s="52">
        <v>547</v>
      </c>
      <c r="D5" s="69">
        <f t="shared" si="0"/>
        <v>1.2512008783567409E-2</v>
      </c>
    </row>
    <row r="6" spans="1:4" x14ac:dyDescent="0.2">
      <c r="A6" s="11">
        <v>43914</v>
      </c>
      <c r="B6" s="47">
        <v>53655</v>
      </c>
      <c r="C6" s="52">
        <v>698</v>
      </c>
      <c r="D6" s="69">
        <f t="shared" si="0"/>
        <v>1.3009039232131208E-2</v>
      </c>
    </row>
    <row r="7" spans="1:4" x14ac:dyDescent="0.2">
      <c r="A7" s="11">
        <v>43915</v>
      </c>
      <c r="B7" s="47">
        <v>65797</v>
      </c>
      <c r="C7" s="52">
        <v>935</v>
      </c>
      <c r="D7" s="69">
        <f t="shared" si="0"/>
        <v>1.4210374333176285E-2</v>
      </c>
    </row>
    <row r="8" spans="1:4" x14ac:dyDescent="0.2">
      <c r="A8" s="11">
        <v>43916</v>
      </c>
      <c r="B8" s="47">
        <v>82150</v>
      </c>
      <c r="C8" s="52">
        <v>1177</v>
      </c>
      <c r="D8" s="69">
        <f t="shared" si="0"/>
        <v>1.4327449786975045E-2</v>
      </c>
    </row>
    <row r="9" spans="1:4" x14ac:dyDescent="0.2">
      <c r="A9" s="11">
        <v>43917</v>
      </c>
      <c r="B9" s="47">
        <v>100514</v>
      </c>
      <c r="C9" s="52">
        <v>1546</v>
      </c>
      <c r="D9" s="69">
        <f t="shared" si="0"/>
        <v>1.5380941958334162E-2</v>
      </c>
    </row>
    <row r="10" spans="1:4" x14ac:dyDescent="0.2">
      <c r="A10" s="11">
        <v>43918</v>
      </c>
      <c r="B10" s="47">
        <v>123351</v>
      </c>
      <c r="C10" s="52">
        <v>2211</v>
      </c>
      <c r="D10" s="69">
        <f t="shared" si="0"/>
        <v>1.7924459469319261E-2</v>
      </c>
    </row>
    <row r="11" spans="1:4" x14ac:dyDescent="0.2">
      <c r="A11" s="11">
        <v>43919</v>
      </c>
      <c r="B11" s="47">
        <v>142047</v>
      </c>
      <c r="C11" s="52">
        <v>2484</v>
      </c>
      <c r="D11" s="69">
        <f t="shared" si="0"/>
        <v>1.7487169739593234E-2</v>
      </c>
    </row>
    <row r="12" spans="1:4" x14ac:dyDescent="0.2">
      <c r="A12" s="11">
        <v>43920</v>
      </c>
      <c r="B12" s="47">
        <v>163479</v>
      </c>
      <c r="C12" s="52">
        <v>3148</v>
      </c>
      <c r="D12" s="69">
        <f t="shared" si="0"/>
        <v>1.9256295915683359E-2</v>
      </c>
    </row>
    <row r="13" spans="1:4" x14ac:dyDescent="0.2">
      <c r="A13" s="11">
        <v>43921</v>
      </c>
      <c r="B13" s="47">
        <v>187347</v>
      </c>
      <c r="C13" s="52">
        <v>3860</v>
      </c>
      <c r="D13" s="69">
        <f t="shared" si="0"/>
        <v>2.060347910561685E-2</v>
      </c>
    </row>
    <row r="14" spans="1:4" x14ac:dyDescent="0.2">
      <c r="A14" s="11">
        <v>43922</v>
      </c>
      <c r="B14" s="47">
        <v>215081</v>
      </c>
      <c r="C14" s="52">
        <v>5109</v>
      </c>
      <c r="D14" s="69">
        <f t="shared" si="0"/>
        <v>2.3753841575964402E-2</v>
      </c>
    </row>
    <row r="15" spans="1:4" x14ac:dyDescent="0.2">
      <c r="A15" s="11">
        <v>43923</v>
      </c>
      <c r="B15" s="47">
        <v>244230</v>
      </c>
      <c r="C15" s="52">
        <v>5886</v>
      </c>
      <c r="D15" s="69">
        <f t="shared" si="0"/>
        <v>2.4100233386561847E-2</v>
      </c>
    </row>
    <row r="16" spans="1:4" x14ac:dyDescent="0.2">
      <c r="A16" s="11">
        <v>43924</v>
      </c>
      <c r="B16" s="47">
        <v>276965</v>
      </c>
      <c r="C16" s="52">
        <v>7391</v>
      </c>
      <c r="D16" s="69">
        <f t="shared" si="0"/>
        <v>2.668568230642861E-2</v>
      </c>
    </row>
    <row r="17" spans="1:4" x14ac:dyDescent="0.2">
      <c r="A17" s="11">
        <v>43925</v>
      </c>
      <c r="B17" s="47">
        <v>311357</v>
      </c>
      <c r="C17" s="52">
        <v>8452</v>
      </c>
      <c r="D17" s="69">
        <f t="shared" si="0"/>
        <v>2.7145688068680004E-2</v>
      </c>
    </row>
    <row r="18" spans="1:4" x14ac:dyDescent="0.2">
      <c r="A18" s="11">
        <v>43926</v>
      </c>
      <c r="B18" s="47">
        <v>336550</v>
      </c>
      <c r="C18" s="52">
        <v>9610</v>
      </c>
      <c r="D18" s="69">
        <f t="shared" si="0"/>
        <v>2.8554449561729311E-2</v>
      </c>
    </row>
    <row r="19" spans="1:4" x14ac:dyDescent="0.2">
      <c r="A19" s="11"/>
      <c r="B19" s="47"/>
      <c r="C19" s="52"/>
      <c r="D19" s="69"/>
    </row>
    <row r="20" spans="1:4" x14ac:dyDescent="0.2">
      <c r="A20" s="11"/>
      <c r="B20" s="47"/>
      <c r="C20" s="52"/>
      <c r="D20" s="69"/>
    </row>
    <row r="21" spans="1:4" x14ac:dyDescent="0.2">
      <c r="A21" s="11"/>
      <c r="B21" s="47"/>
      <c r="C21" s="52"/>
      <c r="D21" s="69"/>
    </row>
    <row r="22" spans="1:4" x14ac:dyDescent="0.2">
      <c r="A22" s="11"/>
      <c r="B22" s="47"/>
      <c r="C22" s="52"/>
      <c r="D22" s="69"/>
    </row>
    <row r="23" spans="1:4" x14ac:dyDescent="0.2">
      <c r="A23" s="11"/>
      <c r="B23" s="47"/>
      <c r="C23" s="52"/>
      <c r="D23" s="69"/>
    </row>
    <row r="24" spans="1:4" x14ac:dyDescent="0.2">
      <c r="D24" t="s">
        <v>12</v>
      </c>
    </row>
    <row r="25" spans="1:4" x14ac:dyDescent="0.2">
      <c r="D25" s="69">
        <f>AVERAGE(D2:D18)</f>
        <v>1.8427887165610536E-2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W133"/>
  <sheetViews>
    <sheetView zoomScaleNormal="100" workbookViewId="0">
      <pane ySplit="1" topLeftCell="A73" activePane="bottomLeft" state="frozen"/>
      <selection pane="bottomLeft" activeCell="B77" sqref="B7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bestFit="1" customWidth="1"/>
    <col min="7" max="8" width="11.1640625" bestFit="1" customWidth="1"/>
    <col min="9" max="9" width="15" style="20" bestFit="1" customWidth="1"/>
    <col min="10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79"/>
      <c r="H58" s="79"/>
      <c r="I58" s="79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3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3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3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3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3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3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3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3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3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3" x14ac:dyDescent="0.2">
      <c r="A74" s="11">
        <v>43924</v>
      </c>
      <c r="B74" s="47">
        <v>12549</v>
      </c>
      <c r="C74">
        <v>73</v>
      </c>
      <c r="D74" s="48">
        <f t="shared" ref="D74:D133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3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3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3" x14ac:dyDescent="0.2">
      <c r="A77" s="11">
        <v>43927</v>
      </c>
      <c r="B77" s="47"/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</row>
    <row r="78" spans="1:23" x14ac:dyDescent="0.2">
      <c r="A78" s="11">
        <v>43928</v>
      </c>
      <c r="B78" s="47">
        <f t="shared" ref="B75:B125" si="3">D78</f>
        <v>0</v>
      </c>
      <c r="C78">
        <v>77</v>
      </c>
      <c r="D78" s="48">
        <f t="shared" ref="D77:D133" si="4">B77*EXP(0.11)</f>
        <v>0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</row>
    <row r="79" spans="1:23" x14ac:dyDescent="0.2">
      <c r="A79" s="11">
        <v>43929</v>
      </c>
      <c r="B79" s="47">
        <f t="shared" si="3"/>
        <v>0</v>
      </c>
      <c r="C79">
        <v>78</v>
      </c>
      <c r="D79" s="48">
        <f t="shared" si="4"/>
        <v>0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</row>
    <row r="80" spans="1:23" x14ac:dyDescent="0.2">
      <c r="A80" s="11">
        <v>43930</v>
      </c>
      <c r="B80" s="47">
        <f t="shared" si="3"/>
        <v>0</v>
      </c>
      <c r="C80">
        <v>79</v>
      </c>
      <c r="D80" s="48">
        <f t="shared" si="4"/>
        <v>0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</row>
    <row r="81" spans="1:23" x14ac:dyDescent="0.2">
      <c r="A81" s="11">
        <v>43931</v>
      </c>
      <c r="B81" s="47">
        <f t="shared" si="3"/>
        <v>0</v>
      </c>
      <c r="C81">
        <v>80</v>
      </c>
      <c r="D81" s="48">
        <f t="shared" si="4"/>
        <v>0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</row>
    <row r="82" spans="1:23" x14ac:dyDescent="0.2">
      <c r="A82" s="11">
        <v>43932</v>
      </c>
      <c r="B82" s="47">
        <f t="shared" si="3"/>
        <v>0</v>
      </c>
      <c r="C82">
        <v>81</v>
      </c>
      <c r="D82" s="48">
        <f t="shared" si="4"/>
        <v>0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</row>
    <row r="83" spans="1:23" x14ac:dyDescent="0.2">
      <c r="A83" s="11">
        <v>43933</v>
      </c>
      <c r="B83" s="47">
        <f t="shared" si="3"/>
        <v>0</v>
      </c>
      <c r="C83">
        <v>82</v>
      </c>
      <c r="D83" s="48">
        <f t="shared" si="4"/>
        <v>0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</row>
    <row r="84" spans="1:23" x14ac:dyDescent="0.2">
      <c r="A84" s="11">
        <v>43934</v>
      </c>
      <c r="B84" s="47">
        <f t="shared" si="3"/>
        <v>0</v>
      </c>
      <c r="D84" s="48">
        <f t="shared" si="4"/>
        <v>0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</row>
    <row r="85" spans="1:23" x14ac:dyDescent="0.2">
      <c r="A85" s="11">
        <v>43935</v>
      </c>
      <c r="B85" s="47">
        <f t="shared" si="3"/>
        <v>0</v>
      </c>
      <c r="D85" s="48">
        <f t="shared" si="4"/>
        <v>0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</row>
    <row r="86" spans="1:23" x14ac:dyDescent="0.2">
      <c r="A86" s="11">
        <v>43936</v>
      </c>
      <c r="B86" s="47">
        <f t="shared" si="3"/>
        <v>0</v>
      </c>
      <c r="D86" s="48">
        <f t="shared" si="4"/>
        <v>0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</row>
    <row r="87" spans="1:23" x14ac:dyDescent="0.2">
      <c r="A87" s="11">
        <v>43937</v>
      </c>
      <c r="B87" s="47">
        <f t="shared" si="3"/>
        <v>0</v>
      </c>
      <c r="D87" s="48">
        <f t="shared" si="4"/>
        <v>0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</row>
    <row r="88" spans="1:23" x14ac:dyDescent="0.2">
      <c r="A88" s="11">
        <v>43938</v>
      </c>
      <c r="B88" s="47">
        <f t="shared" si="3"/>
        <v>0</v>
      </c>
      <c r="D88" s="48">
        <f t="shared" si="4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</row>
    <row r="89" spans="1:23" x14ac:dyDescent="0.2">
      <c r="A89" s="11">
        <v>43939</v>
      </c>
      <c r="B89" s="47">
        <f t="shared" si="3"/>
        <v>0</v>
      </c>
      <c r="D89" s="48">
        <f t="shared" si="4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</row>
    <row r="90" spans="1:23" x14ac:dyDescent="0.2">
      <c r="A90" s="11">
        <v>43940</v>
      </c>
      <c r="B90" s="47">
        <f t="shared" si="3"/>
        <v>0</v>
      </c>
      <c r="D90" s="48">
        <f t="shared" si="4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</row>
    <row r="91" spans="1:23" x14ac:dyDescent="0.2">
      <c r="A91" s="11">
        <v>43941</v>
      </c>
      <c r="B91" s="47">
        <f t="shared" si="3"/>
        <v>0</v>
      </c>
      <c r="D91" s="48">
        <f t="shared" si="4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</row>
    <row r="92" spans="1:23" x14ac:dyDescent="0.2">
      <c r="A92" s="11">
        <v>43942</v>
      </c>
      <c r="B92" s="47">
        <f t="shared" si="3"/>
        <v>0</v>
      </c>
      <c r="D92" s="48">
        <f t="shared" si="4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</row>
    <row r="93" spans="1:23" x14ac:dyDescent="0.2">
      <c r="A93" s="11">
        <v>43943</v>
      </c>
      <c r="B93" s="47">
        <f t="shared" si="3"/>
        <v>0</v>
      </c>
      <c r="D93" s="48">
        <f t="shared" si="4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</row>
    <row r="94" spans="1:23" x14ac:dyDescent="0.2">
      <c r="A94" s="11">
        <v>43944</v>
      </c>
      <c r="B94" s="47">
        <f t="shared" si="3"/>
        <v>0</v>
      </c>
      <c r="D94" s="48">
        <f t="shared" si="4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</row>
    <row r="95" spans="1:23" x14ac:dyDescent="0.2">
      <c r="A95" s="11">
        <v>43945</v>
      </c>
      <c r="B95" s="47">
        <f t="shared" si="3"/>
        <v>0</v>
      </c>
      <c r="D95" s="48">
        <f t="shared" si="4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</row>
    <row r="96" spans="1:23" x14ac:dyDescent="0.2">
      <c r="A96" s="11">
        <v>43946</v>
      </c>
      <c r="B96" s="47">
        <f t="shared" si="3"/>
        <v>0</v>
      </c>
      <c r="D96" s="48">
        <f t="shared" si="4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</row>
    <row r="97" spans="1:23" x14ac:dyDescent="0.2">
      <c r="A97" s="11">
        <v>43947</v>
      </c>
      <c r="B97" s="47">
        <f t="shared" si="3"/>
        <v>0</v>
      </c>
      <c r="D97" s="48">
        <f t="shared" si="4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</row>
    <row r="98" spans="1:23" x14ac:dyDescent="0.2">
      <c r="A98" s="11">
        <v>43948</v>
      </c>
      <c r="B98" s="47">
        <f t="shared" si="3"/>
        <v>0</v>
      </c>
      <c r="D98" s="48">
        <f t="shared" si="4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</row>
    <row r="99" spans="1:23" x14ac:dyDescent="0.2">
      <c r="A99" s="11">
        <v>43949</v>
      </c>
      <c r="B99" s="47">
        <f t="shared" si="3"/>
        <v>0</v>
      </c>
      <c r="D99" s="48">
        <f t="shared" si="4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</row>
    <row r="100" spans="1:23" x14ac:dyDescent="0.2">
      <c r="A100" s="11">
        <v>43950</v>
      </c>
      <c r="B100" s="47">
        <f t="shared" si="3"/>
        <v>0</v>
      </c>
      <c r="D100" s="48">
        <f t="shared" si="4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</row>
    <row r="101" spans="1:23" x14ac:dyDescent="0.2">
      <c r="A101" s="11">
        <v>43951</v>
      </c>
      <c r="B101" s="47">
        <f t="shared" si="3"/>
        <v>0</v>
      </c>
      <c r="D101" s="48">
        <f t="shared" si="4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</row>
    <row r="102" spans="1:23" x14ac:dyDescent="0.2">
      <c r="A102" s="11">
        <v>43952</v>
      </c>
      <c r="B102" s="47">
        <f t="shared" si="3"/>
        <v>0</v>
      </c>
      <c r="D102" s="48">
        <f t="shared" si="4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</row>
    <row r="103" spans="1:23" x14ac:dyDescent="0.2">
      <c r="A103" s="11">
        <v>43953</v>
      </c>
      <c r="B103" s="47">
        <f t="shared" si="3"/>
        <v>0</v>
      </c>
      <c r="D103" s="48">
        <f t="shared" si="4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</row>
    <row r="104" spans="1:23" x14ac:dyDescent="0.2">
      <c r="A104" s="11">
        <v>43954</v>
      </c>
      <c r="B104" s="47">
        <f t="shared" si="3"/>
        <v>0</v>
      </c>
      <c r="D104" s="48">
        <f t="shared" si="4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</row>
    <row r="105" spans="1:23" x14ac:dyDescent="0.2">
      <c r="A105" s="11">
        <v>43955</v>
      </c>
      <c r="B105" s="47">
        <f t="shared" si="3"/>
        <v>0</v>
      </c>
      <c r="D105" s="48">
        <f t="shared" si="4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</row>
    <row r="106" spans="1:23" x14ac:dyDescent="0.2">
      <c r="A106" s="11">
        <v>43956</v>
      </c>
      <c r="B106" s="47">
        <f t="shared" si="3"/>
        <v>0</v>
      </c>
      <c r="D106" s="48">
        <f t="shared" si="4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</row>
    <row r="107" spans="1:23" x14ac:dyDescent="0.2">
      <c r="A107" s="11">
        <v>43957</v>
      </c>
      <c r="B107" s="47">
        <f t="shared" si="3"/>
        <v>0</v>
      </c>
      <c r="D107" s="48">
        <f t="shared" si="4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</row>
    <row r="108" spans="1:23" x14ac:dyDescent="0.2">
      <c r="A108" s="11">
        <v>43958</v>
      </c>
      <c r="B108" s="47">
        <f t="shared" si="3"/>
        <v>0</v>
      </c>
      <c r="D108" s="48">
        <f t="shared" si="4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</row>
    <row r="109" spans="1:23" x14ac:dyDescent="0.2">
      <c r="A109" s="11">
        <v>43959</v>
      </c>
      <c r="B109" s="47">
        <f t="shared" si="3"/>
        <v>0</v>
      </c>
      <c r="D109" s="48">
        <f t="shared" si="4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</row>
    <row r="110" spans="1:23" x14ac:dyDescent="0.2">
      <c r="A110" s="11">
        <v>43960</v>
      </c>
      <c r="B110" s="47">
        <f t="shared" si="3"/>
        <v>0</v>
      </c>
      <c r="D110" s="48">
        <f t="shared" si="4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</row>
    <row r="111" spans="1:23" x14ac:dyDescent="0.2">
      <c r="A111" s="11">
        <v>43961</v>
      </c>
      <c r="B111" s="47">
        <f t="shared" si="3"/>
        <v>0</v>
      </c>
      <c r="D111" s="48">
        <f t="shared" si="4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</row>
    <row r="112" spans="1:23" x14ac:dyDescent="0.2">
      <c r="A112" s="11">
        <v>43962</v>
      </c>
      <c r="B112" s="47">
        <f t="shared" si="3"/>
        <v>0</v>
      </c>
      <c r="D112" s="48">
        <f t="shared" si="4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82">
        <v>44728143</v>
      </c>
      <c r="L112" s="82">
        <v>44637027</v>
      </c>
      <c r="M112" s="82">
        <v>43268795</v>
      </c>
      <c r="N112" s="82">
        <v>41610891</v>
      </c>
      <c r="O112" s="82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</row>
    <row r="113" spans="1:23" x14ac:dyDescent="0.2">
      <c r="A113" s="11">
        <v>43963</v>
      </c>
      <c r="B113" s="47">
        <f t="shared" si="3"/>
        <v>0</v>
      </c>
      <c r="D113" s="48">
        <f t="shared" si="4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82">
        <v>44717515</v>
      </c>
      <c r="K113" s="82">
        <v>54724029</v>
      </c>
      <c r="L113" s="82">
        <v>54612550</v>
      </c>
      <c r="M113" s="82">
        <v>52938545</v>
      </c>
      <c r="N113" s="82">
        <v>50910131</v>
      </c>
      <c r="O113" s="82">
        <v>49465964</v>
      </c>
      <c r="P113" s="82">
        <v>45184944</v>
      </c>
      <c r="Q113" s="83">
        <v>43674965</v>
      </c>
      <c r="R113" s="82">
        <v>41132613</v>
      </c>
      <c r="S113" s="82">
        <v>41740363</v>
      </c>
      <c r="T113" s="82">
        <v>39470039</v>
      </c>
      <c r="U113" s="24">
        <v>35797774</v>
      </c>
      <c r="V113" s="24">
        <v>32608955</v>
      </c>
      <c r="W113" s="24">
        <v>904732</v>
      </c>
    </row>
    <row r="114" spans="1:23" x14ac:dyDescent="0.2">
      <c r="A114" s="11">
        <v>43964</v>
      </c>
      <c r="B114" s="47">
        <f t="shared" si="3"/>
        <v>0</v>
      </c>
      <c r="D114" s="48">
        <f t="shared" si="4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3">
        <v>54585336</v>
      </c>
      <c r="K114" s="83">
        <v>66953805</v>
      </c>
      <c r="L114" s="83">
        <v>66817413</v>
      </c>
      <c r="M114" s="83">
        <v>64769299</v>
      </c>
      <c r="N114" s="83">
        <v>62287573</v>
      </c>
      <c r="O114" s="83">
        <v>60520662</v>
      </c>
      <c r="P114" s="83">
        <v>55282916</v>
      </c>
      <c r="Q114" s="83">
        <v>53435486</v>
      </c>
      <c r="R114" s="83">
        <v>50324966</v>
      </c>
      <c r="S114" s="83">
        <v>51186130</v>
      </c>
      <c r="T114" s="83">
        <v>48402036</v>
      </c>
      <c r="U114" s="83">
        <v>43898744</v>
      </c>
      <c r="V114" s="82">
        <v>39988301</v>
      </c>
      <c r="W114" s="24">
        <v>1009932</v>
      </c>
    </row>
    <row r="115" spans="1:23" x14ac:dyDescent="0.2">
      <c r="A115" s="11">
        <v>43965</v>
      </c>
      <c r="B115" s="47">
        <f t="shared" si="3"/>
        <v>0</v>
      </c>
      <c r="D115" s="48">
        <f t="shared" si="4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3">
        <v>66630689</v>
      </c>
      <c r="K115" s="83">
        <v>81916702</v>
      </c>
      <c r="L115" s="83">
        <v>81749829</v>
      </c>
      <c r="M115" s="83">
        <v>79244001</v>
      </c>
      <c r="N115" s="83">
        <v>76207657</v>
      </c>
      <c r="O115" s="83">
        <v>74045875</v>
      </c>
      <c r="P115" s="83">
        <v>67637592</v>
      </c>
      <c r="Q115" s="83">
        <v>65377297</v>
      </c>
      <c r="R115" s="83">
        <v>61571635</v>
      </c>
      <c r="S115" s="83">
        <v>62769456</v>
      </c>
      <c r="T115" s="83">
        <v>59355328</v>
      </c>
      <c r="U115" s="83">
        <v>53832948</v>
      </c>
      <c r="V115" s="82">
        <v>49037580</v>
      </c>
      <c r="W115" s="24">
        <v>1127365</v>
      </c>
    </row>
    <row r="116" spans="1:23" x14ac:dyDescent="0.2">
      <c r="A116" s="11">
        <v>43966</v>
      </c>
      <c r="B116" s="47">
        <f t="shared" si="3"/>
        <v>0</v>
      </c>
      <c r="D116" s="48">
        <f t="shared" si="4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3">
        <v>81334092</v>
      </c>
      <c r="K116" s="83">
        <v>100223521</v>
      </c>
      <c r="L116" s="83">
        <v>100019355</v>
      </c>
      <c r="M116" s="83">
        <v>96953522</v>
      </c>
      <c r="N116" s="83">
        <v>93238613</v>
      </c>
      <c r="O116" s="83">
        <v>90593714</v>
      </c>
      <c r="P116" s="83">
        <v>82753303</v>
      </c>
      <c r="Q116" s="83">
        <v>79987874</v>
      </c>
      <c r="R116" s="83">
        <v>75331720</v>
      </c>
      <c r="S116" s="83">
        <v>76974068</v>
      </c>
      <c r="T116" s="83">
        <v>72787329</v>
      </c>
      <c r="U116" s="83">
        <v>66015245</v>
      </c>
      <c r="V116" s="82">
        <v>60134694</v>
      </c>
      <c r="W116" s="24">
        <v>1258453</v>
      </c>
    </row>
    <row r="117" spans="1:23" x14ac:dyDescent="0.2">
      <c r="A117" s="11">
        <v>43967</v>
      </c>
      <c r="B117" s="47">
        <f t="shared" si="3"/>
        <v>0</v>
      </c>
      <c r="D117" s="48">
        <f t="shared" si="4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3">
        <v>99282097</v>
      </c>
      <c r="K117" s="83">
        <v>122621565</v>
      </c>
      <c r="L117" s="83">
        <v>122371771</v>
      </c>
      <c r="M117" s="83">
        <v>118620784</v>
      </c>
      <c r="N117" s="83">
        <v>114075663</v>
      </c>
      <c r="O117" s="83">
        <v>110839680</v>
      </c>
      <c r="P117" s="83">
        <v>101247086</v>
      </c>
      <c r="Q117" s="83">
        <v>97863637</v>
      </c>
      <c r="R117" s="83">
        <v>92166922</v>
      </c>
      <c r="S117" s="83">
        <v>94393158</v>
      </c>
      <c r="T117" s="83">
        <v>89258967</v>
      </c>
      <c r="U117" s="83">
        <v>80954373</v>
      </c>
      <c r="V117" s="82">
        <v>73743064</v>
      </c>
      <c r="W117" s="24">
        <v>1404783</v>
      </c>
    </row>
    <row r="118" spans="1:23" x14ac:dyDescent="0.2">
      <c r="A118" s="11">
        <v>43968</v>
      </c>
      <c r="B118" s="47">
        <f t="shared" si="3"/>
        <v>0</v>
      </c>
      <c r="D118" s="48">
        <f t="shared" si="4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3">
        <v>121190691</v>
      </c>
      <c r="K118" s="83">
        <v>150025144</v>
      </c>
      <c r="L118" s="83">
        <v>149719526</v>
      </c>
      <c r="M118" s="83">
        <v>145130264</v>
      </c>
      <c r="N118" s="83">
        <v>139569396</v>
      </c>
      <c r="O118" s="83">
        <v>135610232</v>
      </c>
      <c r="P118" s="83">
        <v>123873877</v>
      </c>
      <c r="Q118" s="83">
        <v>119734292</v>
      </c>
      <c r="R118" s="83">
        <v>112764469</v>
      </c>
      <c r="S118" s="83">
        <v>115754155</v>
      </c>
      <c r="T118" s="83">
        <v>109458107</v>
      </c>
      <c r="U118" s="83">
        <v>99274198</v>
      </c>
      <c r="V118" s="82">
        <v>90430983</v>
      </c>
      <c r="W118" s="24">
        <v>1568129</v>
      </c>
    </row>
    <row r="119" spans="1:23" x14ac:dyDescent="0.2">
      <c r="A119" s="11">
        <v>43969</v>
      </c>
      <c r="B119" s="47">
        <f t="shared" si="3"/>
        <v>0</v>
      </c>
      <c r="D119" s="48">
        <f t="shared" si="4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4">
        <v>40731719</v>
      </c>
      <c r="J119" s="83">
        <v>147933858</v>
      </c>
      <c r="K119" s="83">
        <v>183552899</v>
      </c>
      <c r="L119" s="83">
        <v>183178981</v>
      </c>
      <c r="M119" s="83">
        <v>177564107</v>
      </c>
      <c r="N119" s="83">
        <v>170760491</v>
      </c>
      <c r="O119" s="83">
        <v>165916530</v>
      </c>
      <c r="P119" s="83">
        <v>151557324</v>
      </c>
      <c r="Q119" s="83">
        <v>146492620</v>
      </c>
      <c r="R119" s="83">
        <v>137965175</v>
      </c>
      <c r="S119" s="83">
        <v>141949106</v>
      </c>
      <c r="T119" s="83">
        <v>134228274</v>
      </c>
      <c r="U119" s="83">
        <v>121739766</v>
      </c>
      <c r="V119" s="82">
        <v>110895347</v>
      </c>
      <c r="W119" s="24">
        <v>1750468</v>
      </c>
    </row>
    <row r="120" spans="1:23" x14ac:dyDescent="0.2">
      <c r="A120" s="11">
        <v>43970</v>
      </c>
      <c r="B120" s="47">
        <f t="shared" si="3"/>
        <v>0</v>
      </c>
      <c r="D120" s="48">
        <f t="shared" si="4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4">
        <v>48725725</v>
      </c>
      <c r="J120" s="83">
        <v>180578442</v>
      </c>
      <c r="K120" s="83">
        <v>224573468</v>
      </c>
      <c r="L120" s="83">
        <v>224115986</v>
      </c>
      <c r="M120" s="83">
        <v>217246295</v>
      </c>
      <c r="N120" s="83">
        <v>208922201</v>
      </c>
      <c r="O120" s="83">
        <v>202995707</v>
      </c>
      <c r="P120" s="83">
        <v>185427492</v>
      </c>
      <c r="Q120" s="83">
        <v>179230924</v>
      </c>
      <c r="R120" s="83">
        <v>168797758</v>
      </c>
      <c r="S120" s="83">
        <v>174071927</v>
      </c>
      <c r="T120" s="83">
        <v>164603885</v>
      </c>
      <c r="U120" s="83">
        <v>149289250</v>
      </c>
      <c r="V120" s="82">
        <v>135990760</v>
      </c>
      <c r="W120" s="24">
        <v>1954009</v>
      </c>
    </row>
    <row r="121" spans="1:23" x14ac:dyDescent="0.2">
      <c r="A121" s="11">
        <v>43971</v>
      </c>
      <c r="B121" s="47">
        <f t="shared" si="3"/>
        <v>0</v>
      </c>
      <c r="D121" s="48">
        <f t="shared" si="4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4">
        <v>58288634</v>
      </c>
      <c r="J121" s="83">
        <v>220426712</v>
      </c>
      <c r="K121" s="83">
        <v>274761351</v>
      </c>
      <c r="L121" s="83">
        <v>274201631</v>
      </c>
      <c r="M121" s="83">
        <v>265796695</v>
      </c>
      <c r="N121" s="83">
        <v>255612324</v>
      </c>
      <c r="O121" s="83">
        <v>248361372</v>
      </c>
      <c r="P121" s="83">
        <v>226866997</v>
      </c>
      <c r="Q121" s="83">
        <v>219285614</v>
      </c>
      <c r="R121" s="83">
        <v>206520834</v>
      </c>
      <c r="S121" s="83">
        <v>213464083</v>
      </c>
      <c r="T121" s="83">
        <v>201853440</v>
      </c>
      <c r="U121" s="83">
        <v>183073132</v>
      </c>
      <c r="V121" s="82">
        <v>166765217</v>
      </c>
      <c r="W121" s="24">
        <v>2181217</v>
      </c>
    </row>
    <row r="122" spans="1:23" x14ac:dyDescent="0.2">
      <c r="A122" s="11">
        <v>43972</v>
      </c>
      <c r="B122" s="47">
        <f t="shared" si="3"/>
        <v>0</v>
      </c>
      <c r="D122" s="48">
        <f t="shared" si="4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4">
        <v>69728360</v>
      </c>
      <c r="J122" s="83">
        <v>269068304</v>
      </c>
      <c r="K122" s="83">
        <v>336165267</v>
      </c>
      <c r="L122" s="83">
        <v>335480460</v>
      </c>
      <c r="M122" s="83">
        <v>325197182</v>
      </c>
      <c r="N122" s="83">
        <v>312736799</v>
      </c>
      <c r="O122" s="83">
        <v>303865397</v>
      </c>
      <c r="P122" s="83">
        <v>277567440</v>
      </c>
      <c r="Q122" s="83">
        <v>268291762</v>
      </c>
      <c r="R122" s="83">
        <v>252674298</v>
      </c>
      <c r="S122" s="83">
        <v>261770610</v>
      </c>
      <c r="T122" s="83">
        <v>247532501</v>
      </c>
      <c r="U122" s="83">
        <v>224502244</v>
      </c>
      <c r="V122" s="82">
        <v>204503878</v>
      </c>
      <c r="W122" s="24">
        <v>2434845</v>
      </c>
    </row>
    <row r="123" spans="1:23" x14ac:dyDescent="0.2">
      <c r="A123" s="11">
        <v>43973</v>
      </c>
      <c r="B123" s="47">
        <f t="shared" si="3"/>
        <v>0</v>
      </c>
      <c r="D123" s="48">
        <f t="shared" si="4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4">
        <v>83413246</v>
      </c>
      <c r="J123" s="83">
        <v>328443644</v>
      </c>
      <c r="K123" s="83">
        <v>411291787</v>
      </c>
      <c r="L123" s="83">
        <v>410453938</v>
      </c>
      <c r="M123" s="83">
        <v>397872544</v>
      </c>
      <c r="N123" s="83">
        <v>382627503</v>
      </c>
      <c r="O123" s="83">
        <v>371773512</v>
      </c>
      <c r="P123" s="83">
        <v>339598463</v>
      </c>
      <c r="Q123" s="83">
        <v>328249849</v>
      </c>
      <c r="R123" s="83">
        <v>309142180</v>
      </c>
      <c r="S123" s="83">
        <v>321008816</v>
      </c>
      <c r="T123" s="83">
        <v>303548648</v>
      </c>
      <c r="U123" s="83">
        <v>275306687</v>
      </c>
      <c r="V123" s="82">
        <v>250782728</v>
      </c>
      <c r="W123" s="24">
        <v>2717964</v>
      </c>
    </row>
    <row r="124" spans="1:23" x14ac:dyDescent="0.2">
      <c r="A124" s="11">
        <v>43974</v>
      </c>
      <c r="B124" s="47">
        <f t="shared" si="3"/>
        <v>0</v>
      </c>
      <c r="D124" s="48">
        <f t="shared" si="4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4">
        <v>99783927</v>
      </c>
      <c r="J124" s="83">
        <v>400921348</v>
      </c>
      <c r="K124" s="83">
        <v>503207649</v>
      </c>
      <c r="L124" s="83">
        <v>502182558</v>
      </c>
      <c r="M124" s="83">
        <v>486789461</v>
      </c>
      <c r="N124" s="83">
        <v>468137445</v>
      </c>
      <c r="O124" s="83">
        <v>454857795</v>
      </c>
      <c r="P124" s="83">
        <v>415492236</v>
      </c>
      <c r="Q124" s="83">
        <v>401607423</v>
      </c>
      <c r="R124" s="83">
        <v>378229555</v>
      </c>
      <c r="S124" s="83">
        <v>393652519</v>
      </c>
      <c r="T124" s="83">
        <v>372241147</v>
      </c>
      <c r="U124" s="83">
        <v>337608082</v>
      </c>
      <c r="V124" s="82">
        <v>307534396</v>
      </c>
      <c r="W124" s="24">
        <v>3034003</v>
      </c>
    </row>
    <row r="125" spans="1:23" x14ac:dyDescent="0.2">
      <c r="A125" s="11">
        <v>43975</v>
      </c>
      <c r="B125" s="47">
        <f t="shared" si="3"/>
        <v>0</v>
      </c>
      <c r="D125" s="48">
        <f t="shared" si="4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4">
        <v>119367518</v>
      </c>
      <c r="J125" s="83">
        <v>489392716</v>
      </c>
      <c r="K125" s="83">
        <v>615664952</v>
      </c>
      <c r="L125" s="83">
        <v>614410772</v>
      </c>
      <c r="M125" s="83">
        <v>595577612</v>
      </c>
      <c r="N125" s="83">
        <v>572757227</v>
      </c>
      <c r="O125" s="83">
        <v>556509828</v>
      </c>
      <c r="P125" s="83">
        <v>508346819</v>
      </c>
      <c r="Q125" s="83">
        <v>491359015</v>
      </c>
      <c r="R125" s="83">
        <v>462756640</v>
      </c>
      <c r="S125" s="83">
        <v>482735357</v>
      </c>
      <c r="T125" s="83">
        <v>456478631</v>
      </c>
      <c r="U125" s="83">
        <v>414008168</v>
      </c>
      <c r="V125" s="82">
        <v>377128862</v>
      </c>
      <c r="W125" s="24">
        <v>3386791</v>
      </c>
    </row>
    <row r="126" spans="1:23" x14ac:dyDescent="0.2">
      <c r="A126" s="11">
        <v>43976</v>
      </c>
      <c r="B126" s="47">
        <f t="shared" ref="B126:B133" si="5">D126</f>
        <v>0</v>
      </c>
      <c r="D126" s="48">
        <f t="shared" si="4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4">
        <v>142794584</v>
      </c>
      <c r="J126" s="83">
        <v>597387073</v>
      </c>
      <c r="K126" s="83">
        <v>753254315</v>
      </c>
      <c r="L126" s="83">
        <v>751719850</v>
      </c>
      <c r="M126" s="83">
        <v>728677838</v>
      </c>
      <c r="N126" s="83">
        <v>700757532</v>
      </c>
      <c r="O126" s="83">
        <v>680879150</v>
      </c>
      <c r="P126" s="83">
        <v>621952628</v>
      </c>
      <c r="Q126" s="83">
        <v>601168374</v>
      </c>
      <c r="R126" s="83">
        <v>566173915</v>
      </c>
      <c r="S126" s="83">
        <v>591977476</v>
      </c>
      <c r="T126" s="83">
        <v>559778903</v>
      </c>
      <c r="U126" s="83">
        <v>507697451</v>
      </c>
      <c r="V126" s="82">
        <v>462472428</v>
      </c>
      <c r="W126" s="24">
        <v>3780601</v>
      </c>
    </row>
    <row r="127" spans="1:23" x14ac:dyDescent="0.2">
      <c r="A127" s="11">
        <v>43977</v>
      </c>
      <c r="B127" s="47">
        <f t="shared" si="5"/>
        <v>0</v>
      </c>
      <c r="D127" s="48">
        <f t="shared" si="4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4">
        <v>170819445</v>
      </c>
      <c r="J127" s="83">
        <v>729212560</v>
      </c>
      <c r="K127" s="83">
        <v>921592273</v>
      </c>
      <c r="L127" s="83">
        <v>919714885</v>
      </c>
      <c r="M127" s="83">
        <v>891523424</v>
      </c>
      <c r="N127" s="83">
        <v>857363462</v>
      </c>
      <c r="O127" s="83">
        <v>833042641</v>
      </c>
      <c r="P127" s="83">
        <v>760947167</v>
      </c>
      <c r="Q127" s="83">
        <v>735518029</v>
      </c>
      <c r="R127" s="83">
        <v>692702975</v>
      </c>
      <c r="S127" s="83">
        <v>725940886</v>
      </c>
      <c r="T127" s="83">
        <v>686455835</v>
      </c>
      <c r="U127" s="83">
        <v>622588447</v>
      </c>
      <c r="V127" s="82">
        <v>567129084</v>
      </c>
      <c r="W127" s="24">
        <v>4220202</v>
      </c>
    </row>
    <row r="128" spans="1:23" x14ac:dyDescent="0.2">
      <c r="A128" s="11">
        <v>43978</v>
      </c>
      <c r="B128" s="47">
        <f t="shared" si="5"/>
        <v>0</v>
      </c>
      <c r="D128" s="48">
        <f t="shared" si="4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4">
        <v>204344465</v>
      </c>
      <c r="J128" s="83">
        <v>890127995</v>
      </c>
      <c r="K128" s="83">
        <v>1127550552</v>
      </c>
      <c r="L128" s="83">
        <v>1125253603</v>
      </c>
      <c r="M128" s="83">
        <v>1090761889</v>
      </c>
      <c r="N128" s="83">
        <v>1048967828</v>
      </c>
      <c r="O128" s="83">
        <v>1019211768</v>
      </c>
      <c r="P128" s="83">
        <v>931004331</v>
      </c>
      <c r="Q128" s="83">
        <v>899892266</v>
      </c>
      <c r="R128" s="83">
        <v>847508866</v>
      </c>
      <c r="S128" s="83">
        <v>890219968</v>
      </c>
      <c r="T128" s="83">
        <v>841799523</v>
      </c>
      <c r="U128" s="83">
        <v>763479063</v>
      </c>
      <c r="V128" s="82">
        <v>695469348</v>
      </c>
      <c r="W128" s="24">
        <v>4710919</v>
      </c>
    </row>
    <row r="129" spans="1:23" x14ac:dyDescent="0.2">
      <c r="A129" s="11">
        <v>43979</v>
      </c>
      <c r="B129" s="47">
        <f t="shared" si="5"/>
        <v>0</v>
      </c>
      <c r="D129" s="48">
        <f t="shared" si="4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4">
        <v>244449104</v>
      </c>
      <c r="J129" s="83">
        <v>1086552661</v>
      </c>
      <c r="K129" s="83">
        <v>1379536574</v>
      </c>
      <c r="L129" s="83">
        <v>1376726301</v>
      </c>
      <c r="M129" s="83">
        <v>1334526347</v>
      </c>
      <c r="N129" s="83">
        <v>1283392111</v>
      </c>
      <c r="O129" s="83">
        <v>1246986140</v>
      </c>
      <c r="P129" s="83">
        <v>1139066025</v>
      </c>
      <c r="Q129" s="83">
        <v>1101001008</v>
      </c>
      <c r="R129" s="83">
        <v>1036910918</v>
      </c>
      <c r="S129" s="83">
        <v>1091675103</v>
      </c>
      <c r="T129" s="83">
        <v>1032297200</v>
      </c>
      <c r="U129" s="83">
        <v>936252965</v>
      </c>
      <c r="V129" s="82">
        <v>852852778</v>
      </c>
      <c r="W129" s="24">
        <v>5258695</v>
      </c>
    </row>
    <row r="130" spans="1:23" x14ac:dyDescent="0.2">
      <c r="A130" s="11">
        <v>43980</v>
      </c>
      <c r="B130" s="47">
        <f t="shared" si="5"/>
        <v>0</v>
      </c>
      <c r="D130" s="48">
        <f t="shared" si="4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4">
        <v>292424678</v>
      </c>
      <c r="J130" s="83">
        <v>1326322385</v>
      </c>
      <c r="K130" s="83">
        <v>1687836661</v>
      </c>
      <c r="L130" s="83">
        <v>1684398346</v>
      </c>
      <c r="M130" s="83">
        <v>1632767508</v>
      </c>
      <c r="N130" s="83">
        <v>1570205746</v>
      </c>
      <c r="O130" s="83">
        <v>1525663735</v>
      </c>
      <c r="P130" s="83">
        <v>1393625535</v>
      </c>
      <c r="Q130" s="83">
        <v>1347053714</v>
      </c>
      <c r="R130" s="83">
        <v>1268640712</v>
      </c>
      <c r="S130" s="83">
        <v>1338719163</v>
      </c>
      <c r="T130" s="83">
        <v>1265904150</v>
      </c>
      <c r="U130" s="83">
        <v>1148125283</v>
      </c>
      <c r="V130" s="82">
        <v>1045851787</v>
      </c>
      <c r="W130" s="24">
        <v>5870166</v>
      </c>
    </row>
    <row r="131" spans="1:23" x14ac:dyDescent="0.2">
      <c r="A131" s="11">
        <v>43981</v>
      </c>
      <c r="B131" s="47">
        <f t="shared" si="5"/>
        <v>0</v>
      </c>
      <c r="D131" s="48">
        <f t="shared" si="4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4">
        <v>349815937</v>
      </c>
      <c r="J131" s="83">
        <v>1619002127</v>
      </c>
      <c r="K131" s="83">
        <v>2065035932</v>
      </c>
      <c r="L131" s="83">
        <v>2060829219</v>
      </c>
      <c r="M131" s="83">
        <v>1997659874</v>
      </c>
      <c r="N131" s="83">
        <v>1921116754</v>
      </c>
      <c r="O131" s="83">
        <v>1866620453</v>
      </c>
      <c r="P131" s="83">
        <v>1705074236</v>
      </c>
      <c r="Q131" s="83">
        <v>1648094502</v>
      </c>
      <c r="R131" s="83">
        <v>1552157691</v>
      </c>
      <c r="S131" s="83">
        <v>1641668838</v>
      </c>
      <c r="T131" s="83">
        <v>1552375922</v>
      </c>
      <c r="U131" s="83">
        <v>1407943914</v>
      </c>
      <c r="V131" s="82">
        <v>1282526115</v>
      </c>
      <c r="W131" s="24">
        <v>6552738</v>
      </c>
    </row>
    <row r="132" spans="1:23" x14ac:dyDescent="0.2">
      <c r="A132" s="11">
        <v>43982</v>
      </c>
      <c r="B132" s="47">
        <f t="shared" si="5"/>
        <v>0</v>
      </c>
      <c r="D132" s="48">
        <f t="shared" si="4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4">
        <v>418470803</v>
      </c>
      <c r="J132" s="83">
        <v>1976267547</v>
      </c>
      <c r="K132" s="83">
        <v>2526532039</v>
      </c>
      <c r="L132" s="83">
        <v>2521385205</v>
      </c>
      <c r="M132" s="83">
        <v>2444098719</v>
      </c>
      <c r="N132" s="83">
        <v>2350449672</v>
      </c>
      <c r="O132" s="83">
        <v>2283774489</v>
      </c>
      <c r="P132" s="83">
        <v>2086125776</v>
      </c>
      <c r="Q132" s="83">
        <v>2016412159</v>
      </c>
      <c r="R132" s="83">
        <v>1899035302</v>
      </c>
      <c r="S132" s="83">
        <v>2013175465</v>
      </c>
      <c r="T132" s="83">
        <v>1903675727</v>
      </c>
      <c r="U132" s="83">
        <v>1726559022</v>
      </c>
      <c r="V132" s="82">
        <v>1572759406</v>
      </c>
      <c r="W132" s="24">
        <v>7314677</v>
      </c>
    </row>
    <row r="133" spans="1:23" x14ac:dyDescent="0.2">
      <c r="A133" s="11">
        <v>43983</v>
      </c>
      <c r="B133" s="47">
        <f t="shared" si="5"/>
        <v>0</v>
      </c>
      <c r="D133" s="48">
        <f t="shared" si="4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4">
        <v>500599871</v>
      </c>
      <c r="J133" s="83">
        <v>2412370776</v>
      </c>
      <c r="K133" s="83">
        <v>3091163715</v>
      </c>
      <c r="L133" s="83">
        <v>3084866662</v>
      </c>
      <c r="M133" s="83">
        <v>2990308121</v>
      </c>
      <c r="N133" s="83">
        <v>2875730300</v>
      </c>
      <c r="O133" s="83">
        <v>2794154487</v>
      </c>
      <c r="P133" s="83">
        <v>2552335061</v>
      </c>
      <c r="Q133" s="83">
        <v>2467041780</v>
      </c>
      <c r="R133" s="83">
        <v>2323433437</v>
      </c>
      <c r="S133" s="83">
        <v>2468753355</v>
      </c>
      <c r="T133" s="83">
        <v>2334474028</v>
      </c>
      <c r="U133" s="83">
        <v>2117276140</v>
      </c>
      <c r="V133" s="82">
        <v>1928671956</v>
      </c>
      <c r="W133" s="24">
        <v>8165214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A133"/>
  <sheetViews>
    <sheetView topLeftCell="F1" workbookViewId="0">
      <pane ySplit="1" topLeftCell="A115" activePane="bottomLeft" state="frozen"/>
      <selection pane="bottomLeft" activeCell="Z78" sqref="Z78:AA133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bestFit="1" customWidth="1"/>
    <col min="7" max="7" width="11" bestFit="1" customWidth="1"/>
    <col min="8" max="8" width="12.6640625" bestFit="1" customWidth="1"/>
    <col min="9" max="9" width="11" bestFit="1" customWidth="1"/>
    <col min="10" max="10" width="12.6640625" bestFit="1" customWidth="1"/>
    <col min="11" max="11" width="11" bestFit="1" customWidth="1"/>
    <col min="12" max="12" width="12.6640625" bestFit="1" customWidth="1"/>
    <col min="13" max="13" width="11.5" bestFit="1" customWidth="1"/>
    <col min="14" max="14" width="12.6640625" bestFit="1" customWidth="1"/>
    <col min="16" max="16" width="12.6640625" bestFit="1" customWidth="1"/>
    <col min="17" max="17" width="11" bestFit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  <col min="22" max="22" width="12.6640625" bestFit="1" customWidth="1"/>
    <col min="23" max="23" width="11" bestFit="1" customWidth="1"/>
    <col min="24" max="24" width="14" bestFit="1" customWidth="1"/>
    <col min="25" max="25" width="11.5" bestFit="1" customWidth="1"/>
    <col min="26" max="26" width="12.6640625" bestFit="1" customWidth="1"/>
    <col min="27" max="27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>C56/B56</f>
        <v>9.0702947845804991E-3</v>
      </c>
      <c r="S33" s="68">
        <f>AVERAGE(R33:R53)</f>
        <v>1.2846874201759192E-2</v>
      </c>
    </row>
    <row r="34" spans="1:19" x14ac:dyDescent="0.2">
      <c r="A34" s="11">
        <v>43884</v>
      </c>
      <c r="B34" s="20">
        <v>10</v>
      </c>
      <c r="C34">
        <v>0</v>
      </c>
      <c r="R34" s="68">
        <f>C57/B57</f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>C58/B58</f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>C59/B59</f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>C60/B60</f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>C61/B61</f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>C62/B62</f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>C63/B63</f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>C64/B64</f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>C65/B65</f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>C66/B66</f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>C67/B67</f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>C68/B68</f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>C69/B69</f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>C70/B70</f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>C71/B71</f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>C72/B72</f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>C73/B73</f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>C74/B74</f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>C75/B75</f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>C76/B76</f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7">
        <f>C77/B77</f>
        <v>0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7">
        <f>C78/B78</f>
        <v>0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7">
        <f>C79/B79</f>
        <v>0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7">
        <f>C80/B80</f>
        <v>0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27" x14ac:dyDescent="0.2">
      <c r="A65" s="11">
        <v>43915</v>
      </c>
      <c r="B65" s="47">
        <v>3409</v>
      </c>
      <c r="C65">
        <v>36</v>
      </c>
      <c r="E65" s="45"/>
    </row>
    <row r="66" spans="1:27" x14ac:dyDescent="0.2">
      <c r="A66" s="11">
        <v>43916</v>
      </c>
      <c r="B66" s="47">
        <v>4043</v>
      </c>
      <c r="C66">
        <v>39</v>
      </c>
      <c r="E66" s="45"/>
      <c r="F66" s="79">
        <v>43916</v>
      </c>
      <c r="G66" s="78"/>
    </row>
    <row r="67" spans="1:27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79">
        <v>43917</v>
      </c>
      <c r="I67" s="78"/>
    </row>
    <row r="68" spans="1:27" x14ac:dyDescent="0.2">
      <c r="A68" s="11">
        <v>43918</v>
      </c>
      <c r="B68" s="47">
        <v>5655</v>
      </c>
      <c r="C68">
        <v>61</v>
      </c>
      <c r="D68" s="45">
        <f t="shared" ref="D68:D131" si="0">B67*EXP(0.2017)</f>
        <v>5820.0986830501824</v>
      </c>
      <c r="E68" s="45">
        <f t="shared" ref="E68:E72" si="1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79">
        <v>43918</v>
      </c>
      <c r="K68" s="78"/>
    </row>
    <row r="69" spans="1:27" x14ac:dyDescent="0.2">
      <c r="A69" s="11">
        <v>43919</v>
      </c>
      <c r="B69" s="47">
        <v>6320</v>
      </c>
      <c r="C69">
        <v>66</v>
      </c>
      <c r="D69" s="45">
        <f t="shared" si="0"/>
        <v>6918.7845391315495</v>
      </c>
      <c r="E69" s="45">
        <f t="shared" si="1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79">
        <v>43919</v>
      </c>
      <c r="M69" s="78"/>
    </row>
    <row r="70" spans="1:27" x14ac:dyDescent="0.2">
      <c r="A70" s="11">
        <v>43920</v>
      </c>
      <c r="B70" s="47">
        <v>7474</v>
      </c>
      <c r="C70">
        <v>92</v>
      </c>
      <c r="D70" s="45">
        <f t="shared" si="0"/>
        <v>7732.3993434679733</v>
      </c>
      <c r="E70" s="45">
        <f t="shared" si="1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2">L70*0.0110301</f>
        <v>85.284733199999991</v>
      </c>
      <c r="N70" s="79">
        <v>43920</v>
      </c>
      <c r="O70" s="78"/>
    </row>
    <row r="71" spans="1:27" x14ac:dyDescent="0.2">
      <c r="A71" s="11">
        <v>43921</v>
      </c>
      <c r="B71" s="47">
        <v>8612</v>
      </c>
      <c r="C71">
        <v>108</v>
      </c>
      <c r="D71" s="45">
        <f t="shared" si="0"/>
        <v>9144.2963121961457</v>
      </c>
      <c r="E71" s="45">
        <f t="shared" si="1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2"/>
        <v>104.34474599999999</v>
      </c>
      <c r="N71" s="14">
        <v>9144</v>
      </c>
      <c r="O71">
        <v>101</v>
      </c>
      <c r="P71" s="79">
        <v>43921</v>
      </c>
      <c r="Q71" s="78"/>
    </row>
    <row r="72" spans="1:27" x14ac:dyDescent="0.2">
      <c r="A72" s="11">
        <v>43922</v>
      </c>
      <c r="B72" s="47">
        <v>9730</v>
      </c>
      <c r="C72">
        <v>129</v>
      </c>
      <c r="D72" s="45">
        <f t="shared" si="0"/>
        <v>10536.617586383891</v>
      </c>
      <c r="E72" s="45">
        <f t="shared" si="1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2"/>
        <v>127.6734075</v>
      </c>
      <c r="N72" s="24">
        <v>11188</v>
      </c>
      <c r="O72" s="34">
        <v>123</v>
      </c>
      <c r="P72" s="14">
        <v>10537</v>
      </c>
      <c r="Q72">
        <v>116</v>
      </c>
      <c r="R72" s="79">
        <v>43922</v>
      </c>
      <c r="S72" s="78"/>
    </row>
    <row r="73" spans="1:27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2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79">
        <v>43923</v>
      </c>
      <c r="U73" s="78"/>
    </row>
    <row r="74" spans="1:27" x14ac:dyDescent="0.2">
      <c r="A74" s="11">
        <v>43924</v>
      </c>
      <c r="B74" s="47">
        <v>12549</v>
      </c>
      <c r="C74">
        <v>219</v>
      </c>
      <c r="D74" s="45">
        <f t="shared" si="0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2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79">
        <v>43924</v>
      </c>
      <c r="W74" s="78"/>
    </row>
    <row r="75" spans="1:27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2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79">
        <v>43925</v>
      </c>
      <c r="Y75" s="78"/>
    </row>
    <row r="76" spans="1:27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:E133" si="3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2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4">X76*1.7452%</f>
        <v>282.61499983609883</v>
      </c>
      <c r="Z76" s="79">
        <v>43926</v>
      </c>
      <c r="AA76" s="78"/>
    </row>
    <row r="77" spans="1:27" x14ac:dyDescent="0.2">
      <c r="A77" s="11">
        <v>43927</v>
      </c>
      <c r="B77" s="49">
        <f t="shared" ref="B74:B131" si="5">D77</f>
        <v>17246.580948369308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2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4"/>
        <v>378.97999936562701</v>
      </c>
      <c r="Z77" s="14">
        <v>17247</v>
      </c>
      <c r="AA77">
        <v>345</v>
      </c>
    </row>
    <row r="78" spans="1:27" x14ac:dyDescent="0.2">
      <c r="A78" s="11">
        <v>43928</v>
      </c>
      <c r="B78" s="49">
        <f t="shared" si="5"/>
        <v>21100.862531999701</v>
      </c>
      <c r="D78" s="45">
        <f t="shared" si="0"/>
        <v>21100.862531999701</v>
      </c>
      <c r="E78" s="45">
        <f t="shared" ref="E78:E133" si="7">D78*0.02</f>
        <v>422.01725063999402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2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4"/>
        <v>463.68413241444341</v>
      </c>
      <c r="Z78" s="24">
        <v>21101</v>
      </c>
      <c r="AA78" s="34">
        <v>422</v>
      </c>
    </row>
    <row r="79" spans="1:27" x14ac:dyDescent="0.2">
      <c r="A79" s="11">
        <v>43929</v>
      </c>
      <c r="B79" s="49">
        <f t="shared" si="5"/>
        <v>25816.502466620641</v>
      </c>
      <c r="D79" s="45">
        <f t="shared" si="0"/>
        <v>25816.502466620641</v>
      </c>
      <c r="E79" s="45">
        <f t="shared" si="7"/>
        <v>516.33004933241284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2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4"/>
        <v>567.30630475775217</v>
      </c>
      <c r="Z79" s="24">
        <v>25817</v>
      </c>
      <c r="AA79" s="34">
        <v>516</v>
      </c>
    </row>
    <row r="80" spans="1:27" x14ac:dyDescent="0.2">
      <c r="A80" s="11">
        <v>43930</v>
      </c>
      <c r="B80" s="49">
        <f t="shared" si="5"/>
        <v>31585.997899293794</v>
      </c>
      <c r="D80" s="45">
        <f t="shared" si="0"/>
        <v>31585.997899293794</v>
      </c>
      <c r="E80" s="45">
        <f t="shared" si="7"/>
        <v>631.71995798587591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2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4"/>
        <v>694.0956019707271</v>
      </c>
      <c r="Z80" s="24">
        <v>31586</v>
      </c>
      <c r="AA80" s="34">
        <v>632</v>
      </c>
    </row>
    <row r="81" spans="1:27" x14ac:dyDescent="0.2">
      <c r="A81" s="11">
        <v>43931</v>
      </c>
      <c r="B81" s="49">
        <f t="shared" si="5"/>
        <v>38644.865414443055</v>
      </c>
      <c r="D81" s="45">
        <f t="shared" si="0"/>
        <v>38644.865414443055</v>
      </c>
      <c r="E81" s="45">
        <f t="shared" si="7"/>
        <v>772.89730828886115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2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4"/>
        <v>849.19790155898079</v>
      </c>
      <c r="Z81" s="24">
        <v>38645</v>
      </c>
      <c r="AA81" s="34">
        <v>773</v>
      </c>
    </row>
    <row r="82" spans="1:27" x14ac:dyDescent="0.2">
      <c r="A82" s="11">
        <v>43932</v>
      </c>
      <c r="B82" s="49">
        <f t="shared" si="5"/>
        <v>47281.255056811344</v>
      </c>
      <c r="D82" s="45">
        <f t="shared" si="0"/>
        <v>47281.255056811344</v>
      </c>
      <c r="E82" s="45">
        <f t="shared" si="7"/>
        <v>945.62510113622693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2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4"/>
        <v>1038.9761557908639</v>
      </c>
      <c r="Z82" s="24">
        <v>47281</v>
      </c>
      <c r="AA82" s="34">
        <v>946</v>
      </c>
    </row>
    <row r="83" spans="1:27" x14ac:dyDescent="0.2">
      <c r="A83" s="11">
        <v>43933</v>
      </c>
      <c r="B83" s="49">
        <f t="shared" si="5"/>
        <v>57847.712905004722</v>
      </c>
      <c r="D83" s="45">
        <f t="shared" si="0"/>
        <v>57847.712905004722</v>
      </c>
      <c r="E83" s="45">
        <f t="shared" si="7"/>
        <v>1156.9542581000944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2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4"/>
        <v>1271.1812092080252</v>
      </c>
      <c r="Z83" s="24">
        <v>57848</v>
      </c>
      <c r="AA83" s="24">
        <v>1157</v>
      </c>
    </row>
    <row r="84" spans="1:27" x14ac:dyDescent="0.2">
      <c r="A84" s="11">
        <v>43934</v>
      </c>
      <c r="B84" s="49">
        <f t="shared" si="5"/>
        <v>70775.57235566176</v>
      </c>
      <c r="D84" s="45">
        <f t="shared" si="0"/>
        <v>70775.57235566176</v>
      </c>
      <c r="E84" s="45">
        <f t="shared" si="7"/>
        <v>1415.5114471132351</v>
      </c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5">
        <f t="shared" si="2"/>
        <v>1436.3285919</v>
      </c>
      <c r="N84" s="24">
        <v>125868</v>
      </c>
      <c r="O84" s="24">
        <v>1388</v>
      </c>
      <c r="P84" s="24">
        <v>118541</v>
      </c>
      <c r="Q84" s="24">
        <v>1308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4"/>
        <v>1555.2507292688906</v>
      </c>
      <c r="Z84" s="24">
        <v>70776</v>
      </c>
      <c r="AA84" s="24">
        <v>1416</v>
      </c>
    </row>
    <row r="85" spans="1:27" x14ac:dyDescent="0.2">
      <c r="A85" s="11">
        <v>43935</v>
      </c>
      <c r="B85" s="49">
        <f t="shared" si="5"/>
        <v>86592.561584887502</v>
      </c>
      <c r="D85" s="45">
        <f t="shared" si="0"/>
        <v>86592.561584887502</v>
      </c>
      <c r="E85" s="45">
        <f t="shared" si="7"/>
        <v>1731.8512316977501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2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4"/>
        <v>1902.8216588803436</v>
      </c>
      <c r="Z85" s="24">
        <v>86593</v>
      </c>
      <c r="AA85" s="24">
        <v>1732</v>
      </c>
    </row>
    <row r="86" spans="1:27" x14ac:dyDescent="0.2">
      <c r="A86" s="11">
        <v>43936</v>
      </c>
      <c r="B86" s="49">
        <f t="shared" si="5"/>
        <v>105944.34594116997</v>
      </c>
      <c r="D86" s="45">
        <f t="shared" si="0"/>
        <v>105944.34594116997</v>
      </c>
      <c r="E86" s="45">
        <f t="shared" si="7"/>
        <v>2118.8869188233994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2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4"/>
        <v>2328.0718514188434</v>
      </c>
      <c r="Z86" s="24">
        <v>105944</v>
      </c>
      <c r="AA86" s="24">
        <v>2119</v>
      </c>
    </row>
    <row r="87" spans="1:27" x14ac:dyDescent="0.2">
      <c r="A87" s="11">
        <v>43937</v>
      </c>
      <c r="B87" s="49">
        <f t="shared" si="5"/>
        <v>129620.88465184282</v>
      </c>
      <c r="D87" s="45">
        <f t="shared" si="0"/>
        <v>129620.88465184282</v>
      </c>
      <c r="E87" s="45">
        <f t="shared" si="7"/>
        <v>2592.4176930368562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2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4"/>
        <v>2848.3606363950239</v>
      </c>
      <c r="Z87" s="24">
        <v>129621</v>
      </c>
      <c r="AA87" s="24">
        <v>2592</v>
      </c>
    </row>
    <row r="88" spans="1:27" x14ac:dyDescent="0.2">
      <c r="A88" s="11">
        <v>43938</v>
      </c>
      <c r="B88" s="49">
        <f t="shared" si="5"/>
        <v>158588.67775026066</v>
      </c>
      <c r="D88" s="45">
        <f t="shared" si="0"/>
        <v>158588.67775026066</v>
      </c>
      <c r="E88" s="45">
        <f t="shared" si="7"/>
        <v>3171.773555005213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2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4"/>
        <v>3484.9120894959351</v>
      </c>
      <c r="Z88" s="24">
        <v>158589</v>
      </c>
      <c r="AA88" s="24">
        <v>3172</v>
      </c>
    </row>
    <row r="89" spans="1:27" x14ac:dyDescent="0.2">
      <c r="A89" s="11">
        <v>43939</v>
      </c>
      <c r="B89" s="49">
        <f t="shared" si="5"/>
        <v>194030.21957556481</v>
      </c>
      <c r="D89" s="45">
        <f t="shared" si="0"/>
        <v>194030.21957556481</v>
      </c>
      <c r="E89" s="45">
        <f t="shared" si="7"/>
        <v>3880.6043915112964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2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4"/>
        <v>4263.7118245154788</v>
      </c>
      <c r="Z89" s="24">
        <v>194030</v>
      </c>
      <c r="AA89" s="24">
        <v>3881</v>
      </c>
    </row>
    <row r="90" spans="1:27" x14ac:dyDescent="0.2">
      <c r="A90" s="11">
        <v>43940</v>
      </c>
      <c r="B90" s="49">
        <f t="shared" si="5"/>
        <v>237392.26937643104</v>
      </c>
      <c r="D90" s="45">
        <f t="shared" si="0"/>
        <v>237392.26937643104</v>
      </c>
      <c r="E90" s="45">
        <f t="shared" si="7"/>
        <v>4747.8453875286204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2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4"/>
        <v>5216.5746027954083</v>
      </c>
      <c r="Z90" s="24">
        <v>237392</v>
      </c>
      <c r="AA90" s="24">
        <v>4748</v>
      </c>
    </row>
    <row r="91" spans="1:27" x14ac:dyDescent="0.2">
      <c r="A91" s="11">
        <v>43941</v>
      </c>
      <c r="B91" s="49">
        <f t="shared" si="5"/>
        <v>290444.90947321011</v>
      </c>
      <c r="D91" s="45">
        <f t="shared" si="0"/>
        <v>290444.90947321011</v>
      </c>
      <c r="E91" s="45">
        <f t="shared" si="7"/>
        <v>5808.898189464202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2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4"/>
        <v>6382.382760176888</v>
      </c>
      <c r="Z91" s="24">
        <v>290445</v>
      </c>
      <c r="AA91" s="24">
        <v>5809</v>
      </c>
    </row>
    <row r="92" spans="1:27" x14ac:dyDescent="0.2">
      <c r="A92" s="11">
        <v>43942</v>
      </c>
      <c r="B92" s="49">
        <f t="shared" si="5"/>
        <v>355353.80179181404</v>
      </c>
      <c r="D92" s="45">
        <f t="shared" si="0"/>
        <v>355353.80179181404</v>
      </c>
      <c r="E92" s="45">
        <f t="shared" si="7"/>
        <v>7107.0760358362813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2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4"/>
        <v>7808.7089733508055</v>
      </c>
      <c r="Z92" s="24">
        <v>355354</v>
      </c>
      <c r="AA92" s="24">
        <v>7107</v>
      </c>
    </row>
    <row r="93" spans="1:27" x14ac:dyDescent="0.2">
      <c r="A93" s="11">
        <v>43943</v>
      </c>
      <c r="B93" s="49">
        <f t="shared" si="5"/>
        <v>434768.59235346067</v>
      </c>
      <c r="D93" s="45">
        <f t="shared" si="0"/>
        <v>434768.59235346067</v>
      </c>
      <c r="E93" s="45">
        <f t="shared" si="7"/>
        <v>8695.3718470692129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2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4"/>
        <v>9553.8020134180388</v>
      </c>
      <c r="Z93" s="24">
        <v>434769</v>
      </c>
      <c r="AA93" s="24">
        <v>8695</v>
      </c>
    </row>
    <row r="94" spans="1:27" x14ac:dyDescent="0.2">
      <c r="A94" s="11">
        <v>43944</v>
      </c>
      <c r="B94" s="49">
        <f t="shared" si="5"/>
        <v>531931.0724801257</v>
      </c>
      <c r="D94" s="45">
        <f t="shared" si="0"/>
        <v>531931.0724801257</v>
      </c>
      <c r="E94" s="45">
        <f t="shared" si="7"/>
        <v>10638.621449602515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2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4"/>
        <v>11688.892782282004</v>
      </c>
      <c r="Z94" s="24">
        <v>531931</v>
      </c>
      <c r="AA94" s="24">
        <v>10639</v>
      </c>
    </row>
    <row r="95" spans="1:27" x14ac:dyDescent="0.2">
      <c r="A95" s="11">
        <v>43945</v>
      </c>
      <c r="B95" s="49">
        <f t="shared" si="5"/>
        <v>650807.511964484</v>
      </c>
      <c r="D95" s="45">
        <f t="shared" si="0"/>
        <v>650807.511964484</v>
      </c>
      <c r="E95" s="45">
        <f t="shared" si="7"/>
        <v>13016.15023928968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2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4"/>
        <v>14301.140914705813</v>
      </c>
      <c r="Z95" s="24">
        <v>650808</v>
      </c>
      <c r="AA95" s="24">
        <v>13016</v>
      </c>
    </row>
    <row r="96" spans="1:27" x14ac:dyDescent="0.2">
      <c r="A96" s="11">
        <v>43946</v>
      </c>
      <c r="B96" s="49">
        <f t="shared" si="5"/>
        <v>796250.56617693068</v>
      </c>
      <c r="D96" s="45">
        <f t="shared" si="0"/>
        <v>796250.56617693068</v>
      </c>
      <c r="E96" s="45">
        <f t="shared" si="7"/>
        <v>15925.011323538614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2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4"/>
        <v>17497.179241656391</v>
      </c>
      <c r="Z96" s="24">
        <v>796251</v>
      </c>
      <c r="AA96" s="24">
        <v>15925</v>
      </c>
    </row>
    <row r="97" spans="1:27" x14ac:dyDescent="0.2">
      <c r="A97" s="11">
        <v>43947</v>
      </c>
      <c r="B97" s="49">
        <f t="shared" si="5"/>
        <v>974197.36632001598</v>
      </c>
      <c r="D97" s="45">
        <f t="shared" si="0"/>
        <v>974197.36632001598</v>
      </c>
      <c r="E97" s="45">
        <f t="shared" si="7"/>
        <v>19483.947326400321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2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4"/>
        <v>21407.469636823742</v>
      </c>
      <c r="Z97" s="24">
        <v>974197</v>
      </c>
      <c r="AA97" s="24">
        <v>19484</v>
      </c>
    </row>
    <row r="98" spans="1:27" x14ac:dyDescent="0.2">
      <c r="A98" s="11">
        <v>43948</v>
      </c>
      <c r="B98" s="49">
        <f t="shared" si="5"/>
        <v>1191911.8790729621</v>
      </c>
      <c r="D98" s="45">
        <f t="shared" si="0"/>
        <v>1191911.8790729621</v>
      </c>
      <c r="E98" s="45">
        <f t="shared" si="7"/>
        <v>23838.237581459241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2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4"/>
        <v>26191.641063825962</v>
      </c>
      <c r="Z98" s="24">
        <v>1191912</v>
      </c>
      <c r="AA98" s="24">
        <v>23838</v>
      </c>
    </row>
    <row r="99" spans="1:27" x14ac:dyDescent="0.2">
      <c r="A99" s="11">
        <v>43949</v>
      </c>
      <c r="B99" s="49">
        <f t="shared" si="5"/>
        <v>1458281.4289897867</v>
      </c>
      <c r="D99" s="45">
        <f t="shared" si="0"/>
        <v>1458281.4289897867</v>
      </c>
      <c r="E99" s="45">
        <f t="shared" si="7"/>
        <v>29165.628579795735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2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4"/>
        <v>32044.959289421662</v>
      </c>
      <c r="Z99" s="24">
        <v>1458281</v>
      </c>
      <c r="AA99" s="24">
        <v>29166</v>
      </c>
    </row>
    <row r="100" spans="1:27" x14ac:dyDescent="0.2">
      <c r="A100" s="11">
        <v>43950</v>
      </c>
      <c r="B100" s="49">
        <f t="shared" si="5"/>
        <v>1784179.487992431</v>
      </c>
      <c r="D100" s="45">
        <f t="shared" si="0"/>
        <v>1784179.487992431</v>
      </c>
      <c r="E100" s="45">
        <f t="shared" si="7"/>
        <v>35683.589759848619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2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4"/>
        <v>39206.398010883931</v>
      </c>
      <c r="Z100" s="24">
        <v>1784179</v>
      </c>
      <c r="AA100" s="24">
        <v>35684</v>
      </c>
    </row>
    <row r="101" spans="1:27" x14ac:dyDescent="0.2">
      <c r="A101" s="11">
        <v>43951</v>
      </c>
      <c r="B101" s="49">
        <f t="shared" si="5"/>
        <v>2182909.5413895096</v>
      </c>
      <c r="D101" s="45">
        <f t="shared" si="0"/>
        <v>2182909.5413895096</v>
      </c>
      <c r="E101" s="45">
        <f t="shared" si="7"/>
        <v>43658.190827790189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2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4"/>
        <v>47968.29004534697</v>
      </c>
      <c r="Z101" s="24">
        <v>2182910</v>
      </c>
      <c r="AA101" s="24">
        <v>43658</v>
      </c>
    </row>
    <row r="102" spans="1:27" x14ac:dyDescent="0.2">
      <c r="A102" s="11">
        <v>43952</v>
      </c>
      <c r="B102" s="49">
        <f t="shared" si="5"/>
        <v>2670748.1494763005</v>
      </c>
      <c r="D102" s="45">
        <f t="shared" si="0"/>
        <v>2670748.1494763005</v>
      </c>
      <c r="E102" s="45">
        <f t="shared" si="7"/>
        <v>53414.962989526008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2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4"/>
        <v>58688.284555545244</v>
      </c>
      <c r="Z102" s="24">
        <v>2670748</v>
      </c>
      <c r="AA102" s="24">
        <v>53415</v>
      </c>
    </row>
    <row r="103" spans="1:27" x14ac:dyDescent="0.2">
      <c r="A103" s="11">
        <v>43953</v>
      </c>
      <c r="B103" s="49">
        <f t="shared" si="5"/>
        <v>3267609.3730346286</v>
      </c>
      <c r="D103" s="45">
        <f t="shared" si="0"/>
        <v>3267609.3730346286</v>
      </c>
      <c r="E103" s="45">
        <f t="shared" si="7"/>
        <v>65352.18746069257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2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4"/>
        <v>71803.973299155201</v>
      </c>
      <c r="Z103" s="24">
        <v>3267609</v>
      </c>
      <c r="AA103" s="24">
        <v>65352</v>
      </c>
    </row>
    <row r="104" spans="1:27" x14ac:dyDescent="0.2">
      <c r="A104" s="11">
        <v>43954</v>
      </c>
      <c r="B104" s="49">
        <f t="shared" si="5"/>
        <v>3997857.6852472718</v>
      </c>
      <c r="D104" s="45">
        <f t="shared" si="0"/>
        <v>3997857.6852472718</v>
      </c>
      <c r="E104" s="45">
        <f t="shared" si="7"/>
        <v>79957.153704945435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2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4"/>
        <v>87850.805115215218</v>
      </c>
      <c r="Z104" s="24">
        <v>3997858</v>
      </c>
      <c r="AA104" s="24">
        <v>79957</v>
      </c>
    </row>
    <row r="105" spans="1:27" x14ac:dyDescent="0.2">
      <c r="A105" s="11">
        <v>43955</v>
      </c>
      <c r="B105" s="49">
        <f t="shared" si="5"/>
        <v>4891302.553905759</v>
      </c>
      <c r="D105" s="45">
        <f t="shared" si="0"/>
        <v>4891302.553905759</v>
      </c>
      <c r="E105" s="45">
        <f t="shared" si="7"/>
        <v>97826.051078115182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2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4"/>
        <v>107483.77974796662</v>
      </c>
      <c r="Z105" s="24">
        <v>4891303</v>
      </c>
      <c r="AA105" s="24">
        <v>97826</v>
      </c>
    </row>
    <row r="106" spans="1:27" x14ac:dyDescent="0.2">
      <c r="A106" s="11">
        <v>43956</v>
      </c>
      <c r="B106" s="49">
        <f t="shared" si="5"/>
        <v>5984415.2937538158</v>
      </c>
      <c r="D106" s="45">
        <f t="shared" si="0"/>
        <v>5984415.2937538158</v>
      </c>
      <c r="E106" s="45">
        <f t="shared" si="7"/>
        <v>119688.30587507632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2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4"/>
        <v>131504.35160476697</v>
      </c>
      <c r="Z106" s="24">
        <v>5984415</v>
      </c>
      <c r="AA106" s="24">
        <v>119688</v>
      </c>
    </row>
    <row r="107" spans="1:27" x14ac:dyDescent="0.2">
      <c r="A107" s="11">
        <v>43957</v>
      </c>
      <c r="B107" s="49">
        <f t="shared" si="5"/>
        <v>7321817.8620983716</v>
      </c>
      <c r="D107" s="45">
        <f t="shared" si="0"/>
        <v>7321817.8620983716</v>
      </c>
      <c r="E107" s="45">
        <f t="shared" si="7"/>
        <v>146436.35724196743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2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4"/>
        <v>160893.05590060688</v>
      </c>
      <c r="Z107" s="24">
        <v>7321818</v>
      </c>
      <c r="AA107" s="24">
        <v>146436</v>
      </c>
    </row>
    <row r="108" spans="1:27" x14ac:dyDescent="0.2">
      <c r="A108" s="11">
        <v>43958</v>
      </c>
      <c r="B108" s="49">
        <f t="shared" si="5"/>
        <v>8958104.3718166985</v>
      </c>
      <c r="D108" s="45">
        <f t="shared" si="0"/>
        <v>8958104.3718166985</v>
      </c>
      <c r="E108" s="45">
        <f t="shared" si="7"/>
        <v>179162.08743633397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2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4"/>
        <v>196849.58671652508</v>
      </c>
      <c r="Z108" s="24">
        <v>8958104</v>
      </c>
      <c r="AA108" s="24">
        <v>179162</v>
      </c>
    </row>
    <row r="109" spans="1:27" x14ac:dyDescent="0.2">
      <c r="A109" s="11">
        <v>43959</v>
      </c>
      <c r="B109" s="49">
        <f t="shared" si="5"/>
        <v>10960069.677745732</v>
      </c>
      <c r="D109" s="45">
        <f t="shared" si="0"/>
        <v>10960069.677745732</v>
      </c>
      <c r="E109" s="45">
        <f t="shared" si="7"/>
        <v>219201.39355491463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2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4"/>
        <v>240841.71486419509</v>
      </c>
      <c r="Z109" s="24">
        <v>10960070</v>
      </c>
      <c r="AA109" s="24">
        <v>219201</v>
      </c>
    </row>
    <row r="110" spans="1:27" x14ac:dyDescent="0.2">
      <c r="A110" s="11">
        <v>43960</v>
      </c>
      <c r="B110" s="49">
        <f t="shared" si="5"/>
        <v>13409436.009582965</v>
      </c>
      <c r="D110" s="45">
        <f t="shared" si="0"/>
        <v>13409436.009582965</v>
      </c>
      <c r="E110" s="45">
        <f t="shared" si="7"/>
        <v>268188.72019165929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2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4"/>
        <v>294665.2448321316</v>
      </c>
      <c r="Z110" s="24">
        <v>13409436</v>
      </c>
      <c r="AA110" s="24">
        <v>268189</v>
      </c>
    </row>
    <row r="111" spans="1:27" x14ac:dyDescent="0.2">
      <c r="A111" s="11">
        <v>43961</v>
      </c>
      <c r="B111" s="49">
        <f t="shared" si="5"/>
        <v>16406188.955185937</v>
      </c>
      <c r="D111" s="45">
        <f t="shared" si="0"/>
        <v>16406188.955185937</v>
      </c>
      <c r="E111" s="45">
        <f t="shared" si="7"/>
        <v>328123.77910371876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2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4"/>
        <v>360517.29549772042</v>
      </c>
      <c r="Z111" s="24">
        <v>16406189</v>
      </c>
      <c r="AA111" s="24">
        <v>328124</v>
      </c>
    </row>
    <row r="112" spans="1:27" x14ac:dyDescent="0.2">
      <c r="A112" s="11">
        <v>43962</v>
      </c>
      <c r="B112" s="49">
        <f t="shared" si="5"/>
        <v>20072658.972451147</v>
      </c>
      <c r="D112" s="45">
        <f t="shared" si="0"/>
        <v>20072658.972451147</v>
      </c>
      <c r="E112" s="45">
        <f t="shared" si="7"/>
        <v>401453.17944902292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2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4"/>
        <v>441086.04337682942</v>
      </c>
      <c r="Z112" s="24">
        <v>20072659</v>
      </c>
      <c r="AA112" s="24">
        <v>401453</v>
      </c>
    </row>
    <row r="113" spans="1:27" x14ac:dyDescent="0.2">
      <c r="A113" s="11">
        <v>43963</v>
      </c>
      <c r="B113" s="49">
        <f t="shared" si="5"/>
        <v>24558515.041176863</v>
      </c>
      <c r="D113" s="45">
        <f t="shared" si="0"/>
        <v>24558515.041176863</v>
      </c>
      <c r="E113" s="45">
        <f t="shared" si="7"/>
        <v>491170.30082353728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2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4"/>
        <v>539660.34476120933</v>
      </c>
      <c r="Z113" s="24">
        <v>24558515</v>
      </c>
      <c r="AA113" s="24">
        <v>491170</v>
      </c>
    </row>
    <row r="114" spans="1:27" x14ac:dyDescent="0.2">
      <c r="A114" s="11">
        <v>43964</v>
      </c>
      <c r="B114" s="49">
        <f t="shared" si="5"/>
        <v>30046874.30078233</v>
      </c>
      <c r="D114" s="45">
        <f t="shared" si="0"/>
        <v>30046874.30078233</v>
      </c>
      <c r="E114" s="45">
        <f t="shared" si="7"/>
        <v>600937.4860156466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2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4"/>
        <v>660264.1263949275</v>
      </c>
      <c r="Z114" s="24">
        <v>30046874</v>
      </c>
      <c r="AA114" s="24">
        <v>600937</v>
      </c>
    </row>
    <row r="115" spans="1:27" x14ac:dyDescent="0.2">
      <c r="A115" s="11">
        <v>43965</v>
      </c>
      <c r="B115" s="49">
        <f t="shared" si="5"/>
        <v>36761777.075416774</v>
      </c>
      <c r="D115" s="45">
        <f t="shared" si="0"/>
        <v>36761777.075416774</v>
      </c>
      <c r="E115" s="45">
        <f t="shared" si="7"/>
        <v>735235.5415083355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2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4"/>
        <v>807820.56245420431</v>
      </c>
      <c r="Z115" s="24">
        <v>36761777</v>
      </c>
      <c r="AA115" s="24">
        <v>735236</v>
      </c>
    </row>
    <row r="116" spans="1:27" x14ac:dyDescent="0.2">
      <c r="A116" s="11">
        <v>43966</v>
      </c>
      <c r="B116" s="49">
        <f t="shared" si="5"/>
        <v>44977332.424472891</v>
      </c>
      <c r="D116" s="45">
        <f t="shared" si="0"/>
        <v>44977332.424472891</v>
      </c>
      <c r="E116" s="45">
        <f t="shared" si="7"/>
        <v>899546.64848945779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2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4"/>
        <v>988353.04134858621</v>
      </c>
      <c r="Z116" s="24">
        <v>44977332</v>
      </c>
      <c r="AA116" s="24">
        <v>899547</v>
      </c>
    </row>
    <row r="117" spans="1:27" x14ac:dyDescent="0.2">
      <c r="A117" s="11">
        <v>43967</v>
      </c>
      <c r="B117" s="49">
        <f t="shared" si="5"/>
        <v>55028907.549040347</v>
      </c>
      <c r="D117" s="45">
        <f t="shared" si="0"/>
        <v>55028907.549040347</v>
      </c>
      <c r="E117" s="45">
        <f t="shared" si="7"/>
        <v>1100578.1509808069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2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4"/>
        <v>1209231.0788795862</v>
      </c>
      <c r="Z117" s="24">
        <v>55028908</v>
      </c>
      <c r="AA117" s="24">
        <v>1100578</v>
      </c>
    </row>
    <row r="118" spans="1:27" x14ac:dyDescent="0.2">
      <c r="A118" s="11">
        <v>43968</v>
      </c>
      <c r="B118" s="49">
        <f t="shared" si="5"/>
        <v>67326817.817082182</v>
      </c>
      <c r="D118" s="45">
        <f t="shared" si="0"/>
        <v>67326817.817082182</v>
      </c>
      <c r="E118" s="45">
        <f t="shared" si="7"/>
        <v>1346536.3563416437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2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4"/>
        <v>1479471.1278767791</v>
      </c>
      <c r="Z118" s="24">
        <v>67326818</v>
      </c>
      <c r="AA118" s="24">
        <v>1346536</v>
      </c>
    </row>
    <row r="119" spans="1:27" x14ac:dyDescent="0.2">
      <c r="A119" s="11">
        <v>43969</v>
      </c>
      <c r="B119" s="49">
        <f t="shared" si="5"/>
        <v>82373076.24787882</v>
      </c>
      <c r="D119" s="45">
        <f t="shared" si="0"/>
        <v>82373076.24787882</v>
      </c>
      <c r="E119" s="45">
        <f t="shared" si="7"/>
        <v>1647461.5249575765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2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4"/>
        <v>1810104.6899330574</v>
      </c>
      <c r="Z119" s="24">
        <v>82373076</v>
      </c>
      <c r="AA119" s="24">
        <v>1647462</v>
      </c>
    </row>
    <row r="120" spans="1:27" x14ac:dyDescent="0.2">
      <c r="A120" s="11">
        <v>43970</v>
      </c>
      <c r="B120" s="49">
        <f t="shared" si="5"/>
        <v>100781886.18647714</v>
      </c>
      <c r="D120" s="45">
        <f t="shared" si="0"/>
        <v>100781886.18647714</v>
      </c>
      <c r="E120" s="45">
        <f t="shared" si="7"/>
        <v>2015637.7237295429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2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4"/>
        <v>2214628.5263059014</v>
      </c>
      <c r="Z120" s="24">
        <v>100781886</v>
      </c>
      <c r="AA120" s="24">
        <v>2015638</v>
      </c>
    </row>
    <row r="121" spans="1:27" x14ac:dyDescent="0.2">
      <c r="A121" s="11">
        <v>43971</v>
      </c>
      <c r="B121" s="49">
        <f t="shared" si="5"/>
        <v>123304713.69964871</v>
      </c>
      <c r="D121" s="45">
        <f t="shared" si="0"/>
        <v>123304713.69964871</v>
      </c>
      <c r="E121" s="45">
        <f t="shared" si="7"/>
        <v>2466094.2739929743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2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4"/>
        <v>2709555.7152064438</v>
      </c>
      <c r="Z121" s="24">
        <v>123304714</v>
      </c>
      <c r="AA121" s="24">
        <v>2466094</v>
      </c>
    </row>
    <row r="122" spans="1:27" x14ac:dyDescent="0.2">
      <c r="A122" s="11">
        <v>43972</v>
      </c>
      <c r="B122" s="49">
        <f t="shared" si="5"/>
        <v>150860963.17368197</v>
      </c>
      <c r="D122" s="45">
        <f t="shared" si="0"/>
        <v>150860963.17368197</v>
      </c>
      <c r="E122" s="45">
        <f t="shared" si="7"/>
        <v>3017219.2634736397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2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4"/>
        <v>3315089.6976961391</v>
      </c>
      <c r="Z122" s="24">
        <v>150860963</v>
      </c>
      <c r="AA122" s="24">
        <v>3017219</v>
      </c>
    </row>
    <row r="123" spans="1:27" x14ac:dyDescent="0.2">
      <c r="A123" s="11">
        <v>43973</v>
      </c>
      <c r="B123" s="49">
        <f t="shared" si="5"/>
        <v>184575508.32264632</v>
      </c>
      <c r="D123" s="45">
        <f t="shared" si="0"/>
        <v>184575508.32264632</v>
      </c>
      <c r="E123" s="45">
        <f t="shared" si="7"/>
        <v>3691510.1664529266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2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4"/>
        <v>4055948.9419233678</v>
      </c>
      <c r="Z123" s="24">
        <v>184575508</v>
      </c>
      <c r="AA123" s="24">
        <v>3691510</v>
      </c>
    </row>
    <row r="124" spans="1:27" x14ac:dyDescent="0.2">
      <c r="A124" s="11">
        <v>43974</v>
      </c>
      <c r="B124" s="49">
        <f t="shared" si="5"/>
        <v>225824610.66049019</v>
      </c>
      <c r="D124" s="45">
        <f t="shared" si="0"/>
        <v>225824610.66049019</v>
      </c>
      <c r="E124" s="45">
        <f t="shared" si="7"/>
        <v>4516492.2132098041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2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4"/>
        <v>4962376.0902714487</v>
      </c>
      <c r="Z124" s="24">
        <v>225824611</v>
      </c>
      <c r="AA124" s="24">
        <v>4516492</v>
      </c>
    </row>
    <row r="125" spans="1:27" x14ac:dyDescent="0.2">
      <c r="A125" s="11">
        <v>43975</v>
      </c>
      <c r="B125" s="49">
        <f t="shared" si="5"/>
        <v>276292099.87501347</v>
      </c>
      <c r="D125" s="45">
        <f t="shared" si="0"/>
        <v>276292099.87501347</v>
      </c>
      <c r="E125" s="45">
        <f t="shared" si="7"/>
        <v>5525841.9975002697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2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4"/>
        <v>6071372.4148030691</v>
      </c>
      <c r="Z125" s="24">
        <v>276292100</v>
      </c>
      <c r="AA125" s="24">
        <v>5525842</v>
      </c>
    </row>
    <row r="126" spans="1:27" x14ac:dyDescent="0.2">
      <c r="A126" s="11">
        <v>43976</v>
      </c>
      <c r="B126" s="49">
        <f t="shared" si="5"/>
        <v>338038109.44287056</v>
      </c>
      <c r="D126" s="45">
        <f t="shared" si="0"/>
        <v>338038109.44287056</v>
      </c>
      <c r="E126" s="45">
        <f t="shared" si="7"/>
        <v>6760762.188857411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2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4"/>
        <v>7428208.2497452311</v>
      </c>
      <c r="Z126" s="24">
        <v>338038109</v>
      </c>
      <c r="AA126" s="24">
        <v>6760762</v>
      </c>
    </row>
    <row r="127" spans="1:27" x14ac:dyDescent="0.2">
      <c r="A127" s="11">
        <v>43977</v>
      </c>
      <c r="B127" s="49">
        <f t="shared" si="5"/>
        <v>413583173.34227961</v>
      </c>
      <c r="D127" s="45">
        <f t="shared" si="0"/>
        <v>413583173.34227961</v>
      </c>
      <c r="E127" s="45">
        <f t="shared" si="7"/>
        <v>8271663.4668455925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2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4"/>
        <v>9088270.9807272349</v>
      </c>
      <c r="Z127" s="24">
        <v>413583173</v>
      </c>
      <c r="AA127" s="24">
        <v>8271663</v>
      </c>
    </row>
    <row r="128" spans="1:27" x14ac:dyDescent="0.2">
      <c r="A128" s="11">
        <v>43978</v>
      </c>
      <c r="B128" s="49">
        <f t="shared" si="5"/>
        <v>506011116.77551329</v>
      </c>
      <c r="D128" s="45">
        <f t="shared" si="0"/>
        <v>506011116.77551329</v>
      </c>
      <c r="E128" s="45">
        <f t="shared" si="7"/>
        <v>10120222.335510267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2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4"/>
        <v>11119326.028054824</v>
      </c>
      <c r="Z128" s="24">
        <v>506011117</v>
      </c>
      <c r="AA128" s="24">
        <v>10120222</v>
      </c>
    </row>
    <row r="129" spans="1:27" x14ac:dyDescent="0.2">
      <c r="A129" s="11">
        <v>43979</v>
      </c>
      <c r="B129" s="49">
        <f t="shared" si="5"/>
        <v>619094941.00355625</v>
      </c>
      <c r="D129" s="45">
        <f t="shared" si="0"/>
        <v>619094941.00355625</v>
      </c>
      <c r="E129" s="45">
        <f t="shared" si="7"/>
        <v>12381898.820071125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2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4"/>
        <v>13604283.129532767</v>
      </c>
      <c r="Z129" s="24">
        <v>619094941</v>
      </c>
      <c r="AA129" s="24">
        <v>12381899</v>
      </c>
    </row>
    <row r="130" spans="1:27" x14ac:dyDescent="0.2">
      <c r="A130" s="11">
        <v>43980</v>
      </c>
      <c r="B130" s="49">
        <f t="shared" si="5"/>
        <v>757450841.03801298</v>
      </c>
      <c r="D130" s="45">
        <f t="shared" si="0"/>
        <v>757450841.03801298</v>
      </c>
      <c r="E130" s="45">
        <f t="shared" si="7"/>
        <v>15149016.820760259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2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4"/>
        <v>16644580.683744997</v>
      </c>
      <c r="Z130" s="24">
        <v>757450841</v>
      </c>
      <c r="AA130" s="24">
        <v>15149017</v>
      </c>
    </row>
    <row r="131" spans="1:27" x14ac:dyDescent="0.2">
      <c r="A131" s="11">
        <v>43981</v>
      </c>
      <c r="B131" s="49">
        <f t="shared" si="5"/>
        <v>926726643.34677148</v>
      </c>
      <c r="D131" s="45">
        <f t="shared" si="0"/>
        <v>926726643.34677148</v>
      </c>
      <c r="E131" s="45">
        <f t="shared" si="7"/>
        <v>18534532.866935428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2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4"/>
        <v>20364326.686793417</v>
      </c>
      <c r="Z131" s="24">
        <v>926726643</v>
      </c>
      <c r="AA131" s="24">
        <v>18534533</v>
      </c>
    </row>
    <row r="132" spans="1:27" x14ac:dyDescent="0.2">
      <c r="A132" s="11">
        <v>43982</v>
      </c>
      <c r="B132" s="49">
        <f t="shared" ref="B132:B133" si="8">D132</f>
        <v>1133832355.7893758</v>
      </c>
      <c r="D132" s="45">
        <f t="shared" ref="D132:D133" si="9">B131*EXP(0.2017)</f>
        <v>1133832355.7893758</v>
      </c>
      <c r="E132" s="45">
        <f t="shared" si="7"/>
        <v>22676647.115787517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2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4"/>
        <v>24915364.92343485</v>
      </c>
      <c r="Z132" s="24">
        <v>1133832356</v>
      </c>
      <c r="AA132" s="24">
        <v>22676647</v>
      </c>
    </row>
    <row r="133" spans="1:27" x14ac:dyDescent="0.2">
      <c r="A133" s="11">
        <v>43983</v>
      </c>
      <c r="B133" s="49">
        <f t="shared" si="8"/>
        <v>1387222241.0614738</v>
      </c>
      <c r="D133" s="45">
        <f t="shared" si="9"/>
        <v>1387222241.0614738</v>
      </c>
      <c r="E133" s="45">
        <f t="shared" si="7"/>
        <v>27744444.821229476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2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4"/>
        <v>30483473.315325752</v>
      </c>
      <c r="Z133" s="24">
        <v>1387222241</v>
      </c>
      <c r="AA133" s="24">
        <v>27744445</v>
      </c>
    </row>
  </sheetData>
  <mergeCells count="11">
    <mergeCell ref="V74:W74"/>
    <mergeCell ref="X75:Y75"/>
    <mergeCell ref="Z76:AA76"/>
    <mergeCell ref="P71:Q71"/>
    <mergeCell ref="R72:S72"/>
    <mergeCell ref="T73:U73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45"/>
  <sheetViews>
    <sheetView topLeftCell="A17" workbookViewId="0">
      <selection activeCell="C35" sqref="C35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35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>L35-L34</f>
        <v>1469</v>
      </c>
      <c r="N35" s="41">
        <f>M35/M34</f>
        <v>1.1603475513428121</v>
      </c>
    </row>
    <row r="36" spans="1:14" x14ac:dyDescent="0.2">
      <c r="A36" s="11"/>
      <c r="B36" s="47"/>
      <c r="C36" s="67"/>
      <c r="E36" s="16"/>
      <c r="H36" s="47"/>
      <c r="K36" s="11">
        <v>43926</v>
      </c>
      <c r="L36" s="47">
        <v>15512</v>
      </c>
      <c r="M36" s="16">
        <f>L36-L35</f>
        <v>1494</v>
      </c>
      <c r="N36" s="41">
        <f>M36/M35</f>
        <v>1.0170183798502384</v>
      </c>
    </row>
    <row r="37" spans="1:14" x14ac:dyDescent="0.2">
      <c r="A37" s="11"/>
      <c r="B37" s="47"/>
      <c r="C37" s="67"/>
      <c r="E37" s="16"/>
      <c r="H37" s="47"/>
      <c r="K37" s="11"/>
      <c r="L37" s="47"/>
      <c r="M37" s="16"/>
      <c r="N37" s="41"/>
    </row>
    <row r="39" spans="1:14" x14ac:dyDescent="0.2">
      <c r="M39" t="s">
        <v>12</v>
      </c>
      <c r="N39" s="42">
        <f>AVERAGE(N2:N33)</f>
        <v>1.6685984975576009</v>
      </c>
    </row>
    <row r="40" spans="1:14" x14ac:dyDescent="0.2">
      <c r="A40" s="11">
        <v>43926</v>
      </c>
      <c r="B40">
        <v>15512</v>
      </c>
      <c r="C40" s="67">
        <v>0.15</v>
      </c>
      <c r="D40" t="s">
        <v>74</v>
      </c>
      <c r="E40" s="16">
        <f>B40*EXP(C40)</f>
        <v>18022.372773201128</v>
      </c>
    </row>
    <row r="41" spans="1:14" x14ac:dyDescent="0.2">
      <c r="A41" s="11">
        <v>43926</v>
      </c>
      <c r="B41">
        <v>15512</v>
      </c>
      <c r="C41" s="67">
        <f>AVERAGE(C1:C32)</f>
        <v>0.19225937499999998</v>
      </c>
      <c r="D41" t="s">
        <v>74</v>
      </c>
      <c r="E41" s="16">
        <f>B41*EXP(C41)</f>
        <v>18800.308756898972</v>
      </c>
    </row>
    <row r="42" spans="1:14" x14ac:dyDescent="0.2">
      <c r="A42" s="11">
        <v>43926</v>
      </c>
      <c r="B42">
        <v>15512</v>
      </c>
      <c r="C42" s="67">
        <v>0.10639999999999999</v>
      </c>
      <c r="D42" t="s">
        <v>74</v>
      </c>
      <c r="E42" s="16">
        <f>B42*EXP(C42)</f>
        <v>17253.480960659112</v>
      </c>
    </row>
    <row r="43" spans="1:14" x14ac:dyDescent="0.2">
      <c r="A43" s="11">
        <v>43926</v>
      </c>
      <c r="B43">
        <v>15512</v>
      </c>
      <c r="C43">
        <v>0.14499999999999999</v>
      </c>
      <c r="D43" t="s">
        <v>74</v>
      </c>
      <c r="E43" s="16">
        <f>B43*EXP(C43)</f>
        <v>17932.485813997551</v>
      </c>
    </row>
    <row r="44" spans="1:14" x14ac:dyDescent="0.2">
      <c r="A44" s="11">
        <v>43926</v>
      </c>
      <c r="B44">
        <v>15512</v>
      </c>
      <c r="C44" s="67">
        <v>0.28000000000000003</v>
      </c>
      <c r="D44" t="s">
        <v>74</v>
      </c>
      <c r="E44" s="16">
        <f>B44*EXP(C44)</f>
        <v>20524.389648978322</v>
      </c>
    </row>
    <row r="45" spans="1:14" x14ac:dyDescent="0.2">
      <c r="A45" s="11">
        <v>43926</v>
      </c>
      <c r="B45">
        <v>15512</v>
      </c>
      <c r="C45" s="67">
        <v>0.11</v>
      </c>
      <c r="D45" t="s">
        <v>74</v>
      </c>
      <c r="E45" s="16">
        <f>B45*EXP(C45)</f>
        <v>17315.705428958012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36"/>
  <sheetViews>
    <sheetView topLeftCell="A7" zoomScaleNormal="100" workbookViewId="0">
      <selection activeCell="C35" sqref="C35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35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/>
      <c r="B36" s="6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S140"/>
  <sheetViews>
    <sheetView zoomScale="90" zoomScaleNormal="90" workbookViewId="0">
      <pane ySplit="1" topLeftCell="A53" activePane="bottomLeft" state="frozen"/>
      <selection pane="bottomLeft" activeCell="B74" sqref="B74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13" max="13" width="11.33203125" bestFit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19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19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19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19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19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19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19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19" x14ac:dyDescent="0.2">
      <c r="A72" s="11">
        <v>43925</v>
      </c>
      <c r="B72" s="20">
        <v>3630</v>
      </c>
      <c r="C72" s="17">
        <f t="shared" ref="C72:C132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19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19" x14ac:dyDescent="0.2">
      <c r="A74" s="11">
        <v>43927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</row>
    <row r="75" spans="1:19" x14ac:dyDescent="0.2">
      <c r="A75" s="11">
        <v>43928</v>
      </c>
      <c r="B75" s="20">
        <f t="shared" ref="B72:B127" si="5">C75</f>
        <v>0</v>
      </c>
      <c r="C75" s="17">
        <f t="shared" si="4"/>
        <v>0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</row>
    <row r="76" spans="1:19" x14ac:dyDescent="0.2">
      <c r="A76" s="11">
        <v>43929</v>
      </c>
      <c r="B76" s="20">
        <f t="shared" si="5"/>
        <v>0</v>
      </c>
      <c r="C76" s="17">
        <f t="shared" si="4"/>
        <v>0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</row>
    <row r="77" spans="1:19" x14ac:dyDescent="0.2">
      <c r="A77" s="11">
        <v>43930</v>
      </c>
      <c r="B77" s="20">
        <f t="shared" si="5"/>
        <v>0</v>
      </c>
      <c r="C77" s="17">
        <f t="shared" si="4"/>
        <v>0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</row>
    <row r="78" spans="1:19" x14ac:dyDescent="0.2">
      <c r="A78" s="11">
        <v>43931</v>
      </c>
      <c r="B78" s="20">
        <f t="shared" si="5"/>
        <v>0</v>
      </c>
      <c r="C78" s="17">
        <f t="shared" si="4"/>
        <v>0</v>
      </c>
      <c r="D78" s="33">
        <v>347376</v>
      </c>
      <c r="E78" s="24">
        <v>2295</v>
      </c>
      <c r="F78" s="24">
        <v>2701</v>
      </c>
      <c r="G78" s="60">
        <v>2872</v>
      </c>
      <c r="H78" s="24">
        <v>3061</v>
      </c>
      <c r="I78" s="24">
        <v>3478</v>
      </c>
      <c r="J78" s="24">
        <v>3666</v>
      </c>
      <c r="K78" s="24">
        <v>3848</v>
      </c>
      <c r="L78" s="24">
        <v>4197</v>
      </c>
      <c r="M78" s="24">
        <v>12739</v>
      </c>
      <c r="N78" s="24">
        <v>12681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</row>
    <row r="79" spans="1:19" x14ac:dyDescent="0.2">
      <c r="A79" s="11">
        <v>43932</v>
      </c>
      <c r="B79" s="20">
        <f t="shared" si="5"/>
        <v>0</v>
      </c>
      <c r="C79" s="17">
        <f t="shared" si="4"/>
        <v>0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</row>
    <row r="80" spans="1:19" x14ac:dyDescent="0.2">
      <c r="A80" s="11">
        <v>43933</v>
      </c>
      <c r="B80" s="20">
        <f t="shared" si="5"/>
        <v>0</v>
      </c>
      <c r="C80" s="17">
        <f t="shared" si="4"/>
        <v>0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</row>
    <row r="81" spans="1:19" x14ac:dyDescent="0.2">
      <c r="A81" s="11">
        <v>43934</v>
      </c>
      <c r="B81" s="20">
        <f t="shared" si="5"/>
        <v>0</v>
      </c>
      <c r="C81" s="17">
        <f t="shared" si="4"/>
        <v>0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</row>
    <row r="82" spans="1:19" x14ac:dyDescent="0.2">
      <c r="A82" s="11">
        <v>43935</v>
      </c>
      <c r="B82" s="20">
        <f t="shared" si="5"/>
        <v>0</v>
      </c>
      <c r="C82" s="17">
        <f t="shared" si="4"/>
        <v>0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</row>
    <row r="83" spans="1:19" x14ac:dyDescent="0.2">
      <c r="A83" s="11">
        <v>43936</v>
      </c>
      <c r="B83" s="20">
        <f t="shared" si="5"/>
        <v>0</v>
      </c>
      <c r="C83" s="17">
        <f t="shared" si="4"/>
        <v>0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</row>
    <row r="84" spans="1:19" x14ac:dyDescent="0.2">
      <c r="A84" s="11">
        <v>43937</v>
      </c>
      <c r="B84" s="20">
        <f t="shared" si="5"/>
        <v>0</v>
      </c>
      <c r="C84" s="17">
        <f t="shared" si="4"/>
        <v>0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</row>
    <row r="85" spans="1:19" x14ac:dyDescent="0.2">
      <c r="A85" s="11">
        <v>43938</v>
      </c>
      <c r="B85" s="20">
        <f t="shared" si="5"/>
        <v>0</v>
      </c>
      <c r="C85" s="17">
        <f t="shared" si="4"/>
        <v>0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</row>
    <row r="86" spans="1:19" x14ac:dyDescent="0.2">
      <c r="A86" s="11">
        <v>43939</v>
      </c>
      <c r="B86" s="20">
        <f t="shared" si="5"/>
        <v>0</v>
      </c>
      <c r="C86" s="17">
        <f t="shared" si="4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</row>
    <row r="87" spans="1:19" x14ac:dyDescent="0.2">
      <c r="A87" s="11">
        <v>43940</v>
      </c>
      <c r="B87" s="20">
        <f t="shared" si="5"/>
        <v>0</v>
      </c>
      <c r="C87" s="17">
        <f t="shared" si="4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</row>
    <row r="88" spans="1:19" x14ac:dyDescent="0.2">
      <c r="A88" s="11">
        <v>43941</v>
      </c>
      <c r="B88" s="20">
        <f t="shared" si="5"/>
        <v>0</v>
      </c>
      <c r="C88" s="17">
        <f t="shared" si="4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</row>
    <row r="89" spans="1:19" x14ac:dyDescent="0.2">
      <c r="A89" s="11">
        <v>43942</v>
      </c>
      <c r="B89" s="20">
        <f t="shared" si="5"/>
        <v>0</v>
      </c>
      <c r="C89" s="17">
        <f t="shared" si="4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</row>
    <row r="90" spans="1:19" x14ac:dyDescent="0.2">
      <c r="A90" s="11">
        <v>43943</v>
      </c>
      <c r="B90" s="20">
        <f t="shared" si="5"/>
        <v>0</v>
      </c>
      <c r="C90" s="17">
        <f t="shared" si="4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</row>
    <row r="91" spans="1:19" x14ac:dyDescent="0.2">
      <c r="A91" s="11">
        <v>43944</v>
      </c>
      <c r="B91" s="20">
        <f t="shared" si="5"/>
        <v>0</v>
      </c>
      <c r="C91" s="17">
        <f t="shared" si="4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</row>
    <row r="92" spans="1:19" x14ac:dyDescent="0.2">
      <c r="A92" s="11">
        <v>43945</v>
      </c>
      <c r="B92" s="20">
        <f t="shared" si="5"/>
        <v>0</v>
      </c>
      <c r="C92" s="17">
        <f t="shared" si="4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</row>
    <row r="93" spans="1:19" x14ac:dyDescent="0.2">
      <c r="A93" s="11">
        <v>43946</v>
      </c>
      <c r="B93" s="20">
        <f t="shared" si="5"/>
        <v>0</v>
      </c>
      <c r="C93" s="17">
        <f t="shared" si="4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</row>
    <row r="94" spans="1:19" x14ac:dyDescent="0.2">
      <c r="A94" s="11">
        <v>43947</v>
      </c>
      <c r="B94" s="20">
        <f t="shared" si="5"/>
        <v>0</v>
      </c>
      <c r="C94" s="17">
        <f t="shared" si="4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</row>
    <row r="95" spans="1:19" x14ac:dyDescent="0.2">
      <c r="A95" s="11">
        <v>43948</v>
      </c>
      <c r="B95" s="20">
        <f t="shared" si="5"/>
        <v>0</v>
      </c>
      <c r="C95" s="17">
        <f t="shared" si="4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</row>
    <row r="96" spans="1:19" x14ac:dyDescent="0.2">
      <c r="A96" s="11">
        <v>43949</v>
      </c>
      <c r="B96" s="20">
        <f t="shared" si="5"/>
        <v>0</v>
      </c>
      <c r="C96" s="17">
        <f t="shared" si="4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</row>
    <row r="97" spans="1:19" x14ac:dyDescent="0.2">
      <c r="A97" s="11">
        <v>43950</v>
      </c>
      <c r="B97" s="20">
        <f t="shared" si="5"/>
        <v>0</v>
      </c>
      <c r="C97" s="17">
        <f t="shared" si="4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</row>
    <row r="98" spans="1:19" x14ac:dyDescent="0.2">
      <c r="A98" s="11">
        <v>43951</v>
      </c>
      <c r="B98" s="20">
        <f t="shared" si="5"/>
        <v>0</v>
      </c>
      <c r="C98" s="17">
        <f t="shared" si="4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</row>
    <row r="99" spans="1:19" x14ac:dyDescent="0.2">
      <c r="A99" s="11">
        <v>43952</v>
      </c>
      <c r="B99" s="20">
        <f t="shared" si="5"/>
        <v>0</v>
      </c>
      <c r="C99" s="17">
        <f t="shared" si="4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</row>
    <row r="100" spans="1:19" x14ac:dyDescent="0.2">
      <c r="A100" s="11">
        <v>43953</v>
      </c>
      <c r="B100" s="20">
        <f t="shared" si="5"/>
        <v>0</v>
      </c>
      <c r="C100" s="17">
        <f t="shared" si="4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</row>
    <row r="101" spans="1:19" x14ac:dyDescent="0.2">
      <c r="A101" s="11">
        <v>43954</v>
      </c>
      <c r="B101" s="20">
        <f t="shared" si="5"/>
        <v>0</v>
      </c>
      <c r="C101" s="17">
        <f t="shared" si="4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</row>
    <row r="102" spans="1:19" x14ac:dyDescent="0.2">
      <c r="A102" s="11">
        <v>43955</v>
      </c>
      <c r="B102" s="20">
        <f t="shared" si="5"/>
        <v>0</v>
      </c>
      <c r="C102" s="17">
        <f t="shared" si="4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</row>
    <row r="103" spans="1:19" x14ac:dyDescent="0.2">
      <c r="A103" s="11">
        <v>43956</v>
      </c>
      <c r="B103" s="20">
        <f t="shared" si="5"/>
        <v>0</v>
      </c>
      <c r="C103" s="17">
        <f t="shared" si="4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</row>
    <row r="104" spans="1:19" x14ac:dyDescent="0.2">
      <c r="A104" s="11">
        <v>43957</v>
      </c>
      <c r="B104" s="20">
        <f t="shared" si="5"/>
        <v>0</v>
      </c>
      <c r="C104" s="17">
        <f t="shared" si="4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</row>
    <row r="105" spans="1:19" x14ac:dyDescent="0.2">
      <c r="A105" s="11">
        <v>43958</v>
      </c>
      <c r="B105" s="20">
        <f t="shared" si="5"/>
        <v>0</v>
      </c>
      <c r="C105" s="17">
        <f t="shared" si="4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</row>
    <row r="106" spans="1:19" x14ac:dyDescent="0.2">
      <c r="A106" s="11">
        <v>43959</v>
      </c>
      <c r="B106" s="20">
        <f t="shared" si="5"/>
        <v>0</v>
      </c>
      <c r="C106" s="17">
        <f t="shared" si="4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</row>
    <row r="107" spans="1:19" x14ac:dyDescent="0.2">
      <c r="A107" s="11">
        <v>43960</v>
      </c>
      <c r="B107" s="20">
        <f t="shared" si="5"/>
        <v>0</v>
      </c>
      <c r="C107" s="17">
        <f t="shared" si="4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</row>
    <row r="108" spans="1:19" x14ac:dyDescent="0.2">
      <c r="A108" s="11">
        <v>43961</v>
      </c>
      <c r="B108" s="20">
        <f t="shared" si="5"/>
        <v>0</v>
      </c>
      <c r="C108" s="17">
        <f t="shared" si="4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</row>
    <row r="109" spans="1:19" x14ac:dyDescent="0.2">
      <c r="A109" s="11">
        <v>43962</v>
      </c>
      <c r="B109" s="20">
        <f t="shared" si="5"/>
        <v>0</v>
      </c>
      <c r="C109" s="17">
        <f t="shared" si="4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</row>
    <row r="110" spans="1:19" x14ac:dyDescent="0.2">
      <c r="A110" s="11">
        <v>43963</v>
      </c>
      <c r="B110" s="20">
        <f t="shared" si="5"/>
        <v>0</v>
      </c>
      <c r="C110" s="17">
        <f t="shared" si="4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</row>
    <row r="111" spans="1:19" x14ac:dyDescent="0.2">
      <c r="A111" s="11">
        <v>43964</v>
      </c>
      <c r="B111" s="20">
        <f t="shared" si="5"/>
        <v>0</v>
      </c>
      <c r="C111" s="17">
        <f t="shared" si="4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</row>
    <row r="112" spans="1:19" x14ac:dyDescent="0.2">
      <c r="A112" s="11">
        <v>43965</v>
      </c>
      <c r="B112" s="20">
        <f t="shared" si="5"/>
        <v>0</v>
      </c>
      <c r="C112" s="17">
        <f t="shared" si="4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</row>
    <row r="113" spans="1:19" x14ac:dyDescent="0.2">
      <c r="A113" s="11">
        <v>43966</v>
      </c>
      <c r="B113" s="20">
        <f t="shared" si="5"/>
        <v>0</v>
      </c>
      <c r="C113" s="17">
        <f t="shared" si="4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</row>
    <row r="114" spans="1:19" x14ac:dyDescent="0.2">
      <c r="A114" s="11">
        <v>43967</v>
      </c>
      <c r="B114" s="20">
        <f t="shared" si="5"/>
        <v>0</v>
      </c>
      <c r="C114" s="17">
        <f t="shared" si="4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</row>
    <row r="115" spans="1:19" x14ac:dyDescent="0.2">
      <c r="A115" s="11">
        <v>43968</v>
      </c>
      <c r="B115" s="20">
        <f t="shared" si="5"/>
        <v>0</v>
      </c>
      <c r="C115" s="17">
        <f t="shared" si="4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</row>
    <row r="116" spans="1:19" x14ac:dyDescent="0.2">
      <c r="A116" s="11">
        <v>43969</v>
      </c>
      <c r="B116" s="20">
        <f t="shared" si="5"/>
        <v>0</v>
      </c>
      <c r="C116" s="17">
        <f t="shared" si="4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</row>
    <row r="117" spans="1:19" x14ac:dyDescent="0.2">
      <c r="A117" s="11">
        <v>43970</v>
      </c>
      <c r="B117" s="20">
        <f t="shared" si="5"/>
        <v>0</v>
      </c>
      <c r="C117" s="17">
        <f t="shared" si="4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</row>
    <row r="118" spans="1:19" x14ac:dyDescent="0.2">
      <c r="A118" s="11">
        <v>43971</v>
      </c>
      <c r="B118" s="20">
        <f t="shared" si="5"/>
        <v>0</v>
      </c>
      <c r="C118" s="17">
        <f t="shared" si="4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</row>
    <row r="119" spans="1:19" x14ac:dyDescent="0.2">
      <c r="A119" s="11">
        <v>43972</v>
      </c>
      <c r="B119" s="20">
        <f t="shared" si="5"/>
        <v>0</v>
      </c>
      <c r="C119" s="17">
        <f t="shared" si="4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</row>
    <row r="120" spans="1:19" x14ac:dyDescent="0.2">
      <c r="A120" s="11">
        <v>43973</v>
      </c>
      <c r="B120" s="20">
        <f t="shared" si="5"/>
        <v>0</v>
      </c>
      <c r="C120" s="17">
        <f t="shared" si="4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</row>
    <row r="121" spans="1:19" x14ac:dyDescent="0.2">
      <c r="A121" s="11">
        <v>43974</v>
      </c>
      <c r="B121" s="20">
        <f t="shared" si="5"/>
        <v>0</v>
      </c>
      <c r="C121" s="17">
        <f t="shared" si="4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</row>
    <row r="122" spans="1:19" x14ac:dyDescent="0.2">
      <c r="A122" s="11">
        <v>43975</v>
      </c>
      <c r="B122" s="20">
        <f t="shared" si="5"/>
        <v>0</v>
      </c>
      <c r="C122" s="17">
        <f t="shared" si="4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</row>
    <row r="123" spans="1:19" x14ac:dyDescent="0.2">
      <c r="A123" s="11">
        <v>43976</v>
      </c>
      <c r="B123" s="20">
        <f t="shared" si="5"/>
        <v>0</v>
      </c>
      <c r="C123" s="17">
        <f t="shared" si="4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</row>
    <row r="124" spans="1:19" x14ac:dyDescent="0.2">
      <c r="A124" s="11">
        <v>43977</v>
      </c>
      <c r="B124" s="20">
        <f t="shared" si="5"/>
        <v>0</v>
      </c>
      <c r="C124" s="17">
        <f t="shared" si="4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</row>
    <row r="125" spans="1:19" x14ac:dyDescent="0.2">
      <c r="A125" s="11">
        <v>43978</v>
      </c>
      <c r="B125" s="20">
        <f t="shared" si="5"/>
        <v>0</v>
      </c>
      <c r="C125" s="17">
        <f t="shared" si="4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</row>
    <row r="126" spans="1:19" x14ac:dyDescent="0.2">
      <c r="A126" s="11">
        <v>43979</v>
      </c>
      <c r="B126" s="20">
        <f t="shared" si="5"/>
        <v>0</v>
      </c>
      <c r="C126" s="17">
        <f t="shared" si="4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</row>
    <row r="127" spans="1:19" x14ac:dyDescent="0.2">
      <c r="A127" s="11">
        <v>43980</v>
      </c>
      <c r="B127" s="20">
        <f t="shared" si="5"/>
        <v>0</v>
      </c>
      <c r="C127" s="17">
        <f t="shared" si="4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</row>
    <row r="128" spans="1:19" x14ac:dyDescent="0.2">
      <c r="A128" s="11">
        <v>43981</v>
      </c>
      <c r="B128" s="20">
        <f t="shared" ref="B128:B132" si="6">C128</f>
        <v>0</v>
      </c>
      <c r="C128" s="17">
        <f t="shared" si="4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</row>
    <row r="129" spans="1:19" x14ac:dyDescent="0.2">
      <c r="A129" s="11">
        <v>43982</v>
      </c>
      <c r="B129" s="20">
        <f t="shared" si="6"/>
        <v>0</v>
      </c>
      <c r="C129" s="17">
        <f t="shared" si="4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</row>
    <row r="130" spans="1:19" x14ac:dyDescent="0.2">
      <c r="A130" s="11">
        <v>43983</v>
      </c>
      <c r="B130" s="20">
        <f t="shared" si="6"/>
        <v>0</v>
      </c>
      <c r="C130" s="17">
        <f t="shared" si="4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</row>
    <row r="131" spans="1:19" x14ac:dyDescent="0.2">
      <c r="A131" s="11">
        <v>43984</v>
      </c>
      <c r="B131" s="20">
        <f t="shared" si="6"/>
        <v>0</v>
      </c>
      <c r="C131" s="17">
        <f t="shared" si="4"/>
        <v>0</v>
      </c>
      <c r="O131" s="24">
        <v>14072312</v>
      </c>
      <c r="P131" s="82">
        <v>14724238</v>
      </c>
      <c r="Q131" s="65">
        <v>14475202</v>
      </c>
      <c r="R131" s="24">
        <v>13484415</v>
      </c>
      <c r="S131" s="24">
        <v>13571802</v>
      </c>
    </row>
    <row r="132" spans="1:19" x14ac:dyDescent="0.2">
      <c r="A132" s="11">
        <v>43985</v>
      </c>
      <c r="B132" s="20">
        <f t="shared" si="6"/>
        <v>0</v>
      </c>
      <c r="C132" s="17">
        <f t="shared" si="4"/>
        <v>0</v>
      </c>
      <c r="O132" s="82">
        <v>16187012</v>
      </c>
      <c r="P132" s="82">
        <v>16936905</v>
      </c>
      <c r="Q132" s="86">
        <v>16650446</v>
      </c>
      <c r="R132" s="82">
        <v>15510770</v>
      </c>
      <c r="S132" s="24">
        <v>15611288</v>
      </c>
    </row>
    <row r="133" spans="1:19" x14ac:dyDescent="0.2">
      <c r="A133" s="11"/>
      <c r="C133" s="29"/>
    </row>
    <row r="134" spans="1:19" x14ac:dyDescent="0.2">
      <c r="A134" s="11"/>
      <c r="C134" s="29"/>
    </row>
    <row r="135" spans="1:19" x14ac:dyDescent="0.2">
      <c r="A135" s="11"/>
      <c r="C135" s="29"/>
    </row>
    <row r="136" spans="1:19" x14ac:dyDescent="0.2">
      <c r="A136" s="11"/>
      <c r="C136" s="29"/>
    </row>
    <row r="137" spans="1:19" x14ac:dyDescent="0.2">
      <c r="A137" s="11"/>
      <c r="C137" s="29"/>
    </row>
    <row r="138" spans="1:19" x14ac:dyDescent="0.2">
      <c r="A138" s="11"/>
      <c r="C138" s="29"/>
    </row>
    <row r="139" spans="1:19" x14ac:dyDescent="0.2">
      <c r="A139" s="11"/>
      <c r="C139" s="29"/>
    </row>
    <row r="140" spans="1:19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 death rate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2020-04-06T00:44:30Z</dcterms:modified>
</cp:coreProperties>
</file>