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7317A700-B23E-7844-B7D3-2282A36E67BE}" xr6:coauthVersionLast="45" xr6:coauthVersionMax="45" xr10:uidLastSave="{00000000-0000-0000-0000-000000000000}"/>
  <bookViews>
    <workbookView xWindow="1060" yWindow="4900" windowWidth="36020" windowHeight="14820" firstSheet="2" activeTab="4" xr2:uid="{A5CB126D-F2C1-CC4E-886A-16083F7D0908}"/>
  </bookViews>
  <sheets>
    <sheet name="World" sheetId="1" r:id="rId1"/>
    <sheet name="Projections vs Actuals" sheetId="4" r:id="rId2"/>
    <sheet name="USA" sheetId="7" r:id="rId3"/>
    <sheet name="USA with variable death rate" sheetId="12" r:id="rId4"/>
    <sheet name="Canada" sheetId="2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5" l="1"/>
  <c r="C79" i="5"/>
  <c r="O38" i="10"/>
  <c r="N35" i="10"/>
  <c r="O35" i="10" s="1"/>
  <c r="E34" i="10"/>
  <c r="C40" i="14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82" i="9"/>
  <c r="R58" i="9"/>
  <c r="D83" i="2"/>
  <c r="D82" i="2"/>
  <c r="D83" i="9"/>
  <c r="D82" i="9"/>
  <c r="D81" i="2"/>
  <c r="N45" i="13"/>
  <c r="M41" i="13"/>
  <c r="N41" i="13" s="1"/>
  <c r="E40" i="13"/>
  <c r="C58" i="7"/>
  <c r="B59" i="7"/>
  <c r="B60" i="7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58" i="7"/>
  <c r="D23" i="12"/>
  <c r="G2" i="1"/>
  <c r="H2" i="1" s="1"/>
  <c r="E2" i="1"/>
  <c r="F2" i="1" s="1"/>
  <c r="C33" i="11"/>
  <c r="D78" i="5"/>
  <c r="E78" i="5"/>
  <c r="F78" i="5"/>
  <c r="G78" i="5"/>
  <c r="H78" i="5"/>
  <c r="I78" i="5"/>
  <c r="J78" i="5"/>
  <c r="K78" i="5"/>
  <c r="L78" i="5"/>
  <c r="M78" i="5"/>
  <c r="N78" i="5"/>
  <c r="C78" i="5"/>
  <c r="F26" i="10"/>
  <c r="N34" i="10"/>
  <c r="O34" i="10" s="1"/>
  <c r="M40" i="13"/>
  <c r="N40" i="13" s="1"/>
  <c r="E33" i="10"/>
  <c r="C39" i="14"/>
  <c r="D81" i="9"/>
  <c r="E39" i="13"/>
  <c r="D22" i="12"/>
  <c r="G3" i="1"/>
  <c r="H3" i="1" s="1"/>
  <c r="E3" i="1"/>
  <c r="F3" i="1" s="1"/>
  <c r="C32" i="11"/>
  <c r="C77" i="5"/>
  <c r="N33" i="10"/>
  <c r="O33" i="10" s="1"/>
  <c r="E32" i="10"/>
  <c r="C38" i="14"/>
  <c r="D80" i="9"/>
  <c r="M39" i="13"/>
  <c r="N39" i="13" s="1"/>
  <c r="E38" i="13"/>
  <c r="D21" i="12"/>
  <c r="G4" i="1"/>
  <c r="H4" i="1" s="1"/>
  <c r="E4" i="1"/>
  <c r="F4" i="1" s="1"/>
  <c r="C31" i="11"/>
  <c r="N32" i="10"/>
  <c r="O32" i="10" s="1"/>
  <c r="C76" i="5"/>
  <c r="E31" i="10"/>
  <c r="C37" i="14"/>
  <c r="M38" i="13"/>
  <c r="N38" i="13" s="1"/>
  <c r="E37" i="13"/>
  <c r="D79" i="9"/>
  <c r="D20" i="12"/>
  <c r="G5" i="1"/>
  <c r="H5" i="1" s="1"/>
  <c r="E5" i="1"/>
  <c r="F5" i="1" s="1"/>
  <c r="E78" i="9"/>
  <c r="S33" i="9"/>
  <c r="C75" i="5"/>
  <c r="R54" i="9"/>
  <c r="D78" i="9"/>
  <c r="E44" i="10"/>
  <c r="D79" i="2"/>
  <c r="D78" i="2"/>
  <c r="E53" i="13"/>
  <c r="D28" i="12"/>
  <c r="C30" i="11"/>
  <c r="N31" i="10"/>
  <c r="N30" i="10"/>
  <c r="E30" i="10"/>
  <c r="C36" i="14"/>
  <c r="E52" i="13"/>
  <c r="M37" i="13"/>
  <c r="N37" i="13" s="1"/>
  <c r="E36" i="13"/>
  <c r="D77" i="2"/>
  <c r="D19" i="12"/>
  <c r="G6" i="1"/>
  <c r="H6" i="1" s="1"/>
  <c r="E6" i="1"/>
  <c r="F6" i="1" s="1"/>
  <c r="C29" i="11"/>
  <c r="E43" i="10"/>
  <c r="E42" i="10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18" i="12"/>
  <c r="G7" i="1"/>
  <c r="H7" i="1" s="1"/>
  <c r="E7" i="1"/>
  <c r="F7" i="1" s="1"/>
  <c r="D17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E51" i="13"/>
  <c r="C34" i="14"/>
  <c r="E34" i="13"/>
  <c r="G8" i="1"/>
  <c r="H8" i="1" s="1"/>
  <c r="E8" i="1"/>
  <c r="F8" i="1" s="1"/>
  <c r="D75" i="9"/>
  <c r="E75" i="9"/>
  <c r="M35" i="13"/>
  <c r="E50" i="13"/>
  <c r="E49" i="13"/>
  <c r="D75" i="2"/>
  <c r="D16" i="12"/>
  <c r="C27" i="11"/>
  <c r="N28" i="10"/>
  <c r="E27" i="10"/>
  <c r="M34" i="13"/>
  <c r="C33" i="14"/>
  <c r="E33" i="13"/>
  <c r="G9" i="1"/>
  <c r="H9" i="1" s="1"/>
  <c r="E9" i="1"/>
  <c r="F9" i="1" s="1"/>
  <c r="O30" i="10" l="1"/>
  <c r="O31" i="10"/>
  <c r="O29" i="10"/>
  <c r="N35" i="13"/>
  <c r="N27" i="10"/>
  <c r="N26" i="10"/>
  <c r="C71" i="5"/>
  <c r="C26" i="11"/>
  <c r="E26" i="10"/>
  <c r="E74" i="9"/>
  <c r="E46" i="13"/>
  <c r="M33" i="13"/>
  <c r="C32" i="14"/>
  <c r="E32" i="13"/>
  <c r="D15" i="12"/>
  <c r="H10" i="1"/>
  <c r="G10" i="1"/>
  <c r="E10" i="1"/>
  <c r="F10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O11" i="10" s="1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14" i="12"/>
  <c r="D73" i="9"/>
  <c r="E73" i="9" s="1"/>
  <c r="D74" i="2"/>
  <c r="E48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C47" i="13"/>
  <c r="E47" i="13" s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37" i="11"/>
  <c r="C70" i="5"/>
  <c r="C25" i="11"/>
  <c r="E25" i="10"/>
  <c r="G11" i="1"/>
  <c r="H11" i="1" s="1"/>
  <c r="E11" i="1"/>
  <c r="F11" i="1" s="1"/>
  <c r="E41" i="10"/>
  <c r="D3" i="12"/>
  <c r="D4" i="12"/>
  <c r="D5" i="12"/>
  <c r="D6" i="12"/>
  <c r="D7" i="12"/>
  <c r="D8" i="12"/>
  <c r="D9" i="12"/>
  <c r="D10" i="12"/>
  <c r="D11" i="12"/>
  <c r="D12" i="12"/>
  <c r="D13" i="12"/>
  <c r="D2" i="12"/>
  <c r="C2" i="12"/>
  <c r="C24" i="11"/>
  <c r="E24" i="10"/>
  <c r="G12" i="1"/>
  <c r="H12" i="1" s="1"/>
  <c r="E12" i="1"/>
  <c r="F12" i="1" s="1"/>
  <c r="C68" i="5"/>
  <c r="E40" i="10"/>
  <c r="E39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38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13" i="1"/>
  <c r="H13" i="1" s="1"/>
  <c r="E13" i="1"/>
  <c r="F13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14" i="1"/>
  <c r="H14" i="1" s="1"/>
  <c r="E14" i="1"/>
  <c r="F14" i="1" s="1"/>
  <c r="G15" i="1"/>
  <c r="H15" i="1" s="1"/>
  <c r="E15" i="1"/>
  <c r="F15" i="1" s="1"/>
  <c r="G16" i="1"/>
  <c r="H16" i="1" s="1"/>
  <c r="E16" i="1"/>
  <c r="F16" i="1" s="1"/>
  <c r="D67" i="9"/>
  <c r="E67" i="9" s="1"/>
  <c r="D68" i="9"/>
  <c r="D69" i="9" s="1"/>
  <c r="D70" i="9" s="1"/>
  <c r="D71" i="9" s="1"/>
  <c r="D72" i="9" s="1"/>
  <c r="D74" i="9" s="1"/>
  <c r="D66" i="2"/>
  <c r="B31" i="4"/>
  <c r="G17" i="1"/>
  <c r="H17" i="1" s="1"/>
  <c r="E17" i="1"/>
  <c r="F17" i="1" s="1"/>
  <c r="G18" i="1"/>
  <c r="H18" i="1" s="1"/>
  <c r="E18" i="1"/>
  <c r="F18" i="1" s="1"/>
  <c r="G19" i="1"/>
  <c r="H19" i="1" s="1"/>
  <c r="E19" i="1"/>
  <c r="F19" i="1" s="1"/>
  <c r="D65" i="2"/>
  <c r="B27" i="8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C63" i="5"/>
  <c r="C62" i="5"/>
  <c r="C61" i="5"/>
  <c r="D64" i="2"/>
  <c r="D63" i="2"/>
  <c r="G20" i="1"/>
  <c r="H20" i="1" s="1"/>
  <c r="E20" i="1"/>
  <c r="F20" i="1" s="1"/>
  <c r="D62" i="2"/>
  <c r="G21" i="1"/>
  <c r="H21" i="1" s="1"/>
  <c r="E21" i="1"/>
  <c r="F21" i="1" s="1"/>
  <c r="C60" i="5"/>
  <c r="C57" i="5"/>
  <c r="C59" i="5"/>
  <c r="C58" i="5"/>
  <c r="G22" i="1"/>
  <c r="H22" i="1" s="1"/>
  <c r="E22" i="1"/>
  <c r="F22" i="1" s="1"/>
  <c r="C36" i="7"/>
  <c r="D61" i="2"/>
  <c r="G23" i="1"/>
  <c r="H23" i="1" s="1"/>
  <c r="F23" i="1"/>
  <c r="E23" i="1"/>
  <c r="D59" i="2"/>
  <c r="G24" i="1"/>
  <c r="H24" i="1" s="1"/>
  <c r="E24" i="1"/>
  <c r="F24" i="1" s="1"/>
  <c r="O3" i="10" l="1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25" i="1"/>
  <c r="H25" i="1" s="1"/>
  <c r="E25" i="1"/>
  <c r="F25" i="1" s="1"/>
  <c r="R13" i="5"/>
  <c r="D58" i="2"/>
  <c r="C65" i="5" l="1"/>
  <c r="C66" i="5" s="1"/>
  <c r="G26" i="1"/>
  <c r="H26" i="1" s="1"/>
  <c r="E26" i="1"/>
  <c r="F26" i="1" s="1"/>
  <c r="Q13" i="5"/>
  <c r="D57" i="2"/>
  <c r="D56" i="2"/>
  <c r="D55" i="2"/>
  <c r="D54" i="2"/>
  <c r="D53" i="2"/>
  <c r="D60" i="2"/>
  <c r="C59" i="7" l="1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C60" i="7" l="1"/>
  <c r="R55" i="9"/>
  <c r="G27" i="1"/>
  <c r="H27" i="1" s="1"/>
  <c r="E27" i="1"/>
  <c r="F27" i="1" s="1"/>
  <c r="G28" i="1"/>
  <c r="H28" i="1" s="1"/>
  <c r="E28" i="1"/>
  <c r="F28" i="1" s="1"/>
  <c r="G29" i="1"/>
  <c r="H29" i="1" s="1"/>
  <c r="E29" i="1"/>
  <c r="F29" i="1" s="1"/>
  <c r="G30" i="1"/>
  <c r="H30" i="1" s="1"/>
  <c r="E30" i="1"/>
  <c r="F30" i="1" s="1"/>
  <c r="G31" i="1"/>
  <c r="H31" i="1" s="1"/>
  <c r="E31" i="1"/>
  <c r="F31" i="1" s="1"/>
  <c r="G32" i="1"/>
  <c r="H32" i="1" s="1"/>
  <c r="E32" i="1"/>
  <c r="F32" i="1" s="1"/>
  <c r="G33" i="1"/>
  <c r="H33" i="1" s="1"/>
  <c r="E33" i="1"/>
  <c r="F33" i="1" s="1"/>
  <c r="E34" i="1"/>
  <c r="F34" i="1"/>
  <c r="G34" i="1"/>
  <c r="H34" i="1"/>
  <c r="G35" i="1"/>
  <c r="H35" i="1" s="1"/>
  <c r="E35" i="1"/>
  <c r="F35" i="1" s="1"/>
  <c r="G36" i="1"/>
  <c r="H36" i="1" s="1"/>
  <c r="E36" i="1"/>
  <c r="F36" i="1" s="1"/>
  <c r="G37" i="1"/>
  <c r="H37" i="1" s="1"/>
  <c r="E37" i="1"/>
  <c r="F37" i="1" s="1"/>
  <c r="G38" i="1"/>
  <c r="H38" i="1" s="1"/>
  <c r="E38" i="1"/>
  <c r="F38" i="1" s="1"/>
  <c r="C61" i="7" l="1"/>
  <c r="G39" i="1"/>
  <c r="H39" i="1" s="1"/>
  <c r="E39" i="1"/>
  <c r="F39" i="1" s="1"/>
  <c r="E62" i="1"/>
  <c r="F62" i="1" s="1"/>
  <c r="G62" i="1"/>
  <c r="H62" i="1" s="1"/>
  <c r="G63" i="1"/>
  <c r="H63" i="1" s="1"/>
  <c r="E63" i="1"/>
  <c r="F63" i="1" s="1"/>
  <c r="G65" i="1"/>
  <c r="H65" i="1" s="1"/>
  <c r="E65" i="1"/>
  <c r="F65" i="1" s="1"/>
  <c r="G66" i="1"/>
  <c r="H66" i="1" s="1"/>
  <c r="E66" i="1"/>
  <c r="F66" i="1" s="1"/>
  <c r="G70" i="1"/>
  <c r="H70" i="1" s="1"/>
  <c r="E70" i="1"/>
  <c r="F70" i="1" s="1"/>
  <c r="E74" i="1"/>
  <c r="F74" i="1"/>
  <c r="G74" i="1"/>
  <c r="H74" i="1" s="1"/>
  <c r="E76" i="1"/>
  <c r="F76" i="1" s="1"/>
  <c r="G76" i="1"/>
  <c r="H76" i="1" s="1"/>
  <c r="G77" i="1"/>
  <c r="H77" i="1" s="1"/>
  <c r="E77" i="1"/>
  <c r="F77" i="1" s="1"/>
  <c r="G81" i="1"/>
  <c r="H81" i="1" s="1"/>
  <c r="E81" i="1"/>
  <c r="F81" i="1" s="1"/>
  <c r="G40" i="1"/>
  <c r="H40" i="1" s="1"/>
  <c r="G41" i="1"/>
  <c r="H41" i="1" s="1"/>
  <c r="F75" i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4" i="1"/>
  <c r="F64" i="1" s="1"/>
  <c r="E67" i="1"/>
  <c r="F67" i="1" s="1"/>
  <c r="E68" i="1"/>
  <c r="F68" i="1" s="1"/>
  <c r="E69" i="1"/>
  <c r="F69" i="1" s="1"/>
  <c r="E71" i="1"/>
  <c r="F71" i="1" s="1"/>
  <c r="E72" i="1"/>
  <c r="F72" i="1" s="1"/>
  <c r="E73" i="1"/>
  <c r="F73" i="1" s="1"/>
  <c r="E75" i="1"/>
  <c r="E78" i="1"/>
  <c r="F78" i="1" s="1"/>
  <c r="E79" i="1"/>
  <c r="F79" i="1" s="1"/>
  <c r="E80" i="1"/>
  <c r="F80" i="1" s="1"/>
  <c r="G44" i="1"/>
  <c r="H44" i="1" s="1"/>
  <c r="G54" i="1"/>
  <c r="H54" i="1" s="1"/>
  <c r="G57" i="1"/>
  <c r="H57" i="1" s="1"/>
  <c r="G72" i="1"/>
  <c r="H72" i="1" s="1"/>
  <c r="E40" i="1"/>
  <c r="F40" i="1" s="1"/>
  <c r="G42" i="1"/>
  <c r="H42" i="1" s="1"/>
  <c r="G43" i="1"/>
  <c r="H43" i="1" s="1"/>
  <c r="G45" i="1"/>
  <c r="H45" i="1" s="1"/>
  <c r="G46" i="1"/>
  <c r="H46" i="1" s="1"/>
  <c r="G71" i="1"/>
  <c r="H71" i="1" s="1"/>
  <c r="G73" i="1"/>
  <c r="H73" i="1" s="1"/>
  <c r="G75" i="1"/>
  <c r="H75" i="1" s="1"/>
  <c r="G78" i="1"/>
  <c r="H78" i="1" s="1"/>
  <c r="G79" i="1"/>
  <c r="H79" i="1" s="1"/>
  <c r="G80" i="1"/>
  <c r="H80" i="1" s="1"/>
  <c r="G69" i="1"/>
  <c r="H69" i="1" s="1"/>
  <c r="G68" i="1"/>
  <c r="H68" i="1" s="1"/>
  <c r="G67" i="1"/>
  <c r="H67" i="1" s="1"/>
  <c r="G64" i="1"/>
  <c r="H64" i="1" s="1"/>
  <c r="G49" i="1"/>
  <c r="H49" i="1" s="1"/>
  <c r="G50" i="1"/>
  <c r="H50" i="1" s="1"/>
  <c r="G51" i="1"/>
  <c r="H51" i="1" s="1"/>
  <c r="G52" i="1"/>
  <c r="H52" i="1" s="1"/>
  <c r="G53" i="1"/>
  <c r="H53" i="1" s="1"/>
  <c r="G55" i="1"/>
  <c r="H55" i="1" s="1"/>
  <c r="G56" i="1"/>
  <c r="H56" i="1" s="1"/>
  <c r="G58" i="1"/>
  <c r="H58" i="1" s="1"/>
  <c r="G59" i="1"/>
  <c r="H59" i="1" s="1"/>
  <c r="G60" i="1"/>
  <c r="H60" i="1" s="1"/>
  <c r="G61" i="1"/>
  <c r="H61" i="1" s="1"/>
  <c r="G48" i="1"/>
  <c r="H48" i="1" s="1"/>
  <c r="G47" i="1"/>
  <c r="H47" i="1" s="1"/>
  <c r="C62" i="7" l="1"/>
  <c r="R56" i="9"/>
  <c r="E80" i="9"/>
  <c r="D67" i="2"/>
  <c r="C63" i="7" l="1"/>
  <c r="E81" i="9"/>
  <c r="D68" i="2"/>
  <c r="C64" i="7" l="1"/>
  <c r="R57" i="9"/>
  <c r="C72" i="5"/>
  <c r="D69" i="2"/>
  <c r="C65" i="7" l="1"/>
  <c r="B82" i="9"/>
  <c r="D70" i="2"/>
  <c r="C66" i="7" l="1"/>
  <c r="B83" i="9"/>
  <c r="D84" i="9" s="1"/>
  <c r="C74" i="5"/>
  <c r="D71" i="2"/>
  <c r="C67" i="7" l="1"/>
  <c r="B84" i="9"/>
  <c r="D85" i="9" s="1"/>
  <c r="D72" i="2"/>
  <c r="C68" i="7" l="1"/>
  <c r="B85" i="9"/>
  <c r="D86" i="9" s="1"/>
  <c r="C69" i="7" l="1"/>
  <c r="B86" i="9"/>
  <c r="D87" i="9" s="1"/>
  <c r="C70" i="7" l="1"/>
  <c r="B87" i="9"/>
  <c r="D88" i="9" s="1"/>
  <c r="C71" i="7" l="1"/>
  <c r="B88" i="9"/>
  <c r="D89" i="9" s="1"/>
  <c r="C72" i="7" l="1"/>
  <c r="B89" i="9"/>
  <c r="D90" i="9" s="1"/>
  <c r="C73" i="7" l="1"/>
  <c r="B90" i="9"/>
  <c r="D91" i="9" s="1"/>
  <c r="B80" i="5"/>
  <c r="C81" i="5" s="1"/>
  <c r="C74" i="7" l="1"/>
  <c r="B91" i="9"/>
  <c r="D92" i="9" s="1"/>
  <c r="B81" i="5"/>
  <c r="C82" i="5" s="1"/>
  <c r="D80" i="2"/>
  <c r="C75" i="7" l="1"/>
  <c r="B92" i="9"/>
  <c r="D93" i="9" s="1"/>
  <c r="B82" i="5"/>
  <c r="C83" i="5" s="1"/>
  <c r="C76" i="7" l="1"/>
  <c r="B93" i="9"/>
  <c r="D94" i="9" s="1"/>
  <c r="B83" i="5"/>
  <c r="C84" i="5" s="1"/>
  <c r="C77" i="7" l="1"/>
  <c r="B94" i="9"/>
  <c r="D95" i="9" s="1"/>
  <c r="B84" i="5"/>
  <c r="C85" i="5" s="1"/>
  <c r="C78" i="7" l="1"/>
  <c r="B95" i="9"/>
  <c r="D96" i="9" s="1"/>
  <c r="B85" i="5"/>
  <c r="C86" i="5" s="1"/>
  <c r="B83" i="2"/>
  <c r="D84" i="2" s="1"/>
  <c r="C79" i="7" l="1"/>
  <c r="B96" i="9"/>
  <c r="D97" i="9" s="1"/>
  <c r="B86" i="5"/>
  <c r="C87" i="5" s="1"/>
  <c r="C80" i="7" l="1"/>
  <c r="B97" i="9"/>
  <c r="D98" i="9" s="1"/>
  <c r="B87" i="5"/>
  <c r="C88" i="5" s="1"/>
  <c r="B84" i="2"/>
  <c r="D85" i="2" s="1"/>
  <c r="C81" i="7" l="1"/>
  <c r="B98" i="9"/>
  <c r="D99" i="9" s="1"/>
  <c r="B88" i="5"/>
  <c r="C89" i="5" s="1"/>
  <c r="B85" i="2"/>
  <c r="D86" i="2" s="1"/>
  <c r="C83" i="7" l="1"/>
  <c r="C82" i="7"/>
  <c r="B99" i="9"/>
  <c r="D100" i="9" s="1"/>
  <c r="B89" i="5"/>
  <c r="C90" i="5" s="1"/>
  <c r="B86" i="2"/>
  <c r="D87" i="2" s="1"/>
  <c r="B100" i="9" l="1"/>
  <c r="D101" i="9" s="1"/>
  <c r="B90" i="5"/>
  <c r="C91" i="5" s="1"/>
  <c r="B87" i="2"/>
  <c r="D88" i="2" s="1"/>
  <c r="C46" i="4"/>
  <c r="B91" i="5" l="1"/>
  <c r="C92" i="5" s="1"/>
  <c r="B101" i="9"/>
  <c r="D102" i="9" s="1"/>
  <c r="B88" i="2"/>
  <c r="D89" i="2" s="1"/>
  <c r="C47" i="4"/>
  <c r="B92" i="5" l="1"/>
  <c r="C93" i="5" s="1"/>
  <c r="B102" i="9"/>
  <c r="D103" i="9" s="1"/>
  <c r="B89" i="2"/>
  <c r="D90" i="2" s="1"/>
  <c r="C48" i="4"/>
  <c r="B93" i="5" l="1"/>
  <c r="C94" i="5" s="1"/>
  <c r="B103" i="9"/>
  <c r="D104" i="9" s="1"/>
  <c r="B90" i="2"/>
  <c r="D91" i="2" s="1"/>
  <c r="C49" i="4"/>
  <c r="B94" i="5" l="1"/>
  <c r="C95" i="5" s="1"/>
  <c r="B104" i="9"/>
  <c r="D105" i="9" s="1"/>
  <c r="B91" i="2"/>
  <c r="D92" i="2" s="1"/>
  <c r="C50" i="4"/>
  <c r="B95" i="5" l="1"/>
  <c r="C96" i="5" s="1"/>
  <c r="B105" i="9"/>
  <c r="D106" i="9" s="1"/>
  <c r="B92" i="2"/>
  <c r="D93" i="2" s="1"/>
  <c r="C51" i="4"/>
  <c r="B96" i="5" l="1"/>
  <c r="C97" i="5" s="1"/>
  <c r="B106" i="9"/>
  <c r="D107" i="9" s="1"/>
  <c r="B93" i="2"/>
  <c r="D94" i="2" s="1"/>
  <c r="C52" i="4"/>
  <c r="B97" i="5" l="1"/>
  <c r="C98" i="5" s="1"/>
  <c r="B107" i="9"/>
  <c r="D108" i="9" s="1"/>
  <c r="B94" i="2"/>
  <c r="D95" i="2" s="1"/>
  <c r="C53" i="4"/>
  <c r="B98" i="5" l="1"/>
  <c r="C99" i="5" s="1"/>
  <c r="B108" i="9"/>
  <c r="D109" i="9" s="1"/>
  <c r="B95" i="2"/>
  <c r="D96" i="2" s="1"/>
  <c r="C54" i="4"/>
  <c r="B99" i="5" l="1"/>
  <c r="C100" i="5" s="1"/>
  <c r="B109" i="9"/>
  <c r="D110" i="9" s="1"/>
  <c r="B96" i="2"/>
  <c r="D97" i="2" s="1"/>
  <c r="C55" i="4"/>
  <c r="B100" i="5" l="1"/>
  <c r="C101" i="5" s="1"/>
  <c r="B110" i="9"/>
  <c r="D111" i="9" s="1"/>
  <c r="B97" i="2"/>
  <c r="D98" i="2" s="1"/>
  <c r="C56" i="4"/>
  <c r="B101" i="5" l="1"/>
  <c r="C102" i="5" s="1"/>
  <c r="B111" i="9"/>
  <c r="D112" i="9" s="1"/>
  <c r="B98" i="2"/>
  <c r="D99" i="2" s="1"/>
  <c r="C57" i="4"/>
  <c r="B102" i="5" l="1"/>
  <c r="C103" i="5" s="1"/>
  <c r="B112" i="9"/>
  <c r="D113" i="9" s="1"/>
  <c r="B99" i="2"/>
  <c r="D100" i="2" s="1"/>
  <c r="C58" i="4"/>
  <c r="B103" i="5" l="1"/>
  <c r="C104" i="5" s="1"/>
  <c r="B113" i="9"/>
  <c r="D114" i="9" s="1"/>
  <c r="B100" i="2"/>
  <c r="D101" i="2" s="1"/>
  <c r="C59" i="4"/>
  <c r="B104" i="5" l="1"/>
  <c r="C105" i="5" s="1"/>
  <c r="B114" i="9"/>
  <c r="D115" i="9" s="1"/>
  <c r="B101" i="2"/>
  <c r="D102" i="2" s="1"/>
  <c r="C60" i="4"/>
  <c r="B105" i="5" l="1"/>
  <c r="C106" i="5" s="1"/>
  <c r="B115" i="9"/>
  <c r="D116" i="9" s="1"/>
  <c r="B102" i="2"/>
  <c r="D103" i="2" s="1"/>
  <c r="C61" i="4"/>
  <c r="B106" i="5" l="1"/>
  <c r="C107" i="5" s="1"/>
  <c r="B116" i="9"/>
  <c r="D117" i="9" s="1"/>
  <c r="B103" i="2"/>
  <c r="D104" i="2" s="1"/>
  <c r="C62" i="4"/>
  <c r="B107" i="5" l="1"/>
  <c r="C108" i="5" s="1"/>
  <c r="B117" i="9"/>
  <c r="D118" i="9" s="1"/>
  <c r="B104" i="2"/>
  <c r="D105" i="2" s="1"/>
  <c r="C63" i="4"/>
  <c r="B108" i="5" l="1"/>
  <c r="C109" i="5" s="1"/>
  <c r="B118" i="9"/>
  <c r="D119" i="9" s="1"/>
  <c r="B105" i="2"/>
  <c r="D106" i="2" s="1"/>
  <c r="C64" i="4"/>
  <c r="B109" i="5" l="1"/>
  <c r="C110" i="5" s="1"/>
  <c r="B119" i="9"/>
  <c r="D120" i="9" s="1"/>
  <c r="B106" i="2"/>
  <c r="D107" i="2" s="1"/>
  <c r="C65" i="4"/>
  <c r="B110" i="5" l="1"/>
  <c r="C111" i="5" s="1"/>
  <c r="B120" i="9"/>
  <c r="D121" i="9" s="1"/>
  <c r="B107" i="2"/>
  <c r="D108" i="2" s="1"/>
  <c r="C66" i="4"/>
  <c r="B111" i="5" l="1"/>
  <c r="C112" i="5" s="1"/>
  <c r="B121" i="9"/>
  <c r="D122" i="9" s="1"/>
  <c r="B108" i="2"/>
  <c r="D109" i="2" s="1"/>
  <c r="C67" i="4"/>
  <c r="B112" i="5" l="1"/>
  <c r="C113" i="5" s="1"/>
  <c r="B122" i="9"/>
  <c r="D123" i="9" s="1"/>
  <c r="B109" i="2"/>
  <c r="D110" i="2" s="1"/>
  <c r="C68" i="4"/>
  <c r="B113" i="5" l="1"/>
  <c r="C114" i="5" s="1"/>
  <c r="B123" i="9"/>
  <c r="D124" i="9" s="1"/>
  <c r="B110" i="2"/>
  <c r="D111" i="2" s="1"/>
  <c r="C69" i="4"/>
  <c r="B114" i="5" l="1"/>
  <c r="C115" i="5" s="1"/>
  <c r="B124" i="9"/>
  <c r="D125" i="9" s="1"/>
  <c r="B111" i="2"/>
  <c r="D112" i="2" s="1"/>
  <c r="C70" i="4"/>
  <c r="B115" i="5" l="1"/>
  <c r="C116" i="5" s="1"/>
  <c r="B125" i="9"/>
  <c r="D126" i="9" s="1"/>
  <c r="B112" i="2"/>
  <c r="D113" i="2" s="1"/>
  <c r="C71" i="4"/>
  <c r="B116" i="5" l="1"/>
  <c r="C117" i="5" s="1"/>
  <c r="B126" i="9"/>
  <c r="D127" i="9" s="1"/>
  <c r="B113" i="2"/>
  <c r="D114" i="2" s="1"/>
  <c r="C72" i="4"/>
  <c r="B117" i="5" l="1"/>
  <c r="C118" i="5" s="1"/>
  <c r="B127" i="9"/>
  <c r="D128" i="9" s="1"/>
  <c r="B114" i="2"/>
  <c r="D115" i="2" s="1"/>
  <c r="C73" i="4"/>
  <c r="B118" i="5" l="1"/>
  <c r="C119" i="5" s="1"/>
  <c r="B128" i="9"/>
  <c r="D129" i="9" s="1"/>
  <c r="B115" i="2"/>
  <c r="D116" i="2" s="1"/>
  <c r="C74" i="4"/>
  <c r="B119" i="5" l="1"/>
  <c r="C120" i="5" s="1"/>
  <c r="B129" i="9"/>
  <c r="D130" i="9" s="1"/>
  <c r="B116" i="2"/>
  <c r="D117" i="2" s="1"/>
  <c r="C75" i="4"/>
  <c r="B120" i="5" l="1"/>
  <c r="C121" i="5" s="1"/>
  <c r="B130" i="9"/>
  <c r="D131" i="9" s="1"/>
  <c r="B117" i="2"/>
  <c r="D118" i="2" s="1"/>
  <c r="C76" i="4"/>
  <c r="B121" i="5" l="1"/>
  <c r="C122" i="5" s="1"/>
  <c r="B131" i="9"/>
  <c r="D132" i="9" s="1"/>
  <c r="B118" i="2"/>
  <c r="D119" i="2" s="1"/>
  <c r="C77" i="4"/>
  <c r="B122" i="5" l="1"/>
  <c r="C123" i="5" s="1"/>
  <c r="B132" i="9"/>
  <c r="D133" i="9" s="1"/>
  <c r="B119" i="2"/>
  <c r="D120" i="2" s="1"/>
  <c r="C78" i="4"/>
  <c r="B123" i="5" l="1"/>
  <c r="C124" i="5" s="1"/>
  <c r="B133" i="9"/>
  <c r="B120" i="2"/>
  <c r="D121" i="2" s="1"/>
  <c r="C79" i="4"/>
  <c r="B124" i="5" l="1"/>
  <c r="C125" i="5" s="1"/>
  <c r="B121" i="2"/>
  <c r="D122" i="2" s="1"/>
  <c r="C80" i="4"/>
  <c r="B125" i="5" l="1"/>
  <c r="C126" i="5" s="1"/>
  <c r="B122" i="2"/>
  <c r="D123" i="2" s="1"/>
  <c r="C81" i="4"/>
  <c r="B126" i="5" l="1"/>
  <c r="C127" i="5" s="1"/>
  <c r="B123" i="2"/>
  <c r="D124" i="2" s="1"/>
  <c r="B127" i="5" l="1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<sst xmlns="http://schemas.openxmlformats.org/spreadsheetml/2006/main" count="506" uniqueCount="97">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</sst>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3" fontId="9" fillId="0" borderId="0" xfId="0" applyNumberFormat="1" applyFont="1"/>
    <xf numFmtId="3" fontId="9" fillId="0" borderId="0" xfId="0" applyNumberFormat="1" applyFont="1" applyFill="1"/>
    <xf numFmtId="164" fontId="9" fillId="0" borderId="0" xfId="2" applyNumberFormat="1" applyFont="1"/>
    <xf numFmtId="1" fontId="8" fillId="6" borderId="0" xfId="0" applyNumberFormat="1" applyFont="1" applyFill="1"/>
    <xf numFmtId="164" fontId="9" fillId="0" borderId="0" xfId="0" applyNumberFormat="1" applyFont="1"/>
    <xf numFmtId="43" fontId="0" fillId="0" borderId="0" xfId="0" applyNumberFormat="1"/>
    <xf numFmtId="3" fontId="10" fillId="0" borderId="0" xfId="0" applyNumberFormat="1" applyFont="1"/>
    <xf numFmtId="0" fontId="0" fillId="0" borderId="0" xfId="0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World!$A$3:$A$81</c:f>
              <c:numCache>
                <c:formatCode>m/d/yy</c:formatCode>
                <c:ptCount val="79"/>
                <c:pt idx="0">
                  <c:v>43930</c:v>
                </c:pt>
                <c:pt idx="1">
                  <c:v>43929</c:v>
                </c:pt>
                <c:pt idx="2">
                  <c:v>43928</c:v>
                </c:pt>
                <c:pt idx="3">
                  <c:v>43927</c:v>
                </c:pt>
                <c:pt idx="4">
                  <c:v>43926</c:v>
                </c:pt>
                <c:pt idx="5">
                  <c:v>43925</c:v>
                </c:pt>
                <c:pt idx="6">
                  <c:v>43924</c:v>
                </c:pt>
                <c:pt idx="7">
                  <c:v>43923</c:v>
                </c:pt>
                <c:pt idx="8">
                  <c:v>43922</c:v>
                </c:pt>
                <c:pt idx="9">
                  <c:v>43921</c:v>
                </c:pt>
                <c:pt idx="10">
                  <c:v>43920</c:v>
                </c:pt>
                <c:pt idx="11">
                  <c:v>43919</c:v>
                </c:pt>
                <c:pt idx="12">
                  <c:v>43918</c:v>
                </c:pt>
                <c:pt idx="13">
                  <c:v>43917</c:v>
                </c:pt>
                <c:pt idx="14">
                  <c:v>43916</c:v>
                </c:pt>
                <c:pt idx="15">
                  <c:v>43915</c:v>
                </c:pt>
                <c:pt idx="16">
                  <c:v>43914</c:v>
                </c:pt>
                <c:pt idx="17">
                  <c:v>43913</c:v>
                </c:pt>
                <c:pt idx="18">
                  <c:v>43912</c:v>
                </c:pt>
                <c:pt idx="19">
                  <c:v>43911</c:v>
                </c:pt>
                <c:pt idx="20">
                  <c:v>43910</c:v>
                </c:pt>
                <c:pt idx="21">
                  <c:v>43909</c:v>
                </c:pt>
                <c:pt idx="22">
                  <c:v>43908</c:v>
                </c:pt>
                <c:pt idx="23">
                  <c:v>43907</c:v>
                </c:pt>
                <c:pt idx="24">
                  <c:v>43906</c:v>
                </c:pt>
                <c:pt idx="25">
                  <c:v>43905</c:v>
                </c:pt>
                <c:pt idx="26">
                  <c:v>43904</c:v>
                </c:pt>
                <c:pt idx="27">
                  <c:v>43903</c:v>
                </c:pt>
                <c:pt idx="28">
                  <c:v>43902</c:v>
                </c:pt>
                <c:pt idx="29">
                  <c:v>43901</c:v>
                </c:pt>
                <c:pt idx="30">
                  <c:v>43900</c:v>
                </c:pt>
                <c:pt idx="31">
                  <c:v>43899</c:v>
                </c:pt>
                <c:pt idx="32">
                  <c:v>43898</c:v>
                </c:pt>
                <c:pt idx="33">
                  <c:v>43897</c:v>
                </c:pt>
                <c:pt idx="34">
                  <c:v>43896</c:v>
                </c:pt>
                <c:pt idx="35">
                  <c:v>43895</c:v>
                </c:pt>
                <c:pt idx="36">
                  <c:v>43894</c:v>
                </c:pt>
                <c:pt idx="37">
                  <c:v>43893</c:v>
                </c:pt>
                <c:pt idx="38">
                  <c:v>43892</c:v>
                </c:pt>
                <c:pt idx="39">
                  <c:v>43891</c:v>
                </c:pt>
                <c:pt idx="40">
                  <c:v>43890</c:v>
                </c:pt>
                <c:pt idx="41">
                  <c:v>43889</c:v>
                </c:pt>
                <c:pt idx="42">
                  <c:v>43888</c:v>
                </c:pt>
                <c:pt idx="43">
                  <c:v>43887</c:v>
                </c:pt>
                <c:pt idx="44">
                  <c:v>43886</c:v>
                </c:pt>
                <c:pt idx="45">
                  <c:v>43885</c:v>
                </c:pt>
                <c:pt idx="46">
                  <c:v>43884</c:v>
                </c:pt>
                <c:pt idx="47">
                  <c:v>43883</c:v>
                </c:pt>
                <c:pt idx="48">
                  <c:v>43882</c:v>
                </c:pt>
                <c:pt idx="49">
                  <c:v>43881</c:v>
                </c:pt>
                <c:pt idx="50">
                  <c:v>43880</c:v>
                </c:pt>
                <c:pt idx="51">
                  <c:v>43879</c:v>
                </c:pt>
                <c:pt idx="52">
                  <c:v>43878</c:v>
                </c:pt>
                <c:pt idx="53">
                  <c:v>43877</c:v>
                </c:pt>
                <c:pt idx="54">
                  <c:v>43876</c:v>
                </c:pt>
                <c:pt idx="55">
                  <c:v>43875</c:v>
                </c:pt>
                <c:pt idx="56">
                  <c:v>43874</c:v>
                </c:pt>
                <c:pt idx="57">
                  <c:v>43873</c:v>
                </c:pt>
                <c:pt idx="58">
                  <c:v>43872</c:v>
                </c:pt>
                <c:pt idx="59">
                  <c:v>43871</c:v>
                </c:pt>
                <c:pt idx="60">
                  <c:v>43870</c:v>
                </c:pt>
                <c:pt idx="61">
                  <c:v>43869</c:v>
                </c:pt>
                <c:pt idx="62">
                  <c:v>43868</c:v>
                </c:pt>
                <c:pt idx="63">
                  <c:v>43867</c:v>
                </c:pt>
                <c:pt idx="64">
                  <c:v>43866</c:v>
                </c:pt>
                <c:pt idx="65">
                  <c:v>43865</c:v>
                </c:pt>
                <c:pt idx="66">
                  <c:v>43864</c:v>
                </c:pt>
                <c:pt idx="67">
                  <c:v>43863</c:v>
                </c:pt>
                <c:pt idx="68">
                  <c:v>43862</c:v>
                </c:pt>
                <c:pt idx="69">
                  <c:v>43861</c:v>
                </c:pt>
                <c:pt idx="70">
                  <c:v>43860</c:v>
                </c:pt>
                <c:pt idx="71">
                  <c:v>43859</c:v>
                </c:pt>
                <c:pt idx="72">
                  <c:v>43858</c:v>
                </c:pt>
                <c:pt idx="73">
                  <c:v>43857</c:v>
                </c:pt>
                <c:pt idx="74">
                  <c:v>43856</c:v>
                </c:pt>
                <c:pt idx="75">
                  <c:v>43855</c:v>
                </c:pt>
                <c:pt idx="76">
                  <c:v>43854</c:v>
                </c:pt>
                <c:pt idx="77">
                  <c:v>43853</c:v>
                </c:pt>
                <c:pt idx="78">
                  <c:v>43852</c:v>
                </c:pt>
              </c:numCache>
            </c:numRef>
          </c:xVal>
          <c:yVal>
            <c:numRef>
              <c:f>World!$B$3:$B$81</c:f>
              <c:numCache>
                <c:formatCode>_(* #,##0_);_(* \(#,##0\);_(* "-"??_);_(@_)</c:formatCode>
                <c:ptCount val="79"/>
                <c:pt idx="0">
                  <c:v>1595350</c:v>
                </c:pt>
                <c:pt idx="1">
                  <c:v>1511104</c:v>
                </c:pt>
                <c:pt idx="2">
                  <c:v>1426096</c:v>
                </c:pt>
                <c:pt idx="3">
                  <c:v>1345048</c:v>
                </c:pt>
                <c:pt idx="4">
                  <c:v>1272115</c:v>
                </c:pt>
                <c:pt idx="5">
                  <c:v>1197405</c:v>
                </c:pt>
                <c:pt idx="6">
                  <c:v>1095917</c:v>
                </c:pt>
                <c:pt idx="7">
                  <c:v>1013157</c:v>
                </c:pt>
                <c:pt idx="8">
                  <c:v>932605</c:v>
                </c:pt>
                <c:pt idx="9">
                  <c:v>857487</c:v>
                </c:pt>
                <c:pt idx="10">
                  <c:v>782365</c:v>
                </c:pt>
                <c:pt idx="11">
                  <c:v>720117</c:v>
                </c:pt>
                <c:pt idx="12">
                  <c:v>660706</c:v>
                </c:pt>
                <c:pt idx="13">
                  <c:v>593291</c:v>
                </c:pt>
                <c:pt idx="14">
                  <c:v>529591</c:v>
                </c:pt>
                <c:pt idx="15">
                  <c:v>467594</c:v>
                </c:pt>
                <c:pt idx="16">
                  <c:v>417966</c:v>
                </c:pt>
                <c:pt idx="17">
                  <c:v>336004</c:v>
                </c:pt>
                <c:pt idx="18">
                  <c:v>335957</c:v>
                </c:pt>
                <c:pt idx="19">
                  <c:v>304528</c:v>
                </c:pt>
                <c:pt idx="20">
                  <c:v>272167</c:v>
                </c:pt>
                <c:pt idx="21">
                  <c:v>242713</c:v>
                </c:pt>
                <c:pt idx="22">
                  <c:v>214915</c:v>
                </c:pt>
                <c:pt idx="23">
                  <c:v>197168</c:v>
                </c:pt>
                <c:pt idx="24">
                  <c:v>181546</c:v>
                </c:pt>
                <c:pt idx="25">
                  <c:v>162719</c:v>
                </c:pt>
                <c:pt idx="26">
                  <c:v>156099</c:v>
                </c:pt>
                <c:pt idx="27">
                  <c:v>144514</c:v>
                </c:pt>
                <c:pt idx="28">
                  <c:v>128343</c:v>
                </c:pt>
                <c:pt idx="29">
                  <c:v>125865</c:v>
                </c:pt>
                <c:pt idx="30">
                  <c:v>118582</c:v>
                </c:pt>
                <c:pt idx="31">
                  <c:v>113582</c:v>
                </c:pt>
                <c:pt idx="32">
                  <c:v>109835</c:v>
                </c:pt>
                <c:pt idx="33">
                  <c:v>105836</c:v>
                </c:pt>
                <c:pt idx="34">
                  <c:v>101800</c:v>
                </c:pt>
                <c:pt idx="35">
                  <c:v>97886</c:v>
                </c:pt>
                <c:pt idx="36">
                  <c:v>95124</c:v>
                </c:pt>
                <c:pt idx="37">
                  <c:v>92844</c:v>
                </c:pt>
                <c:pt idx="38">
                  <c:v>90309</c:v>
                </c:pt>
                <c:pt idx="39">
                  <c:v>88371</c:v>
                </c:pt>
                <c:pt idx="40">
                  <c:v>86013</c:v>
                </c:pt>
                <c:pt idx="41">
                  <c:v>84124</c:v>
                </c:pt>
                <c:pt idx="42">
                  <c:v>82756</c:v>
                </c:pt>
                <c:pt idx="43">
                  <c:v>81397</c:v>
                </c:pt>
                <c:pt idx="44">
                  <c:v>80415</c:v>
                </c:pt>
                <c:pt idx="45">
                  <c:v>79570</c:v>
                </c:pt>
                <c:pt idx="46">
                  <c:v>78985</c:v>
                </c:pt>
                <c:pt idx="47">
                  <c:v>78599</c:v>
                </c:pt>
                <c:pt idx="48">
                  <c:v>76843</c:v>
                </c:pt>
                <c:pt idx="49">
                  <c:v>76199</c:v>
                </c:pt>
                <c:pt idx="50">
                  <c:v>75641</c:v>
                </c:pt>
                <c:pt idx="51">
                  <c:v>75138</c:v>
                </c:pt>
                <c:pt idx="52">
                  <c:v>73260</c:v>
                </c:pt>
                <c:pt idx="53">
                  <c:v>71226</c:v>
                </c:pt>
                <c:pt idx="54">
                  <c:v>69032</c:v>
                </c:pt>
                <c:pt idx="55">
                  <c:v>66887</c:v>
                </c:pt>
                <c:pt idx="56">
                  <c:v>60370</c:v>
                </c:pt>
                <c:pt idx="57">
                  <c:v>45222</c:v>
                </c:pt>
                <c:pt idx="58">
                  <c:v>44803</c:v>
                </c:pt>
                <c:pt idx="59">
                  <c:v>42763</c:v>
                </c:pt>
                <c:pt idx="60">
                  <c:v>40151</c:v>
                </c:pt>
                <c:pt idx="61">
                  <c:v>37121</c:v>
                </c:pt>
                <c:pt idx="62">
                  <c:v>34392</c:v>
                </c:pt>
                <c:pt idx="63">
                  <c:v>30818</c:v>
                </c:pt>
                <c:pt idx="64">
                  <c:v>27636</c:v>
                </c:pt>
                <c:pt idx="65">
                  <c:v>23892</c:v>
                </c:pt>
                <c:pt idx="66">
                  <c:v>19881</c:v>
                </c:pt>
                <c:pt idx="67">
                  <c:v>16787</c:v>
                </c:pt>
                <c:pt idx="68">
                  <c:v>12038</c:v>
                </c:pt>
                <c:pt idx="69">
                  <c:v>9925</c:v>
                </c:pt>
                <c:pt idx="70">
                  <c:v>8235</c:v>
                </c:pt>
                <c:pt idx="71">
                  <c:v>6165</c:v>
                </c:pt>
                <c:pt idx="72">
                  <c:v>4690</c:v>
                </c:pt>
                <c:pt idx="73">
                  <c:v>2927</c:v>
                </c:pt>
                <c:pt idx="74">
                  <c:v>2118</c:v>
                </c:pt>
                <c:pt idx="75">
                  <c:v>1438</c:v>
                </c:pt>
                <c:pt idx="76">
                  <c:v>939</c:v>
                </c:pt>
                <c:pt idx="77">
                  <c:v>653</c:v>
                </c:pt>
                <c:pt idx="78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World!$A$3:$A$81</c:f>
              <c:numCache>
                <c:formatCode>m/d/yy</c:formatCode>
                <c:ptCount val="79"/>
                <c:pt idx="0">
                  <c:v>43930</c:v>
                </c:pt>
                <c:pt idx="1">
                  <c:v>43929</c:v>
                </c:pt>
                <c:pt idx="2">
                  <c:v>43928</c:v>
                </c:pt>
                <c:pt idx="3">
                  <c:v>43927</c:v>
                </c:pt>
                <c:pt idx="4">
                  <c:v>43926</c:v>
                </c:pt>
                <c:pt idx="5">
                  <c:v>43925</c:v>
                </c:pt>
                <c:pt idx="6">
                  <c:v>43924</c:v>
                </c:pt>
                <c:pt idx="7">
                  <c:v>43923</c:v>
                </c:pt>
                <c:pt idx="8">
                  <c:v>43922</c:v>
                </c:pt>
                <c:pt idx="9">
                  <c:v>43921</c:v>
                </c:pt>
                <c:pt idx="10">
                  <c:v>43920</c:v>
                </c:pt>
                <c:pt idx="11">
                  <c:v>43919</c:v>
                </c:pt>
                <c:pt idx="12">
                  <c:v>43918</c:v>
                </c:pt>
                <c:pt idx="13">
                  <c:v>43917</c:v>
                </c:pt>
                <c:pt idx="14">
                  <c:v>43916</c:v>
                </c:pt>
                <c:pt idx="15">
                  <c:v>43915</c:v>
                </c:pt>
                <c:pt idx="16">
                  <c:v>43914</c:v>
                </c:pt>
                <c:pt idx="17">
                  <c:v>43913</c:v>
                </c:pt>
                <c:pt idx="18">
                  <c:v>43912</c:v>
                </c:pt>
                <c:pt idx="19">
                  <c:v>43911</c:v>
                </c:pt>
                <c:pt idx="20">
                  <c:v>43910</c:v>
                </c:pt>
                <c:pt idx="21">
                  <c:v>43909</c:v>
                </c:pt>
                <c:pt idx="22">
                  <c:v>43908</c:v>
                </c:pt>
                <c:pt idx="23">
                  <c:v>43907</c:v>
                </c:pt>
                <c:pt idx="24">
                  <c:v>43906</c:v>
                </c:pt>
                <c:pt idx="25">
                  <c:v>43905</c:v>
                </c:pt>
                <c:pt idx="26">
                  <c:v>43904</c:v>
                </c:pt>
                <c:pt idx="27">
                  <c:v>43903</c:v>
                </c:pt>
                <c:pt idx="28">
                  <c:v>43902</c:v>
                </c:pt>
                <c:pt idx="29">
                  <c:v>43901</c:v>
                </c:pt>
                <c:pt idx="30">
                  <c:v>43900</c:v>
                </c:pt>
                <c:pt idx="31">
                  <c:v>43899</c:v>
                </c:pt>
                <c:pt idx="32">
                  <c:v>43898</c:v>
                </c:pt>
                <c:pt idx="33">
                  <c:v>43897</c:v>
                </c:pt>
                <c:pt idx="34">
                  <c:v>43896</c:v>
                </c:pt>
                <c:pt idx="35">
                  <c:v>43895</c:v>
                </c:pt>
                <c:pt idx="36">
                  <c:v>43894</c:v>
                </c:pt>
                <c:pt idx="37">
                  <c:v>43893</c:v>
                </c:pt>
                <c:pt idx="38">
                  <c:v>43892</c:v>
                </c:pt>
                <c:pt idx="39">
                  <c:v>43891</c:v>
                </c:pt>
                <c:pt idx="40">
                  <c:v>43890</c:v>
                </c:pt>
                <c:pt idx="41">
                  <c:v>43889</c:v>
                </c:pt>
                <c:pt idx="42">
                  <c:v>43888</c:v>
                </c:pt>
                <c:pt idx="43">
                  <c:v>43887</c:v>
                </c:pt>
                <c:pt idx="44">
                  <c:v>43886</c:v>
                </c:pt>
                <c:pt idx="45">
                  <c:v>43885</c:v>
                </c:pt>
                <c:pt idx="46">
                  <c:v>43884</c:v>
                </c:pt>
                <c:pt idx="47">
                  <c:v>43883</c:v>
                </c:pt>
                <c:pt idx="48">
                  <c:v>43882</c:v>
                </c:pt>
                <c:pt idx="49">
                  <c:v>43881</c:v>
                </c:pt>
                <c:pt idx="50">
                  <c:v>43880</c:v>
                </c:pt>
                <c:pt idx="51">
                  <c:v>43879</c:v>
                </c:pt>
                <c:pt idx="52">
                  <c:v>43878</c:v>
                </c:pt>
                <c:pt idx="53">
                  <c:v>43877</c:v>
                </c:pt>
                <c:pt idx="54">
                  <c:v>43876</c:v>
                </c:pt>
                <c:pt idx="55">
                  <c:v>43875</c:v>
                </c:pt>
                <c:pt idx="56">
                  <c:v>43874</c:v>
                </c:pt>
                <c:pt idx="57">
                  <c:v>43873</c:v>
                </c:pt>
                <c:pt idx="58">
                  <c:v>43872</c:v>
                </c:pt>
                <c:pt idx="59">
                  <c:v>43871</c:v>
                </c:pt>
                <c:pt idx="60">
                  <c:v>43870</c:v>
                </c:pt>
                <c:pt idx="61">
                  <c:v>43869</c:v>
                </c:pt>
                <c:pt idx="62">
                  <c:v>43868</c:v>
                </c:pt>
                <c:pt idx="63">
                  <c:v>43867</c:v>
                </c:pt>
                <c:pt idx="64">
                  <c:v>43866</c:v>
                </c:pt>
                <c:pt idx="65">
                  <c:v>43865</c:v>
                </c:pt>
                <c:pt idx="66">
                  <c:v>43864</c:v>
                </c:pt>
                <c:pt idx="67">
                  <c:v>43863</c:v>
                </c:pt>
                <c:pt idx="68">
                  <c:v>43862</c:v>
                </c:pt>
                <c:pt idx="69">
                  <c:v>43861</c:v>
                </c:pt>
                <c:pt idx="70">
                  <c:v>43860</c:v>
                </c:pt>
                <c:pt idx="71">
                  <c:v>43859</c:v>
                </c:pt>
                <c:pt idx="72">
                  <c:v>43858</c:v>
                </c:pt>
                <c:pt idx="73">
                  <c:v>43857</c:v>
                </c:pt>
                <c:pt idx="74">
                  <c:v>43856</c:v>
                </c:pt>
                <c:pt idx="75">
                  <c:v>43855</c:v>
                </c:pt>
                <c:pt idx="76">
                  <c:v>43854</c:v>
                </c:pt>
                <c:pt idx="77">
                  <c:v>43853</c:v>
                </c:pt>
                <c:pt idx="78">
                  <c:v>43852</c:v>
                </c:pt>
              </c:numCache>
            </c:numRef>
          </c:xVal>
          <c:yVal>
            <c:numRef>
              <c:f>World!$C$3:$C$81</c:f>
              <c:numCache>
                <c:formatCode>_(* #,##0_);_(* \(#,##0\);_(* "-"??_);_(@_)</c:formatCode>
                <c:ptCount val="79"/>
                <c:pt idx="0">
                  <c:v>95455</c:v>
                </c:pt>
                <c:pt idx="1">
                  <c:v>88338</c:v>
                </c:pt>
                <c:pt idx="2">
                  <c:v>81865</c:v>
                </c:pt>
                <c:pt idx="3">
                  <c:v>74565</c:v>
                </c:pt>
                <c:pt idx="4">
                  <c:v>69374</c:v>
                </c:pt>
                <c:pt idx="5">
                  <c:v>64606</c:v>
                </c:pt>
                <c:pt idx="6">
                  <c:v>58787</c:v>
                </c:pt>
                <c:pt idx="7">
                  <c:v>52983</c:v>
                </c:pt>
                <c:pt idx="8">
                  <c:v>46809</c:v>
                </c:pt>
                <c:pt idx="9">
                  <c:v>42107</c:v>
                </c:pt>
                <c:pt idx="10">
                  <c:v>37582</c:v>
                </c:pt>
                <c:pt idx="11">
                  <c:v>33925</c:v>
                </c:pt>
                <c:pt idx="12">
                  <c:v>30652</c:v>
                </c:pt>
                <c:pt idx="13">
                  <c:v>27198</c:v>
                </c:pt>
                <c:pt idx="14">
                  <c:v>23970</c:v>
                </c:pt>
                <c:pt idx="15">
                  <c:v>21181</c:v>
                </c:pt>
                <c:pt idx="16">
                  <c:v>18615</c:v>
                </c:pt>
                <c:pt idx="17">
                  <c:v>14643</c:v>
                </c:pt>
                <c:pt idx="18">
                  <c:v>14634</c:v>
                </c:pt>
                <c:pt idx="19">
                  <c:v>12973</c:v>
                </c:pt>
                <c:pt idx="20">
                  <c:v>11299</c:v>
                </c:pt>
                <c:pt idx="21">
                  <c:v>9867</c:v>
                </c:pt>
                <c:pt idx="22">
                  <c:v>8733</c:v>
                </c:pt>
                <c:pt idx="23">
                  <c:v>7905</c:v>
                </c:pt>
                <c:pt idx="24">
                  <c:v>7126</c:v>
                </c:pt>
                <c:pt idx="25">
                  <c:v>6066</c:v>
                </c:pt>
                <c:pt idx="26">
                  <c:v>5819</c:v>
                </c:pt>
                <c:pt idx="27">
                  <c:v>5397</c:v>
                </c:pt>
                <c:pt idx="28">
                  <c:v>4720</c:v>
                </c:pt>
                <c:pt idx="29">
                  <c:v>4615</c:v>
                </c:pt>
                <c:pt idx="30">
                  <c:v>4262</c:v>
                </c:pt>
                <c:pt idx="31">
                  <c:v>3996</c:v>
                </c:pt>
                <c:pt idx="32">
                  <c:v>3803</c:v>
                </c:pt>
                <c:pt idx="33">
                  <c:v>3558</c:v>
                </c:pt>
                <c:pt idx="34">
                  <c:v>3460</c:v>
                </c:pt>
                <c:pt idx="35">
                  <c:v>3348</c:v>
                </c:pt>
                <c:pt idx="36">
                  <c:v>3254</c:v>
                </c:pt>
                <c:pt idx="37">
                  <c:v>3160</c:v>
                </c:pt>
                <c:pt idx="38">
                  <c:v>3085</c:v>
                </c:pt>
                <c:pt idx="39">
                  <c:v>2996</c:v>
                </c:pt>
                <c:pt idx="40">
                  <c:v>2941</c:v>
                </c:pt>
                <c:pt idx="41">
                  <c:v>3872</c:v>
                </c:pt>
                <c:pt idx="42">
                  <c:v>2814</c:v>
                </c:pt>
                <c:pt idx="43">
                  <c:v>2770</c:v>
                </c:pt>
                <c:pt idx="44">
                  <c:v>2708</c:v>
                </c:pt>
                <c:pt idx="45">
                  <c:v>2629</c:v>
                </c:pt>
                <c:pt idx="46">
                  <c:v>2469</c:v>
                </c:pt>
                <c:pt idx="47">
                  <c:v>2458</c:v>
                </c:pt>
                <c:pt idx="48">
                  <c:v>2251</c:v>
                </c:pt>
                <c:pt idx="49">
                  <c:v>2247</c:v>
                </c:pt>
                <c:pt idx="50">
                  <c:v>2122</c:v>
                </c:pt>
                <c:pt idx="51">
                  <c:v>2007</c:v>
                </c:pt>
                <c:pt idx="52">
                  <c:v>1868</c:v>
                </c:pt>
                <c:pt idx="53">
                  <c:v>1770</c:v>
                </c:pt>
                <c:pt idx="54">
                  <c:v>1666</c:v>
                </c:pt>
                <c:pt idx="55">
                  <c:v>1523</c:v>
                </c:pt>
                <c:pt idx="56">
                  <c:v>1371</c:v>
                </c:pt>
                <c:pt idx="57">
                  <c:v>1118</c:v>
                </c:pt>
                <c:pt idx="58">
                  <c:v>1113</c:v>
                </c:pt>
                <c:pt idx="59">
                  <c:v>1013</c:v>
                </c:pt>
                <c:pt idx="60">
                  <c:v>906</c:v>
                </c:pt>
                <c:pt idx="61">
                  <c:v>806</c:v>
                </c:pt>
                <c:pt idx="62">
                  <c:v>719</c:v>
                </c:pt>
                <c:pt idx="63">
                  <c:v>634</c:v>
                </c:pt>
                <c:pt idx="64">
                  <c:v>564</c:v>
                </c:pt>
                <c:pt idx="65">
                  <c:v>492</c:v>
                </c:pt>
                <c:pt idx="66">
                  <c:v>426</c:v>
                </c:pt>
                <c:pt idx="67">
                  <c:v>362</c:v>
                </c:pt>
                <c:pt idx="68">
                  <c:v>259</c:v>
                </c:pt>
                <c:pt idx="69">
                  <c:v>213</c:v>
                </c:pt>
                <c:pt idx="70">
                  <c:v>171</c:v>
                </c:pt>
                <c:pt idx="71">
                  <c:v>133</c:v>
                </c:pt>
                <c:pt idx="72">
                  <c:v>106</c:v>
                </c:pt>
                <c:pt idx="73">
                  <c:v>82</c:v>
                </c:pt>
                <c:pt idx="74">
                  <c:v>56</c:v>
                </c:pt>
                <c:pt idx="75">
                  <c:v>42</c:v>
                </c:pt>
                <c:pt idx="76">
                  <c:v>26</c:v>
                </c:pt>
                <c:pt idx="77">
                  <c:v>18</c:v>
                </c:pt>
                <c:pt idx="7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World!$A$3:$A$81</c:f>
              <c:numCache>
                <c:formatCode>m/d/yy</c:formatCode>
                <c:ptCount val="79"/>
                <c:pt idx="0">
                  <c:v>43930</c:v>
                </c:pt>
                <c:pt idx="1">
                  <c:v>43929</c:v>
                </c:pt>
                <c:pt idx="2">
                  <c:v>43928</c:v>
                </c:pt>
                <c:pt idx="3">
                  <c:v>43927</c:v>
                </c:pt>
                <c:pt idx="4">
                  <c:v>43926</c:v>
                </c:pt>
                <c:pt idx="5">
                  <c:v>43925</c:v>
                </c:pt>
                <c:pt idx="6">
                  <c:v>43924</c:v>
                </c:pt>
                <c:pt idx="7">
                  <c:v>43923</c:v>
                </c:pt>
                <c:pt idx="8">
                  <c:v>43922</c:v>
                </c:pt>
                <c:pt idx="9">
                  <c:v>43921</c:v>
                </c:pt>
                <c:pt idx="10">
                  <c:v>43920</c:v>
                </c:pt>
                <c:pt idx="11">
                  <c:v>43919</c:v>
                </c:pt>
                <c:pt idx="12">
                  <c:v>43918</c:v>
                </c:pt>
                <c:pt idx="13">
                  <c:v>43917</c:v>
                </c:pt>
                <c:pt idx="14">
                  <c:v>43916</c:v>
                </c:pt>
                <c:pt idx="15">
                  <c:v>43915</c:v>
                </c:pt>
                <c:pt idx="16">
                  <c:v>43914</c:v>
                </c:pt>
                <c:pt idx="17">
                  <c:v>43913</c:v>
                </c:pt>
                <c:pt idx="18">
                  <c:v>43912</c:v>
                </c:pt>
                <c:pt idx="19">
                  <c:v>43911</c:v>
                </c:pt>
                <c:pt idx="20">
                  <c:v>43910</c:v>
                </c:pt>
                <c:pt idx="21">
                  <c:v>43909</c:v>
                </c:pt>
                <c:pt idx="22">
                  <c:v>43908</c:v>
                </c:pt>
                <c:pt idx="23">
                  <c:v>43907</c:v>
                </c:pt>
                <c:pt idx="24">
                  <c:v>43906</c:v>
                </c:pt>
                <c:pt idx="25">
                  <c:v>43905</c:v>
                </c:pt>
                <c:pt idx="26">
                  <c:v>43904</c:v>
                </c:pt>
                <c:pt idx="27">
                  <c:v>43903</c:v>
                </c:pt>
                <c:pt idx="28">
                  <c:v>43902</c:v>
                </c:pt>
                <c:pt idx="29">
                  <c:v>43901</c:v>
                </c:pt>
                <c:pt idx="30">
                  <c:v>43900</c:v>
                </c:pt>
                <c:pt idx="31">
                  <c:v>43899</c:v>
                </c:pt>
                <c:pt idx="32">
                  <c:v>43898</c:v>
                </c:pt>
                <c:pt idx="33">
                  <c:v>43897</c:v>
                </c:pt>
                <c:pt idx="34">
                  <c:v>43896</c:v>
                </c:pt>
                <c:pt idx="35">
                  <c:v>43895</c:v>
                </c:pt>
                <c:pt idx="36">
                  <c:v>43894</c:v>
                </c:pt>
                <c:pt idx="37">
                  <c:v>43893</c:v>
                </c:pt>
                <c:pt idx="38">
                  <c:v>43892</c:v>
                </c:pt>
                <c:pt idx="39">
                  <c:v>43891</c:v>
                </c:pt>
                <c:pt idx="40">
                  <c:v>43890</c:v>
                </c:pt>
                <c:pt idx="41">
                  <c:v>43889</c:v>
                </c:pt>
                <c:pt idx="42">
                  <c:v>43888</c:v>
                </c:pt>
                <c:pt idx="43">
                  <c:v>43887</c:v>
                </c:pt>
                <c:pt idx="44">
                  <c:v>43886</c:v>
                </c:pt>
                <c:pt idx="45">
                  <c:v>43885</c:v>
                </c:pt>
                <c:pt idx="46">
                  <c:v>43884</c:v>
                </c:pt>
                <c:pt idx="47">
                  <c:v>43883</c:v>
                </c:pt>
                <c:pt idx="48">
                  <c:v>43882</c:v>
                </c:pt>
                <c:pt idx="49">
                  <c:v>43881</c:v>
                </c:pt>
                <c:pt idx="50">
                  <c:v>43880</c:v>
                </c:pt>
                <c:pt idx="51">
                  <c:v>43879</c:v>
                </c:pt>
                <c:pt idx="52">
                  <c:v>43878</c:v>
                </c:pt>
                <c:pt idx="53">
                  <c:v>43877</c:v>
                </c:pt>
                <c:pt idx="54">
                  <c:v>43876</c:v>
                </c:pt>
                <c:pt idx="55">
                  <c:v>43875</c:v>
                </c:pt>
                <c:pt idx="56">
                  <c:v>43874</c:v>
                </c:pt>
                <c:pt idx="57">
                  <c:v>43873</c:v>
                </c:pt>
                <c:pt idx="58">
                  <c:v>43872</c:v>
                </c:pt>
                <c:pt idx="59">
                  <c:v>43871</c:v>
                </c:pt>
                <c:pt idx="60">
                  <c:v>43870</c:v>
                </c:pt>
                <c:pt idx="61">
                  <c:v>43869</c:v>
                </c:pt>
                <c:pt idx="62">
                  <c:v>43868</c:v>
                </c:pt>
                <c:pt idx="63">
                  <c:v>43867</c:v>
                </c:pt>
                <c:pt idx="64">
                  <c:v>43866</c:v>
                </c:pt>
                <c:pt idx="65">
                  <c:v>43865</c:v>
                </c:pt>
                <c:pt idx="66">
                  <c:v>43864</c:v>
                </c:pt>
                <c:pt idx="67">
                  <c:v>43863</c:v>
                </c:pt>
                <c:pt idx="68">
                  <c:v>43862</c:v>
                </c:pt>
                <c:pt idx="69">
                  <c:v>43861</c:v>
                </c:pt>
                <c:pt idx="70">
                  <c:v>43860</c:v>
                </c:pt>
                <c:pt idx="71">
                  <c:v>43859</c:v>
                </c:pt>
                <c:pt idx="72">
                  <c:v>43858</c:v>
                </c:pt>
                <c:pt idx="73">
                  <c:v>43857</c:v>
                </c:pt>
                <c:pt idx="74">
                  <c:v>43856</c:v>
                </c:pt>
                <c:pt idx="75">
                  <c:v>43855</c:v>
                </c:pt>
                <c:pt idx="76">
                  <c:v>43854</c:v>
                </c:pt>
                <c:pt idx="77">
                  <c:v>43853</c:v>
                </c:pt>
                <c:pt idx="78">
                  <c:v>43852</c:v>
                </c:pt>
              </c:numCache>
            </c:numRef>
          </c:xVal>
          <c:yVal>
            <c:numRef>
              <c:f>World!$D$3:$D$81</c:f>
              <c:numCache>
                <c:formatCode>_(* #,##0_);_(* \(#,##0\);_(* "-"??_);_(@_)</c:formatCode>
                <c:ptCount val="79"/>
                <c:pt idx="0">
                  <c:v>353975</c:v>
                </c:pt>
                <c:pt idx="1">
                  <c:v>328661</c:v>
                </c:pt>
                <c:pt idx="2">
                  <c:v>300054</c:v>
                </c:pt>
                <c:pt idx="3">
                  <c:v>276515</c:v>
                </c:pt>
                <c:pt idx="4">
                  <c:v>260012</c:v>
                </c:pt>
                <c:pt idx="5">
                  <c:v>246152</c:v>
                </c:pt>
                <c:pt idx="6">
                  <c:v>225796</c:v>
                </c:pt>
                <c:pt idx="7">
                  <c:v>210263</c:v>
                </c:pt>
                <c:pt idx="8">
                  <c:v>193177</c:v>
                </c:pt>
                <c:pt idx="9">
                  <c:v>178034</c:v>
                </c:pt>
                <c:pt idx="10">
                  <c:v>164566</c:v>
                </c:pt>
                <c:pt idx="11">
                  <c:v>149082</c:v>
                </c:pt>
                <c:pt idx="12">
                  <c:v>139415</c:v>
                </c:pt>
                <c:pt idx="13">
                  <c:v>130915</c:v>
                </c:pt>
                <c:pt idx="14">
                  <c:v>122150</c:v>
                </c:pt>
                <c:pt idx="15">
                  <c:v>113770</c:v>
                </c:pt>
                <c:pt idx="16">
                  <c:v>107705</c:v>
                </c:pt>
                <c:pt idx="17">
                  <c:v>98334</c:v>
                </c:pt>
                <c:pt idx="18">
                  <c:v>97882</c:v>
                </c:pt>
                <c:pt idx="19">
                  <c:v>91676</c:v>
                </c:pt>
                <c:pt idx="20">
                  <c:v>87403</c:v>
                </c:pt>
                <c:pt idx="21">
                  <c:v>84962</c:v>
                </c:pt>
                <c:pt idx="22">
                  <c:v>83313</c:v>
                </c:pt>
                <c:pt idx="23">
                  <c:v>80840</c:v>
                </c:pt>
                <c:pt idx="24">
                  <c:v>78088</c:v>
                </c:pt>
                <c:pt idx="25">
                  <c:v>75620</c:v>
                </c:pt>
                <c:pt idx="26">
                  <c:v>72624</c:v>
                </c:pt>
                <c:pt idx="27">
                  <c:v>70217</c:v>
                </c:pt>
                <c:pt idx="28">
                  <c:v>68324</c:v>
                </c:pt>
                <c:pt idx="29">
                  <c:v>67003</c:v>
                </c:pt>
                <c:pt idx="30">
                  <c:v>64404</c:v>
                </c:pt>
                <c:pt idx="31">
                  <c:v>62512</c:v>
                </c:pt>
                <c:pt idx="32">
                  <c:v>60695</c:v>
                </c:pt>
                <c:pt idx="33">
                  <c:v>58359</c:v>
                </c:pt>
                <c:pt idx="34">
                  <c:v>55866</c:v>
                </c:pt>
                <c:pt idx="35">
                  <c:v>53797</c:v>
                </c:pt>
                <c:pt idx="36">
                  <c:v>51171</c:v>
                </c:pt>
                <c:pt idx="37">
                  <c:v>48229</c:v>
                </c:pt>
                <c:pt idx="38">
                  <c:v>45602</c:v>
                </c:pt>
                <c:pt idx="39">
                  <c:v>42716</c:v>
                </c:pt>
                <c:pt idx="40">
                  <c:v>42716</c:v>
                </c:pt>
                <c:pt idx="41">
                  <c:v>36711</c:v>
                </c:pt>
                <c:pt idx="42">
                  <c:v>33277</c:v>
                </c:pt>
                <c:pt idx="43">
                  <c:v>30384</c:v>
                </c:pt>
                <c:pt idx="44">
                  <c:v>27905</c:v>
                </c:pt>
                <c:pt idx="45">
                  <c:v>25227</c:v>
                </c:pt>
                <c:pt idx="46">
                  <c:v>23394</c:v>
                </c:pt>
                <c:pt idx="47">
                  <c:v>22886</c:v>
                </c:pt>
                <c:pt idx="48">
                  <c:v>18890</c:v>
                </c:pt>
                <c:pt idx="49">
                  <c:v>18177</c:v>
                </c:pt>
                <c:pt idx="50">
                  <c:v>16121</c:v>
                </c:pt>
                <c:pt idx="51">
                  <c:v>14352</c:v>
                </c:pt>
                <c:pt idx="52">
                  <c:v>12583</c:v>
                </c:pt>
                <c:pt idx="53">
                  <c:v>10865</c:v>
                </c:pt>
                <c:pt idx="54">
                  <c:v>9395</c:v>
                </c:pt>
                <c:pt idx="55">
                  <c:v>8058</c:v>
                </c:pt>
                <c:pt idx="56">
                  <c:v>6295</c:v>
                </c:pt>
                <c:pt idx="57">
                  <c:v>5150</c:v>
                </c:pt>
                <c:pt idx="58">
                  <c:v>4683</c:v>
                </c:pt>
                <c:pt idx="59">
                  <c:v>3946</c:v>
                </c:pt>
                <c:pt idx="60">
                  <c:v>3244</c:v>
                </c:pt>
                <c:pt idx="61">
                  <c:v>2616</c:v>
                </c:pt>
                <c:pt idx="62">
                  <c:v>2011</c:v>
                </c:pt>
                <c:pt idx="63">
                  <c:v>1487</c:v>
                </c:pt>
                <c:pt idx="64">
                  <c:v>1124</c:v>
                </c:pt>
                <c:pt idx="65">
                  <c:v>852</c:v>
                </c:pt>
                <c:pt idx="66">
                  <c:v>623</c:v>
                </c:pt>
                <c:pt idx="67">
                  <c:v>472</c:v>
                </c:pt>
                <c:pt idx="68">
                  <c:v>284</c:v>
                </c:pt>
                <c:pt idx="69">
                  <c:v>222</c:v>
                </c:pt>
                <c:pt idx="70">
                  <c:v>143</c:v>
                </c:pt>
                <c:pt idx="71">
                  <c:v>126</c:v>
                </c:pt>
                <c:pt idx="72">
                  <c:v>79</c:v>
                </c:pt>
                <c:pt idx="73">
                  <c:v>61</c:v>
                </c:pt>
                <c:pt idx="74">
                  <c:v>52</c:v>
                </c:pt>
                <c:pt idx="75">
                  <c:v>39</c:v>
                </c:pt>
                <c:pt idx="76">
                  <c:v>34</c:v>
                </c:pt>
                <c:pt idx="77">
                  <c:v>30</c:v>
                </c:pt>
                <c:pt idx="7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World!$A$3:$A$81</c:f>
              <c:numCache>
                <c:formatCode>m/d/yy</c:formatCode>
                <c:ptCount val="79"/>
                <c:pt idx="0">
                  <c:v>43930</c:v>
                </c:pt>
                <c:pt idx="1">
                  <c:v>43929</c:v>
                </c:pt>
                <c:pt idx="2">
                  <c:v>43928</c:v>
                </c:pt>
                <c:pt idx="3">
                  <c:v>43927</c:v>
                </c:pt>
                <c:pt idx="4">
                  <c:v>43926</c:v>
                </c:pt>
                <c:pt idx="5">
                  <c:v>43925</c:v>
                </c:pt>
                <c:pt idx="6">
                  <c:v>43924</c:v>
                </c:pt>
                <c:pt idx="7">
                  <c:v>43923</c:v>
                </c:pt>
                <c:pt idx="8">
                  <c:v>43922</c:v>
                </c:pt>
                <c:pt idx="9">
                  <c:v>43921</c:v>
                </c:pt>
                <c:pt idx="10">
                  <c:v>43920</c:v>
                </c:pt>
                <c:pt idx="11">
                  <c:v>43919</c:v>
                </c:pt>
                <c:pt idx="12">
                  <c:v>43918</c:v>
                </c:pt>
                <c:pt idx="13">
                  <c:v>43917</c:v>
                </c:pt>
                <c:pt idx="14">
                  <c:v>43916</c:v>
                </c:pt>
                <c:pt idx="15">
                  <c:v>43915</c:v>
                </c:pt>
                <c:pt idx="16">
                  <c:v>43914</c:v>
                </c:pt>
                <c:pt idx="17">
                  <c:v>43913</c:v>
                </c:pt>
                <c:pt idx="18">
                  <c:v>43912</c:v>
                </c:pt>
                <c:pt idx="19">
                  <c:v>43911</c:v>
                </c:pt>
                <c:pt idx="20">
                  <c:v>43910</c:v>
                </c:pt>
                <c:pt idx="21">
                  <c:v>43909</c:v>
                </c:pt>
                <c:pt idx="22">
                  <c:v>43908</c:v>
                </c:pt>
                <c:pt idx="23">
                  <c:v>43907</c:v>
                </c:pt>
                <c:pt idx="24">
                  <c:v>43906</c:v>
                </c:pt>
                <c:pt idx="25">
                  <c:v>43905</c:v>
                </c:pt>
                <c:pt idx="26">
                  <c:v>43904</c:v>
                </c:pt>
                <c:pt idx="27">
                  <c:v>43903</c:v>
                </c:pt>
                <c:pt idx="28">
                  <c:v>43902</c:v>
                </c:pt>
                <c:pt idx="29">
                  <c:v>43901</c:v>
                </c:pt>
                <c:pt idx="30">
                  <c:v>43900</c:v>
                </c:pt>
                <c:pt idx="31">
                  <c:v>43899</c:v>
                </c:pt>
                <c:pt idx="32">
                  <c:v>43898</c:v>
                </c:pt>
                <c:pt idx="33">
                  <c:v>43897</c:v>
                </c:pt>
                <c:pt idx="34">
                  <c:v>43896</c:v>
                </c:pt>
                <c:pt idx="35">
                  <c:v>43895</c:v>
                </c:pt>
                <c:pt idx="36">
                  <c:v>43894</c:v>
                </c:pt>
                <c:pt idx="37">
                  <c:v>43893</c:v>
                </c:pt>
                <c:pt idx="38">
                  <c:v>43892</c:v>
                </c:pt>
                <c:pt idx="39">
                  <c:v>43891</c:v>
                </c:pt>
                <c:pt idx="40">
                  <c:v>43890</c:v>
                </c:pt>
                <c:pt idx="41">
                  <c:v>43889</c:v>
                </c:pt>
                <c:pt idx="42">
                  <c:v>43888</c:v>
                </c:pt>
                <c:pt idx="43">
                  <c:v>43887</c:v>
                </c:pt>
                <c:pt idx="44">
                  <c:v>43886</c:v>
                </c:pt>
                <c:pt idx="45">
                  <c:v>43885</c:v>
                </c:pt>
                <c:pt idx="46">
                  <c:v>43884</c:v>
                </c:pt>
                <c:pt idx="47">
                  <c:v>43883</c:v>
                </c:pt>
                <c:pt idx="48">
                  <c:v>43882</c:v>
                </c:pt>
                <c:pt idx="49">
                  <c:v>43881</c:v>
                </c:pt>
                <c:pt idx="50">
                  <c:v>43880</c:v>
                </c:pt>
                <c:pt idx="51">
                  <c:v>43879</c:v>
                </c:pt>
                <c:pt idx="52">
                  <c:v>43878</c:v>
                </c:pt>
                <c:pt idx="53">
                  <c:v>43877</c:v>
                </c:pt>
                <c:pt idx="54">
                  <c:v>43876</c:v>
                </c:pt>
                <c:pt idx="55">
                  <c:v>43875</c:v>
                </c:pt>
                <c:pt idx="56">
                  <c:v>43874</c:v>
                </c:pt>
                <c:pt idx="57">
                  <c:v>43873</c:v>
                </c:pt>
                <c:pt idx="58">
                  <c:v>43872</c:v>
                </c:pt>
                <c:pt idx="59">
                  <c:v>43871</c:v>
                </c:pt>
                <c:pt idx="60">
                  <c:v>43870</c:v>
                </c:pt>
                <c:pt idx="61">
                  <c:v>43869</c:v>
                </c:pt>
                <c:pt idx="62">
                  <c:v>43868</c:v>
                </c:pt>
                <c:pt idx="63">
                  <c:v>43867</c:v>
                </c:pt>
                <c:pt idx="64">
                  <c:v>43866</c:v>
                </c:pt>
                <c:pt idx="65">
                  <c:v>43865</c:v>
                </c:pt>
                <c:pt idx="66">
                  <c:v>43864</c:v>
                </c:pt>
                <c:pt idx="67">
                  <c:v>43863</c:v>
                </c:pt>
                <c:pt idx="68">
                  <c:v>43862</c:v>
                </c:pt>
                <c:pt idx="69">
                  <c:v>43861</c:v>
                </c:pt>
                <c:pt idx="70">
                  <c:v>43860</c:v>
                </c:pt>
                <c:pt idx="71">
                  <c:v>43859</c:v>
                </c:pt>
                <c:pt idx="72">
                  <c:v>43858</c:v>
                </c:pt>
                <c:pt idx="73">
                  <c:v>43857</c:v>
                </c:pt>
                <c:pt idx="74">
                  <c:v>43856</c:v>
                </c:pt>
                <c:pt idx="75">
                  <c:v>43855</c:v>
                </c:pt>
                <c:pt idx="76">
                  <c:v>43854</c:v>
                </c:pt>
                <c:pt idx="77">
                  <c:v>43853</c:v>
                </c:pt>
                <c:pt idx="78">
                  <c:v>43852</c:v>
                </c:pt>
              </c:numCache>
            </c:numRef>
          </c:xVal>
          <c:yVal>
            <c:numRef>
              <c:f>World!$E$3:$E$81</c:f>
              <c:numCache>
                <c:formatCode>_(* #,##0_);_(* \(#,##0\);_(* "-"??_);_(@_)</c:formatCode>
                <c:ptCount val="79"/>
                <c:pt idx="0">
                  <c:v>1145920</c:v>
                </c:pt>
                <c:pt idx="1">
                  <c:v>1094105</c:v>
                </c:pt>
                <c:pt idx="2">
                  <c:v>1044177</c:v>
                </c:pt>
                <c:pt idx="3">
                  <c:v>993968</c:v>
                </c:pt>
                <c:pt idx="4">
                  <c:v>942729</c:v>
                </c:pt>
                <c:pt idx="5">
                  <c:v>886647</c:v>
                </c:pt>
                <c:pt idx="6">
                  <c:v>811334</c:v>
                </c:pt>
                <c:pt idx="7">
                  <c:v>749911</c:v>
                </c:pt>
                <c:pt idx="8">
                  <c:v>692619</c:v>
                </c:pt>
                <c:pt idx="9">
                  <c:v>637346</c:v>
                </c:pt>
                <c:pt idx="10">
                  <c:v>580217</c:v>
                </c:pt>
                <c:pt idx="11">
                  <c:v>537110</c:v>
                </c:pt>
                <c:pt idx="12">
                  <c:v>490639</c:v>
                </c:pt>
                <c:pt idx="13">
                  <c:v>435178</c:v>
                </c:pt>
                <c:pt idx="14">
                  <c:v>383471</c:v>
                </c:pt>
                <c:pt idx="15">
                  <c:v>332643</c:v>
                </c:pt>
                <c:pt idx="16">
                  <c:v>291646</c:v>
                </c:pt>
                <c:pt idx="17">
                  <c:v>223027</c:v>
                </c:pt>
                <c:pt idx="18">
                  <c:v>223441</c:v>
                </c:pt>
                <c:pt idx="19">
                  <c:v>199879</c:v>
                </c:pt>
                <c:pt idx="20">
                  <c:v>173465</c:v>
                </c:pt>
                <c:pt idx="21">
                  <c:v>147884</c:v>
                </c:pt>
                <c:pt idx="22">
                  <c:v>122869</c:v>
                </c:pt>
                <c:pt idx="23">
                  <c:v>108423</c:v>
                </c:pt>
                <c:pt idx="24">
                  <c:v>96332</c:v>
                </c:pt>
                <c:pt idx="25">
                  <c:v>81033</c:v>
                </c:pt>
                <c:pt idx="26">
                  <c:v>77656</c:v>
                </c:pt>
                <c:pt idx="27">
                  <c:v>68900</c:v>
                </c:pt>
                <c:pt idx="28">
                  <c:v>55299</c:v>
                </c:pt>
                <c:pt idx="29">
                  <c:v>54247</c:v>
                </c:pt>
                <c:pt idx="30">
                  <c:v>49916</c:v>
                </c:pt>
                <c:pt idx="31">
                  <c:v>47074</c:v>
                </c:pt>
                <c:pt idx="32">
                  <c:v>45337</c:v>
                </c:pt>
                <c:pt idx="33">
                  <c:v>43919</c:v>
                </c:pt>
                <c:pt idx="34">
                  <c:v>42474</c:v>
                </c:pt>
                <c:pt idx="35">
                  <c:v>40741</c:v>
                </c:pt>
                <c:pt idx="36">
                  <c:v>40699</c:v>
                </c:pt>
                <c:pt idx="37">
                  <c:v>41455</c:v>
                </c:pt>
                <c:pt idx="38">
                  <c:v>41622</c:v>
                </c:pt>
                <c:pt idx="39">
                  <c:v>42659</c:v>
                </c:pt>
                <c:pt idx="40">
                  <c:v>40356</c:v>
                </c:pt>
                <c:pt idx="41">
                  <c:v>43541</c:v>
                </c:pt>
                <c:pt idx="42">
                  <c:v>46665</c:v>
                </c:pt>
                <c:pt idx="43">
                  <c:v>48243</c:v>
                </c:pt>
                <c:pt idx="44">
                  <c:v>49802</c:v>
                </c:pt>
                <c:pt idx="45">
                  <c:v>51714</c:v>
                </c:pt>
                <c:pt idx="46">
                  <c:v>53122</c:v>
                </c:pt>
                <c:pt idx="47">
                  <c:v>53255</c:v>
                </c:pt>
                <c:pt idx="48">
                  <c:v>55702</c:v>
                </c:pt>
                <c:pt idx="49">
                  <c:v>55775</c:v>
                </c:pt>
                <c:pt idx="50">
                  <c:v>57398</c:v>
                </c:pt>
                <c:pt idx="51">
                  <c:v>58779</c:v>
                </c:pt>
                <c:pt idx="52">
                  <c:v>58809</c:v>
                </c:pt>
                <c:pt idx="53">
                  <c:v>58591</c:v>
                </c:pt>
                <c:pt idx="54">
                  <c:v>57971</c:v>
                </c:pt>
                <c:pt idx="55">
                  <c:v>57306</c:v>
                </c:pt>
                <c:pt idx="56">
                  <c:v>52704</c:v>
                </c:pt>
                <c:pt idx="57">
                  <c:v>38954</c:v>
                </c:pt>
                <c:pt idx="58">
                  <c:v>39007</c:v>
                </c:pt>
                <c:pt idx="59">
                  <c:v>37804</c:v>
                </c:pt>
                <c:pt idx="60">
                  <c:v>36001</c:v>
                </c:pt>
                <c:pt idx="61">
                  <c:v>33699</c:v>
                </c:pt>
                <c:pt idx="62">
                  <c:v>31662</c:v>
                </c:pt>
                <c:pt idx="63">
                  <c:v>28697</c:v>
                </c:pt>
                <c:pt idx="64">
                  <c:v>25948</c:v>
                </c:pt>
                <c:pt idx="65">
                  <c:v>22548</c:v>
                </c:pt>
                <c:pt idx="66">
                  <c:v>18832</c:v>
                </c:pt>
                <c:pt idx="67">
                  <c:v>15953</c:v>
                </c:pt>
                <c:pt idx="68">
                  <c:v>11495</c:v>
                </c:pt>
                <c:pt idx="69">
                  <c:v>9490</c:v>
                </c:pt>
                <c:pt idx="70">
                  <c:v>7921</c:v>
                </c:pt>
                <c:pt idx="71">
                  <c:v>5906</c:v>
                </c:pt>
                <c:pt idx="72">
                  <c:v>4505</c:v>
                </c:pt>
                <c:pt idx="73">
                  <c:v>2784</c:v>
                </c:pt>
                <c:pt idx="74">
                  <c:v>2010</c:v>
                </c:pt>
                <c:pt idx="75">
                  <c:v>1357</c:v>
                </c:pt>
                <c:pt idx="76">
                  <c:v>879</c:v>
                </c:pt>
                <c:pt idx="77">
                  <c:v>605</c:v>
                </c:pt>
                <c:pt idx="78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9813312381505459"/>
                  <c:y val="9.0773899848254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0.2058x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Scotia'!$A$1:$A$26</c:f>
              <c:numCache>
                <c:formatCode>m/d/yy</c:formatCode>
                <c:ptCount val="26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</c:numCache>
            </c:numRef>
          </c:xVal>
          <c:yVal>
            <c:numRef>
              <c:f>'Nova Scotia'!$B$1:$B$26</c:f>
              <c:numCache>
                <c:formatCode>General</c:formatCode>
                <c:ptCount val="26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748209197585711"/>
                  <c:y val="4.19726070221371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0.1823x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Actuals'!$A$4:$A$45</c:f>
              <c:numCache>
                <c:formatCode>m/d/yy</c:formatCode>
                <c:ptCount val="4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</c:numCache>
            </c:numRef>
          </c:xVal>
          <c:yVal>
            <c:numRef>
              <c:f>'Projections vs Actuals'!$B$4:$B$45</c:f>
              <c:numCache>
                <c:formatCode>#,##0</c:formatCode>
                <c:ptCount val="42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255488200504772"/>
                  <c:y val="0.1769390022651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actuals</a:t>
                    </a:r>
                  </a:p>
                  <a:p>
                    <a:pPr>
                      <a:defRPr/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0.1619x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Actuals'!$A$4:$A$45</c:f>
              <c:numCache>
                <c:formatCode>m/d/yy</c:formatCode>
                <c:ptCount val="4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</c:numCache>
            </c:numRef>
          </c:xVal>
          <c:yVal>
            <c:numRef>
              <c:f>'Projections vs Actuals'!$C$4:$C$45</c:f>
              <c:numCache>
                <c:formatCode>#,##0</c:formatCode>
                <c:ptCount val="42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360325025161326"/>
                  <c:y val="2.75277777777777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0.2329x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USA!$A$2:$A$56</c:f>
              <c:numCache>
                <c:formatCode>m/d/yy</c:formatCode>
                <c:ptCount val="5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</c:numCache>
            </c:numRef>
          </c:xVal>
          <c:yVal>
            <c:numRef>
              <c:f>USA!$B$2:$B$56</c:f>
              <c:numCache>
                <c:formatCode>_(* #,##0_);_(* \(#,##0\);_(* "-"??_);_(@_)</c:formatCode>
                <c:ptCount val="5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USA!$A$35:$A$57</c:f>
              <c:numCache>
                <c:formatCode>m/d/yy</c:formatCode>
                <c:ptCount val="2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</c:numCache>
            </c:numRef>
          </c:xVal>
          <c:yVal>
            <c:numRef>
              <c:f>USA!$B$35:$B$57</c:f>
              <c:numCache>
                <c:formatCode>_(* #,##0_);_(* \(#,##0\);_(* "-"??_);_(@_)</c:formatCode>
                <c:ptCount val="23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Canada!$A$5:$A$81</c:f>
              <c:numCache>
                <c:formatCode>m/d/yy</c:formatCode>
                <c:ptCount val="7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</c:numCache>
            </c:numRef>
          </c:xVal>
          <c:yVal>
            <c:numRef>
              <c:f>Canada!$B$5:$B$81</c:f>
              <c:numCache>
                <c:formatCode>_(* #,##0_);_(* \(#,##0\);_(* "-"??_);_(@_)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xVal>
          <c:yVal>
            <c:numRef>
              <c:f>'Canada with Deaths'!$B$2:$B$77</c:f>
              <c:numCache>
                <c:formatCode>_(* #,##0_);_(* \(#,##0\);_(* "-"??_);_(@_)</c:formatCode>
                <c:ptCount val="7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xVal>
          <c:yVal>
            <c:numRef>
              <c:f>'Canada with Deaths'!$C$2:$C$77</c:f>
              <c:numCache>
                <c:formatCode>General</c:formatCode>
                <c:ptCount val="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Graph'!$A$1:$A$40</c:f>
              <c:numCache>
                <c:formatCode>m/d/yy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'Canada Exponents Graph'!$C$1:$C$40</c:f>
              <c:numCache>
                <c:formatCode>_(* #,##0_);_(* \(#,##0\);_(* "-"????_);_(@_)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Ontario!$A$2:$A$78</c:f>
              <c:numCache>
                <c:formatCode>m/d/yy</c:formatCode>
                <c:ptCount val="7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</c:numCache>
            </c:numRef>
          </c:xVal>
          <c:yVal>
            <c:numRef>
              <c:f>Ontario!$B$2:$B$78</c:f>
              <c:numCache>
                <c:formatCode>_(* #,##0_);_(* \(#,##0\);_(* "-"??_);_(@_)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Graph'!$A$1:$A$33</c:f>
              <c:numCache>
                <c:formatCode>m/d/yy</c:formatCode>
                <c:ptCount val="33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43928</c:v>
                </c:pt>
                <c:pt idx="31">
                  <c:v>43929</c:v>
                </c:pt>
                <c:pt idx="32">
                  <c:v>43930</c:v>
                </c:pt>
              </c:numCache>
            </c:numRef>
          </c:cat>
          <c:val>
            <c:numRef>
              <c:f>'Ontario Exponents Graph'!$C$1:$C$33</c:f>
              <c:numCache>
                <c:formatCode>_(* #,##0_);_(* \(#,##0\);_(* "-"??_);_(@_)</c:formatCode>
                <c:ptCount val="33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23</xdr:row>
      <xdr:rowOff>135769</xdr:rowOff>
    </xdr:from>
    <xdr:to>
      <xdr:col>17</xdr:col>
      <xdr:colOff>4535</xdr:colOff>
      <xdr:row>44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97558</xdr:colOff>
      <xdr:row>12</xdr:row>
      <xdr:rowOff>83128</xdr:rowOff>
    </xdr:from>
    <xdr:to>
      <xdr:col>30</xdr:col>
      <xdr:colOff>544943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571500</xdr:colOff>
      <xdr:row>24</xdr:row>
      <xdr:rowOff>12700</xdr:rowOff>
    </xdr:from>
    <xdr:to>
      <xdr:col>35</xdr:col>
      <xdr:colOff>647700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273050</xdr:colOff>
      <xdr:row>36</xdr:row>
      <xdr:rowOff>190500</xdr:rowOff>
    </xdr:from>
    <xdr:to>
      <xdr:col>38</xdr:col>
      <xdr:colOff>717550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28</xdr:col>
      <xdr:colOff>647700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736600</xdr:colOff>
      <xdr:row>17</xdr:row>
      <xdr:rowOff>165100</xdr:rowOff>
    </xdr:from>
    <xdr:to>
      <xdr:col>33</xdr:col>
      <xdr:colOff>457200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587729</xdr:colOff>
      <xdr:row>48</xdr:row>
      <xdr:rowOff>52212</xdr:rowOff>
    </xdr:from>
    <xdr:to>
      <xdr:col>27</xdr:col>
      <xdr:colOff>698501</xdr:colOff>
      <xdr:row>70</xdr:row>
      <xdr:rowOff>97368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81"/>
  <sheetViews>
    <sheetView zoomScale="120" zoomScaleNormal="120" workbookViewId="0">
      <pane ySplit="1" topLeftCell="A2" activePane="bottomLeft" state="frozen"/>
      <selection pane="bottomLeft" activeCell="E2" sqref="E2:H2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43931</v>
      </c>
      <c r="B2" s="50">
        <v>1691719</v>
      </c>
      <c r="C2" s="50">
        <v>102525</v>
      </c>
      <c r="D2" s="50">
        <v>376096</v>
      </c>
      <c r="E2" s="74">
        <f t="shared" ref="E2" si="0">B2-C2-D2</f>
        <v>1213098</v>
      </c>
      <c r="F2" s="75">
        <f t="shared" ref="F2" si="1">SUM(E2/B2)</f>
        <v>0.71708008244868093</v>
      </c>
      <c r="G2" s="76">
        <f t="shared" ref="G2" si="2">C2/B2*100</f>
        <v>6.0604036485964867</v>
      </c>
      <c r="H2" s="77">
        <f t="shared" ref="H2" si="3">100-G2</f>
        <v>93.939596351403509</v>
      </c>
    </row>
    <row r="3" spans="1:8" s="1" customFormat="1" x14ac:dyDescent="0.2">
      <c r="A3" s="10">
        <v>43930</v>
      </c>
      <c r="B3" s="50">
        <v>1595350</v>
      </c>
      <c r="C3" s="50">
        <v>95455</v>
      </c>
      <c r="D3" s="50">
        <v>353975</v>
      </c>
      <c r="E3" s="74">
        <f t="shared" ref="E3" si="4">B3-C3-D3</f>
        <v>1145920</v>
      </c>
      <c r="F3" s="75">
        <f t="shared" ref="F3" si="5">SUM(E3/B3)</f>
        <v>0.7182875231140502</v>
      </c>
      <c r="G3" s="76">
        <f t="shared" ref="G3" si="6">C3/B3*100</f>
        <v>5.9833265427649103</v>
      </c>
      <c r="H3" s="77">
        <f t="shared" ref="H3" si="7">100-G3</f>
        <v>94.016673457235086</v>
      </c>
    </row>
    <row r="4" spans="1:8" s="1" customFormat="1" x14ac:dyDescent="0.2">
      <c r="A4" s="10">
        <v>43929</v>
      </c>
      <c r="B4" s="50">
        <v>1511104</v>
      </c>
      <c r="C4" s="50">
        <v>88338</v>
      </c>
      <c r="D4" s="50">
        <v>328661</v>
      </c>
      <c r="E4" s="74">
        <f t="shared" ref="E4" si="8">B4-C4-D4</f>
        <v>1094105</v>
      </c>
      <c r="F4" s="75">
        <f t="shared" ref="F4" si="9">SUM(E4/B4)</f>
        <v>0.72404348079285075</v>
      </c>
      <c r="G4" s="76">
        <f t="shared" ref="G4" si="10">C4/B4*100</f>
        <v>5.8459245690567956</v>
      </c>
      <c r="H4" s="77">
        <f t="shared" ref="H4" si="11">100-G4</f>
        <v>94.154075430943209</v>
      </c>
    </row>
    <row r="5" spans="1:8" s="1" customFormat="1" x14ac:dyDescent="0.2">
      <c r="A5" s="10">
        <v>43928</v>
      </c>
      <c r="B5" s="50">
        <v>1426096</v>
      </c>
      <c r="C5" s="50">
        <v>81865</v>
      </c>
      <c r="D5" s="50">
        <v>300054</v>
      </c>
      <c r="E5" s="74">
        <f t="shared" ref="E5" si="12">B5-C5-D5</f>
        <v>1044177</v>
      </c>
      <c r="F5" s="75">
        <f t="shared" ref="F5" si="13">SUM(E5/B5)</f>
        <v>0.73219264341250523</v>
      </c>
      <c r="G5" s="76">
        <f t="shared" ref="G5" si="14">C5/B5*100</f>
        <v>5.7404971334328128</v>
      </c>
      <c r="H5" s="77">
        <f t="shared" ref="H5" si="15">100-G5</f>
        <v>94.259502866567189</v>
      </c>
    </row>
    <row r="6" spans="1:8" s="1" customFormat="1" x14ac:dyDescent="0.2">
      <c r="A6" s="10">
        <v>43927</v>
      </c>
      <c r="B6" s="50">
        <v>1345048</v>
      </c>
      <c r="C6" s="50">
        <v>74565</v>
      </c>
      <c r="D6" s="50">
        <v>276515</v>
      </c>
      <c r="E6" s="74">
        <f t="shared" ref="E6" si="16">B6-C6-D6</f>
        <v>993968</v>
      </c>
      <c r="F6" s="75">
        <f t="shared" ref="F6" si="17">SUM(E6/B6)</f>
        <v>0.73898329278955099</v>
      </c>
      <c r="G6" s="76">
        <f t="shared" ref="G6" si="18">C6/B6*100</f>
        <v>5.5436683300521619</v>
      </c>
      <c r="H6" s="77">
        <f t="shared" ref="H6" si="19">100-G6</f>
        <v>94.456331669947843</v>
      </c>
    </row>
    <row r="7" spans="1:8" s="1" customFormat="1" x14ac:dyDescent="0.2">
      <c r="A7" s="10">
        <v>43926</v>
      </c>
      <c r="B7" s="50">
        <v>1272115</v>
      </c>
      <c r="C7" s="50">
        <v>69374</v>
      </c>
      <c r="D7" s="50">
        <v>260012</v>
      </c>
      <c r="E7" s="74">
        <f t="shared" ref="E7" si="20">B7-C7-D7</f>
        <v>942729</v>
      </c>
      <c r="F7" s="75">
        <f t="shared" ref="F7" si="21">SUM(E7/B7)</f>
        <v>0.74107215149573746</v>
      </c>
      <c r="G7" s="76">
        <f t="shared" ref="G7" si="22">C7/B7*100</f>
        <v>5.4534377788171673</v>
      </c>
      <c r="H7" s="77">
        <f t="shared" ref="H7" si="23">100-G7</f>
        <v>94.546562221182839</v>
      </c>
    </row>
    <row r="8" spans="1:8" s="1" customFormat="1" x14ac:dyDescent="0.2">
      <c r="A8" s="10">
        <v>43925</v>
      </c>
      <c r="B8" s="50">
        <v>1197405</v>
      </c>
      <c r="C8" s="50">
        <v>64606</v>
      </c>
      <c r="D8" s="50">
        <v>246152</v>
      </c>
      <c r="E8" s="74">
        <f t="shared" ref="E8" si="24">B8-C8-D8</f>
        <v>886647</v>
      </c>
      <c r="F8" s="75">
        <f t="shared" ref="F8" si="25">SUM(E8/B8)</f>
        <v>0.74047377453743723</v>
      </c>
      <c r="G8" s="76">
        <f t="shared" ref="G8" si="26">C8/B8*100</f>
        <v>5.3955011044717534</v>
      </c>
      <c r="H8" s="77">
        <f t="shared" ref="H8" si="27">100-G8</f>
        <v>94.604498895528252</v>
      </c>
    </row>
    <row r="9" spans="1:8" s="1" customFormat="1" x14ac:dyDescent="0.2">
      <c r="A9" s="10">
        <v>43924</v>
      </c>
      <c r="B9" s="50">
        <v>1095917</v>
      </c>
      <c r="C9" s="50">
        <v>58787</v>
      </c>
      <c r="D9" s="50">
        <v>225796</v>
      </c>
      <c r="E9" s="74">
        <f t="shared" ref="E9" si="28">B9-C9-D9</f>
        <v>811334</v>
      </c>
      <c r="F9" s="75">
        <f t="shared" ref="F9" si="29">SUM(E9/B9)</f>
        <v>0.74032431288135869</v>
      </c>
      <c r="G9" s="76">
        <f t="shared" ref="G9" si="30">C9/B9*100</f>
        <v>5.3641836014953688</v>
      </c>
      <c r="H9" s="77">
        <f t="shared" ref="H9" si="31">100-G9</f>
        <v>94.63581639850463</v>
      </c>
    </row>
    <row r="10" spans="1:8" s="1" customFormat="1" x14ac:dyDescent="0.2">
      <c r="A10" s="10">
        <v>43923</v>
      </c>
      <c r="B10" s="50">
        <v>1013157</v>
      </c>
      <c r="C10" s="50">
        <v>52983</v>
      </c>
      <c r="D10" s="50">
        <v>210263</v>
      </c>
      <c r="E10" s="74">
        <f t="shared" ref="E10" si="32">B10-C10-D10</f>
        <v>749911</v>
      </c>
      <c r="F10" s="75">
        <f t="shared" ref="F10" si="33">SUM(E10/B10)</f>
        <v>0.74017254976277125</v>
      </c>
      <c r="G10" s="76">
        <f t="shared" ref="G10" si="34">C10/B10*100</f>
        <v>5.2294955273466996</v>
      </c>
      <c r="H10" s="77">
        <f t="shared" ref="H10" si="35">100-G10</f>
        <v>94.7705044726533</v>
      </c>
    </row>
    <row r="11" spans="1:8" s="1" customFormat="1" x14ac:dyDescent="0.2">
      <c r="A11" s="72">
        <v>43922</v>
      </c>
      <c r="B11" s="73">
        <v>932605</v>
      </c>
      <c r="C11" s="73">
        <v>46809</v>
      </c>
      <c r="D11" s="73">
        <v>193177</v>
      </c>
      <c r="E11" s="74">
        <f t="shared" ref="E11" si="36">B11-C11-D11</f>
        <v>692619</v>
      </c>
      <c r="F11" s="75">
        <f t="shared" ref="F11" si="37">SUM(E11/B11)</f>
        <v>0.74267133459503221</v>
      </c>
      <c r="G11" s="76">
        <f t="shared" ref="G11" si="38">C11/B11*100</f>
        <v>5.0191667426187934</v>
      </c>
      <c r="H11" s="77">
        <f t="shared" ref="H11" si="39">100-G11</f>
        <v>94.980833257381207</v>
      </c>
    </row>
    <row r="12" spans="1:8" s="1" customFormat="1" x14ac:dyDescent="0.2">
      <c r="A12" s="10">
        <v>43921</v>
      </c>
      <c r="B12" s="50">
        <v>857487</v>
      </c>
      <c r="C12" s="50">
        <v>42107</v>
      </c>
      <c r="D12" s="50">
        <v>178034</v>
      </c>
      <c r="E12" s="51">
        <f t="shared" ref="E12" si="40">B12-C12-D12</f>
        <v>637346</v>
      </c>
      <c r="F12" s="8">
        <f t="shared" ref="F12" si="41">SUM(E12/B12)</f>
        <v>0.74327190966160417</v>
      </c>
      <c r="G12" s="6">
        <f t="shared" ref="G12" si="42">C12/B12*100</f>
        <v>4.910511762860545</v>
      </c>
      <c r="H12" s="4">
        <f t="shared" ref="H12" si="43">100-G12</f>
        <v>95.089488237139449</v>
      </c>
    </row>
    <row r="13" spans="1:8" s="1" customFormat="1" x14ac:dyDescent="0.2">
      <c r="A13" s="10">
        <v>43920</v>
      </c>
      <c r="B13" s="50">
        <v>782365</v>
      </c>
      <c r="C13" s="50">
        <v>37582</v>
      </c>
      <c r="D13" s="50">
        <v>164566</v>
      </c>
      <c r="E13" s="51">
        <f t="shared" ref="E13" si="44">B13-C13-D13</f>
        <v>580217</v>
      </c>
      <c r="F13" s="8">
        <f t="shared" ref="F13" si="45">SUM(E13/B13)</f>
        <v>0.7416193209052041</v>
      </c>
      <c r="G13" s="6">
        <f t="shared" ref="G13" si="46">C13/B13*100</f>
        <v>4.8036402446428452</v>
      </c>
      <c r="H13" s="4">
        <f t="shared" ref="H13" si="47">100-G13</f>
        <v>95.19635975535715</v>
      </c>
    </row>
    <row r="14" spans="1:8" s="1" customFormat="1" x14ac:dyDescent="0.2">
      <c r="A14" s="10">
        <v>43919</v>
      </c>
      <c r="B14" s="50">
        <v>720117</v>
      </c>
      <c r="C14" s="50">
        <v>33925</v>
      </c>
      <c r="D14" s="50">
        <v>149082</v>
      </c>
      <c r="E14" s="51">
        <f t="shared" ref="E14" si="48">B14-C14-D14</f>
        <v>537110</v>
      </c>
      <c r="F14" s="8">
        <f t="shared" ref="F14" si="49">SUM(E14/B14)</f>
        <v>0.74586490806355077</v>
      </c>
      <c r="G14" s="6">
        <f t="shared" ref="G14" si="50">C14/B14*100</f>
        <v>4.7110400115536777</v>
      </c>
      <c r="H14" s="4">
        <f t="shared" ref="H14" si="51">100-G14</f>
        <v>95.288959988446322</v>
      </c>
    </row>
    <row r="15" spans="1:8" s="1" customFormat="1" x14ac:dyDescent="0.2">
      <c r="A15" s="10">
        <v>43918</v>
      </c>
      <c r="B15" s="50">
        <v>660706</v>
      </c>
      <c r="C15" s="50">
        <v>30652</v>
      </c>
      <c r="D15" s="50">
        <v>139415</v>
      </c>
      <c r="E15" s="51">
        <f t="shared" ref="E15" si="52">B15-C15-D15</f>
        <v>490639</v>
      </c>
      <c r="F15" s="8">
        <f t="shared" ref="F15" si="53">SUM(E15/B15)</f>
        <v>0.74259806933795058</v>
      </c>
      <c r="G15" s="6">
        <f t="shared" ref="G15" si="54">C15/B15*100</f>
        <v>4.6392798006980414</v>
      </c>
      <c r="H15" s="4">
        <f t="shared" ref="H15" si="55">100-G15</f>
        <v>95.360720199301966</v>
      </c>
    </row>
    <row r="16" spans="1:8" s="1" customFormat="1" x14ac:dyDescent="0.2">
      <c r="A16" s="10">
        <v>43917</v>
      </c>
      <c r="B16" s="50">
        <v>593291</v>
      </c>
      <c r="C16" s="50">
        <v>27198</v>
      </c>
      <c r="D16" s="50">
        <v>130915</v>
      </c>
      <c r="E16" s="51">
        <f t="shared" ref="E16" si="56">B16-C16-D16</f>
        <v>435178</v>
      </c>
      <c r="F16" s="8">
        <f t="shared" ref="F16" si="57">SUM(E16/B16)</f>
        <v>0.7334984012904292</v>
      </c>
      <c r="G16" s="6">
        <f t="shared" ref="G16" si="58">C16/B16*100</f>
        <v>4.5842596634703714</v>
      </c>
      <c r="H16" s="4">
        <f t="shared" ref="H16" si="59">100-G16</f>
        <v>95.415740336529623</v>
      </c>
    </row>
    <row r="17" spans="1:8" s="1" customFormat="1" x14ac:dyDescent="0.2">
      <c r="A17" s="10">
        <v>43916</v>
      </c>
      <c r="B17" s="50">
        <v>529591</v>
      </c>
      <c r="C17" s="50">
        <v>23970</v>
      </c>
      <c r="D17" s="50">
        <v>122150</v>
      </c>
      <c r="E17" s="51">
        <f t="shared" ref="E17" si="60">B17-C17-D17</f>
        <v>383471</v>
      </c>
      <c r="F17" s="8">
        <f t="shared" ref="F17" si="61">SUM(E17/B17)</f>
        <v>0.72408896676869505</v>
      </c>
      <c r="G17" s="6">
        <f t="shared" ref="G17" si="62">C17/B17*100</f>
        <v>4.5261343187478635</v>
      </c>
      <c r="H17" s="4">
        <f t="shared" ref="H17" si="63">100-G17</f>
        <v>95.473865681252136</v>
      </c>
    </row>
    <row r="18" spans="1:8" s="1" customFormat="1" x14ac:dyDescent="0.2">
      <c r="A18" s="10">
        <v>43915</v>
      </c>
      <c r="B18" s="50">
        <v>467594</v>
      </c>
      <c r="C18" s="50">
        <v>21181</v>
      </c>
      <c r="D18" s="50">
        <v>113770</v>
      </c>
      <c r="E18" s="51">
        <f t="shared" ref="E18" si="64">B18-C18-D18</f>
        <v>332643</v>
      </c>
      <c r="F18" s="8">
        <f t="shared" ref="F18" si="65">SUM(E18/B18)</f>
        <v>0.71139278947120788</v>
      </c>
      <c r="G18" s="6">
        <f t="shared" ref="G18" si="66">C18/B18*100</f>
        <v>4.5297843855994735</v>
      </c>
      <c r="H18" s="4">
        <f t="shared" ref="H18" si="67">100-G18</f>
        <v>95.47021561440053</v>
      </c>
    </row>
    <row r="19" spans="1:8" s="1" customFormat="1" x14ac:dyDescent="0.2">
      <c r="A19" s="10">
        <v>43914</v>
      </c>
      <c r="B19" s="50">
        <v>417966</v>
      </c>
      <c r="C19" s="50">
        <v>18615</v>
      </c>
      <c r="D19" s="50">
        <v>107705</v>
      </c>
      <c r="E19" s="51">
        <f t="shared" ref="E19" si="68">B19-C19-D19</f>
        <v>291646</v>
      </c>
      <c r="F19" s="8">
        <f t="shared" ref="F19" si="69">SUM(E19/B19)</f>
        <v>0.69777446012355071</v>
      </c>
      <c r="G19" s="6">
        <f t="shared" ref="G19" si="70">C19/B19*100</f>
        <v>4.4537115459152172</v>
      </c>
      <c r="H19" s="4">
        <f t="shared" ref="H19" si="71">100-G19</f>
        <v>95.546288454084788</v>
      </c>
    </row>
    <row r="20" spans="1:8" s="1" customFormat="1" x14ac:dyDescent="0.2">
      <c r="A20" s="10">
        <v>43913</v>
      </c>
      <c r="B20" s="50">
        <v>336004</v>
      </c>
      <c r="C20" s="50">
        <v>14643</v>
      </c>
      <c r="D20" s="50">
        <v>98334</v>
      </c>
      <c r="E20" s="51">
        <f t="shared" ref="E20" si="72">B20-C20-D20</f>
        <v>223027</v>
      </c>
      <c r="F20" s="8">
        <f t="shared" ref="F20" si="73">SUM(E20/B20)</f>
        <v>0.66376293139367393</v>
      </c>
      <c r="G20" s="6">
        <f t="shared" ref="G20" si="74">C20/B20*100</f>
        <v>4.3579838335257914</v>
      </c>
      <c r="H20" s="4">
        <f t="shared" ref="H20" si="75">100-G20</f>
        <v>95.642016166474207</v>
      </c>
    </row>
    <row r="21" spans="1:8" s="1" customFormat="1" x14ac:dyDescent="0.2">
      <c r="A21" s="10">
        <v>43912</v>
      </c>
      <c r="B21" s="50">
        <v>335957</v>
      </c>
      <c r="C21" s="50">
        <v>14634</v>
      </c>
      <c r="D21" s="50">
        <v>97882</v>
      </c>
      <c r="E21" s="51">
        <f t="shared" ref="E21" si="76">B21-C21-D21</f>
        <v>223441</v>
      </c>
      <c r="F21" s="8">
        <f t="shared" ref="F21" si="77">SUM(E21/B21)</f>
        <v>0.6650880916307742</v>
      </c>
      <c r="G21" s="6">
        <f t="shared" ref="G21" si="78">C21/B21*100</f>
        <v>4.3559145962132062</v>
      </c>
      <c r="H21" s="4">
        <f t="shared" ref="H21" si="79">100-G21</f>
        <v>95.644085403786789</v>
      </c>
    </row>
    <row r="22" spans="1:8" s="1" customFormat="1" x14ac:dyDescent="0.2">
      <c r="A22" s="10">
        <v>43911</v>
      </c>
      <c r="B22" s="50">
        <v>304528</v>
      </c>
      <c r="C22" s="50">
        <v>12973</v>
      </c>
      <c r="D22" s="50">
        <v>91676</v>
      </c>
      <c r="E22" s="51">
        <f t="shared" ref="E22" si="80">B22-C22-D22</f>
        <v>199879</v>
      </c>
      <c r="F22" s="8">
        <f t="shared" ref="F22" si="81">SUM(E22/B22)</f>
        <v>0.65635672253454524</v>
      </c>
      <c r="G22" s="6">
        <f t="shared" ref="G22" si="82">C22/B22*100</f>
        <v>4.2600352020175487</v>
      </c>
      <c r="H22" s="4">
        <f t="shared" ref="H22" si="83">100-G22</f>
        <v>95.739964797982452</v>
      </c>
    </row>
    <row r="23" spans="1:8" s="1" customFormat="1" x14ac:dyDescent="0.2">
      <c r="A23" s="10">
        <v>43910</v>
      </c>
      <c r="B23" s="50">
        <v>272167</v>
      </c>
      <c r="C23" s="50">
        <v>11299</v>
      </c>
      <c r="D23" s="50">
        <v>87403</v>
      </c>
      <c r="E23" s="51">
        <f t="shared" ref="E23" si="84">B23-C23-D23</f>
        <v>173465</v>
      </c>
      <c r="F23" s="8">
        <f t="shared" ref="F23" si="85">SUM(E23/B23)</f>
        <v>0.63734765787182135</v>
      </c>
      <c r="G23" s="6">
        <f t="shared" ref="G23" si="86">C23/B23*100</f>
        <v>4.1514952216837457</v>
      </c>
      <c r="H23" s="4">
        <f t="shared" ref="H23" si="87">100-G23</f>
        <v>95.848504778316254</v>
      </c>
    </row>
    <row r="24" spans="1:8" s="1" customFormat="1" x14ac:dyDescent="0.2">
      <c r="A24" s="10">
        <v>43909</v>
      </c>
      <c r="B24" s="50">
        <v>242713</v>
      </c>
      <c r="C24" s="50">
        <v>9867</v>
      </c>
      <c r="D24" s="50">
        <v>84962</v>
      </c>
      <c r="E24" s="51">
        <f t="shared" ref="E24" si="88">B24-C24-D24</f>
        <v>147884</v>
      </c>
      <c r="F24" s="8">
        <f t="shared" ref="F24" si="89">SUM(E24/B24)</f>
        <v>0.60929575259668822</v>
      </c>
      <c r="G24" s="6">
        <f t="shared" ref="G24" si="90">C24/B24*100</f>
        <v>4.0652952252248538</v>
      </c>
      <c r="H24" s="4">
        <f t="shared" ref="H24" si="91">100-G24</f>
        <v>95.934704774775142</v>
      </c>
    </row>
    <row r="25" spans="1:8" s="1" customFormat="1" x14ac:dyDescent="0.2">
      <c r="A25" s="10">
        <v>43908</v>
      </c>
      <c r="B25" s="50">
        <v>214915</v>
      </c>
      <c r="C25" s="50">
        <v>8733</v>
      </c>
      <c r="D25" s="50">
        <v>83313</v>
      </c>
      <c r="E25" s="51">
        <f t="shared" ref="E25" si="92">B25-C25-D25</f>
        <v>122869</v>
      </c>
      <c r="F25" s="8">
        <f t="shared" ref="F25" si="93">SUM(E25/B25)</f>
        <v>0.57170974571342159</v>
      </c>
      <c r="G25" s="6">
        <f t="shared" ref="G25" si="94">C25/B25*100</f>
        <v>4.0634669520508107</v>
      </c>
      <c r="H25" s="4">
        <f t="shared" ref="H25" si="95">100-G25</f>
        <v>95.936533047949183</v>
      </c>
    </row>
    <row r="26" spans="1:8" s="1" customFormat="1" x14ac:dyDescent="0.2">
      <c r="A26" s="10">
        <v>43907</v>
      </c>
      <c r="B26" s="50">
        <v>197168</v>
      </c>
      <c r="C26" s="50">
        <v>7905</v>
      </c>
      <c r="D26" s="50">
        <v>80840</v>
      </c>
      <c r="E26" s="51">
        <f t="shared" ref="E26" si="96">B26-C26-D26</f>
        <v>108423</v>
      </c>
      <c r="F26" s="8">
        <f t="shared" ref="F26" si="97">SUM(E26/B26)</f>
        <v>0.54990160675160271</v>
      </c>
      <c r="G26" s="6">
        <f t="shared" ref="G26" si="98">C26/B26*100</f>
        <v>4.0092712813438283</v>
      </c>
      <c r="H26" s="4">
        <f t="shared" ref="H26" si="99">100-G26</f>
        <v>95.990728718656172</v>
      </c>
    </row>
    <row r="27" spans="1:8" s="1" customFormat="1" x14ac:dyDescent="0.2">
      <c r="A27" s="10">
        <v>43906</v>
      </c>
      <c r="B27" s="50">
        <v>181546</v>
      </c>
      <c r="C27" s="50">
        <v>7126</v>
      </c>
      <c r="D27" s="50">
        <v>78088</v>
      </c>
      <c r="E27" s="51">
        <f t="shared" ref="E27:E40" si="100">B27-C27-D27</f>
        <v>96332</v>
      </c>
      <c r="F27" s="8">
        <f t="shared" ref="F27" si="101">SUM(E27/B27)</f>
        <v>0.53062033864695446</v>
      </c>
      <c r="G27" s="6">
        <f t="shared" ref="G27" si="102">C27/B27*100</f>
        <v>3.925175988454717</v>
      </c>
      <c r="H27" s="4">
        <f t="shared" ref="H27:H47" si="103">100-G27</f>
        <v>96.074824011545289</v>
      </c>
    </row>
    <row r="28" spans="1:8" s="1" customFormat="1" x14ac:dyDescent="0.2">
      <c r="A28" s="10">
        <v>43905</v>
      </c>
      <c r="B28" s="50">
        <v>162719</v>
      </c>
      <c r="C28" s="50">
        <v>6066</v>
      </c>
      <c r="D28" s="50">
        <v>75620</v>
      </c>
      <c r="E28" s="51">
        <f t="shared" si="100"/>
        <v>81033</v>
      </c>
      <c r="F28" s="8">
        <f t="shared" ref="F28" si="104">SUM(E28/B28)</f>
        <v>0.49799347341121813</v>
      </c>
      <c r="G28" s="6">
        <f t="shared" ref="G28" si="105">C28/B28*100</f>
        <v>3.7278990160952317</v>
      </c>
      <c r="H28" s="4">
        <f t="shared" si="103"/>
        <v>96.272100983904764</v>
      </c>
    </row>
    <row r="29" spans="1:8" s="1" customFormat="1" x14ac:dyDescent="0.2">
      <c r="A29" s="10">
        <v>43904</v>
      </c>
      <c r="B29" s="50">
        <v>156099</v>
      </c>
      <c r="C29" s="50">
        <v>5819</v>
      </c>
      <c r="D29" s="50">
        <v>72624</v>
      </c>
      <c r="E29" s="51">
        <f t="shared" si="100"/>
        <v>77656</v>
      </c>
      <c r="F29" s="8">
        <f t="shared" ref="F29" si="106">SUM(E29/B29)</f>
        <v>0.49747916386395813</v>
      </c>
      <c r="G29" s="6">
        <f t="shared" ref="G29" si="107">C29/B29*100</f>
        <v>3.7277625096893638</v>
      </c>
      <c r="H29" s="4">
        <f t="shared" si="103"/>
        <v>96.27223749031063</v>
      </c>
    </row>
    <row r="30" spans="1:8" s="1" customFormat="1" x14ac:dyDescent="0.2">
      <c r="A30" s="10">
        <v>43903</v>
      </c>
      <c r="B30" s="50">
        <v>144514</v>
      </c>
      <c r="C30" s="50">
        <v>5397</v>
      </c>
      <c r="D30" s="50">
        <v>70217</v>
      </c>
      <c r="E30" s="51">
        <f t="shared" si="100"/>
        <v>68900</v>
      </c>
      <c r="F30" s="8">
        <f t="shared" ref="F30" si="108">SUM(E30/B30)</f>
        <v>0.47677041670703185</v>
      </c>
      <c r="G30" s="6">
        <f t="shared" ref="G30" si="109">C30/B30*100</f>
        <v>3.7345862684584197</v>
      </c>
      <c r="H30" s="4">
        <f t="shared" si="103"/>
        <v>96.265413731541585</v>
      </c>
    </row>
    <row r="31" spans="1:8" s="1" customFormat="1" x14ac:dyDescent="0.2">
      <c r="A31" s="10">
        <v>43902</v>
      </c>
      <c r="B31" s="50">
        <v>128343</v>
      </c>
      <c r="C31" s="50">
        <v>4720</v>
      </c>
      <c r="D31" s="50">
        <v>68324</v>
      </c>
      <c r="E31" s="51">
        <f t="shared" si="100"/>
        <v>55299</v>
      </c>
      <c r="F31" s="8">
        <f t="shared" ref="F31" si="110">SUM(E31/B31)</f>
        <v>0.43086884364554356</v>
      </c>
      <c r="G31" s="6">
        <f t="shared" ref="G31" si="111">C31/B31*100</f>
        <v>3.6776450605019364</v>
      </c>
      <c r="H31" s="4">
        <f t="shared" si="103"/>
        <v>96.322354939498069</v>
      </c>
    </row>
    <row r="32" spans="1:8" s="1" customFormat="1" x14ac:dyDescent="0.2">
      <c r="A32" s="10">
        <v>43901</v>
      </c>
      <c r="B32" s="50">
        <v>125865</v>
      </c>
      <c r="C32" s="50">
        <v>4615</v>
      </c>
      <c r="D32" s="50">
        <v>67003</v>
      </c>
      <c r="E32" s="51">
        <f t="shared" si="100"/>
        <v>54247</v>
      </c>
      <c r="F32" s="8">
        <f t="shared" ref="F32" si="112">SUM(E32/B32)</f>
        <v>0.43099352480832637</v>
      </c>
      <c r="G32" s="6">
        <f t="shared" ref="G32" si="113">C32/B32*100</f>
        <v>3.6666269415643744</v>
      </c>
      <c r="H32" s="4">
        <f t="shared" si="103"/>
        <v>96.333373058435626</v>
      </c>
    </row>
    <row r="33" spans="1:8" s="1" customFormat="1" x14ac:dyDescent="0.2">
      <c r="A33" s="10">
        <v>43900</v>
      </c>
      <c r="B33" s="50">
        <v>118582</v>
      </c>
      <c r="C33" s="50">
        <v>4262</v>
      </c>
      <c r="D33" s="50">
        <v>64404</v>
      </c>
      <c r="E33" s="51">
        <f t="shared" si="100"/>
        <v>49916</v>
      </c>
      <c r="F33" s="8">
        <f t="shared" ref="F33" si="114">SUM(E33/B33)</f>
        <v>0.42094078359278814</v>
      </c>
      <c r="G33" s="6">
        <f t="shared" ref="G33" si="115">C33/B33*100</f>
        <v>3.5941373901603955</v>
      </c>
      <c r="H33" s="4">
        <f t="shared" si="103"/>
        <v>96.405862609839602</v>
      </c>
    </row>
    <row r="34" spans="1:8" s="1" customFormat="1" x14ac:dyDescent="0.2">
      <c r="A34" s="10">
        <v>43899</v>
      </c>
      <c r="B34" s="50">
        <v>113582</v>
      </c>
      <c r="C34" s="50">
        <v>3996</v>
      </c>
      <c r="D34" s="50">
        <v>62512</v>
      </c>
      <c r="E34" s="51">
        <f t="shared" si="100"/>
        <v>47074</v>
      </c>
      <c r="F34" s="8">
        <f t="shared" ref="F34" si="116">SUM(E34/B34)</f>
        <v>0.4144494726277051</v>
      </c>
      <c r="G34" s="6">
        <f t="shared" ref="G34" si="117">C34/B34*100</f>
        <v>3.518163089221884</v>
      </c>
      <c r="H34" s="4">
        <f t="shared" si="103"/>
        <v>96.481836910778114</v>
      </c>
    </row>
    <row r="35" spans="1:8" s="1" customFormat="1" x14ac:dyDescent="0.2">
      <c r="A35" s="10">
        <v>43898</v>
      </c>
      <c r="B35" s="50">
        <v>109835</v>
      </c>
      <c r="C35" s="50">
        <v>3803</v>
      </c>
      <c r="D35" s="50">
        <v>60695</v>
      </c>
      <c r="E35" s="51">
        <f t="shared" si="100"/>
        <v>45337</v>
      </c>
      <c r="F35" s="8">
        <f t="shared" ref="F35:F36" si="118">SUM(E35/B35)</f>
        <v>0.41277370601356578</v>
      </c>
      <c r="G35" s="6">
        <f t="shared" ref="G35" si="119">C35/B35*100</f>
        <v>3.4624664269130969</v>
      </c>
      <c r="H35" s="4">
        <f t="shared" si="103"/>
        <v>96.537533573086904</v>
      </c>
    </row>
    <row r="36" spans="1:8" s="1" customFormat="1" x14ac:dyDescent="0.2">
      <c r="A36" s="10">
        <v>43897</v>
      </c>
      <c r="B36" s="50">
        <v>105836</v>
      </c>
      <c r="C36" s="50">
        <v>3558</v>
      </c>
      <c r="D36" s="50">
        <v>58359</v>
      </c>
      <c r="E36" s="51">
        <f t="shared" si="100"/>
        <v>43919</v>
      </c>
      <c r="F36" s="8">
        <f t="shared" si="118"/>
        <v>0.41497222117237992</v>
      </c>
      <c r="G36" s="6">
        <f t="shared" ref="G36" si="120">C36/B36*100</f>
        <v>3.3618050568804563</v>
      </c>
      <c r="H36" s="4">
        <f t="shared" si="103"/>
        <v>96.638194943119544</v>
      </c>
    </row>
    <row r="37" spans="1:8" s="1" customFormat="1" x14ac:dyDescent="0.2">
      <c r="A37" s="10">
        <v>43896</v>
      </c>
      <c r="B37" s="50">
        <v>101800</v>
      </c>
      <c r="C37" s="50">
        <v>3460</v>
      </c>
      <c r="D37" s="50">
        <v>55866</v>
      </c>
      <c r="E37" s="51">
        <f t="shared" si="100"/>
        <v>42474</v>
      </c>
      <c r="F37" s="8">
        <f t="shared" ref="F37" si="121">SUM(E37/B37)</f>
        <v>0.41722986247544203</v>
      </c>
      <c r="G37" s="6">
        <f t="shared" ref="G37" si="122">C37/B37*100</f>
        <v>3.398821218074656</v>
      </c>
      <c r="H37" s="4">
        <f t="shared" si="103"/>
        <v>96.601178781925341</v>
      </c>
    </row>
    <row r="38" spans="1:8" s="1" customFormat="1" x14ac:dyDescent="0.2">
      <c r="A38" s="10">
        <v>43895</v>
      </c>
      <c r="B38" s="50">
        <v>97886</v>
      </c>
      <c r="C38" s="50">
        <v>3348</v>
      </c>
      <c r="D38" s="50">
        <v>53797</v>
      </c>
      <c r="E38" s="51">
        <f t="shared" si="100"/>
        <v>40741</v>
      </c>
      <c r="F38" s="8">
        <f t="shared" ref="F38" si="123">SUM(E38/B38)</f>
        <v>0.41620865087959463</v>
      </c>
      <c r="G38" s="6">
        <f t="shared" ref="G38" si="124">C38/B38*100</f>
        <v>3.4203052530494658</v>
      </c>
      <c r="H38" s="4">
        <f t="shared" si="103"/>
        <v>96.579694746950537</v>
      </c>
    </row>
    <row r="39" spans="1:8" x14ac:dyDescent="0.2">
      <c r="A39" s="5">
        <v>43894</v>
      </c>
      <c r="B39" s="51">
        <v>95124</v>
      </c>
      <c r="C39" s="51">
        <v>3254</v>
      </c>
      <c r="D39" s="51">
        <v>51171</v>
      </c>
      <c r="E39" s="51">
        <f t="shared" si="100"/>
        <v>40699</v>
      </c>
      <c r="F39" s="8">
        <f t="shared" ref="F39:F81" si="125">SUM(E39/B39)</f>
        <v>0.42785206677599763</v>
      </c>
      <c r="G39" s="6">
        <f t="shared" ref="G39:G81" si="126">C39/B39*100</f>
        <v>3.4207981161431396</v>
      </c>
      <c r="H39" s="4">
        <f t="shared" si="103"/>
        <v>96.579201883856854</v>
      </c>
    </row>
    <row r="40" spans="1:8" x14ac:dyDescent="0.2">
      <c r="A40" s="5">
        <v>43893</v>
      </c>
      <c r="B40" s="51">
        <v>92844</v>
      </c>
      <c r="C40" s="51">
        <v>3160</v>
      </c>
      <c r="D40" s="51">
        <v>48229</v>
      </c>
      <c r="E40" s="51">
        <f t="shared" si="100"/>
        <v>41455</v>
      </c>
      <c r="F40" s="8">
        <f t="shared" si="125"/>
        <v>0.44650165869630781</v>
      </c>
      <c r="G40" s="6">
        <f t="shared" si="126"/>
        <v>3.4035586575330665</v>
      </c>
      <c r="H40" s="4">
        <f t="shared" si="103"/>
        <v>96.596441342466932</v>
      </c>
    </row>
    <row r="41" spans="1:8" x14ac:dyDescent="0.2">
      <c r="A41" s="5">
        <v>43892</v>
      </c>
      <c r="B41" s="51">
        <v>90309</v>
      </c>
      <c r="C41" s="51">
        <v>3085</v>
      </c>
      <c r="D41" s="51">
        <v>45602</v>
      </c>
      <c r="E41" s="51">
        <f t="shared" ref="E41:E80" si="127">B41-C41-D41</f>
        <v>41622</v>
      </c>
      <c r="F41" s="7">
        <f t="shared" si="125"/>
        <v>0.46088429724612162</v>
      </c>
      <c r="G41" s="6">
        <f t="shared" si="126"/>
        <v>3.4160493417045918</v>
      </c>
      <c r="H41" s="4">
        <f t="shared" si="103"/>
        <v>96.583950658295407</v>
      </c>
    </row>
    <row r="42" spans="1:8" x14ac:dyDescent="0.2">
      <c r="A42" s="5">
        <v>43891</v>
      </c>
      <c r="B42" s="51">
        <v>88371</v>
      </c>
      <c r="C42" s="51">
        <v>2996</v>
      </c>
      <c r="D42" s="51">
        <v>42716</v>
      </c>
      <c r="E42" s="51">
        <f t="shared" si="127"/>
        <v>42659</v>
      </c>
      <c r="F42" s="7">
        <f t="shared" si="125"/>
        <v>0.48272623371920653</v>
      </c>
      <c r="G42" s="4">
        <f t="shared" si="126"/>
        <v>3.3902524583856697</v>
      </c>
      <c r="H42" s="4">
        <f t="shared" si="103"/>
        <v>96.609747541614325</v>
      </c>
    </row>
    <row r="43" spans="1:8" x14ac:dyDescent="0.2">
      <c r="A43" s="5">
        <v>43890</v>
      </c>
      <c r="B43" s="51">
        <v>86013</v>
      </c>
      <c r="C43" s="51">
        <v>2941</v>
      </c>
      <c r="D43" s="51">
        <v>42716</v>
      </c>
      <c r="E43" s="51">
        <f t="shared" si="127"/>
        <v>40356</v>
      </c>
      <c r="F43" s="7">
        <f t="shared" si="125"/>
        <v>0.46918489065606361</v>
      </c>
      <c r="G43" s="4">
        <f t="shared" si="126"/>
        <v>3.4192505784009395</v>
      </c>
      <c r="H43" s="4">
        <f t="shared" si="103"/>
        <v>96.580749421599066</v>
      </c>
    </row>
    <row r="44" spans="1:8" x14ac:dyDescent="0.2">
      <c r="A44" s="5">
        <v>43889</v>
      </c>
      <c r="B44" s="51">
        <v>84124</v>
      </c>
      <c r="C44" s="51">
        <v>3872</v>
      </c>
      <c r="D44" s="51">
        <v>36711</v>
      </c>
      <c r="E44" s="51">
        <f t="shared" si="127"/>
        <v>43541</v>
      </c>
      <c r="F44" s="7">
        <f t="shared" si="125"/>
        <v>0.51758118967238842</v>
      </c>
      <c r="G44" s="4">
        <f t="shared" si="126"/>
        <v>4.6027293043602295</v>
      </c>
      <c r="H44" s="4">
        <f t="shared" si="103"/>
        <v>95.397270695639776</v>
      </c>
    </row>
    <row r="45" spans="1:8" x14ac:dyDescent="0.2">
      <c r="A45" s="5">
        <v>43888</v>
      </c>
      <c r="B45" s="51">
        <v>82756</v>
      </c>
      <c r="C45" s="51">
        <v>2814</v>
      </c>
      <c r="D45" s="51">
        <v>33277</v>
      </c>
      <c r="E45" s="51">
        <f t="shared" si="127"/>
        <v>46665</v>
      </c>
      <c r="F45" s="7">
        <f t="shared" si="125"/>
        <v>0.56388660640920296</v>
      </c>
      <c r="G45" s="4">
        <f t="shared" si="126"/>
        <v>3.4003576779931364</v>
      </c>
      <c r="H45" s="4">
        <f t="shared" si="103"/>
        <v>96.599642322006858</v>
      </c>
    </row>
    <row r="46" spans="1:8" x14ac:dyDescent="0.2">
      <c r="A46" s="5">
        <v>43887</v>
      </c>
      <c r="B46" s="51">
        <v>81397</v>
      </c>
      <c r="C46" s="51">
        <v>2770</v>
      </c>
      <c r="D46" s="51">
        <v>30384</v>
      </c>
      <c r="E46" s="51">
        <f t="shared" si="127"/>
        <v>48243</v>
      </c>
      <c r="F46" s="7">
        <f t="shared" si="125"/>
        <v>0.59268769119255005</v>
      </c>
      <c r="G46" s="4">
        <f t="shared" si="126"/>
        <v>3.4030738233595836</v>
      </c>
      <c r="H46" s="4">
        <f t="shared" si="103"/>
        <v>96.596926176640423</v>
      </c>
    </row>
    <row r="47" spans="1:8" x14ac:dyDescent="0.2">
      <c r="A47" s="5">
        <v>43886</v>
      </c>
      <c r="B47" s="51">
        <v>80415</v>
      </c>
      <c r="C47" s="51">
        <v>2708</v>
      </c>
      <c r="D47" s="51">
        <v>27905</v>
      </c>
      <c r="E47" s="51">
        <f t="shared" si="127"/>
        <v>49802</v>
      </c>
      <c r="F47" s="7">
        <f t="shared" si="125"/>
        <v>0.61931231735372749</v>
      </c>
      <c r="G47" s="4">
        <f t="shared" si="126"/>
        <v>3.3675309332835912</v>
      </c>
      <c r="H47" s="4">
        <f t="shared" si="103"/>
        <v>96.632469066716411</v>
      </c>
    </row>
    <row r="48" spans="1:8" x14ac:dyDescent="0.2">
      <c r="A48" s="5">
        <v>43885</v>
      </c>
      <c r="B48" s="51">
        <v>79570</v>
      </c>
      <c r="C48" s="51">
        <v>2629</v>
      </c>
      <c r="D48" s="51">
        <v>25227</v>
      </c>
      <c r="E48" s="51">
        <f t="shared" si="127"/>
        <v>51714</v>
      </c>
      <c r="F48" s="7">
        <f t="shared" si="125"/>
        <v>0.64991831092120145</v>
      </c>
      <c r="G48" s="4">
        <f t="shared" si="126"/>
        <v>3.3040090486364209</v>
      </c>
      <c r="H48" s="4">
        <f t="shared" ref="H48:H81" si="128">100-G48</f>
        <v>96.695990951363584</v>
      </c>
    </row>
    <row r="49" spans="1:8" x14ac:dyDescent="0.2">
      <c r="A49" s="5">
        <v>43884</v>
      </c>
      <c r="B49" s="51">
        <v>78985</v>
      </c>
      <c r="C49" s="51">
        <v>2469</v>
      </c>
      <c r="D49" s="51">
        <v>23394</v>
      </c>
      <c r="E49" s="51">
        <f t="shared" si="127"/>
        <v>53122</v>
      </c>
      <c r="F49" s="7">
        <f t="shared" si="125"/>
        <v>0.67255808064822431</v>
      </c>
      <c r="G49" s="4">
        <f t="shared" si="126"/>
        <v>3.1259099829081469</v>
      </c>
      <c r="H49" s="4">
        <f t="shared" si="128"/>
        <v>96.874090017091859</v>
      </c>
    </row>
    <row r="50" spans="1:8" x14ac:dyDescent="0.2">
      <c r="A50" s="5">
        <v>43883</v>
      </c>
      <c r="B50" s="51">
        <v>78599</v>
      </c>
      <c r="C50" s="51">
        <v>2458</v>
      </c>
      <c r="D50" s="51">
        <v>22886</v>
      </c>
      <c r="E50" s="51">
        <f t="shared" si="127"/>
        <v>53255</v>
      </c>
      <c r="F50" s="7">
        <f t="shared" si="125"/>
        <v>0.67755314953116452</v>
      </c>
      <c r="G50" s="4">
        <f t="shared" si="126"/>
        <v>3.1272662502067456</v>
      </c>
      <c r="H50" s="4">
        <f t="shared" si="128"/>
        <v>96.872733749793255</v>
      </c>
    </row>
    <row r="51" spans="1:8" x14ac:dyDescent="0.2">
      <c r="A51" s="5">
        <v>43882</v>
      </c>
      <c r="B51" s="51">
        <v>76843</v>
      </c>
      <c r="C51" s="51">
        <v>2251</v>
      </c>
      <c r="D51" s="51">
        <v>18890</v>
      </c>
      <c r="E51" s="51">
        <f t="shared" si="127"/>
        <v>55702</v>
      </c>
      <c r="F51" s="7">
        <f t="shared" si="125"/>
        <v>0.72488060070533422</v>
      </c>
      <c r="G51" s="4">
        <f t="shared" si="126"/>
        <v>2.9293494527803441</v>
      </c>
      <c r="H51" s="4">
        <f t="shared" si="128"/>
        <v>97.070650547219657</v>
      </c>
    </row>
    <row r="52" spans="1:8" x14ac:dyDescent="0.2">
      <c r="A52" s="5">
        <v>43881</v>
      </c>
      <c r="B52" s="51">
        <v>76199</v>
      </c>
      <c r="C52" s="51">
        <v>2247</v>
      </c>
      <c r="D52" s="51">
        <v>18177</v>
      </c>
      <c r="E52" s="51">
        <f t="shared" si="127"/>
        <v>55775</v>
      </c>
      <c r="F52" s="7">
        <f t="shared" si="125"/>
        <v>0.73196498641714458</v>
      </c>
      <c r="G52" s="4">
        <f t="shared" si="126"/>
        <v>2.9488575965563855</v>
      </c>
      <c r="H52" s="4">
        <f t="shared" si="128"/>
        <v>97.05114240344362</v>
      </c>
    </row>
    <row r="53" spans="1:8" x14ac:dyDescent="0.2">
      <c r="A53" s="5">
        <v>43880</v>
      </c>
      <c r="B53" s="51">
        <v>75641</v>
      </c>
      <c r="C53" s="51">
        <v>2122</v>
      </c>
      <c r="D53" s="51">
        <v>16121</v>
      </c>
      <c r="E53" s="51">
        <f t="shared" si="127"/>
        <v>57398</v>
      </c>
      <c r="F53" s="7">
        <f t="shared" si="125"/>
        <v>0.75882127417670309</v>
      </c>
      <c r="G53" s="4">
        <f t="shared" si="126"/>
        <v>2.8053568831718247</v>
      </c>
      <c r="H53" s="4">
        <f t="shared" si="128"/>
        <v>97.194643116828175</v>
      </c>
    </row>
    <row r="54" spans="1:8" x14ac:dyDescent="0.2">
      <c r="A54" s="5">
        <v>43879</v>
      </c>
      <c r="B54" s="51">
        <v>75138</v>
      </c>
      <c r="C54" s="51">
        <v>2007</v>
      </c>
      <c r="D54" s="51">
        <v>14352</v>
      </c>
      <c r="E54" s="51">
        <f t="shared" si="127"/>
        <v>58779</v>
      </c>
      <c r="F54" s="7">
        <f t="shared" si="125"/>
        <v>0.78228060368921182</v>
      </c>
      <c r="G54" s="4">
        <f t="shared" si="126"/>
        <v>2.6710852032260637</v>
      </c>
      <c r="H54" s="4">
        <f t="shared" si="128"/>
        <v>97.32891479677393</v>
      </c>
    </row>
    <row r="55" spans="1:8" x14ac:dyDescent="0.2">
      <c r="A55" s="5">
        <v>43878</v>
      </c>
      <c r="B55" s="51">
        <v>73260</v>
      </c>
      <c r="C55" s="51">
        <v>1868</v>
      </c>
      <c r="D55" s="51">
        <v>12583</v>
      </c>
      <c r="E55" s="51">
        <f t="shared" si="127"/>
        <v>58809</v>
      </c>
      <c r="F55" s="7">
        <f t="shared" si="125"/>
        <v>0.80274365274365278</v>
      </c>
      <c r="G55" s="4">
        <f t="shared" si="126"/>
        <v>2.54982254982255</v>
      </c>
      <c r="H55" s="4">
        <f t="shared" si="128"/>
        <v>97.450177450177449</v>
      </c>
    </row>
    <row r="56" spans="1:8" x14ac:dyDescent="0.2">
      <c r="A56" s="5">
        <v>43877</v>
      </c>
      <c r="B56" s="51">
        <v>71226</v>
      </c>
      <c r="C56" s="51">
        <v>1770</v>
      </c>
      <c r="D56" s="51">
        <v>10865</v>
      </c>
      <c r="E56" s="51">
        <f t="shared" si="127"/>
        <v>58591</v>
      </c>
      <c r="F56" s="7">
        <f t="shared" si="125"/>
        <v>0.82260691320585178</v>
      </c>
      <c r="G56" s="4">
        <f t="shared" si="126"/>
        <v>2.4850475949793616</v>
      </c>
      <c r="H56" s="4">
        <f t="shared" si="128"/>
        <v>97.514952405020637</v>
      </c>
    </row>
    <row r="57" spans="1:8" x14ac:dyDescent="0.2">
      <c r="A57" s="5">
        <v>43876</v>
      </c>
      <c r="B57" s="51">
        <v>69032</v>
      </c>
      <c r="C57" s="51">
        <v>1666</v>
      </c>
      <c r="D57" s="51">
        <v>9395</v>
      </c>
      <c r="E57" s="51">
        <f t="shared" si="127"/>
        <v>57971</v>
      </c>
      <c r="F57" s="7">
        <f t="shared" si="125"/>
        <v>0.83976996175686636</v>
      </c>
      <c r="G57" s="4">
        <f t="shared" si="126"/>
        <v>2.4133735079383474</v>
      </c>
      <c r="H57" s="4">
        <f t="shared" si="128"/>
        <v>97.586626492061654</v>
      </c>
    </row>
    <row r="58" spans="1:8" x14ac:dyDescent="0.2">
      <c r="A58" s="5">
        <v>43875</v>
      </c>
      <c r="B58" s="51">
        <v>66887</v>
      </c>
      <c r="C58" s="51">
        <v>1523</v>
      </c>
      <c r="D58" s="51">
        <v>8058</v>
      </c>
      <c r="E58" s="51">
        <f t="shared" si="127"/>
        <v>57306</v>
      </c>
      <c r="F58" s="7">
        <f t="shared" si="125"/>
        <v>0.85675841344356896</v>
      </c>
      <c r="G58" s="4">
        <f t="shared" si="126"/>
        <v>2.2769745989504688</v>
      </c>
      <c r="H58" s="4">
        <f t="shared" si="128"/>
        <v>97.723025401049526</v>
      </c>
    </row>
    <row r="59" spans="1:8" x14ac:dyDescent="0.2">
      <c r="A59" s="5">
        <v>43874</v>
      </c>
      <c r="B59" s="51">
        <v>60370</v>
      </c>
      <c r="C59" s="51">
        <v>1371</v>
      </c>
      <c r="D59" s="51">
        <v>6295</v>
      </c>
      <c r="E59" s="51">
        <f t="shared" si="127"/>
        <v>52704</v>
      </c>
      <c r="F59" s="7">
        <f t="shared" si="125"/>
        <v>0.87301639887361271</v>
      </c>
      <c r="G59" s="4">
        <f t="shared" si="126"/>
        <v>2.2709955275799238</v>
      </c>
      <c r="H59" s="4">
        <f t="shared" si="128"/>
        <v>97.729004472420073</v>
      </c>
    </row>
    <row r="60" spans="1:8" x14ac:dyDescent="0.2">
      <c r="A60" s="5">
        <v>43873</v>
      </c>
      <c r="B60" s="51">
        <v>45222</v>
      </c>
      <c r="C60" s="51">
        <v>1118</v>
      </c>
      <c r="D60" s="51">
        <v>5150</v>
      </c>
      <c r="E60" s="51">
        <f t="shared" si="127"/>
        <v>38954</v>
      </c>
      <c r="F60" s="7">
        <f t="shared" si="125"/>
        <v>0.86139489628941668</v>
      </c>
      <c r="G60" s="4">
        <f t="shared" si="126"/>
        <v>2.4722480208747957</v>
      </c>
      <c r="H60" s="4">
        <f t="shared" si="128"/>
        <v>97.527751979125199</v>
      </c>
    </row>
    <row r="61" spans="1:8" x14ac:dyDescent="0.2">
      <c r="A61" s="5">
        <v>43872</v>
      </c>
      <c r="B61" s="51">
        <v>44803</v>
      </c>
      <c r="C61" s="51">
        <v>1113</v>
      </c>
      <c r="D61" s="51">
        <v>4683</v>
      </c>
      <c r="E61" s="51">
        <f t="shared" si="127"/>
        <v>39007</v>
      </c>
      <c r="F61" s="7">
        <f t="shared" si="125"/>
        <v>0.87063366292435773</v>
      </c>
      <c r="G61" s="4">
        <f t="shared" si="126"/>
        <v>2.4842086467424056</v>
      </c>
      <c r="H61" s="4">
        <f t="shared" si="128"/>
        <v>97.515791353257598</v>
      </c>
    </row>
    <row r="62" spans="1:8" x14ac:dyDescent="0.2">
      <c r="A62" s="5">
        <v>43871</v>
      </c>
      <c r="B62" s="51">
        <v>42763</v>
      </c>
      <c r="C62" s="51">
        <v>1013</v>
      </c>
      <c r="D62" s="51">
        <v>3946</v>
      </c>
      <c r="E62" s="51">
        <f t="shared" si="127"/>
        <v>37804</v>
      </c>
      <c r="F62" s="7">
        <f t="shared" si="125"/>
        <v>0.88403526413020606</v>
      </c>
      <c r="G62" s="4">
        <f t="shared" si="126"/>
        <v>2.368870285059514</v>
      </c>
      <c r="H62" s="4">
        <f t="shared" si="128"/>
        <v>97.631129714940485</v>
      </c>
    </row>
    <row r="63" spans="1:8" x14ac:dyDescent="0.2">
      <c r="A63" s="5">
        <v>43870</v>
      </c>
      <c r="B63" s="51">
        <v>40151</v>
      </c>
      <c r="C63" s="51">
        <v>906</v>
      </c>
      <c r="D63" s="51">
        <v>3244</v>
      </c>
      <c r="E63" s="51">
        <f t="shared" ref="E63" si="129">B63-C63-D63</f>
        <v>36001</v>
      </c>
      <c r="F63" s="7">
        <f t="shared" si="125"/>
        <v>0.89664018330801221</v>
      </c>
      <c r="G63" s="4">
        <f t="shared" si="126"/>
        <v>2.2564817812756841</v>
      </c>
      <c r="H63" s="4">
        <f t="shared" si="128"/>
        <v>97.743518218724319</v>
      </c>
    </row>
    <row r="64" spans="1:8" x14ac:dyDescent="0.2">
      <c r="A64" s="5">
        <v>43869</v>
      </c>
      <c r="B64" s="51">
        <v>37121</v>
      </c>
      <c r="C64" s="51">
        <v>806</v>
      </c>
      <c r="D64" s="51">
        <v>2616</v>
      </c>
      <c r="E64" s="51">
        <f t="shared" si="127"/>
        <v>33699</v>
      </c>
      <c r="F64" s="7">
        <f t="shared" si="125"/>
        <v>0.9078149834325584</v>
      </c>
      <c r="G64" s="4">
        <f t="shared" si="126"/>
        <v>2.1712777134236685</v>
      </c>
      <c r="H64" s="4">
        <f t="shared" si="128"/>
        <v>97.828722286576337</v>
      </c>
    </row>
    <row r="65" spans="1:8" x14ac:dyDescent="0.2">
      <c r="A65" s="5">
        <v>43868</v>
      </c>
      <c r="B65" s="51">
        <v>34392</v>
      </c>
      <c r="C65" s="51">
        <v>719</v>
      </c>
      <c r="D65" s="51">
        <v>2011</v>
      </c>
      <c r="E65" s="51">
        <f t="shared" si="127"/>
        <v>31662</v>
      </c>
      <c r="F65" s="7">
        <f t="shared" si="125"/>
        <v>0.92062107466852761</v>
      </c>
      <c r="G65" s="4">
        <f t="shared" si="126"/>
        <v>2.0906024656896953</v>
      </c>
      <c r="H65" s="4">
        <f t="shared" si="128"/>
        <v>97.909397534310301</v>
      </c>
    </row>
    <row r="66" spans="1:8" x14ac:dyDescent="0.2">
      <c r="A66" s="5">
        <v>43867</v>
      </c>
      <c r="B66" s="51">
        <v>30818</v>
      </c>
      <c r="C66" s="51">
        <v>634</v>
      </c>
      <c r="D66" s="51">
        <v>1487</v>
      </c>
      <c r="E66" s="51">
        <f t="shared" ref="E66" si="130">B66-C66-D66</f>
        <v>28697</v>
      </c>
      <c r="F66" s="7">
        <f t="shared" si="125"/>
        <v>0.93117658511259649</v>
      </c>
      <c r="G66" s="4">
        <f t="shared" si="126"/>
        <v>2.0572392757479392</v>
      </c>
      <c r="H66" s="4">
        <f t="shared" si="128"/>
        <v>97.942760724252054</v>
      </c>
    </row>
    <row r="67" spans="1:8" x14ac:dyDescent="0.2">
      <c r="A67" s="5">
        <v>43866</v>
      </c>
      <c r="B67" s="51">
        <v>27636</v>
      </c>
      <c r="C67" s="51">
        <v>564</v>
      </c>
      <c r="D67" s="51">
        <v>1124</v>
      </c>
      <c r="E67" s="51">
        <f t="shared" si="127"/>
        <v>25948</v>
      </c>
      <c r="F67" s="7">
        <f t="shared" si="125"/>
        <v>0.93892024895064408</v>
      </c>
      <c r="G67" s="4">
        <f t="shared" si="126"/>
        <v>2.0408163265306123</v>
      </c>
      <c r="H67" s="4">
        <f t="shared" si="128"/>
        <v>97.959183673469383</v>
      </c>
    </row>
    <row r="68" spans="1:8" x14ac:dyDescent="0.2">
      <c r="A68" s="5">
        <v>43865</v>
      </c>
      <c r="B68" s="51">
        <v>23892</v>
      </c>
      <c r="C68" s="51">
        <v>492</v>
      </c>
      <c r="D68" s="51">
        <v>852</v>
      </c>
      <c r="E68" s="51">
        <f t="shared" si="127"/>
        <v>22548</v>
      </c>
      <c r="F68" s="7">
        <f t="shared" si="125"/>
        <v>0.94374686087393267</v>
      </c>
      <c r="G68" s="4">
        <f t="shared" si="126"/>
        <v>2.0592667001506779</v>
      </c>
      <c r="H68" s="4">
        <f t="shared" si="128"/>
        <v>97.940733299849327</v>
      </c>
    </row>
    <row r="69" spans="1:8" x14ac:dyDescent="0.2">
      <c r="A69" s="5">
        <v>43864</v>
      </c>
      <c r="B69" s="51">
        <v>19881</v>
      </c>
      <c r="C69" s="51">
        <v>426</v>
      </c>
      <c r="D69" s="51">
        <v>623</v>
      </c>
      <c r="E69" s="51">
        <f t="shared" si="127"/>
        <v>18832</v>
      </c>
      <c r="F69" s="7">
        <f t="shared" si="125"/>
        <v>0.94723605452442028</v>
      </c>
      <c r="G69" s="4">
        <f t="shared" si="126"/>
        <v>2.142749358684171</v>
      </c>
      <c r="H69" s="4">
        <f t="shared" si="128"/>
        <v>97.857250641315829</v>
      </c>
    </row>
    <row r="70" spans="1:8" x14ac:dyDescent="0.2">
      <c r="A70" s="5">
        <v>43863</v>
      </c>
      <c r="B70" s="51">
        <v>16787</v>
      </c>
      <c r="C70" s="51">
        <v>362</v>
      </c>
      <c r="D70" s="51">
        <v>472</v>
      </c>
      <c r="E70" s="51">
        <f t="shared" ref="E70" si="131">B70-C70-D70</f>
        <v>15953</v>
      </c>
      <c r="F70" s="7">
        <f t="shared" si="125"/>
        <v>0.9503186989932686</v>
      </c>
      <c r="G70" s="4">
        <f t="shared" si="126"/>
        <v>2.1564305712753917</v>
      </c>
      <c r="H70" s="4">
        <f t="shared" si="128"/>
        <v>97.843569428724606</v>
      </c>
    </row>
    <row r="71" spans="1:8" x14ac:dyDescent="0.2">
      <c r="A71" s="5">
        <v>43862</v>
      </c>
      <c r="B71" s="51">
        <v>12038</v>
      </c>
      <c r="C71" s="51">
        <v>259</v>
      </c>
      <c r="D71" s="51">
        <v>284</v>
      </c>
      <c r="E71" s="51">
        <f t="shared" si="127"/>
        <v>11495</v>
      </c>
      <c r="F71" s="7">
        <f t="shared" si="125"/>
        <v>0.95489283934208335</v>
      </c>
      <c r="G71" s="4">
        <f t="shared" si="126"/>
        <v>2.1515201860774216</v>
      </c>
      <c r="H71" s="4">
        <f t="shared" si="128"/>
        <v>97.84847981392258</v>
      </c>
    </row>
    <row r="72" spans="1:8" x14ac:dyDescent="0.2">
      <c r="A72" s="5">
        <v>43861</v>
      </c>
      <c r="B72" s="51">
        <v>9925</v>
      </c>
      <c r="C72" s="51">
        <v>213</v>
      </c>
      <c r="D72" s="51">
        <v>222</v>
      </c>
      <c r="E72" s="51">
        <f t="shared" si="127"/>
        <v>9490</v>
      </c>
      <c r="F72" s="7">
        <f t="shared" si="125"/>
        <v>0.95617128463476075</v>
      </c>
      <c r="G72" s="4">
        <f t="shared" si="126"/>
        <v>2.1460957178841311</v>
      </c>
      <c r="H72" s="4">
        <f t="shared" si="128"/>
        <v>97.853904282115863</v>
      </c>
    </row>
    <row r="73" spans="1:8" x14ac:dyDescent="0.2">
      <c r="A73" s="5">
        <v>43860</v>
      </c>
      <c r="B73" s="51">
        <v>8235</v>
      </c>
      <c r="C73" s="51">
        <v>171</v>
      </c>
      <c r="D73" s="51">
        <v>143</v>
      </c>
      <c r="E73" s="51">
        <f t="shared" si="127"/>
        <v>7921</v>
      </c>
      <c r="F73" s="7">
        <f t="shared" si="125"/>
        <v>0.96187006678809961</v>
      </c>
      <c r="G73" s="4">
        <f t="shared" si="126"/>
        <v>2.0765027322404372</v>
      </c>
      <c r="H73" s="4">
        <f t="shared" si="128"/>
        <v>97.923497267759558</v>
      </c>
    </row>
    <row r="74" spans="1:8" x14ac:dyDescent="0.2">
      <c r="A74" s="5">
        <v>43859</v>
      </c>
      <c r="B74" s="51">
        <v>6165</v>
      </c>
      <c r="C74" s="51">
        <v>133</v>
      </c>
      <c r="D74" s="51">
        <v>126</v>
      </c>
      <c r="E74" s="51">
        <f t="shared" si="127"/>
        <v>5906</v>
      </c>
      <c r="F74" s="7">
        <f t="shared" si="125"/>
        <v>0.9579886455798865</v>
      </c>
      <c r="G74" s="4">
        <f t="shared" si="126"/>
        <v>2.1573398215733985</v>
      </c>
      <c r="H74" s="4">
        <f t="shared" si="128"/>
        <v>97.842660178426598</v>
      </c>
    </row>
    <row r="75" spans="1:8" x14ac:dyDescent="0.2">
      <c r="A75" s="5">
        <v>43858</v>
      </c>
      <c r="B75" s="51">
        <v>4690</v>
      </c>
      <c r="C75" s="51">
        <v>106</v>
      </c>
      <c r="D75" s="51">
        <v>79</v>
      </c>
      <c r="E75" s="51">
        <f t="shared" si="127"/>
        <v>4505</v>
      </c>
      <c r="F75" s="7">
        <f t="shared" si="125"/>
        <v>0.96055437100213215</v>
      </c>
      <c r="G75" s="4">
        <f t="shared" si="126"/>
        <v>2.2601279317697229</v>
      </c>
      <c r="H75" s="4">
        <f t="shared" si="128"/>
        <v>97.739872068230284</v>
      </c>
    </row>
    <row r="76" spans="1:8" x14ac:dyDescent="0.2">
      <c r="A76" s="5">
        <v>43857</v>
      </c>
      <c r="B76" s="51">
        <v>2927</v>
      </c>
      <c r="C76" s="51">
        <v>82</v>
      </c>
      <c r="D76" s="51">
        <v>61</v>
      </c>
      <c r="E76" s="51">
        <f t="shared" si="127"/>
        <v>2784</v>
      </c>
      <c r="F76" s="7">
        <f t="shared" si="125"/>
        <v>0.95114451656986676</v>
      </c>
      <c r="G76" s="4">
        <f t="shared" si="126"/>
        <v>2.8015032456440041</v>
      </c>
      <c r="H76" s="4">
        <f t="shared" si="128"/>
        <v>97.198496754356</v>
      </c>
    </row>
    <row r="77" spans="1:8" x14ac:dyDescent="0.2">
      <c r="A77" s="5">
        <v>43856</v>
      </c>
      <c r="B77" s="51">
        <v>2118</v>
      </c>
      <c r="C77" s="51">
        <v>56</v>
      </c>
      <c r="D77" s="51">
        <v>52</v>
      </c>
      <c r="E77" s="51">
        <f t="shared" ref="E77" si="132">B77-C77-D77</f>
        <v>2010</v>
      </c>
      <c r="F77" s="7">
        <f t="shared" si="125"/>
        <v>0.94900849858356939</v>
      </c>
      <c r="G77" s="4">
        <f t="shared" si="126"/>
        <v>2.644003777148253</v>
      </c>
      <c r="H77" s="4">
        <f t="shared" si="128"/>
        <v>97.355996222851743</v>
      </c>
    </row>
    <row r="78" spans="1:8" x14ac:dyDescent="0.2">
      <c r="A78" s="5">
        <v>43855</v>
      </c>
      <c r="B78" s="51">
        <v>1438</v>
      </c>
      <c r="C78" s="51">
        <v>42</v>
      </c>
      <c r="D78" s="51">
        <v>39</v>
      </c>
      <c r="E78" s="51">
        <f t="shared" si="127"/>
        <v>1357</v>
      </c>
      <c r="F78" s="7">
        <f t="shared" si="125"/>
        <v>0.94367176634214189</v>
      </c>
      <c r="G78" s="4">
        <f t="shared" si="126"/>
        <v>2.9207232267037551</v>
      </c>
      <c r="H78" s="4">
        <f t="shared" si="128"/>
        <v>97.079276773296243</v>
      </c>
    </row>
    <row r="79" spans="1:8" x14ac:dyDescent="0.2">
      <c r="A79" s="5">
        <v>43854</v>
      </c>
      <c r="B79" s="51">
        <v>939</v>
      </c>
      <c r="C79" s="51">
        <v>26</v>
      </c>
      <c r="D79" s="51">
        <v>34</v>
      </c>
      <c r="E79" s="51">
        <f t="shared" si="127"/>
        <v>879</v>
      </c>
      <c r="F79" s="7">
        <f t="shared" si="125"/>
        <v>0.93610223642172519</v>
      </c>
      <c r="G79" s="4">
        <f t="shared" si="126"/>
        <v>2.7689030883919061</v>
      </c>
      <c r="H79" s="4">
        <f t="shared" si="128"/>
        <v>97.231096911608091</v>
      </c>
    </row>
    <row r="80" spans="1:8" x14ac:dyDescent="0.2">
      <c r="A80" s="5">
        <v>43853</v>
      </c>
      <c r="B80" s="51">
        <v>653</v>
      </c>
      <c r="C80" s="51">
        <v>18</v>
      </c>
      <c r="D80" s="51">
        <v>30</v>
      </c>
      <c r="E80" s="51">
        <f t="shared" si="127"/>
        <v>605</v>
      </c>
      <c r="F80" s="7">
        <f t="shared" si="125"/>
        <v>0.9264931087289433</v>
      </c>
      <c r="G80" s="4">
        <f t="shared" si="126"/>
        <v>2.7565084226646248</v>
      </c>
      <c r="H80" s="4">
        <f t="shared" si="128"/>
        <v>97.243491577335377</v>
      </c>
    </row>
    <row r="81" spans="1:8" x14ac:dyDescent="0.2">
      <c r="A81" s="5">
        <v>43852</v>
      </c>
      <c r="B81" s="51">
        <v>555</v>
      </c>
      <c r="C81" s="51">
        <v>17</v>
      </c>
      <c r="D81" s="51">
        <v>28</v>
      </c>
      <c r="E81" s="51">
        <f t="shared" ref="E81" si="133">B81-C81-D81</f>
        <v>510</v>
      </c>
      <c r="F81" s="7">
        <f t="shared" si="125"/>
        <v>0.91891891891891897</v>
      </c>
      <c r="G81" s="4">
        <f t="shared" si="126"/>
        <v>3.0630630630630629</v>
      </c>
      <c r="H81" s="4">
        <f t="shared" si="128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44"/>
  <sheetViews>
    <sheetView topLeftCell="A23" zoomScaleNormal="100" workbookViewId="0">
      <selection activeCell="C40" sqref="C40:E40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34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 t="shared" si="2"/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AVERAGE(C25:C33)</f>
        <v>0.11827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D35"/>
      <c r="E35" s="16"/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/>
      <c r="B36" s="20"/>
      <c r="E36" s="16"/>
    </row>
    <row r="37" spans="1:15" x14ac:dyDescent="0.2">
      <c r="A37" s="11"/>
      <c r="B37" s="20"/>
      <c r="C37" s="67" t="s">
        <v>12</v>
      </c>
      <c r="E37" s="16" t="s">
        <v>11</v>
      </c>
    </row>
    <row r="38" spans="1:15" x14ac:dyDescent="0.2">
      <c r="A38" s="11">
        <v>43931</v>
      </c>
      <c r="B38" s="20">
        <v>6237</v>
      </c>
      <c r="C38" s="68">
        <v>8.7599999999999997E-2</v>
      </c>
      <c r="D38" t="s">
        <v>74</v>
      </c>
      <c r="E38" s="16">
        <f>B38*EXP(C38)</f>
        <v>6808.0061699087846</v>
      </c>
      <c r="N38" t="s">
        <v>12</v>
      </c>
      <c r="O38" s="42">
        <f>AVERAGE(O2:O35)</f>
        <v>1.3593991139744943</v>
      </c>
    </row>
    <row r="39" spans="1:15" x14ac:dyDescent="0.2">
      <c r="A39" s="11">
        <v>43931</v>
      </c>
      <c r="B39" s="20">
        <v>6237</v>
      </c>
      <c r="C39" s="67">
        <v>7.9799999999999996E-2</v>
      </c>
      <c r="D39" t="s">
        <v>74</v>
      </c>
      <c r="E39" s="16">
        <f>B39*EXP(C39)</f>
        <v>6755.1102839207188</v>
      </c>
    </row>
    <row r="40" spans="1:15" x14ac:dyDescent="0.2">
      <c r="A40" s="11">
        <v>43931</v>
      </c>
      <c r="B40" s="20">
        <v>6237</v>
      </c>
      <c r="C40" s="67">
        <v>0.08</v>
      </c>
      <c r="D40" t="s">
        <v>74</v>
      </c>
      <c r="E40" s="16">
        <f>B40*EXP(C40)</f>
        <v>6756.461441088717</v>
      </c>
    </row>
    <row r="41" spans="1:15" x14ac:dyDescent="0.2">
      <c r="A41" s="11">
        <v>43931</v>
      </c>
      <c r="B41" s="20">
        <v>6237</v>
      </c>
      <c r="C41" s="67">
        <v>0.1091</v>
      </c>
      <c r="D41" t="s">
        <v>74</v>
      </c>
      <c r="E41" s="16">
        <f>B41*EXP(C41)</f>
        <v>6955.9631406150147</v>
      </c>
    </row>
    <row r="42" spans="1:15" x14ac:dyDescent="0.2">
      <c r="A42" s="11">
        <v>43931</v>
      </c>
      <c r="B42" s="20">
        <v>6237</v>
      </c>
      <c r="C42" s="67">
        <v>0.14000000000000001</v>
      </c>
      <c r="D42" t="s">
        <v>74</v>
      </c>
      <c r="E42" s="16">
        <f>B42*EXP(C42)</f>
        <v>7174.2576834725269</v>
      </c>
    </row>
    <row r="43" spans="1:15" x14ac:dyDescent="0.2">
      <c r="A43" s="11">
        <v>43931</v>
      </c>
      <c r="B43" s="20">
        <v>6237</v>
      </c>
      <c r="C43" s="67">
        <v>0.1</v>
      </c>
      <c r="D43" t="s">
        <v>74</v>
      </c>
      <c r="E43" s="16">
        <f>B43*EXP(C43)</f>
        <v>6892.951016037815</v>
      </c>
    </row>
    <row r="44" spans="1:15" x14ac:dyDescent="0.2">
      <c r="A44" s="11">
        <v>43931</v>
      </c>
      <c r="B44" s="20">
        <v>6237</v>
      </c>
      <c r="C44" s="67">
        <v>0.11</v>
      </c>
      <c r="D44" t="s">
        <v>74</v>
      </c>
      <c r="E44" s="16">
        <f>B44*EXP(C44)</f>
        <v>6962.2263254519803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7"/>
  <sheetViews>
    <sheetView topLeftCell="A11" workbookViewId="0">
      <selection activeCell="V32" sqref="V32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33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43928</v>
      </c>
      <c r="B31" s="70">
        <v>8.3599999999999994E-2</v>
      </c>
      <c r="C31" s="45">
        <f t="shared" si="0"/>
        <v>8.36</v>
      </c>
    </row>
    <row r="32" spans="1:3" x14ac:dyDescent="0.2">
      <c r="A32" s="11">
        <v>43929</v>
      </c>
      <c r="B32" s="70">
        <v>0.1101</v>
      </c>
      <c r="C32" s="45">
        <f t="shared" si="0"/>
        <v>11.01</v>
      </c>
    </row>
    <row r="33" spans="1:3" x14ac:dyDescent="0.2">
      <c r="A33" s="11">
        <v>43930</v>
      </c>
      <c r="B33" s="70">
        <v>8.7599999999999997E-2</v>
      </c>
      <c r="C33" s="45">
        <f t="shared" si="0"/>
        <v>8.76</v>
      </c>
    </row>
    <row r="34" spans="1:3" x14ac:dyDescent="0.2">
      <c r="A34" s="11"/>
      <c r="B34" s="70"/>
    </row>
    <row r="35" spans="1:3" x14ac:dyDescent="0.2">
      <c r="A35" s="11"/>
    </row>
    <row r="36" spans="1:3" x14ac:dyDescent="0.2">
      <c r="A36" s="11"/>
      <c r="B36" s="66" t="s">
        <v>12</v>
      </c>
    </row>
    <row r="37" spans="1:3" x14ac:dyDescent="0.2">
      <c r="A37" s="11">
        <v>43922</v>
      </c>
      <c r="B37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I68"/>
  <sheetViews>
    <sheetView topLeftCell="A9" workbookViewId="0">
      <selection activeCell="B26" sqref="B26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9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9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9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9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9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9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9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9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9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9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9" x14ac:dyDescent="0.2">
      <c r="A27" s="11">
        <v>43931</v>
      </c>
      <c r="B27" s="44">
        <f t="shared" ref="B20:B68" si="0">B26*EXP(0.4128)</f>
        <v>563.61895960832726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9" x14ac:dyDescent="0.2">
      <c r="A28" s="11">
        <v>43932</v>
      </c>
      <c r="B28" s="44">
        <f t="shared" si="0"/>
        <v>851.65236361923121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9" x14ac:dyDescent="0.2">
      <c r="A29" s="11">
        <v>43933</v>
      </c>
      <c r="B29" s="44">
        <f t="shared" si="0"/>
        <v>1286.8831612092331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9" x14ac:dyDescent="0.2">
      <c r="A30" s="11">
        <v>43934</v>
      </c>
      <c r="B30" s="44">
        <f t="shared" si="0"/>
        <v>1944.535518654754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9" x14ac:dyDescent="0.2">
      <c r="A31" s="11">
        <v>43935</v>
      </c>
      <c r="B31" s="44">
        <f t="shared" si="0"/>
        <v>2938.2763698274302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</row>
    <row r="32" spans="1:9" x14ac:dyDescent="0.2">
      <c r="A32" s="11">
        <v>43936</v>
      </c>
      <c r="B32" s="44">
        <f t="shared" si="0"/>
        <v>4439.8613152918742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</row>
    <row r="33" spans="1:9" x14ac:dyDescent="0.2">
      <c r="A33" s="11">
        <v>43937</v>
      </c>
      <c r="B33" s="44">
        <f t="shared" si="0"/>
        <v>6708.8204164344925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</row>
    <row r="34" spans="1:9" x14ac:dyDescent="0.2">
      <c r="A34" s="11">
        <v>43938</v>
      </c>
      <c r="B34" s="44">
        <f t="shared" si="0"/>
        <v>10137.314700562771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</row>
    <row r="35" spans="1:9" x14ac:dyDescent="0.2">
      <c r="A35" s="11">
        <v>43939</v>
      </c>
      <c r="B35" s="44">
        <f t="shared" si="0"/>
        <v>15317.916259392468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</row>
    <row r="36" spans="1:9" x14ac:dyDescent="0.2">
      <c r="A36" s="11">
        <v>43940</v>
      </c>
      <c r="B36" s="44">
        <f t="shared" si="0"/>
        <v>23146.026877979257</v>
      </c>
      <c r="I36" s="34">
        <v>51000</v>
      </c>
    </row>
    <row r="37" spans="1:9" x14ac:dyDescent="0.2">
      <c r="A37" s="11">
        <v>43941</v>
      </c>
      <c r="B37" s="44">
        <f t="shared" si="0"/>
        <v>34974.636965236052</v>
      </c>
      <c r="I37" s="34">
        <v>77063</v>
      </c>
    </row>
    <row r="38" spans="1:9" x14ac:dyDescent="0.2">
      <c r="A38" s="11">
        <v>43942</v>
      </c>
      <c r="B38" s="44">
        <f t="shared" si="0"/>
        <v>52848.172919638841</v>
      </c>
      <c r="I38" s="34">
        <v>116445</v>
      </c>
    </row>
    <row r="39" spans="1:9" x14ac:dyDescent="0.2">
      <c r="A39" s="11">
        <v>43943</v>
      </c>
      <c r="B39" s="44">
        <f t="shared" si="0"/>
        <v>79855.850504471367</v>
      </c>
      <c r="I39" s="34">
        <v>175953</v>
      </c>
    </row>
    <row r="40" spans="1:9" x14ac:dyDescent="0.2">
      <c r="A40" s="11">
        <v>43944</v>
      </c>
      <c r="B40" s="44">
        <f t="shared" si="0"/>
        <v>120665.60691680502</v>
      </c>
      <c r="I40" s="34">
        <v>265873</v>
      </c>
    </row>
    <row r="41" spans="1:9" x14ac:dyDescent="0.2">
      <c r="A41" s="11">
        <v>43945</v>
      </c>
      <c r="B41" s="44">
        <f t="shared" si="0"/>
        <v>182330.89498916091</v>
      </c>
      <c r="I41" s="34">
        <v>401745</v>
      </c>
    </row>
    <row r="42" spans="1:9" x14ac:dyDescent="0.2">
      <c r="A42" s="11">
        <v>43946</v>
      </c>
      <c r="B42" s="44">
        <f t="shared" si="0"/>
        <v>275509.78374864889</v>
      </c>
      <c r="I42" s="34">
        <v>607054</v>
      </c>
    </row>
    <row r="43" spans="1:9" x14ac:dyDescent="0.2">
      <c r="A43" s="11">
        <v>43947</v>
      </c>
      <c r="B43" s="44">
        <f t="shared" si="0"/>
        <v>416307.07152366947</v>
      </c>
      <c r="I43" s="34">
        <v>917284</v>
      </c>
    </row>
    <row r="44" spans="1:9" x14ac:dyDescent="0.2">
      <c r="A44" s="11">
        <v>43948</v>
      </c>
      <c r="B44" s="44">
        <f t="shared" si="0"/>
        <v>629057.79766691709</v>
      </c>
      <c r="I44" s="34">
        <v>1386056</v>
      </c>
    </row>
    <row r="45" spans="1:9" x14ac:dyDescent="0.2">
      <c r="A45" s="11">
        <v>43949</v>
      </c>
      <c r="B45" s="44">
        <f t="shared" si="0"/>
        <v>950533.2478673819</v>
      </c>
      <c r="I45" s="34">
        <v>2094389</v>
      </c>
    </row>
    <row r="46" spans="1:9" x14ac:dyDescent="0.2">
      <c r="A46" s="11">
        <v>43950</v>
      </c>
      <c r="B46" s="44">
        <f t="shared" si="0"/>
        <v>1436296.4081397804</v>
      </c>
      <c r="I46" s="34">
        <v>3164712</v>
      </c>
    </row>
    <row r="47" spans="1:9" x14ac:dyDescent="0.2">
      <c r="A47" s="11">
        <v>43951</v>
      </c>
      <c r="B47" s="44">
        <f t="shared" si="0"/>
        <v>2170305.3277343712</v>
      </c>
      <c r="I47" s="34">
        <v>4782015</v>
      </c>
    </row>
    <row r="48" spans="1:9" x14ac:dyDescent="0.2">
      <c r="A48" s="11">
        <v>43952</v>
      </c>
      <c r="B48" s="44">
        <f t="shared" si="0"/>
        <v>3279424.2113942523</v>
      </c>
      <c r="I48" s="34">
        <v>7225830</v>
      </c>
    </row>
    <row r="49" spans="1:9" x14ac:dyDescent="0.2">
      <c r="A49" s="11">
        <v>43953</v>
      </c>
      <c r="B49" s="44">
        <f t="shared" si="0"/>
        <v>4955350.3006444704</v>
      </c>
      <c r="I49" s="34">
        <v>10918538</v>
      </c>
    </row>
    <row r="50" spans="1:9" x14ac:dyDescent="0.2">
      <c r="A50" s="11">
        <v>43954</v>
      </c>
      <c r="B50" s="44">
        <f t="shared" si="0"/>
        <v>7487746.3296087086</v>
      </c>
      <c r="I50" s="34">
        <v>16498378</v>
      </c>
    </row>
    <row r="51" spans="1:9" x14ac:dyDescent="0.2">
      <c r="A51" s="11">
        <v>43955</v>
      </c>
      <c r="B51" s="44">
        <f t="shared" si="0"/>
        <v>11314305.083391774</v>
      </c>
      <c r="I51" s="34">
        <v>24929755</v>
      </c>
    </row>
    <row r="52" spans="1:9" x14ac:dyDescent="0.2">
      <c r="A52" s="11">
        <v>43956</v>
      </c>
      <c r="B52" s="84">
        <f t="shared" si="0"/>
        <v>17096399.087915499</v>
      </c>
      <c r="I52" s="34">
        <v>37669926</v>
      </c>
    </row>
    <row r="53" spans="1:9" x14ac:dyDescent="0.2">
      <c r="A53" s="11">
        <v>43957</v>
      </c>
      <c r="B53" s="84">
        <f t="shared" si="0"/>
        <v>25833390.528095681</v>
      </c>
      <c r="I53" s="34">
        <v>56920870</v>
      </c>
    </row>
    <row r="54" spans="1:9" x14ac:dyDescent="0.2">
      <c r="A54" s="11">
        <v>43958</v>
      </c>
      <c r="B54" s="84">
        <f t="shared" si="0"/>
        <v>39035358.425203495</v>
      </c>
      <c r="I54" s="34">
        <v>86009869</v>
      </c>
    </row>
    <row r="55" spans="1:9" x14ac:dyDescent="0.2">
      <c r="A55" s="11">
        <v>43959</v>
      </c>
      <c r="B55" s="84">
        <f t="shared" si="0"/>
        <v>58984096.792362861</v>
      </c>
      <c r="I55" s="34">
        <v>129964593</v>
      </c>
    </row>
    <row r="56" spans="1:9" x14ac:dyDescent="0.2">
      <c r="A56" s="11">
        <v>43960</v>
      </c>
      <c r="B56" s="84">
        <f t="shared" si="0"/>
        <v>89127494.014875144</v>
      </c>
      <c r="I56" s="34">
        <v>196382061</v>
      </c>
    </row>
    <row r="57" spans="1:9" x14ac:dyDescent="0.2">
      <c r="A57" s="11">
        <v>43961</v>
      </c>
      <c r="B57" s="84">
        <f t="shared" si="0"/>
        <v>134675456.96826097</v>
      </c>
      <c r="I57" s="34">
        <v>296741696</v>
      </c>
    </row>
    <row r="58" spans="1:9" x14ac:dyDescent="0.2">
      <c r="A58" s="11">
        <v>43962</v>
      </c>
      <c r="B58" s="84">
        <f t="shared" si="0"/>
        <v>203500377.85851824</v>
      </c>
      <c r="I58" s="34">
        <v>448389400</v>
      </c>
    </row>
    <row r="59" spans="1:9" x14ac:dyDescent="0.2">
      <c r="A59" s="11">
        <v>43963</v>
      </c>
      <c r="B59" s="84">
        <f t="shared" si="0"/>
        <v>307497778.14616495</v>
      </c>
      <c r="I59" s="34">
        <v>677535569</v>
      </c>
    </row>
    <row r="60" spans="1:9" x14ac:dyDescent="0.2">
      <c r="A60" s="11">
        <v>43964</v>
      </c>
      <c r="B60" s="84">
        <f t="shared" si="0"/>
        <v>464642299.73354888</v>
      </c>
      <c r="I60" s="34">
        <v>1023785234</v>
      </c>
    </row>
    <row r="61" spans="1:9" x14ac:dyDescent="0.2">
      <c r="A61" s="11">
        <v>43965</v>
      </c>
      <c r="B61" s="84">
        <f t="shared" si="0"/>
        <v>702094395.61888301</v>
      </c>
      <c r="I61" s="34">
        <v>1546983293</v>
      </c>
    </row>
    <row r="62" spans="1:9" x14ac:dyDescent="0.2">
      <c r="A62" s="11">
        <v>43966</v>
      </c>
      <c r="B62" s="84">
        <f t="shared" si="0"/>
        <v>1060894672.4009442</v>
      </c>
      <c r="I62" s="34">
        <v>2337557947</v>
      </c>
    </row>
    <row r="63" spans="1:9" x14ac:dyDescent="0.2">
      <c r="A63" s="11">
        <v>43967</v>
      </c>
      <c r="B63" s="84">
        <f t="shared" si="0"/>
        <v>1603057242.6612263</v>
      </c>
      <c r="I63" s="34">
        <v>3532150075</v>
      </c>
    </row>
    <row r="64" spans="1:9" x14ac:dyDescent="0.2">
      <c r="A64" s="11">
        <v>43968</v>
      </c>
      <c r="B64" s="84">
        <f t="shared" si="0"/>
        <v>2422288083.9177322</v>
      </c>
      <c r="I64" s="34">
        <v>5337229895</v>
      </c>
    </row>
    <row r="65" spans="1:9" x14ac:dyDescent="0.2">
      <c r="A65" s="11">
        <v>43969</v>
      </c>
      <c r="B65" s="84">
        <f t="shared" si="0"/>
        <v>3660180937.6122274</v>
      </c>
      <c r="I65" s="34">
        <v>8064782736</v>
      </c>
    </row>
    <row r="66" spans="1:9" x14ac:dyDescent="0.2">
      <c r="A66" s="11">
        <v>43970</v>
      </c>
      <c r="B66" s="84">
        <f t="shared" si="0"/>
        <v>5530690005.4563951</v>
      </c>
      <c r="I66" s="34">
        <v>12186231783</v>
      </c>
    </row>
    <row r="67" spans="1:9" x14ac:dyDescent="0.2">
      <c r="A67" s="11">
        <v>43971</v>
      </c>
      <c r="B67" s="84">
        <f t="shared" si="0"/>
        <v>8357109240.7279015</v>
      </c>
      <c r="I67" s="34">
        <v>18413917638</v>
      </c>
    </row>
    <row r="68" spans="1:9" x14ac:dyDescent="0.2">
      <c r="A68" s="11">
        <v>43972</v>
      </c>
      <c r="B68" s="84">
        <f t="shared" si="0"/>
        <v>12627949639.657366</v>
      </c>
      <c r="I68" s="34">
        <v>27824217430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24"/>
  <sheetViews>
    <sheetView workbookViewId="0">
      <selection activeCell="P15" sqref="P15:AB15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41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41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41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41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41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41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41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41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C125"/>
  <sheetViews>
    <sheetView topLeftCell="A31" zoomScaleNormal="110" workbookViewId="0">
      <selection activeCell="U42" sqref="U42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19" width="12.6640625" hidden="1" customWidth="1"/>
    <col min="20" max="22" width="12.6640625" bestFit="1" customWidth="1"/>
    <col min="23" max="29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78" t="s">
        <v>19</v>
      </c>
      <c r="E2" s="78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29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29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29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29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29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29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29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29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29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29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29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29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29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29" x14ac:dyDescent="0.2">
      <c r="A46" s="11">
        <v>43932</v>
      </c>
      <c r="B46" s="14">
        <f t="shared" si="0"/>
        <v>11909925.53985575</v>
      </c>
      <c r="C46" s="15">
        <f t="shared" ref="C38:C81" si="1">C45*EXP(0.1652)</f>
        <v>1696244.0117514196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1696244</v>
      </c>
    </row>
    <row r="47" spans="1:29" x14ac:dyDescent="0.2">
      <c r="A47" s="11">
        <v>43933</v>
      </c>
      <c r="B47" s="14">
        <f t="shared" si="0"/>
        <v>14291602.563374516</v>
      </c>
      <c r="C47" s="15">
        <f t="shared" si="1"/>
        <v>2000938.6628314883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2000939</v>
      </c>
    </row>
    <row r="48" spans="1:29" x14ac:dyDescent="0.2">
      <c r="A48" s="11">
        <v>43934</v>
      </c>
      <c r="B48" s="14">
        <f t="shared" si="0"/>
        <v>17149553.382676046</v>
      </c>
      <c r="C48" s="15">
        <f t="shared" si="1"/>
        <v>2360365.3157660225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2360365</v>
      </c>
    </row>
    <row r="49" spans="1:29" x14ac:dyDescent="0.2">
      <c r="A49" s="11">
        <v>43935</v>
      </c>
      <c r="B49" s="14">
        <f t="shared" si="0"/>
        <v>20579020.436726391</v>
      </c>
      <c r="C49" s="15">
        <f t="shared" si="1"/>
        <v>2784355.4264613818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2784355</v>
      </c>
    </row>
    <row r="50" spans="1:29" x14ac:dyDescent="0.2">
      <c r="A50" s="11">
        <v>43936</v>
      </c>
      <c r="B50" s="14">
        <f t="shared" si="0"/>
        <v>24694292.188565403</v>
      </c>
      <c r="C50" s="15">
        <f t="shared" si="1"/>
        <v>3284506.4656226477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3284506</v>
      </c>
    </row>
    <row r="51" spans="1:29" x14ac:dyDescent="0.2">
      <c r="A51" s="11">
        <v>43937</v>
      </c>
      <c r="B51" s="14">
        <f t="shared" si="0"/>
        <v>29632511.837441351</v>
      </c>
      <c r="C51" s="15">
        <f t="shared" si="1"/>
        <v>3874499.1462628567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3874499</v>
      </c>
    </row>
    <row r="52" spans="1:29" x14ac:dyDescent="0.2">
      <c r="A52" s="11">
        <v>43938</v>
      </c>
      <c r="B52" s="14">
        <f t="shared" si="0"/>
        <v>35558247.674849175</v>
      </c>
      <c r="C52" s="15">
        <f t="shared" si="1"/>
        <v>4570471.6344791278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4570472</v>
      </c>
    </row>
    <row r="53" spans="1:29" x14ac:dyDescent="0.2">
      <c r="A53" s="11">
        <v>43939</v>
      </c>
      <c r="B53" s="14">
        <f t="shared" si="0"/>
        <v>42668977.393550977</v>
      </c>
      <c r="C53" s="15">
        <f t="shared" si="1"/>
        <v>5391460.979344123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5391461</v>
      </c>
    </row>
    <row r="54" spans="1:29" x14ac:dyDescent="0.2">
      <c r="A54" s="11">
        <v>43940</v>
      </c>
      <c r="B54" s="14">
        <f t="shared" si="0"/>
        <v>51201669.11653322</v>
      </c>
      <c r="C54" s="15">
        <f t="shared" si="1"/>
        <v>6359923.8364167195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6359924</v>
      </c>
    </row>
    <row r="55" spans="1:29" x14ac:dyDescent="0.2">
      <c r="A55" s="11">
        <v>43941</v>
      </c>
      <c r="B55" s="14">
        <f t="shared" si="0"/>
        <v>61440678.461518139</v>
      </c>
      <c r="C55" s="15">
        <f t="shared" si="1"/>
        <v>7502350.7283070767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7502351</v>
      </c>
    </row>
    <row r="56" spans="1:29" x14ac:dyDescent="0.2">
      <c r="A56" s="11">
        <v>43942</v>
      </c>
      <c r="B56" s="14">
        <f t="shared" si="0"/>
        <v>73727224.814097136</v>
      </c>
      <c r="C56" s="15">
        <f t="shared" si="1"/>
        <v>8849990.6442655958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8849991</v>
      </c>
    </row>
    <row r="57" spans="1:29" x14ac:dyDescent="0.2">
      <c r="A57" s="11">
        <v>43943</v>
      </c>
      <c r="B57" s="14">
        <f t="shared" si="0"/>
        <v>88470762.610359848</v>
      </c>
      <c r="C57" s="15">
        <f t="shared" si="1"/>
        <v>10439705.79888661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10439706</v>
      </c>
    </row>
    <row r="58" spans="1:29" x14ac:dyDescent="0.2">
      <c r="A58" s="11">
        <v>43944</v>
      </c>
      <c r="B58" s="14">
        <f t="shared" si="0"/>
        <v>106162626.58189809</v>
      </c>
      <c r="C58" s="15">
        <f t="shared" si="1"/>
        <v>12314979.930281145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12314980</v>
      </c>
    </row>
    <row r="59" spans="1:29" x14ac:dyDescent="0.2">
      <c r="A59" s="11">
        <v>43945</v>
      </c>
      <c r="B59" s="14">
        <f t="shared" si="0"/>
        <v>127392405.69683719</v>
      </c>
      <c r="C59" s="15">
        <f t="shared" si="1"/>
        <v>14527107.717863251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14527108</v>
      </c>
    </row>
    <row r="60" spans="1:29" x14ac:dyDescent="0.2">
      <c r="A60" s="11">
        <v>43946</v>
      </c>
      <c r="B60" s="14">
        <f t="shared" si="0"/>
        <v>152867591.46551439</v>
      </c>
      <c r="C60" s="15">
        <f t="shared" si="1"/>
        <v>17136597.854088761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17136598</v>
      </c>
    </row>
    <row r="61" spans="1:29" x14ac:dyDescent="0.2">
      <c r="A61" s="11">
        <v>43947</v>
      </c>
      <c r="B61" s="14">
        <f t="shared" si="0"/>
        <v>183437155.39903322</v>
      </c>
      <c r="C61" s="15">
        <f t="shared" si="1"/>
        <v>20214828.148596775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20214828</v>
      </c>
    </row>
    <row r="62" spans="1:29" x14ac:dyDescent="0.2">
      <c r="A62" s="11">
        <v>43948</v>
      </c>
      <c r="B62" s="14">
        <f t="shared" si="0"/>
        <v>220119841.34962988</v>
      </c>
      <c r="C62" s="15">
        <f t="shared" si="1"/>
        <v>23845997.93708761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23845998</v>
      </c>
    </row>
    <row r="63" spans="1:29" x14ac:dyDescent="0.2">
      <c r="A63" s="11">
        <v>43949</v>
      </c>
      <c r="B63" s="14">
        <f t="shared" si="0"/>
        <v>264138115.58725026</v>
      </c>
      <c r="C63" s="15">
        <f t="shared" si="1"/>
        <v>28129431.199495923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28129431</v>
      </c>
    </row>
    <row r="64" spans="1:29" x14ac:dyDescent="0.2">
      <c r="A64" s="11">
        <v>43950</v>
      </c>
      <c r="B64" s="14">
        <f t="shared" si="0"/>
        <v>316958906.01322615</v>
      </c>
      <c r="C64" s="15">
        <f t="shared" si="1"/>
        <v>33182293.385026369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33182293</v>
      </c>
    </row>
    <row r="65" spans="1:29" x14ac:dyDescent="0.2">
      <c r="A65" s="11">
        <v>43951</v>
      </c>
      <c r="B65" s="14">
        <f t="shared" si="0"/>
        <v>380342488.16284955</v>
      </c>
      <c r="C65" s="15">
        <f t="shared" si="1"/>
        <v>39142796.257810421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39142796</v>
      </c>
    </row>
    <row r="66" spans="1:29" x14ac:dyDescent="0.2">
      <c r="A66" s="11">
        <v>43952</v>
      </c>
      <c r="B66" s="14">
        <f t="shared" si="0"/>
        <v>456401147.14388531</v>
      </c>
      <c r="C66" s="15">
        <f t="shared" si="1"/>
        <v>46173978.425850749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46173978</v>
      </c>
    </row>
    <row r="67" spans="1:29" x14ac:dyDescent="0.2">
      <c r="A67" s="11">
        <v>43953</v>
      </c>
      <c r="B67" s="14">
        <f t="shared" si="0"/>
        <v>547669570.44532645</v>
      </c>
      <c r="C67" s="15">
        <f t="shared" si="1"/>
        <v>54468164.96267844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54468165</v>
      </c>
    </row>
    <row r="68" spans="1:29" x14ac:dyDescent="0.2">
      <c r="A68" s="11">
        <v>43954</v>
      </c>
      <c r="B68" s="14">
        <f t="shared" si="0"/>
        <v>657189317.48698807</v>
      </c>
      <c r="C68" s="15">
        <f t="shared" si="1"/>
        <v>64252228.106482223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64252228</v>
      </c>
    </row>
    <row r="69" spans="1:29" x14ac:dyDescent="0.2">
      <c r="A69" s="11">
        <v>43955</v>
      </c>
      <c r="B69" s="14">
        <f t="shared" si="0"/>
        <v>788610180.89397264</v>
      </c>
      <c r="C69" s="15">
        <f t="shared" si="1"/>
        <v>75793792.93347162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75793793</v>
      </c>
    </row>
    <row r="70" spans="1:29" x14ac:dyDescent="0.2">
      <c r="A70" s="11">
        <v>43956</v>
      </c>
      <c r="B70" s="14">
        <f t="shared" si="0"/>
        <v>946311817.4040277</v>
      </c>
      <c r="C70" s="15">
        <f t="shared" si="1"/>
        <v>89408557.75027056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89408558</v>
      </c>
    </row>
    <row r="71" spans="1:29" x14ac:dyDescent="0.2">
      <c r="A71" s="11">
        <v>43957</v>
      </c>
      <c r="B71" s="14">
        <f t="shared" si="0"/>
        <v>1135549701.8100419</v>
      </c>
      <c r="C71" s="15">
        <f t="shared" si="1"/>
        <v>105468929.44122934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105468929</v>
      </c>
    </row>
    <row r="72" spans="1:29" x14ac:dyDescent="0.2">
      <c r="A72" s="11">
        <v>43958</v>
      </c>
      <c r="B72" s="14">
        <f t="shared" si="0"/>
        <v>1362630267.9155223</v>
      </c>
      <c r="C72" s="15">
        <f t="shared" si="1"/>
        <v>124414209.9747197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124414210</v>
      </c>
    </row>
    <row r="73" spans="1:29" x14ac:dyDescent="0.2">
      <c r="A73" s="11">
        <v>43959</v>
      </c>
      <c r="B73" s="14">
        <f t="shared" si="0"/>
        <v>1635121073.1506429</v>
      </c>
      <c r="C73" s="15">
        <f t="shared" si="1"/>
        <v>146762612.70158222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146762613</v>
      </c>
    </row>
    <row r="74" spans="1:29" x14ac:dyDescent="0.2">
      <c r="A74" s="11">
        <v>43960</v>
      </c>
      <c r="B74" s="14">
        <f t="shared" si="0"/>
        <v>1962102990.6749904</v>
      </c>
      <c r="C74" s="15">
        <f t="shared" si="1"/>
        <v>173125437.12949899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173125437</v>
      </c>
    </row>
    <row r="75" spans="1:29" x14ac:dyDescent="0.2">
      <c r="A75" s="11">
        <v>43961</v>
      </c>
      <c r="B75" s="14">
        <f t="shared" si="0"/>
        <v>2354472833.3771877</v>
      </c>
      <c r="C75" s="15">
        <f t="shared" si="1"/>
        <v>204223789.89820874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204223790</v>
      </c>
    </row>
    <row r="76" spans="1:29" x14ac:dyDescent="0.2">
      <c r="A76" s="11">
        <v>43962</v>
      </c>
      <c r="B76" s="14">
        <f t="shared" si="0"/>
        <v>2825306494.846199</v>
      </c>
      <c r="C76" s="15">
        <f t="shared" si="1"/>
        <v>240908309.32712862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240908309</v>
      </c>
    </row>
    <row r="77" spans="1:29" x14ac:dyDescent="0.2">
      <c r="A77" s="11">
        <v>43963</v>
      </c>
      <c r="B77" s="14">
        <f t="shared" si="0"/>
        <v>3390294709.1432157</v>
      </c>
      <c r="C77" s="15">
        <f t="shared" si="1"/>
        <v>284182433.06415367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284182433</v>
      </c>
    </row>
    <row r="78" spans="1:29" x14ac:dyDescent="0.2">
      <c r="A78" s="11">
        <v>43964</v>
      </c>
      <c r="B78" s="14">
        <f t="shared" si="0"/>
        <v>4068265951.2557364</v>
      </c>
      <c r="C78" s="15">
        <f t="shared" si="1"/>
        <v>335229845.27942914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335229845</v>
      </c>
    </row>
    <row r="79" spans="1:29" x14ac:dyDescent="0.2">
      <c r="A79" s="11">
        <v>43965</v>
      </c>
      <c r="B79" s="14">
        <f t="shared" si="0"/>
        <v>4881813904.1161413</v>
      </c>
      <c r="C79" s="15">
        <f t="shared" si="1"/>
        <v>395446854.1716674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395446854</v>
      </c>
    </row>
    <row r="80" spans="1:29" x14ac:dyDescent="0.2">
      <c r="A80" s="11">
        <v>43966</v>
      </c>
      <c r="B80" s="14">
        <f t="shared" si="0"/>
        <v>5858050402.7927465</v>
      </c>
      <c r="C80" s="15">
        <f t="shared" si="1"/>
        <v>466480585.41422439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466480585</v>
      </c>
    </row>
    <row r="81" spans="1:29" x14ac:dyDescent="0.2">
      <c r="A81" s="11">
        <v>43967</v>
      </c>
      <c r="B81" s="14">
        <f t="shared" si="0"/>
        <v>7029508948.0419989</v>
      </c>
      <c r="C81" s="15">
        <f t="shared" si="1"/>
        <v>550274036.25250077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550274036</v>
      </c>
    </row>
    <row r="82" spans="1:29" x14ac:dyDescent="0.2">
      <c r="A82" s="11"/>
      <c r="D82" s="14"/>
      <c r="T82" s="14"/>
    </row>
    <row r="83" spans="1:29" x14ac:dyDescent="0.2">
      <c r="A83" s="11"/>
      <c r="D83" s="14"/>
      <c r="T83" s="14"/>
    </row>
    <row r="84" spans="1:29" x14ac:dyDescent="0.2">
      <c r="A84" s="11"/>
      <c r="D84" s="14"/>
      <c r="T84" s="14"/>
    </row>
    <row r="85" spans="1:29" x14ac:dyDescent="0.2">
      <c r="T85" s="14"/>
    </row>
    <row r="86" spans="1:29" x14ac:dyDescent="0.2">
      <c r="T86" s="14"/>
    </row>
    <row r="87" spans="1:29" x14ac:dyDescent="0.2">
      <c r="T87" s="14"/>
    </row>
    <row r="88" spans="1:29" x14ac:dyDescent="0.2">
      <c r="T88" s="14"/>
    </row>
    <row r="89" spans="1:29" x14ac:dyDescent="0.2">
      <c r="T89" s="14"/>
    </row>
    <row r="90" spans="1:29" x14ac:dyDescent="0.2">
      <c r="T90" s="14"/>
    </row>
    <row r="91" spans="1:29" x14ac:dyDescent="0.2">
      <c r="T91" s="14"/>
    </row>
    <row r="92" spans="1:29" x14ac:dyDescent="0.2">
      <c r="T92" s="14"/>
    </row>
    <row r="93" spans="1:29" x14ac:dyDescent="0.2">
      <c r="T93" s="14"/>
    </row>
    <row r="94" spans="1:29" x14ac:dyDescent="0.2">
      <c r="T94" s="14"/>
    </row>
    <row r="95" spans="1:29" x14ac:dyDescent="0.2">
      <c r="T95" s="14"/>
    </row>
    <row r="96" spans="1:29" x14ac:dyDescent="0.2">
      <c r="T96" s="14"/>
    </row>
    <row r="97" spans="20:20" x14ac:dyDescent="0.2">
      <c r="T97" s="14"/>
    </row>
    <row r="98" spans="20:20" x14ac:dyDescent="0.2">
      <c r="T98" s="14"/>
    </row>
    <row r="99" spans="20:20" x14ac:dyDescent="0.2">
      <c r="T99" s="14"/>
    </row>
    <row r="100" spans="20:20" x14ac:dyDescent="0.2">
      <c r="T100" s="14"/>
    </row>
    <row r="101" spans="20:20" x14ac:dyDescent="0.2">
      <c r="T101" s="14"/>
    </row>
    <row r="102" spans="20:20" x14ac:dyDescent="0.2">
      <c r="T102" s="14"/>
    </row>
    <row r="103" spans="20:20" x14ac:dyDescent="0.2">
      <c r="T103" s="14"/>
    </row>
    <row r="104" spans="20:20" x14ac:dyDescent="0.2">
      <c r="T104" s="14"/>
    </row>
    <row r="105" spans="20:20" x14ac:dyDescent="0.2">
      <c r="T105" s="14"/>
    </row>
    <row r="106" spans="20:20" x14ac:dyDescent="0.2">
      <c r="T106" s="14"/>
    </row>
    <row r="107" spans="20:20" x14ac:dyDescent="0.2">
      <c r="T107" s="14"/>
    </row>
    <row r="108" spans="20:20" x14ac:dyDescent="0.2">
      <c r="T108" s="14"/>
    </row>
    <row r="109" spans="20:20" x14ac:dyDescent="0.2">
      <c r="T109" s="14"/>
    </row>
    <row r="110" spans="20:20" x14ac:dyDescent="0.2">
      <c r="T110" s="14"/>
    </row>
    <row r="111" spans="20:20" x14ac:dyDescent="0.2">
      <c r="T111" s="14"/>
    </row>
    <row r="112" spans="20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O128"/>
  <sheetViews>
    <sheetView topLeftCell="A40" workbookViewId="0">
      <selection activeCell="AB59" sqref="AB59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  <col min="26" max="26" width="11.1640625" bestFit="1" customWidth="1"/>
    <col min="27" max="27" width="11" bestFit="1" customWidth="1"/>
    <col min="28" max="28" width="11.1640625" bestFit="1" customWidth="1"/>
    <col min="29" max="29" width="11" bestFit="1" customWidth="1"/>
    <col min="30" max="30" width="11.1640625" bestFit="1" customWidth="1"/>
    <col min="31" max="31" width="11" bestFit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79">
        <v>43913</v>
      </c>
      <c r="E39" s="79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79">
        <v>43914</v>
      </c>
      <c r="G40" s="78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79">
        <v>43915</v>
      </c>
      <c r="I41" s="78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79">
        <v>43916</v>
      </c>
      <c r="K42" s="78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79">
        <v>43917</v>
      </c>
      <c r="M43" s="78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79">
        <v>43918</v>
      </c>
      <c r="O44" s="78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79">
        <v>43919</v>
      </c>
      <c r="Q45" s="78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79">
        <v>43920</v>
      </c>
      <c r="S46" s="78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79">
        <v>43921</v>
      </c>
      <c r="U47" s="78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79">
        <v>43922</v>
      </c>
      <c r="W48" s="78"/>
    </row>
    <row r="49" spans="1:41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79">
        <v>43923</v>
      </c>
      <c r="Y49" s="78"/>
    </row>
    <row r="50" spans="1:41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79">
        <v>43924</v>
      </c>
      <c r="AA50" s="78"/>
    </row>
    <row r="51" spans="1:41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79">
        <v>43925</v>
      </c>
      <c r="AC51" s="78"/>
    </row>
    <row r="52" spans="1:41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79">
        <v>43926</v>
      </c>
      <c r="AE52" s="78"/>
    </row>
    <row r="53" spans="1:41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79">
        <v>43927</v>
      </c>
      <c r="AG53" s="78"/>
    </row>
    <row r="54" spans="1:41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79">
        <v>43928</v>
      </c>
      <c r="AI54" s="78"/>
    </row>
    <row r="55" spans="1:41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79">
        <v>43929</v>
      </c>
      <c r="AK55" s="78"/>
    </row>
    <row r="56" spans="1:41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79">
        <v>43930</v>
      </c>
      <c r="AM56" s="78"/>
    </row>
    <row r="57" spans="1:41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79">
        <v>43931</v>
      </c>
      <c r="AO57" s="78"/>
    </row>
    <row r="58" spans="1:41" x14ac:dyDescent="0.2">
      <c r="A58" s="11">
        <v>43932</v>
      </c>
      <c r="B58" s="49">
        <f>B57*EXP(0.157)</f>
        <v>587395.12796333979</v>
      </c>
      <c r="C58" s="48">
        <f>B58* 0.037</f>
        <v>21733.619734643573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</row>
    <row r="59" spans="1:41" x14ac:dyDescent="0.2">
      <c r="A59" s="11">
        <v>43933</v>
      </c>
      <c r="B59" s="49">
        <f t="shared" ref="B59:B83" si="0">B58*EXP(0.157)</f>
        <v>687249.7233438734</v>
      </c>
      <c r="C59" s="48">
        <f t="shared" ref="C57:C83" si="1">B59* 0.034</f>
        <v>23366.490593691698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</row>
    <row r="60" spans="1:41" x14ac:dyDescent="0.2">
      <c r="A60" s="11">
        <v>43934</v>
      </c>
      <c r="B60" s="49">
        <f t="shared" si="0"/>
        <v>804079.16196694819</v>
      </c>
      <c r="C60" s="48">
        <f t="shared" si="1"/>
        <v>27338.691506876239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</row>
    <row r="61" spans="1:41" x14ac:dyDescent="0.2">
      <c r="A61" s="11">
        <v>43935</v>
      </c>
      <c r="B61" s="49">
        <f t="shared" si="0"/>
        <v>940769.09273045161</v>
      </c>
      <c r="C61" s="48">
        <f t="shared" si="1"/>
        <v>31986.149152835358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</row>
    <row r="62" spans="1:41" x14ac:dyDescent="0.2">
      <c r="A62" s="11">
        <v>43936</v>
      </c>
      <c r="B62" s="49">
        <f t="shared" si="0"/>
        <v>1100695.7121881703</v>
      </c>
      <c r="C62" s="48">
        <f t="shared" si="1"/>
        <v>37423.654214397793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</row>
    <row r="63" spans="1:41" x14ac:dyDescent="0.2">
      <c r="A63" s="11">
        <v>43937</v>
      </c>
      <c r="B63" s="49">
        <f t="shared" si="0"/>
        <v>1287809.1554997016</v>
      </c>
      <c r="C63" s="48">
        <f t="shared" si="1"/>
        <v>43785.511286989858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</row>
    <row r="64" spans="1:41" x14ac:dyDescent="0.2">
      <c r="A64" s="11">
        <v>43938</v>
      </c>
      <c r="B64" s="49">
        <f t="shared" si="0"/>
        <v>1506731.0634760906</v>
      </c>
      <c r="C64" s="48">
        <f t="shared" si="1"/>
        <v>51228.856158187082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</row>
    <row r="65" spans="1:41" x14ac:dyDescent="0.2">
      <c r="A65" s="11">
        <v>43939</v>
      </c>
      <c r="B65" s="49">
        <f t="shared" si="0"/>
        <v>1762868.735595285</v>
      </c>
      <c r="C65" s="48">
        <f t="shared" si="1"/>
        <v>59937.537010239692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</row>
    <row r="66" spans="1:41" x14ac:dyDescent="0.2">
      <c r="A66" s="11">
        <v>43940</v>
      </c>
      <c r="B66" s="49">
        <f t="shared" si="0"/>
        <v>2062548.6885295326</v>
      </c>
      <c r="C66" s="48">
        <f t="shared" si="1"/>
        <v>70126.65541000411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</row>
    <row r="67" spans="1:41" x14ac:dyDescent="0.2">
      <c r="A67" s="11">
        <v>43941</v>
      </c>
      <c r="B67" s="49">
        <f t="shared" si="0"/>
        <v>2413172.9190366347</v>
      </c>
      <c r="C67" s="48">
        <f t="shared" si="1"/>
        <v>82047.879247245583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</row>
    <row r="68" spans="1:41" x14ac:dyDescent="0.2">
      <c r="A68" s="11">
        <v>43942</v>
      </c>
      <c r="B68" s="49">
        <f t="shared" si="0"/>
        <v>2823401.7308573271</v>
      </c>
      <c r="C68" s="48">
        <f t="shared" si="1"/>
        <v>95995.658849149127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</row>
    <row r="69" spans="1:41" x14ac:dyDescent="0.2">
      <c r="A69" s="11">
        <v>43943</v>
      </c>
      <c r="B69" s="49">
        <f t="shared" si="0"/>
        <v>3303367.6413833206</v>
      </c>
      <c r="C69" s="48">
        <f t="shared" si="1"/>
        <v>112314.4998070329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</row>
    <row r="70" spans="1:41" x14ac:dyDescent="0.2">
      <c r="A70" s="11">
        <v>43944</v>
      </c>
      <c r="B70" s="49">
        <f t="shared" si="0"/>
        <v>3864925.6515206909</v>
      </c>
      <c r="C70" s="48">
        <f t="shared" si="1"/>
        <v>131407.47215170349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</row>
    <row r="71" spans="1:41" x14ac:dyDescent="0.2">
      <c r="A71" s="11">
        <v>43945</v>
      </c>
      <c r="B71" s="49">
        <f t="shared" si="0"/>
        <v>4521946.0603323393</v>
      </c>
      <c r="C71" s="48">
        <f t="shared" si="1"/>
        <v>153746.16605129954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</row>
    <row r="72" spans="1:41" x14ac:dyDescent="0.2">
      <c r="A72" s="11">
        <v>43946</v>
      </c>
      <c r="B72" s="49">
        <f t="shared" si="0"/>
        <v>5290657.0568853524</v>
      </c>
      <c r="C72" s="48">
        <f t="shared" si="1"/>
        <v>179882.339934102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</row>
    <row r="73" spans="1:41" x14ac:dyDescent="0.2">
      <c r="A73" s="11">
        <v>43947</v>
      </c>
      <c r="B73" s="49">
        <f t="shared" si="0"/>
        <v>6190045.5512097785</v>
      </c>
      <c r="C73" s="48">
        <f t="shared" si="1"/>
        <v>210461.54874113249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</row>
    <row r="74" spans="1:41" x14ac:dyDescent="0.2">
      <c r="A74" s="11">
        <v>43948</v>
      </c>
      <c r="B74" s="49">
        <f t="shared" si="0"/>
        <v>7242326.1447623037</v>
      </c>
      <c r="C74" s="48">
        <f t="shared" si="1"/>
        <v>246239.08892191833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</row>
    <row r="75" spans="1:41" x14ac:dyDescent="0.2">
      <c r="A75" s="11">
        <v>43949</v>
      </c>
      <c r="B75" s="49">
        <f t="shared" si="0"/>
        <v>8473489.8238118086</v>
      </c>
      <c r="C75" s="48">
        <f t="shared" si="1"/>
        <v>288098.65400960151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</row>
    <row r="76" spans="1:41" x14ac:dyDescent="0.2">
      <c r="A76" s="11">
        <v>43950</v>
      </c>
      <c r="B76" s="49">
        <f t="shared" si="0"/>
        <v>9913945.928293841</v>
      </c>
      <c r="C76" s="48">
        <f t="shared" si="1"/>
        <v>337074.16156199062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</row>
    <row r="77" spans="1:41" x14ac:dyDescent="0.2">
      <c r="A77" s="11">
        <v>43951</v>
      </c>
      <c r="B77" s="49">
        <f t="shared" si="0"/>
        <v>11599273.252554614</v>
      </c>
      <c r="C77" s="48">
        <f t="shared" si="1"/>
        <v>394375.29058685689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</row>
    <row r="78" spans="1:41" x14ac:dyDescent="0.2">
      <c r="A78" s="11">
        <v>43952</v>
      </c>
      <c r="B78" s="49">
        <f t="shared" si="0"/>
        <v>13571098.829927081</v>
      </c>
      <c r="C78" s="48">
        <f t="shared" si="1"/>
        <v>461417.36021752079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</row>
    <row r="79" spans="1:41" x14ac:dyDescent="0.2">
      <c r="A79" s="11">
        <v>43953</v>
      </c>
      <c r="B79" s="49">
        <f t="shared" si="0"/>
        <v>15878126.106830506</v>
      </c>
      <c r="C79" s="48">
        <f t="shared" si="1"/>
        <v>539856.28763223719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</row>
    <row r="80" spans="1:41" x14ac:dyDescent="0.2">
      <c r="A80" s="11">
        <v>43954</v>
      </c>
      <c r="B80" s="49">
        <f t="shared" si="0"/>
        <v>18577337.901957281</v>
      </c>
      <c r="C80" s="48">
        <f t="shared" si="1"/>
        <v>631629.48866654758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</row>
    <row r="81" spans="1:41" x14ac:dyDescent="0.2">
      <c r="A81" s="11">
        <v>43955</v>
      </c>
      <c r="B81" s="49">
        <f t="shared" si="0"/>
        <v>21735403.863245219</v>
      </c>
      <c r="C81" s="48">
        <f t="shared" si="1"/>
        <v>739003.7313503375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</row>
    <row r="82" spans="1:41" x14ac:dyDescent="0.2">
      <c r="A82" s="11">
        <v>43956</v>
      </c>
      <c r="B82" s="49">
        <f t="shared" si="0"/>
        <v>25430327.186361879</v>
      </c>
      <c r="C82" s="48">
        <f t="shared" si="1"/>
        <v>864631.12433630391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</row>
    <row r="83" spans="1:41" x14ac:dyDescent="0.2">
      <c r="A83" s="11">
        <v>43957</v>
      </c>
      <c r="B83" s="49">
        <f t="shared" si="0"/>
        <v>29753371.268108558</v>
      </c>
      <c r="C83" s="48">
        <f t="shared" si="1"/>
        <v>1011614.623115691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</row>
    <row r="84" spans="1:41" x14ac:dyDescent="0.2">
      <c r="A84" s="11"/>
      <c r="B84" s="47"/>
    </row>
    <row r="85" spans="1:41" x14ac:dyDescent="0.2">
      <c r="A85" s="11"/>
      <c r="B85" s="47"/>
    </row>
    <row r="86" spans="1:41" x14ac:dyDescent="0.2">
      <c r="A86" s="11"/>
      <c r="B86" s="47"/>
    </row>
    <row r="87" spans="1:41" x14ac:dyDescent="0.2">
      <c r="A87" s="11"/>
      <c r="B87" s="47"/>
    </row>
    <row r="88" spans="1:41" x14ac:dyDescent="0.2">
      <c r="A88" s="11"/>
      <c r="B88" s="47"/>
    </row>
    <row r="89" spans="1:41" x14ac:dyDescent="0.2">
      <c r="A89" s="11"/>
      <c r="B89" s="47"/>
    </row>
    <row r="90" spans="1:41" x14ac:dyDescent="0.2">
      <c r="A90" s="11"/>
      <c r="B90" s="47"/>
    </row>
    <row r="91" spans="1:41" x14ac:dyDescent="0.2">
      <c r="A91" s="11"/>
      <c r="B91" s="47"/>
    </row>
    <row r="92" spans="1:41" x14ac:dyDescent="0.2">
      <c r="A92" s="11"/>
      <c r="B92" s="47"/>
    </row>
    <row r="93" spans="1:41" x14ac:dyDescent="0.2">
      <c r="A93" s="11"/>
      <c r="B93" s="47"/>
    </row>
    <row r="94" spans="1:41" x14ac:dyDescent="0.2">
      <c r="A94" s="11"/>
      <c r="B94" s="47"/>
    </row>
    <row r="95" spans="1:41" x14ac:dyDescent="0.2">
      <c r="A95" s="11"/>
    </row>
    <row r="96" spans="1:4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19">
    <mergeCell ref="AJ55:AK55"/>
    <mergeCell ref="AL56:AM56"/>
    <mergeCell ref="AN57:AO57"/>
    <mergeCell ref="Z50:AA50"/>
    <mergeCell ref="AB51:AC51"/>
    <mergeCell ref="AD52:AE52"/>
    <mergeCell ref="AF53:AG53"/>
    <mergeCell ref="AH54:AI54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D28"/>
  <sheetViews>
    <sheetView workbookViewId="0">
      <selection activeCell="F26" sqref="F26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s="11">
        <v>43909</v>
      </c>
      <c r="B1" s="20">
        <v>13789</v>
      </c>
    </row>
    <row r="2" spans="1:4" x14ac:dyDescent="0.2">
      <c r="A2" s="11">
        <v>43910</v>
      </c>
      <c r="B2" s="20">
        <v>19383</v>
      </c>
      <c r="C2" s="45">
        <f>B2*0.01363</f>
        <v>264.19029</v>
      </c>
      <c r="D2" s="69">
        <f>C2/B2</f>
        <v>1.363E-2</v>
      </c>
    </row>
    <row r="3" spans="1:4" x14ac:dyDescent="0.2">
      <c r="A3" s="11">
        <v>43911</v>
      </c>
      <c r="B3" s="47">
        <v>25896</v>
      </c>
      <c r="C3" s="52">
        <v>316</v>
      </c>
      <c r="D3" s="69">
        <f t="shared" ref="D3:D23" si="0">C3/B3</f>
        <v>1.2202656780970034E-2</v>
      </c>
    </row>
    <row r="4" spans="1:4" x14ac:dyDescent="0.2">
      <c r="A4" s="11">
        <v>43912</v>
      </c>
      <c r="B4" s="47">
        <v>33546</v>
      </c>
      <c r="C4" s="52">
        <v>419</v>
      </c>
      <c r="D4" s="69">
        <f t="shared" si="0"/>
        <v>1.2490311810648065E-2</v>
      </c>
    </row>
    <row r="5" spans="1:4" x14ac:dyDescent="0.2">
      <c r="A5" s="11">
        <v>43913</v>
      </c>
      <c r="B5" s="47">
        <v>43718</v>
      </c>
      <c r="C5" s="52">
        <v>547</v>
      </c>
      <c r="D5" s="69">
        <f t="shared" si="0"/>
        <v>1.2512008783567409E-2</v>
      </c>
    </row>
    <row r="6" spans="1:4" x14ac:dyDescent="0.2">
      <c r="A6" s="11">
        <v>43914</v>
      </c>
      <c r="B6" s="47">
        <v>53655</v>
      </c>
      <c r="C6" s="52">
        <v>698</v>
      </c>
      <c r="D6" s="69">
        <f t="shared" si="0"/>
        <v>1.3009039232131208E-2</v>
      </c>
    </row>
    <row r="7" spans="1:4" x14ac:dyDescent="0.2">
      <c r="A7" s="11">
        <v>43915</v>
      </c>
      <c r="B7" s="47">
        <v>65797</v>
      </c>
      <c r="C7" s="52">
        <v>935</v>
      </c>
      <c r="D7" s="69">
        <f t="shared" si="0"/>
        <v>1.4210374333176285E-2</v>
      </c>
    </row>
    <row r="8" spans="1:4" x14ac:dyDescent="0.2">
      <c r="A8" s="11">
        <v>43916</v>
      </c>
      <c r="B8" s="47">
        <v>82150</v>
      </c>
      <c r="C8" s="52">
        <v>1177</v>
      </c>
      <c r="D8" s="69">
        <f t="shared" si="0"/>
        <v>1.4327449786975045E-2</v>
      </c>
    </row>
    <row r="9" spans="1:4" x14ac:dyDescent="0.2">
      <c r="A9" s="11">
        <v>43917</v>
      </c>
      <c r="B9" s="47">
        <v>100514</v>
      </c>
      <c r="C9" s="52">
        <v>1546</v>
      </c>
      <c r="D9" s="69">
        <f t="shared" si="0"/>
        <v>1.5380941958334162E-2</v>
      </c>
    </row>
    <row r="10" spans="1:4" x14ac:dyDescent="0.2">
      <c r="A10" s="11">
        <v>43918</v>
      </c>
      <c r="B10" s="47">
        <v>123351</v>
      </c>
      <c r="C10" s="52">
        <v>2211</v>
      </c>
      <c r="D10" s="69">
        <f t="shared" si="0"/>
        <v>1.7924459469319261E-2</v>
      </c>
    </row>
    <row r="11" spans="1:4" x14ac:dyDescent="0.2">
      <c r="A11" s="11">
        <v>43919</v>
      </c>
      <c r="B11" s="47">
        <v>142047</v>
      </c>
      <c r="C11" s="52">
        <v>2484</v>
      </c>
      <c r="D11" s="69">
        <f t="shared" si="0"/>
        <v>1.7487169739593234E-2</v>
      </c>
    </row>
    <row r="12" spans="1:4" x14ac:dyDescent="0.2">
      <c r="A12" s="11">
        <v>43920</v>
      </c>
      <c r="B12" s="47">
        <v>163479</v>
      </c>
      <c r="C12" s="52">
        <v>3148</v>
      </c>
      <c r="D12" s="69">
        <f t="shared" si="0"/>
        <v>1.9256295915683359E-2</v>
      </c>
    </row>
    <row r="13" spans="1:4" x14ac:dyDescent="0.2">
      <c r="A13" s="11">
        <v>43921</v>
      </c>
      <c r="B13" s="47">
        <v>187347</v>
      </c>
      <c r="C13" s="52">
        <v>3860</v>
      </c>
      <c r="D13" s="69">
        <f t="shared" si="0"/>
        <v>2.060347910561685E-2</v>
      </c>
    </row>
    <row r="14" spans="1:4" x14ac:dyDescent="0.2">
      <c r="A14" s="11">
        <v>43922</v>
      </c>
      <c r="B14" s="47">
        <v>215081</v>
      </c>
      <c r="C14" s="52">
        <v>5109</v>
      </c>
      <c r="D14" s="69">
        <f t="shared" si="0"/>
        <v>2.3753841575964402E-2</v>
      </c>
    </row>
    <row r="15" spans="1:4" x14ac:dyDescent="0.2">
      <c r="A15" s="11">
        <v>43923</v>
      </c>
      <c r="B15" s="47">
        <v>244230</v>
      </c>
      <c r="C15" s="52">
        <v>5886</v>
      </c>
      <c r="D15" s="69">
        <f t="shared" si="0"/>
        <v>2.4100233386561847E-2</v>
      </c>
    </row>
    <row r="16" spans="1:4" x14ac:dyDescent="0.2">
      <c r="A16" s="11">
        <v>43924</v>
      </c>
      <c r="B16" s="47">
        <v>276965</v>
      </c>
      <c r="C16" s="52">
        <v>7391</v>
      </c>
      <c r="D16" s="69">
        <f t="shared" si="0"/>
        <v>2.668568230642861E-2</v>
      </c>
    </row>
    <row r="17" spans="1:4" x14ac:dyDescent="0.2">
      <c r="A17" s="11">
        <v>43925</v>
      </c>
      <c r="B17" s="47">
        <v>311357</v>
      </c>
      <c r="C17" s="52">
        <v>8452</v>
      </c>
      <c r="D17" s="69">
        <f t="shared" si="0"/>
        <v>2.7145688068680004E-2</v>
      </c>
    </row>
    <row r="18" spans="1:4" x14ac:dyDescent="0.2">
      <c r="A18" s="11">
        <v>43926</v>
      </c>
      <c r="B18" s="47">
        <v>336550</v>
      </c>
      <c r="C18" s="52">
        <v>9610</v>
      </c>
      <c r="D18" s="69">
        <f t="shared" si="0"/>
        <v>2.8554449561729311E-2</v>
      </c>
    </row>
    <row r="19" spans="1:4" x14ac:dyDescent="0.2">
      <c r="A19" s="11">
        <v>43927</v>
      </c>
      <c r="B19" s="47">
        <v>366906</v>
      </c>
      <c r="C19" s="52">
        <v>10868</v>
      </c>
      <c r="D19" s="69">
        <f t="shared" si="0"/>
        <v>2.9620665783606701E-2</v>
      </c>
    </row>
    <row r="20" spans="1:4" x14ac:dyDescent="0.2">
      <c r="A20" s="11">
        <v>43928</v>
      </c>
      <c r="B20" s="47">
        <v>395739</v>
      </c>
      <c r="C20" s="52">
        <v>12796</v>
      </c>
      <c r="D20" s="69">
        <f t="shared" si="0"/>
        <v>3.2334442650332668E-2</v>
      </c>
    </row>
    <row r="21" spans="1:4" x14ac:dyDescent="0.2">
      <c r="A21" s="11">
        <v>43929</v>
      </c>
      <c r="B21" s="47">
        <v>427346</v>
      </c>
      <c r="C21" s="52">
        <v>14678</v>
      </c>
      <c r="D21" s="69">
        <f t="shared" si="0"/>
        <v>3.4346875833633633E-2</v>
      </c>
    </row>
    <row r="22" spans="1:4" x14ac:dyDescent="0.2">
      <c r="A22" s="11">
        <v>43930</v>
      </c>
      <c r="B22" s="47">
        <v>468566</v>
      </c>
      <c r="C22" s="52">
        <v>16691</v>
      </c>
      <c r="D22" s="69">
        <f t="shared" si="0"/>
        <v>3.562144927288792E-2</v>
      </c>
    </row>
    <row r="23" spans="1:4" x14ac:dyDescent="0.2">
      <c r="A23" s="11">
        <v>43931</v>
      </c>
      <c r="B23" s="47">
        <v>502049</v>
      </c>
      <c r="C23" s="52">
        <v>18719</v>
      </c>
      <c r="D23" s="69">
        <f t="shared" si="0"/>
        <v>3.7285205228971677E-2</v>
      </c>
    </row>
    <row r="24" spans="1:4" x14ac:dyDescent="0.2">
      <c r="A24" s="11"/>
      <c r="B24" s="47"/>
      <c r="C24" s="52"/>
      <c r="D24" s="69"/>
    </row>
    <row r="25" spans="1:4" x14ac:dyDescent="0.2">
      <c r="A25" s="11"/>
      <c r="B25" s="47"/>
      <c r="C25" s="52"/>
      <c r="D25" s="69"/>
    </row>
    <row r="26" spans="1:4" x14ac:dyDescent="0.2">
      <c r="A26" s="11"/>
      <c r="B26" s="47"/>
      <c r="C26" s="52"/>
      <c r="D26" s="69"/>
    </row>
    <row r="27" spans="1:4" x14ac:dyDescent="0.2">
      <c r="D27" t="s">
        <v>12</v>
      </c>
    </row>
    <row r="28" spans="1:4" x14ac:dyDescent="0.2">
      <c r="D28" s="69">
        <f>AVERAGE(D2:D19)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B133"/>
  <sheetViews>
    <sheetView tabSelected="1" zoomScaleNormal="100" workbookViewId="0">
      <pane ySplit="1" topLeftCell="A116" activePane="bottomLeft" state="frozen"/>
      <selection pane="bottomLeft" activeCell="AB83" sqref="AB83:AB133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79"/>
      <c r="H58" s="79"/>
      <c r="I58" s="79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:D133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133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28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28" x14ac:dyDescent="0.2">
      <c r="A82" s="11">
        <v>43932</v>
      </c>
      <c r="B82" s="47"/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</row>
    <row r="83" spans="1:28" x14ac:dyDescent="0.2">
      <c r="A83" s="11">
        <v>43933</v>
      </c>
      <c r="B83" s="47">
        <f t="shared" ref="B75:B125" si="4">D83</f>
        <v>0</v>
      </c>
      <c r="C83">
        <v>82</v>
      </c>
      <c r="D83" s="48">
        <f t="shared" ref="D83:D133" si="5">B82*EXP(0.065)</f>
        <v>0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</row>
    <row r="84" spans="1:28" x14ac:dyDescent="0.2">
      <c r="A84" s="11">
        <v>43934</v>
      </c>
      <c r="B84" s="47">
        <f t="shared" si="4"/>
        <v>0</v>
      </c>
      <c r="D84" s="48">
        <f t="shared" si="5"/>
        <v>0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</row>
    <row r="85" spans="1:28" x14ac:dyDescent="0.2">
      <c r="A85" s="11">
        <v>43935</v>
      </c>
      <c r="B85" s="47">
        <f t="shared" si="4"/>
        <v>0</v>
      </c>
      <c r="D85" s="48">
        <f t="shared" si="5"/>
        <v>0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</row>
    <row r="86" spans="1:28" x14ac:dyDescent="0.2">
      <c r="A86" s="11">
        <v>43936</v>
      </c>
      <c r="B86" s="47">
        <f t="shared" si="4"/>
        <v>0</v>
      </c>
      <c r="D86" s="48">
        <f t="shared" si="5"/>
        <v>0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</row>
    <row r="87" spans="1:28" x14ac:dyDescent="0.2">
      <c r="A87" s="11">
        <v>43937</v>
      </c>
      <c r="B87" s="47">
        <f t="shared" si="4"/>
        <v>0</v>
      </c>
      <c r="D87" s="48">
        <f t="shared" si="5"/>
        <v>0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</row>
    <row r="88" spans="1:28" x14ac:dyDescent="0.2">
      <c r="A88" s="11">
        <v>43938</v>
      </c>
      <c r="B88" s="47">
        <f t="shared" si="4"/>
        <v>0</v>
      </c>
      <c r="D88" s="48">
        <f t="shared" si="5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</row>
    <row r="89" spans="1:28" x14ac:dyDescent="0.2">
      <c r="A89" s="11">
        <v>43939</v>
      </c>
      <c r="B89" s="47">
        <f t="shared" si="4"/>
        <v>0</v>
      </c>
      <c r="D89" s="48">
        <f t="shared" si="5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</row>
    <row r="90" spans="1:28" x14ac:dyDescent="0.2">
      <c r="A90" s="11">
        <v>43940</v>
      </c>
      <c r="B90" s="47">
        <f t="shared" si="4"/>
        <v>0</v>
      </c>
      <c r="D90" s="48">
        <f t="shared" si="5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</row>
    <row r="91" spans="1:28" x14ac:dyDescent="0.2">
      <c r="A91" s="11">
        <v>43941</v>
      </c>
      <c r="B91" s="47">
        <f t="shared" si="4"/>
        <v>0</v>
      </c>
      <c r="D91" s="48">
        <f t="shared" si="5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</row>
    <row r="92" spans="1:28" x14ac:dyDescent="0.2">
      <c r="A92" s="11">
        <v>43942</v>
      </c>
      <c r="B92" s="47">
        <f t="shared" si="4"/>
        <v>0</v>
      </c>
      <c r="D92" s="48">
        <f t="shared" si="5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</row>
    <row r="93" spans="1:28" x14ac:dyDescent="0.2">
      <c r="A93" s="11">
        <v>43943</v>
      </c>
      <c r="B93" s="47">
        <f t="shared" si="4"/>
        <v>0</v>
      </c>
      <c r="D93" s="48">
        <f t="shared" si="5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</row>
    <row r="94" spans="1:28" x14ac:dyDescent="0.2">
      <c r="A94" s="11">
        <v>43944</v>
      </c>
      <c r="B94" s="47">
        <f t="shared" si="4"/>
        <v>0</v>
      </c>
      <c r="D94" s="48">
        <f t="shared" si="5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</row>
    <row r="95" spans="1:28" x14ac:dyDescent="0.2">
      <c r="A95" s="11">
        <v>43945</v>
      </c>
      <c r="B95" s="47">
        <f t="shared" si="4"/>
        <v>0</v>
      </c>
      <c r="D95" s="48">
        <f t="shared" si="5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</row>
    <row r="96" spans="1:28" x14ac:dyDescent="0.2">
      <c r="A96" s="11">
        <v>43946</v>
      </c>
      <c r="B96" s="47">
        <f t="shared" si="4"/>
        <v>0</v>
      </c>
      <c r="D96" s="48">
        <f t="shared" si="5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</row>
    <row r="97" spans="1:28" x14ac:dyDescent="0.2">
      <c r="A97" s="11">
        <v>43947</v>
      </c>
      <c r="B97" s="47">
        <f t="shared" si="4"/>
        <v>0</v>
      </c>
      <c r="D97" s="48">
        <f t="shared" si="5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</row>
    <row r="98" spans="1:28" x14ac:dyDescent="0.2">
      <c r="A98" s="11">
        <v>43948</v>
      </c>
      <c r="B98" s="47">
        <f t="shared" si="4"/>
        <v>0</v>
      </c>
      <c r="D98" s="48">
        <f t="shared" si="5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</row>
    <row r="99" spans="1:28" x14ac:dyDescent="0.2">
      <c r="A99" s="11">
        <v>43949</v>
      </c>
      <c r="B99" s="47">
        <f t="shared" si="4"/>
        <v>0</v>
      </c>
      <c r="D99" s="48">
        <f t="shared" si="5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</row>
    <row r="100" spans="1:28" x14ac:dyDescent="0.2">
      <c r="A100" s="11">
        <v>43950</v>
      </c>
      <c r="B100" s="47">
        <f t="shared" si="4"/>
        <v>0</v>
      </c>
      <c r="D100" s="48">
        <f t="shared" si="5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</row>
    <row r="101" spans="1:28" x14ac:dyDescent="0.2">
      <c r="A101" s="11">
        <v>43951</v>
      </c>
      <c r="B101" s="47">
        <f t="shared" si="4"/>
        <v>0</v>
      </c>
      <c r="D101" s="48">
        <f t="shared" si="5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</row>
    <row r="102" spans="1:28" x14ac:dyDescent="0.2">
      <c r="A102" s="11">
        <v>43952</v>
      </c>
      <c r="B102" s="47">
        <f t="shared" si="4"/>
        <v>0</v>
      </c>
      <c r="D102" s="48">
        <f t="shared" si="5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</row>
    <row r="103" spans="1:28" x14ac:dyDescent="0.2">
      <c r="A103" s="11">
        <v>43953</v>
      </c>
      <c r="B103" s="47">
        <f t="shared" si="4"/>
        <v>0</v>
      </c>
      <c r="D103" s="48">
        <f t="shared" si="5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</row>
    <row r="104" spans="1:28" x14ac:dyDescent="0.2">
      <c r="A104" s="11">
        <v>43954</v>
      </c>
      <c r="B104" s="47">
        <f t="shared" si="4"/>
        <v>0</v>
      </c>
      <c r="D104" s="48">
        <f t="shared" si="5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</row>
    <row r="105" spans="1:28" x14ac:dyDescent="0.2">
      <c r="A105" s="11">
        <v>43955</v>
      </c>
      <c r="B105" s="47">
        <f t="shared" si="4"/>
        <v>0</v>
      </c>
      <c r="D105" s="48">
        <f t="shared" si="5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</row>
    <row r="106" spans="1:28" x14ac:dyDescent="0.2">
      <c r="A106" s="11">
        <v>43956</v>
      </c>
      <c r="B106" s="47">
        <f t="shared" si="4"/>
        <v>0</v>
      </c>
      <c r="D106" s="48">
        <f t="shared" si="5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</row>
    <row r="107" spans="1:28" x14ac:dyDescent="0.2">
      <c r="A107" s="11">
        <v>43957</v>
      </c>
      <c r="B107" s="47">
        <f t="shared" si="4"/>
        <v>0</v>
      </c>
      <c r="D107" s="48">
        <f t="shared" si="5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</row>
    <row r="108" spans="1:28" x14ac:dyDescent="0.2">
      <c r="A108" s="11">
        <v>43958</v>
      </c>
      <c r="B108" s="47">
        <f t="shared" si="4"/>
        <v>0</v>
      </c>
      <c r="D108" s="48">
        <f t="shared" si="5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</row>
    <row r="109" spans="1:28" x14ac:dyDescent="0.2">
      <c r="A109" s="11">
        <v>43959</v>
      </c>
      <c r="B109" s="47">
        <f t="shared" si="4"/>
        <v>0</v>
      </c>
      <c r="D109" s="48">
        <f t="shared" si="5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</row>
    <row r="110" spans="1:28" x14ac:dyDescent="0.2">
      <c r="A110" s="11">
        <v>43960</v>
      </c>
      <c r="B110" s="47">
        <f t="shared" si="4"/>
        <v>0</v>
      </c>
      <c r="D110" s="48">
        <f t="shared" si="5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</row>
    <row r="111" spans="1:28" x14ac:dyDescent="0.2">
      <c r="A111" s="11">
        <v>43961</v>
      </c>
      <c r="B111" s="47">
        <f t="shared" si="4"/>
        <v>0</v>
      </c>
      <c r="D111" s="48">
        <f t="shared" si="5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</row>
    <row r="112" spans="1:28" x14ac:dyDescent="0.2">
      <c r="A112" s="11">
        <v>43962</v>
      </c>
      <c r="B112" s="47">
        <f t="shared" si="4"/>
        <v>0</v>
      </c>
      <c r="D112" s="48">
        <f t="shared" si="5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81">
        <v>44728143</v>
      </c>
      <c r="L112" s="81">
        <v>44637027</v>
      </c>
      <c r="M112" s="81">
        <v>43268795</v>
      </c>
      <c r="N112" s="81">
        <v>41610891</v>
      </c>
      <c r="O112" s="81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</row>
    <row r="113" spans="1:28" x14ac:dyDescent="0.2">
      <c r="A113" s="11">
        <v>43963</v>
      </c>
      <c r="B113" s="47">
        <f t="shared" si="4"/>
        <v>0</v>
      </c>
      <c r="D113" s="48">
        <f t="shared" si="5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81">
        <v>44717515</v>
      </c>
      <c r="K113" s="81">
        <v>54724029</v>
      </c>
      <c r="L113" s="81">
        <v>54612550</v>
      </c>
      <c r="M113" s="81">
        <v>52938545</v>
      </c>
      <c r="N113" s="81">
        <v>50910131</v>
      </c>
      <c r="O113" s="81">
        <v>49465964</v>
      </c>
      <c r="P113" s="81">
        <v>45184944</v>
      </c>
      <c r="Q113" s="82">
        <v>43674965</v>
      </c>
      <c r="R113" s="81">
        <v>41132613</v>
      </c>
      <c r="S113" s="81">
        <v>41740363</v>
      </c>
      <c r="T113" s="81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</row>
    <row r="114" spans="1:28" x14ac:dyDescent="0.2">
      <c r="A114" s="11">
        <v>43964</v>
      </c>
      <c r="B114" s="47">
        <f t="shared" si="4"/>
        <v>0</v>
      </c>
      <c r="D114" s="48">
        <f t="shared" si="5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2">
        <v>54585336</v>
      </c>
      <c r="K114" s="82">
        <v>66953805</v>
      </c>
      <c r="L114" s="82">
        <v>66817413</v>
      </c>
      <c r="M114" s="82">
        <v>64769299</v>
      </c>
      <c r="N114" s="82">
        <v>62287573</v>
      </c>
      <c r="O114" s="82">
        <v>60520662</v>
      </c>
      <c r="P114" s="82">
        <v>55282916</v>
      </c>
      <c r="Q114" s="82">
        <v>53435486</v>
      </c>
      <c r="R114" s="82">
        <v>50324966</v>
      </c>
      <c r="S114" s="82">
        <v>51186130</v>
      </c>
      <c r="T114" s="82">
        <v>48402036</v>
      </c>
      <c r="U114" s="82">
        <v>43898744</v>
      </c>
      <c r="V114" s="81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</row>
    <row r="115" spans="1:28" x14ac:dyDescent="0.2">
      <c r="A115" s="11">
        <v>43965</v>
      </c>
      <c r="B115" s="47">
        <f t="shared" si="4"/>
        <v>0</v>
      </c>
      <c r="D115" s="48">
        <f t="shared" si="5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2">
        <v>66630689</v>
      </c>
      <c r="K115" s="82">
        <v>81916702</v>
      </c>
      <c r="L115" s="82">
        <v>81749829</v>
      </c>
      <c r="M115" s="82">
        <v>79244001</v>
      </c>
      <c r="N115" s="82">
        <v>76207657</v>
      </c>
      <c r="O115" s="82">
        <v>74045875</v>
      </c>
      <c r="P115" s="82">
        <v>67637592</v>
      </c>
      <c r="Q115" s="82">
        <v>65377297</v>
      </c>
      <c r="R115" s="82">
        <v>61571635</v>
      </c>
      <c r="S115" s="82">
        <v>62769456</v>
      </c>
      <c r="T115" s="82">
        <v>59355328</v>
      </c>
      <c r="U115" s="82">
        <v>53832948</v>
      </c>
      <c r="V115" s="81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</row>
    <row r="116" spans="1:28" x14ac:dyDescent="0.2">
      <c r="A116" s="11">
        <v>43966</v>
      </c>
      <c r="B116" s="47">
        <f t="shared" si="4"/>
        <v>0</v>
      </c>
      <c r="D116" s="48">
        <f t="shared" si="5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2">
        <v>81334092</v>
      </c>
      <c r="K116" s="82">
        <v>100223521</v>
      </c>
      <c r="L116" s="82">
        <v>100019355</v>
      </c>
      <c r="M116" s="82">
        <v>96953522</v>
      </c>
      <c r="N116" s="82">
        <v>93238613</v>
      </c>
      <c r="O116" s="82">
        <v>90593714</v>
      </c>
      <c r="P116" s="82">
        <v>82753303</v>
      </c>
      <c r="Q116" s="82">
        <v>79987874</v>
      </c>
      <c r="R116" s="82">
        <v>75331720</v>
      </c>
      <c r="S116" s="82">
        <v>76974068</v>
      </c>
      <c r="T116" s="82">
        <v>72787329</v>
      </c>
      <c r="U116" s="82">
        <v>66015245</v>
      </c>
      <c r="V116" s="81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</row>
    <row r="117" spans="1:28" x14ac:dyDescent="0.2">
      <c r="A117" s="11">
        <v>43967</v>
      </c>
      <c r="B117" s="47">
        <f t="shared" si="4"/>
        <v>0</v>
      </c>
      <c r="D117" s="48">
        <f t="shared" si="5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2">
        <v>99282097</v>
      </c>
      <c r="K117" s="82">
        <v>122621565</v>
      </c>
      <c r="L117" s="82">
        <v>122371771</v>
      </c>
      <c r="M117" s="82">
        <v>118620784</v>
      </c>
      <c r="N117" s="82">
        <v>114075663</v>
      </c>
      <c r="O117" s="82">
        <v>110839680</v>
      </c>
      <c r="P117" s="82">
        <v>101247086</v>
      </c>
      <c r="Q117" s="82">
        <v>97863637</v>
      </c>
      <c r="R117" s="82">
        <v>92166922</v>
      </c>
      <c r="S117" s="82">
        <v>94393158</v>
      </c>
      <c r="T117" s="82">
        <v>89258967</v>
      </c>
      <c r="U117" s="82">
        <v>80954373</v>
      </c>
      <c r="V117" s="81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</row>
    <row r="118" spans="1:28" x14ac:dyDescent="0.2">
      <c r="A118" s="11">
        <v>43968</v>
      </c>
      <c r="B118" s="47">
        <f t="shared" si="4"/>
        <v>0</v>
      </c>
      <c r="D118" s="48">
        <f t="shared" si="5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2">
        <v>121190691</v>
      </c>
      <c r="K118" s="82">
        <v>150025144</v>
      </c>
      <c r="L118" s="82">
        <v>149719526</v>
      </c>
      <c r="M118" s="82">
        <v>145130264</v>
      </c>
      <c r="N118" s="82">
        <v>139569396</v>
      </c>
      <c r="O118" s="82">
        <v>135610232</v>
      </c>
      <c r="P118" s="82">
        <v>123873877</v>
      </c>
      <c r="Q118" s="82">
        <v>119734292</v>
      </c>
      <c r="R118" s="82">
        <v>112764469</v>
      </c>
      <c r="S118" s="82">
        <v>115754155</v>
      </c>
      <c r="T118" s="82">
        <v>109458107</v>
      </c>
      <c r="U118" s="82">
        <v>99274198</v>
      </c>
      <c r="V118" s="81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</row>
    <row r="119" spans="1:28" x14ac:dyDescent="0.2">
      <c r="A119" s="11">
        <v>43969</v>
      </c>
      <c r="B119" s="47">
        <f t="shared" si="4"/>
        <v>0</v>
      </c>
      <c r="D119" s="48">
        <f t="shared" si="5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3">
        <v>40731719</v>
      </c>
      <c r="J119" s="82">
        <v>147933858</v>
      </c>
      <c r="K119" s="82">
        <v>183552899</v>
      </c>
      <c r="L119" s="82">
        <v>183178981</v>
      </c>
      <c r="M119" s="82">
        <v>177564107</v>
      </c>
      <c r="N119" s="82">
        <v>170760491</v>
      </c>
      <c r="O119" s="82">
        <v>165916530</v>
      </c>
      <c r="P119" s="82">
        <v>151557324</v>
      </c>
      <c r="Q119" s="82">
        <v>146492620</v>
      </c>
      <c r="R119" s="82">
        <v>137965175</v>
      </c>
      <c r="S119" s="82">
        <v>141949106</v>
      </c>
      <c r="T119" s="82">
        <v>134228274</v>
      </c>
      <c r="U119" s="82">
        <v>121739766</v>
      </c>
      <c r="V119" s="81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</row>
    <row r="120" spans="1:28" x14ac:dyDescent="0.2">
      <c r="A120" s="11">
        <v>43970</v>
      </c>
      <c r="B120" s="47">
        <f t="shared" si="4"/>
        <v>0</v>
      </c>
      <c r="D120" s="48">
        <f t="shared" si="5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3">
        <v>48725725</v>
      </c>
      <c r="J120" s="82">
        <v>180578442</v>
      </c>
      <c r="K120" s="82">
        <v>224573468</v>
      </c>
      <c r="L120" s="82">
        <v>224115986</v>
      </c>
      <c r="M120" s="82">
        <v>217246295</v>
      </c>
      <c r="N120" s="82">
        <v>208922201</v>
      </c>
      <c r="O120" s="82">
        <v>202995707</v>
      </c>
      <c r="P120" s="82">
        <v>185427492</v>
      </c>
      <c r="Q120" s="82">
        <v>179230924</v>
      </c>
      <c r="R120" s="82">
        <v>168797758</v>
      </c>
      <c r="S120" s="82">
        <v>174071927</v>
      </c>
      <c r="T120" s="82">
        <v>164603885</v>
      </c>
      <c r="U120" s="82">
        <v>149289250</v>
      </c>
      <c r="V120" s="81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</row>
    <row r="121" spans="1:28" x14ac:dyDescent="0.2">
      <c r="A121" s="11">
        <v>43971</v>
      </c>
      <c r="B121" s="47">
        <f t="shared" si="4"/>
        <v>0</v>
      </c>
      <c r="D121" s="48">
        <f t="shared" si="5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3">
        <v>58288634</v>
      </c>
      <c r="J121" s="82">
        <v>220426712</v>
      </c>
      <c r="K121" s="82">
        <v>274761351</v>
      </c>
      <c r="L121" s="82">
        <v>274201631</v>
      </c>
      <c r="M121" s="82">
        <v>265796695</v>
      </c>
      <c r="N121" s="82">
        <v>255612324</v>
      </c>
      <c r="O121" s="82">
        <v>248361372</v>
      </c>
      <c r="P121" s="82">
        <v>226866997</v>
      </c>
      <c r="Q121" s="82">
        <v>219285614</v>
      </c>
      <c r="R121" s="82">
        <v>206520834</v>
      </c>
      <c r="S121" s="82">
        <v>213464083</v>
      </c>
      <c r="T121" s="82">
        <v>201853440</v>
      </c>
      <c r="U121" s="82">
        <v>183073132</v>
      </c>
      <c r="V121" s="81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</row>
    <row r="122" spans="1:28" x14ac:dyDescent="0.2">
      <c r="A122" s="11">
        <v>43972</v>
      </c>
      <c r="B122" s="47">
        <f t="shared" si="4"/>
        <v>0</v>
      </c>
      <c r="D122" s="48">
        <f t="shared" si="5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3">
        <v>69728360</v>
      </c>
      <c r="J122" s="82">
        <v>269068304</v>
      </c>
      <c r="K122" s="82">
        <v>336165267</v>
      </c>
      <c r="L122" s="82">
        <v>335480460</v>
      </c>
      <c r="M122" s="82">
        <v>325197182</v>
      </c>
      <c r="N122" s="82">
        <v>312736799</v>
      </c>
      <c r="O122" s="82">
        <v>303865397</v>
      </c>
      <c r="P122" s="82">
        <v>277567440</v>
      </c>
      <c r="Q122" s="82">
        <v>268291762</v>
      </c>
      <c r="R122" s="82">
        <v>252674298</v>
      </c>
      <c r="S122" s="82">
        <v>261770610</v>
      </c>
      <c r="T122" s="82">
        <v>247532501</v>
      </c>
      <c r="U122" s="82">
        <v>224502244</v>
      </c>
      <c r="V122" s="81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</row>
    <row r="123" spans="1:28" x14ac:dyDescent="0.2">
      <c r="A123" s="11">
        <v>43973</v>
      </c>
      <c r="B123" s="47">
        <f t="shared" si="4"/>
        <v>0</v>
      </c>
      <c r="D123" s="48">
        <f t="shared" si="5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3">
        <v>83413246</v>
      </c>
      <c r="J123" s="82">
        <v>328443644</v>
      </c>
      <c r="K123" s="82">
        <v>411291787</v>
      </c>
      <c r="L123" s="82">
        <v>410453938</v>
      </c>
      <c r="M123" s="82">
        <v>397872544</v>
      </c>
      <c r="N123" s="82">
        <v>382627503</v>
      </c>
      <c r="O123" s="82">
        <v>371773512</v>
      </c>
      <c r="P123" s="82">
        <v>339598463</v>
      </c>
      <c r="Q123" s="82">
        <v>328249849</v>
      </c>
      <c r="R123" s="82">
        <v>309142180</v>
      </c>
      <c r="S123" s="82">
        <v>321008816</v>
      </c>
      <c r="T123" s="82">
        <v>303548648</v>
      </c>
      <c r="U123" s="82">
        <v>275306687</v>
      </c>
      <c r="V123" s="81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</row>
    <row r="124" spans="1:28" x14ac:dyDescent="0.2">
      <c r="A124" s="11">
        <v>43974</v>
      </c>
      <c r="B124" s="47">
        <f t="shared" si="4"/>
        <v>0</v>
      </c>
      <c r="D124" s="48">
        <f t="shared" si="5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3">
        <v>99783927</v>
      </c>
      <c r="J124" s="82">
        <v>400921348</v>
      </c>
      <c r="K124" s="82">
        <v>503207649</v>
      </c>
      <c r="L124" s="82">
        <v>502182558</v>
      </c>
      <c r="M124" s="82">
        <v>486789461</v>
      </c>
      <c r="N124" s="82">
        <v>468137445</v>
      </c>
      <c r="O124" s="82">
        <v>454857795</v>
      </c>
      <c r="P124" s="82">
        <v>415492236</v>
      </c>
      <c r="Q124" s="82">
        <v>401607423</v>
      </c>
      <c r="R124" s="82">
        <v>378229555</v>
      </c>
      <c r="S124" s="82">
        <v>393652519</v>
      </c>
      <c r="T124" s="82">
        <v>372241147</v>
      </c>
      <c r="U124" s="82">
        <v>337608082</v>
      </c>
      <c r="V124" s="81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</row>
    <row r="125" spans="1:28" x14ac:dyDescent="0.2">
      <c r="A125" s="11">
        <v>43975</v>
      </c>
      <c r="B125" s="47">
        <f t="shared" si="4"/>
        <v>0</v>
      </c>
      <c r="D125" s="48">
        <f t="shared" si="5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3">
        <v>119367518</v>
      </c>
      <c r="J125" s="82">
        <v>489392716</v>
      </c>
      <c r="K125" s="82">
        <v>615664952</v>
      </c>
      <c r="L125" s="82">
        <v>614410772</v>
      </c>
      <c r="M125" s="82">
        <v>595577612</v>
      </c>
      <c r="N125" s="82">
        <v>572757227</v>
      </c>
      <c r="O125" s="82">
        <v>556509828</v>
      </c>
      <c r="P125" s="82">
        <v>508346819</v>
      </c>
      <c r="Q125" s="82">
        <v>491359015</v>
      </c>
      <c r="R125" s="82">
        <v>462756640</v>
      </c>
      <c r="S125" s="82">
        <v>482735357</v>
      </c>
      <c r="T125" s="82">
        <v>456478631</v>
      </c>
      <c r="U125" s="82">
        <v>414008168</v>
      </c>
      <c r="V125" s="81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</row>
    <row r="126" spans="1:28" x14ac:dyDescent="0.2">
      <c r="A126" s="11">
        <v>43976</v>
      </c>
      <c r="B126" s="47">
        <f t="shared" ref="B126:B133" si="6">D126</f>
        <v>0</v>
      </c>
      <c r="D126" s="48">
        <f t="shared" si="5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3">
        <v>142794584</v>
      </c>
      <c r="J126" s="82">
        <v>597387073</v>
      </c>
      <c r="K126" s="82">
        <v>753254315</v>
      </c>
      <c r="L126" s="82">
        <v>751719850</v>
      </c>
      <c r="M126" s="82">
        <v>728677838</v>
      </c>
      <c r="N126" s="82">
        <v>700757532</v>
      </c>
      <c r="O126" s="82">
        <v>680879150</v>
      </c>
      <c r="P126" s="82">
        <v>621952628</v>
      </c>
      <c r="Q126" s="82">
        <v>601168374</v>
      </c>
      <c r="R126" s="82">
        <v>566173915</v>
      </c>
      <c r="S126" s="82">
        <v>591977476</v>
      </c>
      <c r="T126" s="82">
        <v>559778903</v>
      </c>
      <c r="U126" s="82">
        <v>507697451</v>
      </c>
      <c r="V126" s="81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</row>
    <row r="127" spans="1:28" x14ac:dyDescent="0.2">
      <c r="A127" s="11">
        <v>43977</v>
      </c>
      <c r="B127" s="47">
        <f t="shared" si="6"/>
        <v>0</v>
      </c>
      <c r="D127" s="48">
        <f t="shared" si="5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3">
        <v>170819445</v>
      </c>
      <c r="J127" s="82">
        <v>729212560</v>
      </c>
      <c r="K127" s="82">
        <v>921592273</v>
      </c>
      <c r="L127" s="82">
        <v>919714885</v>
      </c>
      <c r="M127" s="82">
        <v>891523424</v>
      </c>
      <c r="N127" s="82">
        <v>857363462</v>
      </c>
      <c r="O127" s="82">
        <v>833042641</v>
      </c>
      <c r="P127" s="82">
        <v>760947167</v>
      </c>
      <c r="Q127" s="82">
        <v>735518029</v>
      </c>
      <c r="R127" s="82">
        <v>692702975</v>
      </c>
      <c r="S127" s="82">
        <v>725940886</v>
      </c>
      <c r="T127" s="82">
        <v>686455835</v>
      </c>
      <c r="U127" s="82">
        <v>622588447</v>
      </c>
      <c r="V127" s="81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</row>
    <row r="128" spans="1:28" x14ac:dyDescent="0.2">
      <c r="A128" s="11">
        <v>43978</v>
      </c>
      <c r="B128" s="47">
        <f t="shared" si="6"/>
        <v>0</v>
      </c>
      <c r="D128" s="48">
        <f t="shared" si="5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3">
        <v>204344465</v>
      </c>
      <c r="J128" s="82">
        <v>890127995</v>
      </c>
      <c r="K128" s="82">
        <v>1127550552</v>
      </c>
      <c r="L128" s="82">
        <v>1125253603</v>
      </c>
      <c r="M128" s="82">
        <v>1090761889</v>
      </c>
      <c r="N128" s="82">
        <v>1048967828</v>
      </c>
      <c r="O128" s="82">
        <v>1019211768</v>
      </c>
      <c r="P128" s="82">
        <v>931004331</v>
      </c>
      <c r="Q128" s="82">
        <v>899892266</v>
      </c>
      <c r="R128" s="82">
        <v>847508866</v>
      </c>
      <c r="S128" s="82">
        <v>890219968</v>
      </c>
      <c r="T128" s="82">
        <v>841799523</v>
      </c>
      <c r="U128" s="82">
        <v>763479063</v>
      </c>
      <c r="V128" s="81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</row>
    <row r="129" spans="1:28" x14ac:dyDescent="0.2">
      <c r="A129" s="11">
        <v>43979</v>
      </c>
      <c r="B129" s="47">
        <f t="shared" si="6"/>
        <v>0</v>
      </c>
      <c r="D129" s="48">
        <f t="shared" si="5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3">
        <v>244449104</v>
      </c>
      <c r="J129" s="82">
        <v>1086552661</v>
      </c>
      <c r="K129" s="82">
        <v>1379536574</v>
      </c>
      <c r="L129" s="82">
        <v>1376726301</v>
      </c>
      <c r="M129" s="82">
        <v>1334526347</v>
      </c>
      <c r="N129" s="82">
        <v>1283392111</v>
      </c>
      <c r="O129" s="82">
        <v>1246986140</v>
      </c>
      <c r="P129" s="82">
        <v>1139066025</v>
      </c>
      <c r="Q129" s="82">
        <v>1101001008</v>
      </c>
      <c r="R129" s="82">
        <v>1036910918</v>
      </c>
      <c r="S129" s="82">
        <v>1091675103</v>
      </c>
      <c r="T129" s="82">
        <v>1032297200</v>
      </c>
      <c r="U129" s="82">
        <v>936252965</v>
      </c>
      <c r="V129" s="81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</row>
    <row r="130" spans="1:28" x14ac:dyDescent="0.2">
      <c r="A130" s="11">
        <v>43980</v>
      </c>
      <c r="B130" s="47">
        <f t="shared" si="6"/>
        <v>0</v>
      </c>
      <c r="D130" s="48">
        <f t="shared" si="5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3">
        <v>292424678</v>
      </c>
      <c r="J130" s="82">
        <v>1326322385</v>
      </c>
      <c r="K130" s="82">
        <v>1687836661</v>
      </c>
      <c r="L130" s="82">
        <v>1684398346</v>
      </c>
      <c r="M130" s="82">
        <v>1632767508</v>
      </c>
      <c r="N130" s="82">
        <v>1570205746</v>
      </c>
      <c r="O130" s="82">
        <v>1525663735</v>
      </c>
      <c r="P130" s="82">
        <v>1393625535</v>
      </c>
      <c r="Q130" s="82">
        <v>1347053714</v>
      </c>
      <c r="R130" s="82">
        <v>1268640712</v>
      </c>
      <c r="S130" s="82">
        <v>1338719163</v>
      </c>
      <c r="T130" s="82">
        <v>1265904150</v>
      </c>
      <c r="U130" s="82">
        <v>1148125283</v>
      </c>
      <c r="V130" s="81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</row>
    <row r="131" spans="1:28" x14ac:dyDescent="0.2">
      <c r="A131" s="11">
        <v>43981</v>
      </c>
      <c r="B131" s="47">
        <f t="shared" si="6"/>
        <v>0</v>
      </c>
      <c r="D131" s="48">
        <f t="shared" si="5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3">
        <v>349815937</v>
      </c>
      <c r="J131" s="82">
        <v>1619002127</v>
      </c>
      <c r="K131" s="82">
        <v>2065035932</v>
      </c>
      <c r="L131" s="82">
        <v>2060829219</v>
      </c>
      <c r="M131" s="82">
        <v>1997659874</v>
      </c>
      <c r="N131" s="82">
        <v>1921116754</v>
      </c>
      <c r="O131" s="82">
        <v>1866620453</v>
      </c>
      <c r="P131" s="82">
        <v>1705074236</v>
      </c>
      <c r="Q131" s="82">
        <v>1648094502</v>
      </c>
      <c r="R131" s="82">
        <v>1552157691</v>
      </c>
      <c r="S131" s="82">
        <v>1641668838</v>
      </c>
      <c r="T131" s="82">
        <v>1552375922</v>
      </c>
      <c r="U131" s="82">
        <v>1407943914</v>
      </c>
      <c r="V131" s="81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</row>
    <row r="132" spans="1:28" x14ac:dyDescent="0.2">
      <c r="A132" s="11">
        <v>43982</v>
      </c>
      <c r="B132" s="47">
        <f t="shared" si="6"/>
        <v>0</v>
      </c>
      <c r="D132" s="48">
        <f t="shared" si="5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3">
        <v>418470803</v>
      </c>
      <c r="J132" s="82">
        <v>1976267547</v>
      </c>
      <c r="K132" s="82">
        <v>2526532039</v>
      </c>
      <c r="L132" s="82">
        <v>2521385205</v>
      </c>
      <c r="M132" s="82">
        <v>2444098719</v>
      </c>
      <c r="N132" s="82">
        <v>2350449672</v>
      </c>
      <c r="O132" s="82">
        <v>2283774489</v>
      </c>
      <c r="P132" s="82">
        <v>2086125776</v>
      </c>
      <c r="Q132" s="82">
        <v>2016412159</v>
      </c>
      <c r="R132" s="82">
        <v>1899035302</v>
      </c>
      <c r="S132" s="82">
        <v>2013175465</v>
      </c>
      <c r="T132" s="82">
        <v>1903675727</v>
      </c>
      <c r="U132" s="82">
        <v>1726559022</v>
      </c>
      <c r="V132" s="81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</row>
    <row r="133" spans="1:28" x14ac:dyDescent="0.2">
      <c r="A133" s="11">
        <v>43983</v>
      </c>
      <c r="B133" s="47">
        <f t="shared" si="6"/>
        <v>0</v>
      </c>
      <c r="D133" s="48">
        <f t="shared" si="5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3">
        <v>500599871</v>
      </c>
      <c r="J133" s="82">
        <v>2412370776</v>
      </c>
      <c r="K133" s="82">
        <v>3091163715</v>
      </c>
      <c r="L133" s="82">
        <v>3084866662</v>
      </c>
      <c r="M133" s="82">
        <v>2990308121</v>
      </c>
      <c r="N133" s="82">
        <v>2875730300</v>
      </c>
      <c r="O133" s="82">
        <v>2794154487</v>
      </c>
      <c r="P133" s="82">
        <v>2552335061</v>
      </c>
      <c r="Q133" s="82">
        <v>2467041780</v>
      </c>
      <c r="R133" s="82">
        <v>2323433437</v>
      </c>
      <c r="S133" s="82">
        <v>2468753355</v>
      </c>
      <c r="T133" s="82">
        <v>2334474028</v>
      </c>
      <c r="U133" s="82">
        <v>2117276140</v>
      </c>
      <c r="V133" s="81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K133"/>
  <sheetViews>
    <sheetView topLeftCell="R1" workbookViewId="0">
      <pane ySplit="1" topLeftCell="A65" activePane="bottomLeft" state="frozen"/>
      <selection pane="bottomLeft" activeCell="AE98" sqref="AE98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0" hidden="1" customWidth="1"/>
    <col min="16" max="16" width="12.6640625" hidden="1" customWidth="1"/>
    <col min="17" max="17" width="11" hidden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  <col min="22" max="22" width="12.6640625" bestFit="1" customWidth="1"/>
    <col min="23" max="23" width="11" bestFit="1" customWidth="1"/>
    <col min="24" max="24" width="14" bestFit="1" customWidth="1"/>
    <col min="25" max="25" width="11.5" bestFit="1" customWidth="1"/>
    <col min="26" max="26" width="12.6640625" bestFit="1" customWidth="1"/>
    <col min="27" max="27" width="11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>C57/B57</f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>C58/B58</f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>C59/B59</f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>C60/B60</f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>C61/B61</f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>C62/B62</f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>C63/B63</f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>C64/B64</f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>C65/B65</f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>C66/B66</f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>C67/B67</f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>C68/B68</f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>C69/B69</f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>C70/B70</f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>C71/B71</f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>C72/B72</f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>C73/B73</f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>C74/B74</f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>C75/B75</f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>C76/B76</f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6">
        <f>C77/B77</f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6">
        <f>C78/B78</f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6">
        <f>C79/B79</f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6">
        <f>C80/B80</f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6">
        <f>C81/B81</f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79">
        <v>43916</v>
      </c>
      <c r="G66" s="78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79">
        <v>43917</v>
      </c>
      <c r="I67" s="78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131" si="0">B67*EXP(0.2017)</f>
        <v>5820.0986830501824</v>
      </c>
      <c r="E68" s="45">
        <f t="shared" ref="E68:E72" si="1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79">
        <v>43918</v>
      </c>
      <c r="K68" s="78"/>
    </row>
    <row r="69" spans="1:35" x14ac:dyDescent="0.2">
      <c r="A69" s="11">
        <v>43919</v>
      </c>
      <c r="B69" s="47">
        <v>6320</v>
      </c>
      <c r="C69">
        <v>66</v>
      </c>
      <c r="D69" s="45">
        <f t="shared" si="0"/>
        <v>6918.7845391315495</v>
      </c>
      <c r="E69" s="45">
        <f t="shared" si="1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79">
        <v>43919</v>
      </c>
      <c r="M69" s="78"/>
    </row>
    <row r="70" spans="1:35" x14ac:dyDescent="0.2">
      <c r="A70" s="11">
        <v>43920</v>
      </c>
      <c r="B70" s="47">
        <v>7474</v>
      </c>
      <c r="C70">
        <v>92</v>
      </c>
      <c r="D70" s="45">
        <f t="shared" si="0"/>
        <v>7732.3993434679733</v>
      </c>
      <c r="E70" s="45">
        <f t="shared" si="1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2">L70*0.0110301</f>
        <v>85.284733199999991</v>
      </c>
      <c r="N70" s="79">
        <v>43920</v>
      </c>
      <c r="O70" s="78"/>
    </row>
    <row r="71" spans="1:35" x14ac:dyDescent="0.2">
      <c r="A71" s="11">
        <v>43921</v>
      </c>
      <c r="B71" s="47">
        <v>8612</v>
      </c>
      <c r="C71">
        <v>108</v>
      </c>
      <c r="D71" s="45">
        <f t="shared" si="0"/>
        <v>9144.2963121961457</v>
      </c>
      <c r="E71" s="45">
        <f t="shared" si="1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2"/>
        <v>104.34474599999999</v>
      </c>
      <c r="N71" s="14">
        <v>9144</v>
      </c>
      <c r="O71">
        <v>101</v>
      </c>
      <c r="P71" s="79">
        <v>43921</v>
      </c>
      <c r="Q71" s="78"/>
    </row>
    <row r="72" spans="1:35" x14ac:dyDescent="0.2">
      <c r="A72" s="11">
        <v>43922</v>
      </c>
      <c r="B72" s="47">
        <v>9730</v>
      </c>
      <c r="C72">
        <v>129</v>
      </c>
      <c r="D72" s="45">
        <f t="shared" si="0"/>
        <v>10536.617586383891</v>
      </c>
      <c r="E72" s="45">
        <f t="shared" si="1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2"/>
        <v>127.6734075</v>
      </c>
      <c r="N72" s="24">
        <v>11188</v>
      </c>
      <c r="O72" s="34">
        <v>123</v>
      </c>
      <c r="P72" s="14">
        <v>10537</v>
      </c>
      <c r="Q72">
        <v>116</v>
      </c>
      <c r="R72" s="79">
        <v>43922</v>
      </c>
      <c r="S72" s="78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2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79">
        <v>43923</v>
      </c>
      <c r="U73" s="78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0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2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79">
        <v>43924</v>
      </c>
      <c r="W74" s="78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2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79">
        <v>43925</v>
      </c>
      <c r="Y75" s="78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:E133" si="3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2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4">X76*1.7452%</f>
        <v>282.61499983609883</v>
      </c>
      <c r="Z76" s="79">
        <v>43926</v>
      </c>
      <c r="AA76" s="78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2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5">V76*EXP(0.2017)</f>
        <v>21715.562649875486</v>
      </c>
      <c r="Y77" s="65">
        <f t="shared" si="4"/>
        <v>378.97999936562701</v>
      </c>
      <c r="Z77" s="14">
        <v>17247</v>
      </c>
      <c r="AA77">
        <v>345</v>
      </c>
      <c r="AB77" s="79">
        <v>43927</v>
      </c>
      <c r="AC77" s="78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2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5"/>
        <v>26569.11141499217</v>
      </c>
      <c r="Y78" s="65">
        <f t="shared" si="4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79">
        <v>43928</v>
      </c>
      <c r="AE78" s="78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133" si="6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2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5"/>
        <v>32506.664265284904</v>
      </c>
      <c r="Y79" s="65">
        <f t="shared" si="4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79">
        <v>43929</v>
      </c>
      <c r="AG79" s="78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6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2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5"/>
        <v>39771.693901600222</v>
      </c>
      <c r="Y80" s="65">
        <f t="shared" si="4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79">
        <v>43930</v>
      </c>
      <c r="AI80" s="78"/>
    </row>
    <row r="81" spans="1:37" x14ac:dyDescent="0.2">
      <c r="A81" s="11">
        <v>43931</v>
      </c>
      <c r="B81" s="47">
        <v>22148</v>
      </c>
      <c r="C81" s="88">
        <v>621</v>
      </c>
      <c r="D81" s="45">
        <f>B80*EXP(0.07)</f>
        <v>22270.632383743807</v>
      </c>
      <c r="E81" s="45">
        <f t="shared" si="6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2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5"/>
        <v>48659.059222953285</v>
      </c>
      <c r="Y81" s="65">
        <f t="shared" si="4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79">
        <v>43931</v>
      </c>
      <c r="AK81" s="78"/>
    </row>
    <row r="82" spans="1:37" x14ac:dyDescent="0.2">
      <c r="A82" s="11">
        <v>43932</v>
      </c>
      <c r="B82" s="49">
        <f t="shared" ref="B74:B131" si="7">D82</f>
        <v>23635.438072061097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2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5"/>
        <v>59533.357540159515</v>
      </c>
      <c r="Y82" s="65">
        <f t="shared" si="4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</row>
    <row r="83" spans="1:37" x14ac:dyDescent="0.2">
      <c r="A83" s="11">
        <v>43933</v>
      </c>
      <c r="B83" s="49">
        <f t="shared" si="7"/>
        <v>25222.771033873723</v>
      </c>
      <c r="D83" s="45">
        <f t="shared" ref="D83:D133" si="8">B82*EXP(0.065)</f>
        <v>25222.771033873723</v>
      </c>
      <c r="E83" s="45">
        <f t="shared" ref="E83:E133" si="9">D83*0.03</f>
        <v>756.68313101621163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2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5"/>
        <v>72838.712423104807</v>
      </c>
      <c r="Y83" s="65">
        <f t="shared" si="4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</row>
    <row r="84" spans="1:37" x14ac:dyDescent="0.2">
      <c r="A84" s="11">
        <v>43934</v>
      </c>
      <c r="B84" s="49">
        <f t="shared" si="7"/>
        <v>26916.707728774556</v>
      </c>
      <c r="D84" s="45">
        <f t="shared" si="8"/>
        <v>26916.707728774556</v>
      </c>
      <c r="E84" s="45">
        <f t="shared" si="9"/>
        <v>807.50123186323663</v>
      </c>
      <c r="F84" s="24">
        <v>152579</v>
      </c>
      <c r="G84" s="24">
        <v>1683</v>
      </c>
      <c r="H84" s="24">
        <v>146719</v>
      </c>
      <c r="I84" s="24">
        <v>1618</v>
      </c>
      <c r="J84" s="24">
        <v>142557</v>
      </c>
      <c r="K84" s="24">
        <v>1572</v>
      </c>
      <c r="L84" s="24">
        <v>130219</v>
      </c>
      <c r="M84" s="65">
        <f t="shared" si="2"/>
        <v>1436.3285919</v>
      </c>
      <c r="N84" s="24">
        <v>125868</v>
      </c>
      <c r="O84" s="24">
        <v>1388</v>
      </c>
      <c r="P84" s="24">
        <v>118541</v>
      </c>
      <c r="Q84" s="24">
        <v>1308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5"/>
        <v>89115.902433468393</v>
      </c>
      <c r="Y84" s="65">
        <f t="shared" si="4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</row>
    <row r="85" spans="1:37" x14ac:dyDescent="0.2">
      <c r="A85" s="11">
        <v>43935</v>
      </c>
      <c r="B85" s="49">
        <f t="shared" si="7"/>
        <v>28724.407559473511</v>
      </c>
      <c r="D85" s="45">
        <f t="shared" si="8"/>
        <v>28724.407559473511</v>
      </c>
      <c r="E85" s="45">
        <f t="shared" si="9"/>
        <v>861.7322267842053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2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5"/>
        <v>109031.72466653354</v>
      </c>
      <c r="Y85" s="65">
        <f t="shared" si="4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</row>
    <row r="86" spans="1:37" x14ac:dyDescent="0.2">
      <c r="A86" s="11">
        <v>43936</v>
      </c>
      <c r="B86" s="49">
        <f t="shared" si="7"/>
        <v>30653.510747181681</v>
      </c>
      <c r="D86" s="45">
        <f t="shared" si="8"/>
        <v>30653.510747181681</v>
      </c>
      <c r="E86" s="45">
        <f t="shared" si="9"/>
        <v>919.60532241545036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2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5"/>
        <v>133398.57044572788</v>
      </c>
      <c r="Y86" s="65">
        <f t="shared" si="4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</row>
    <row r="87" spans="1:37" x14ac:dyDescent="0.2">
      <c r="A87" s="11">
        <v>43937</v>
      </c>
      <c r="B87" s="49">
        <f t="shared" si="7"/>
        <v>32712.170622912767</v>
      </c>
      <c r="D87" s="45">
        <f t="shared" si="8"/>
        <v>32712.170622912767</v>
      </c>
      <c r="E87" s="45">
        <f t="shared" si="9"/>
        <v>981.36511868738296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2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5"/>
        <v>163211.12974988675</v>
      </c>
      <c r="Y87" s="65">
        <f t="shared" si="4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</row>
    <row r="88" spans="1:37" x14ac:dyDescent="0.2">
      <c r="A88" s="11">
        <v>43938</v>
      </c>
      <c r="B88" s="49">
        <f t="shared" si="7"/>
        <v>34909.088087436838</v>
      </c>
      <c r="D88" s="45">
        <f t="shared" si="8"/>
        <v>34909.088087436838</v>
      </c>
      <c r="E88" s="45">
        <f t="shared" si="9"/>
        <v>1047.2726426231052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2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5"/>
        <v>199685.54260233408</v>
      </c>
      <c r="Y88" s="65">
        <f t="shared" si="4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</row>
    <row r="89" spans="1:37" x14ac:dyDescent="0.2">
      <c r="A89" s="11">
        <v>43939</v>
      </c>
      <c r="B89" s="49">
        <f t="shared" si="7"/>
        <v>37253.548385530936</v>
      </c>
      <c r="D89" s="45">
        <f t="shared" si="8"/>
        <v>37253.548385530936</v>
      </c>
      <c r="E89" s="45">
        <f t="shared" si="9"/>
        <v>1117.606451565928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2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5"/>
        <v>244310.785269051</v>
      </c>
      <c r="Y89" s="65">
        <f t="shared" si="4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</row>
    <row r="90" spans="1:37" x14ac:dyDescent="0.2">
      <c r="A90" s="11">
        <v>43940</v>
      </c>
      <c r="B90" s="49">
        <f t="shared" si="7"/>
        <v>39755.460349952511</v>
      </c>
      <c r="D90" s="45">
        <f t="shared" si="8"/>
        <v>39755.460349952511</v>
      </c>
      <c r="E90" s="45">
        <f t="shared" si="9"/>
        <v>1192.6638104985752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2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5"/>
        <v>298909.84430411458</v>
      </c>
      <c r="Y90" s="65">
        <f t="shared" si="4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</row>
    <row r="91" spans="1:37" x14ac:dyDescent="0.2">
      <c r="A91" s="11">
        <v>43941</v>
      </c>
      <c r="B91" s="49">
        <f t="shared" si="7"/>
        <v>42425.398280999776</v>
      </c>
      <c r="D91" s="45">
        <f t="shared" si="8"/>
        <v>42425.398280999776</v>
      </c>
      <c r="E91" s="45">
        <f t="shared" si="9"/>
        <v>1272.7619484299933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2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5"/>
        <v>365710.67844240699</v>
      </c>
      <c r="Y91" s="65">
        <f t="shared" si="4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</row>
    <row r="92" spans="1:37" x14ac:dyDescent="0.2">
      <c r="A92" s="11">
        <v>43942</v>
      </c>
      <c r="B92" s="49">
        <f t="shared" si="7"/>
        <v>45274.646638662525</v>
      </c>
      <c r="D92" s="45">
        <f t="shared" si="8"/>
        <v>45274.646638662525</v>
      </c>
      <c r="E92" s="45">
        <f t="shared" si="9"/>
        <v>1358.2393991598758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2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5"/>
        <v>447439.20314868237</v>
      </c>
      <c r="Y92" s="65">
        <f t="shared" si="4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</row>
    <row r="93" spans="1:37" x14ac:dyDescent="0.2">
      <c r="A93" s="11">
        <v>43943</v>
      </c>
      <c r="B93" s="49">
        <f t="shared" si="7"/>
        <v>48315.247736254169</v>
      </c>
      <c r="D93" s="45">
        <f t="shared" si="8"/>
        <v>48315.247736254169</v>
      </c>
      <c r="E93" s="45">
        <f t="shared" si="9"/>
        <v>1449.457432087625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2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5"/>
        <v>547433.0743420833</v>
      </c>
      <c r="Y93" s="65">
        <f t="shared" si="4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</row>
    <row r="94" spans="1:37" x14ac:dyDescent="0.2">
      <c r="A94" s="11">
        <v>43944</v>
      </c>
      <c r="B94" s="49">
        <f t="shared" si="7"/>
        <v>51560.052637101573</v>
      </c>
      <c r="D94" s="45">
        <f t="shared" si="8"/>
        <v>51560.052637101573</v>
      </c>
      <c r="E94" s="45">
        <f t="shared" si="9"/>
        <v>1546.8015791130472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2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5"/>
        <v>669773.82433428848</v>
      </c>
      <c r="Y94" s="65">
        <f t="shared" si="4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</row>
    <row r="95" spans="1:37" x14ac:dyDescent="0.2">
      <c r="A95" s="11">
        <v>43945</v>
      </c>
      <c r="B95" s="49">
        <f t="shared" si="7"/>
        <v>55022.77546940693</v>
      </c>
      <c r="D95" s="45">
        <f t="shared" si="8"/>
        <v>55022.77546940693</v>
      </c>
      <c r="E95" s="45">
        <f t="shared" si="9"/>
        <v>1650.6832640822079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2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5"/>
        <v>819455.70219492388</v>
      </c>
      <c r="Y95" s="65">
        <f t="shared" si="4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</row>
    <row r="96" spans="1:37" x14ac:dyDescent="0.2">
      <c r="A96" s="11">
        <v>43946</v>
      </c>
      <c r="B96" s="49">
        <f t="shared" si="7"/>
        <v>58718.051388842789</v>
      </c>
      <c r="D96" s="45">
        <f t="shared" si="8"/>
        <v>58718.051388842789</v>
      </c>
      <c r="E96" s="45">
        <f t="shared" si="9"/>
        <v>1761.5415416652836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2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5"/>
        <v>1002588.7715824196</v>
      </c>
      <c r="Y96" s="65">
        <f t="shared" si="4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</row>
    <row r="97" spans="1:37" x14ac:dyDescent="0.2">
      <c r="A97" s="11">
        <v>43947</v>
      </c>
      <c r="B97" s="49">
        <f t="shared" si="7"/>
        <v>62661.49843385836</v>
      </c>
      <c r="D97" s="45">
        <f t="shared" si="8"/>
        <v>62661.49843385836</v>
      </c>
      <c r="E97" s="45">
        <f t="shared" si="9"/>
        <v>1879.8449530157507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2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5"/>
        <v>1226648.5008494006</v>
      </c>
      <c r="Y97" s="65">
        <f t="shared" si="4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</row>
    <row r="98" spans="1:37" x14ac:dyDescent="0.2">
      <c r="A98" s="11">
        <v>43948</v>
      </c>
      <c r="B98" s="49">
        <f t="shared" si="7"/>
        <v>66869.783535127906</v>
      </c>
      <c r="D98" s="45">
        <f t="shared" si="8"/>
        <v>66869.783535127906</v>
      </c>
      <c r="E98" s="45">
        <f t="shared" si="9"/>
        <v>2006.093506053837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2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5"/>
        <v>1500781.6332698807</v>
      </c>
      <c r="Y98" s="65">
        <f t="shared" si="4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</row>
    <row r="99" spans="1:37" x14ac:dyDescent="0.2">
      <c r="A99" s="11">
        <v>43949</v>
      </c>
      <c r="B99" s="49">
        <f t="shared" si="7"/>
        <v>71360.69295812925</v>
      </c>
      <c r="D99" s="45">
        <f t="shared" si="8"/>
        <v>71360.69295812925</v>
      </c>
      <c r="E99" s="45">
        <f t="shared" si="9"/>
        <v>2140.8207887438775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2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5"/>
        <v>1836176.9017546216</v>
      </c>
      <c r="Y99" s="65">
        <f t="shared" si="4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</row>
    <row r="100" spans="1:37" x14ac:dyDescent="0.2">
      <c r="A100" s="11">
        <v>43950</v>
      </c>
      <c r="B100" s="49">
        <f t="shared" si="7"/>
        <v>76153.207476577139</v>
      </c>
      <c r="D100" s="45">
        <f t="shared" si="8"/>
        <v>76153.207476577139</v>
      </c>
      <c r="E100" s="45">
        <f t="shared" si="9"/>
        <v>2284.5962242973142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2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5"/>
        <v>2246527.5046346509</v>
      </c>
      <c r="Y100" s="65">
        <f t="shared" si="4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</row>
    <row r="101" spans="1:37" x14ac:dyDescent="0.2">
      <c r="A101" s="11">
        <v>43951</v>
      </c>
      <c r="B101" s="49">
        <f t="shared" si="7"/>
        <v>81267.582594431064</v>
      </c>
      <c r="D101" s="45">
        <f t="shared" si="8"/>
        <v>81267.582594431064</v>
      </c>
      <c r="E101" s="45">
        <f t="shared" si="9"/>
        <v>2438.0274778329317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2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5"/>
        <v>2748584.1190320286</v>
      </c>
      <c r="Y101" s="65">
        <f t="shared" si="4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</row>
    <row r="102" spans="1:37" x14ac:dyDescent="0.2">
      <c r="A102" s="11">
        <v>43952</v>
      </c>
      <c r="B102" s="49">
        <f t="shared" si="7"/>
        <v>86725.434155534851</v>
      </c>
      <c r="D102" s="45">
        <f t="shared" si="8"/>
        <v>86725.434155534851</v>
      </c>
      <c r="E102" s="45">
        <f t="shared" si="9"/>
        <v>2601.7630246660456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2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5"/>
        <v>3362840.050168762</v>
      </c>
      <c r="Y102" s="65">
        <f t="shared" si="4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</row>
    <row r="103" spans="1:37" x14ac:dyDescent="0.2">
      <c r="A103" s="11">
        <v>43953</v>
      </c>
      <c r="B103" s="49">
        <f t="shared" si="7"/>
        <v>92549.829702716102</v>
      </c>
      <c r="D103" s="45">
        <f t="shared" si="8"/>
        <v>92549.829702716102</v>
      </c>
      <c r="E103" s="45">
        <f t="shared" si="9"/>
        <v>2776.4948910814828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2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5"/>
        <v>4114369.3157893191</v>
      </c>
      <c r="Y103" s="65">
        <f t="shared" si="4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</row>
    <row r="104" spans="1:37" x14ac:dyDescent="0.2">
      <c r="A104" s="11">
        <v>43954</v>
      </c>
      <c r="B104" s="49">
        <f t="shared" si="7"/>
        <v>98765.385972473683</v>
      </c>
      <c r="D104" s="45">
        <f t="shared" si="8"/>
        <v>98765.385972473683</v>
      </c>
      <c r="E104" s="45">
        <f t="shared" si="9"/>
        <v>2962.9615791742103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2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5"/>
        <v>5033853.1466430901</v>
      </c>
      <c r="Y104" s="65">
        <f t="shared" si="4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</row>
    <row r="105" spans="1:37" x14ac:dyDescent="0.2">
      <c r="A105" s="11">
        <v>43955</v>
      </c>
      <c r="B105" s="49">
        <f t="shared" si="7"/>
        <v>105398.37293731324</v>
      </c>
      <c r="D105" s="45">
        <f t="shared" si="8"/>
        <v>105398.37293731324</v>
      </c>
      <c r="E105" s="45">
        <f t="shared" si="9"/>
        <v>3161.9511881193971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2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5"/>
        <v>6158823.0430877041</v>
      </c>
      <c r="Y105" s="65">
        <f t="shared" si="4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</row>
    <row r="106" spans="1:37" x14ac:dyDescent="0.2">
      <c r="A106" s="11">
        <v>43956</v>
      </c>
      <c r="B106" s="49">
        <f t="shared" si="7"/>
        <v>112476.82483546449</v>
      </c>
      <c r="D106" s="45">
        <f t="shared" si="8"/>
        <v>112476.82483546449</v>
      </c>
      <c r="E106" s="45">
        <f t="shared" si="9"/>
        <v>3374.3047450639347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2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5"/>
        <v>7535202.3610340916</v>
      </c>
      <c r="Y106" s="65">
        <f t="shared" si="4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</row>
    <row r="107" spans="1:37" x14ac:dyDescent="0.2">
      <c r="A107" s="11">
        <v>43957</v>
      </c>
      <c r="B107" s="49">
        <f t="shared" si="7"/>
        <v>120030.65865724601</v>
      </c>
      <c r="D107" s="45">
        <f t="shared" si="8"/>
        <v>120030.65865724601</v>
      </c>
      <c r="E107" s="45">
        <f t="shared" si="9"/>
        <v>3600.9197597173802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2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5"/>
        <v>9219175.7907750886</v>
      </c>
      <c r="Y107" s="65">
        <f t="shared" si="4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</row>
    <row r="108" spans="1:37" x14ac:dyDescent="0.2">
      <c r="A108" s="11">
        <v>43958</v>
      </c>
      <c r="B108" s="49">
        <f t="shared" si="7"/>
        <v>128091.80058885869</v>
      </c>
      <c r="D108" s="45">
        <f t="shared" si="8"/>
        <v>128091.80058885869</v>
      </c>
      <c r="E108" s="45">
        <f t="shared" si="9"/>
        <v>3842.7540176657608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2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5"/>
        <v>11279485.830651218</v>
      </c>
      <c r="Y108" s="65">
        <f t="shared" si="4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</row>
    <row r="109" spans="1:37" x14ac:dyDescent="0.2">
      <c r="A109" s="11">
        <v>43959</v>
      </c>
      <c r="B109" s="49">
        <f t="shared" si="7"/>
        <v>136694.32094802099</v>
      </c>
      <c r="D109" s="45">
        <f t="shared" si="8"/>
        <v>136694.32094802099</v>
      </c>
      <c r="E109" s="45">
        <f t="shared" si="9"/>
        <v>4100.8296284406297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2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5"/>
        <v>13800235.78181269</v>
      </c>
      <c r="Y109" s="65">
        <f t="shared" si="4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</row>
    <row r="110" spans="1:37" x14ac:dyDescent="0.2">
      <c r="A110" s="11">
        <v>43960</v>
      </c>
      <c r="B110" s="49">
        <f t="shared" si="7"/>
        <v>145874.57818174979</v>
      </c>
      <c r="D110" s="45">
        <f t="shared" si="8"/>
        <v>145874.57818174979</v>
      </c>
      <c r="E110" s="45">
        <f t="shared" si="9"/>
        <v>4376.2373454524932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2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5"/>
        <v>16884325.282611251</v>
      </c>
      <c r="Y110" s="65">
        <f t="shared" si="4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</row>
    <row r="111" spans="1:37" x14ac:dyDescent="0.2">
      <c r="A111" s="11">
        <v>43961</v>
      </c>
      <c r="B111" s="49">
        <f t="shared" si="7"/>
        <v>155671.37253489174</v>
      </c>
      <c r="D111" s="45">
        <f t="shared" si="8"/>
        <v>155671.37253489174</v>
      </c>
      <c r="E111" s="45">
        <f t="shared" si="9"/>
        <v>4670.1411760467518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2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5"/>
        <v>20657649.295079097</v>
      </c>
      <c r="Y111" s="65">
        <f t="shared" si="4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</row>
    <row r="112" spans="1:37" x14ac:dyDescent="0.2">
      <c r="A112" s="11">
        <v>43962</v>
      </c>
      <c r="B112" s="49">
        <f t="shared" si="7"/>
        <v>166126.11003888326</v>
      </c>
      <c r="D112" s="45">
        <f t="shared" si="8"/>
        <v>166126.11003888326</v>
      </c>
      <c r="E112" s="45">
        <f t="shared" si="9"/>
        <v>4983.7833011664979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2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5"/>
        <v>25274240.395188481</v>
      </c>
      <c r="Y112" s="65">
        <f t="shared" si="4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</row>
    <row r="113" spans="1:37" x14ac:dyDescent="0.2">
      <c r="A113" s="11">
        <v>43963</v>
      </c>
      <c r="B113" s="49">
        <f t="shared" si="7"/>
        <v>177282.97751383568</v>
      </c>
      <c r="D113" s="45">
        <f t="shared" si="8"/>
        <v>177282.97751383568</v>
      </c>
      <c r="E113" s="45">
        <f t="shared" si="9"/>
        <v>5318.4893254150702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2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5"/>
        <v>30922550.123837341</v>
      </c>
      <c r="Y113" s="65">
        <f t="shared" si="4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</row>
    <row r="114" spans="1:37" x14ac:dyDescent="0.2">
      <c r="A114" s="11">
        <v>43964</v>
      </c>
      <c r="B114" s="49">
        <f t="shared" si="7"/>
        <v>189189.12932358964</v>
      </c>
      <c r="D114" s="45">
        <f t="shared" si="8"/>
        <v>189189.12932358964</v>
      </c>
      <c r="E114" s="45">
        <f t="shared" si="9"/>
        <v>5675.6738797076887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2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5"/>
        <v>37833149.575689174</v>
      </c>
      <c r="Y114" s="65">
        <f t="shared" si="4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</row>
    <row r="115" spans="1:37" x14ac:dyDescent="0.2">
      <c r="A115" s="11">
        <v>43965</v>
      </c>
      <c r="B115" s="49">
        <f t="shared" si="7"/>
        <v>201894.88667305678</v>
      </c>
      <c r="D115" s="45">
        <f t="shared" si="8"/>
        <v>201894.88667305678</v>
      </c>
      <c r="E115" s="45">
        <f t="shared" si="9"/>
        <v>6056.8466001917031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2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5"/>
        <v>46288136.7438806</v>
      </c>
      <c r="Y115" s="65">
        <f t="shared" si="4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</row>
    <row r="116" spans="1:37" x14ac:dyDescent="0.2">
      <c r="A116" s="11">
        <v>43966</v>
      </c>
      <c r="B116" s="49">
        <f t="shared" si="7"/>
        <v>215453.95029017641</v>
      </c>
      <c r="D116" s="45">
        <f t="shared" si="8"/>
        <v>215453.95029017641</v>
      </c>
      <c r="E116" s="45">
        <f t="shared" si="9"/>
        <v>6463.6185087052918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2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5"/>
        <v>56632651.922334753</v>
      </c>
      <c r="Y116" s="65">
        <f t="shared" si="4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</row>
    <row r="117" spans="1:37" x14ac:dyDescent="0.2">
      <c r="A117" s="11">
        <v>43967</v>
      </c>
      <c r="B117" s="49">
        <f t="shared" si="7"/>
        <v>229923.627391385</v>
      </c>
      <c r="D117" s="45">
        <f t="shared" si="8"/>
        <v>229923.627391385</v>
      </c>
      <c r="E117" s="45">
        <f t="shared" si="9"/>
        <v>6897.7088217415494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2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5"/>
        <v>69288968.535387695</v>
      </c>
      <c r="Y117" s="65">
        <f t="shared" si="4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</row>
    <row r="118" spans="1:37" x14ac:dyDescent="0.2">
      <c r="A118" s="11">
        <v>43968</v>
      </c>
      <c r="B118" s="49">
        <f t="shared" si="7"/>
        <v>245365.07388986505</v>
      </c>
      <c r="D118" s="45">
        <f t="shared" si="8"/>
        <v>245365.07388986505</v>
      </c>
      <c r="E118" s="45">
        <f t="shared" si="9"/>
        <v>7360.9522166959514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2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5"/>
        <v>84773729.536831245</v>
      </c>
      <c r="Y118" s="65">
        <f t="shared" si="4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</row>
    <row r="119" spans="1:37" x14ac:dyDescent="0.2">
      <c r="A119" s="11">
        <v>43969</v>
      </c>
      <c r="B119" s="49">
        <f t="shared" si="7"/>
        <v>261843.55287026372</v>
      </c>
      <c r="D119" s="45">
        <f t="shared" si="8"/>
        <v>261843.55287026372</v>
      </c>
      <c r="E119" s="45">
        <f t="shared" si="9"/>
        <v>7855.3065861079112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2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5"/>
        <v>103719040.22078027</v>
      </c>
      <c r="Y119" s="65">
        <f t="shared" si="4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</row>
    <row r="120" spans="1:37" x14ac:dyDescent="0.2">
      <c r="A120" s="11">
        <v>43970</v>
      </c>
      <c r="B120" s="49">
        <f t="shared" si="7"/>
        <v>279428.7104223214</v>
      </c>
      <c r="D120" s="45">
        <f t="shared" si="8"/>
        <v>279428.7104223214</v>
      </c>
      <c r="E120" s="45">
        <f t="shared" si="9"/>
        <v>8382.8613126696418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2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5"/>
        <v>126898265.31663425</v>
      </c>
      <c r="Y120" s="65">
        <f t="shared" si="4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</row>
    <row r="121" spans="1:37" x14ac:dyDescent="0.2">
      <c r="A121" s="11">
        <v>43971</v>
      </c>
      <c r="B121" s="49">
        <f t="shared" si="7"/>
        <v>298194.86999921757</v>
      </c>
      <c r="D121" s="45">
        <f t="shared" si="8"/>
        <v>298194.86999921757</v>
      </c>
      <c r="E121" s="45">
        <f t="shared" si="9"/>
        <v>8945.8460999765266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2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5"/>
        <v>155257604.58437103</v>
      </c>
      <c r="Y121" s="65">
        <f t="shared" si="4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</row>
    <row r="122" spans="1:37" x14ac:dyDescent="0.2">
      <c r="A122" s="11">
        <v>43972</v>
      </c>
      <c r="B122" s="49">
        <f t="shared" si="7"/>
        <v>318221.34654473618</v>
      </c>
      <c r="D122" s="45">
        <f t="shared" si="8"/>
        <v>318221.34654473618</v>
      </c>
      <c r="E122" s="45">
        <f t="shared" si="9"/>
        <v>9546.6403963420853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2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5"/>
        <v>189954715.65987501</v>
      </c>
      <c r="Y122" s="65">
        <f t="shared" si="4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</row>
    <row r="123" spans="1:37" x14ac:dyDescent="0.2">
      <c r="A123" s="11">
        <v>43973</v>
      </c>
      <c r="B123" s="49">
        <f t="shared" si="7"/>
        <v>339592.78171690472</v>
      </c>
      <c r="D123" s="45">
        <f t="shared" si="8"/>
        <v>339592.78171690472</v>
      </c>
      <c r="E123" s="45">
        <f t="shared" si="9"/>
        <v>10187.783451507141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2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5"/>
        <v>232405967.33459589</v>
      </c>
      <c r="Y123" s="65">
        <f t="shared" si="4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</row>
    <row r="124" spans="1:37" x14ac:dyDescent="0.2">
      <c r="A124" s="11">
        <v>43974</v>
      </c>
      <c r="B124" s="49">
        <f t="shared" si="7"/>
        <v>362399.50162492611</v>
      </c>
      <c r="D124" s="45">
        <f t="shared" si="8"/>
        <v>362399.50162492611</v>
      </c>
      <c r="E124" s="45">
        <f t="shared" si="9"/>
        <v>10871.985048747783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2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5"/>
        <v>284344263.71025944</v>
      </c>
      <c r="Y124" s="65">
        <f t="shared" si="4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</row>
    <row r="125" spans="1:37" x14ac:dyDescent="0.2">
      <c r="A125" s="11">
        <v>43975</v>
      </c>
      <c r="B125" s="49">
        <f t="shared" si="7"/>
        <v>386737.89859137376</v>
      </c>
      <c r="D125" s="45">
        <f t="shared" si="8"/>
        <v>386737.89859137376</v>
      </c>
      <c r="E125" s="45">
        <f t="shared" si="9"/>
        <v>11602.136957741212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2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5"/>
        <v>347889778.52412724</v>
      </c>
      <c r="Y125" s="65">
        <f t="shared" si="4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</row>
    <row r="126" spans="1:37" x14ac:dyDescent="0.2">
      <c r="A126" s="11">
        <v>43976</v>
      </c>
      <c r="B126" s="49">
        <f t="shared" si="7"/>
        <v>412710.83855316322</v>
      </c>
      <c r="D126" s="45">
        <f t="shared" si="8"/>
        <v>412710.83855316322</v>
      </c>
      <c r="E126" s="45">
        <f t="shared" si="9"/>
        <v>12381.325156594896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2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5"/>
        <v>425636502.96500289</v>
      </c>
      <c r="Y126" s="65">
        <f t="shared" si="4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</row>
    <row r="127" spans="1:37" x14ac:dyDescent="0.2">
      <c r="A127" s="11">
        <v>43977</v>
      </c>
      <c r="B127" s="49">
        <f t="shared" si="7"/>
        <v>440428.09582317568</v>
      </c>
      <c r="D127" s="45">
        <f t="shared" si="8"/>
        <v>440428.09582317568</v>
      </c>
      <c r="E127" s="45">
        <f t="shared" si="9"/>
        <v>13212.84287469527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2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5"/>
        <v>520758135.49892473</v>
      </c>
      <c r="Y127" s="65">
        <f t="shared" si="4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</row>
    <row r="128" spans="1:37" x14ac:dyDescent="0.2">
      <c r="A128" s="11">
        <v>43978</v>
      </c>
      <c r="B128" s="49">
        <f t="shared" si="7"/>
        <v>470006.81705004786</v>
      </c>
      <c r="D128" s="45">
        <f t="shared" si="8"/>
        <v>470006.81705004786</v>
      </c>
      <c r="E128" s="45">
        <f t="shared" si="9"/>
        <v>14100.204511501435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2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5"/>
        <v>637137636.26259589</v>
      </c>
      <c r="Y128" s="65">
        <f t="shared" si="4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</row>
    <row r="129" spans="1:37" x14ac:dyDescent="0.2">
      <c r="A129" s="11">
        <v>43979</v>
      </c>
      <c r="B129" s="49">
        <f t="shared" si="7"/>
        <v>501572.01633704879</v>
      </c>
      <c r="D129" s="45">
        <f t="shared" si="8"/>
        <v>501572.01633704879</v>
      </c>
      <c r="E129" s="45">
        <f t="shared" si="9"/>
        <v>15047.160490111462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2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5"/>
        <v>779525735.13252151</v>
      </c>
      <c r="Y129" s="65">
        <f t="shared" si="4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</row>
    <row r="130" spans="1:37" x14ac:dyDescent="0.2">
      <c r="A130" s="11">
        <v>43980</v>
      </c>
      <c r="B130" s="49">
        <f t="shared" si="7"/>
        <v>535257.10361265729</v>
      </c>
      <c r="D130" s="45">
        <f t="shared" si="8"/>
        <v>535257.10361265729</v>
      </c>
      <c r="E130" s="45">
        <f t="shared" si="9"/>
        <v>16057.713108379718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2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5"/>
        <v>953734854.67253006</v>
      </c>
      <c r="Y130" s="65">
        <f t="shared" si="4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</row>
    <row r="131" spans="1:37" x14ac:dyDescent="0.2">
      <c r="A131" s="11">
        <v>43981</v>
      </c>
      <c r="B131" s="49">
        <f t="shared" si="7"/>
        <v>571204.44848599203</v>
      </c>
      <c r="D131" s="45">
        <f t="shared" si="8"/>
        <v>571204.44848599203</v>
      </c>
      <c r="E131" s="45">
        <f t="shared" si="9"/>
        <v>17136.133454579762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2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5"/>
        <v>1166876385.9038169</v>
      </c>
      <c r="Y131" s="65">
        <f t="shared" si="4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</row>
    <row r="132" spans="1:37" x14ac:dyDescent="0.2">
      <c r="A132" s="11">
        <v>43982</v>
      </c>
      <c r="B132" s="49">
        <f t="shared" ref="B132:B133" si="10">D132</f>
        <v>609565.98197022208</v>
      </c>
      <c r="D132" s="45">
        <f t="shared" si="8"/>
        <v>609565.98197022208</v>
      </c>
      <c r="E132" s="45">
        <f t="shared" si="9"/>
        <v>18286.97945910666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2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5"/>
        <v>1427650981.1732092</v>
      </c>
      <c r="Y132" s="65">
        <f t="shared" si="4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</row>
    <row r="133" spans="1:37" x14ac:dyDescent="0.2">
      <c r="A133" s="11">
        <v>43983</v>
      </c>
      <c r="B133" s="49">
        <f t="shared" si="10"/>
        <v>650503.83861713461</v>
      </c>
      <c r="D133" s="45">
        <f t="shared" si="8"/>
        <v>650503.83861713461</v>
      </c>
      <c r="E133" s="45">
        <f t="shared" si="9"/>
        <v>19515.115158514036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2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5"/>
        <v>1746703719.6496532</v>
      </c>
      <c r="Y133" s="65">
        <f t="shared" si="4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</row>
  </sheetData>
  <mergeCells count="16">
    <mergeCell ref="AF79:AG79"/>
    <mergeCell ref="AH80:AI80"/>
    <mergeCell ref="AJ81:AK81"/>
    <mergeCell ref="V74:W74"/>
    <mergeCell ref="X75:Y75"/>
    <mergeCell ref="Z76:AA76"/>
    <mergeCell ref="AB77:AC77"/>
    <mergeCell ref="AD78:AE78"/>
    <mergeCell ref="P71:Q71"/>
    <mergeCell ref="R72:S72"/>
    <mergeCell ref="T73:U73"/>
    <mergeCell ref="F66:G66"/>
    <mergeCell ref="H67:I67"/>
    <mergeCell ref="J68:K68"/>
    <mergeCell ref="L69:M69"/>
    <mergeCell ref="N70:O70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53"/>
  <sheetViews>
    <sheetView topLeftCell="A26" workbookViewId="0">
      <selection activeCell="C40" sqref="C40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40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>L35-L34</f>
        <v>1469</v>
      </c>
      <c r="N35" s="41">
        <f>M35/M34</f>
        <v>1.1603475513428121</v>
      </c>
    </row>
    <row r="36" spans="1:14" x14ac:dyDescent="0.2">
      <c r="A36" s="11">
        <v>43926</v>
      </c>
      <c r="B36" s="47">
        <v>15512</v>
      </c>
      <c r="C36" s="67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>L36-L35</f>
        <v>1494</v>
      </c>
      <c r="N36" s="41">
        <f>M36/M35</f>
        <v>1.0170183798502384</v>
      </c>
    </row>
    <row r="37" spans="1:14" x14ac:dyDescent="0.2">
      <c r="A37" s="11">
        <v>43927</v>
      </c>
      <c r="B37" s="47">
        <v>16667</v>
      </c>
      <c r="C37" s="67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>L37-L36</f>
        <v>1155</v>
      </c>
      <c r="N37" s="41">
        <f>M37/M36</f>
        <v>0.7730923694779116</v>
      </c>
    </row>
    <row r="38" spans="1:14" x14ac:dyDescent="0.2">
      <c r="A38" s="11">
        <v>43928</v>
      </c>
      <c r="B38" s="47">
        <v>17897</v>
      </c>
      <c r="C38" s="67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>L38-L37</f>
        <v>1230</v>
      </c>
      <c r="N38" s="41">
        <f>M38/M37</f>
        <v>1.0649350649350648</v>
      </c>
    </row>
    <row r="39" spans="1:14" x14ac:dyDescent="0.2">
      <c r="A39" s="11">
        <v>43929</v>
      </c>
      <c r="B39" s="47">
        <v>19291</v>
      </c>
      <c r="C39" s="67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>L39-L38</f>
        <v>1394</v>
      </c>
      <c r="N39" s="41">
        <f>M39/M38</f>
        <v>1.1333333333333333</v>
      </c>
    </row>
    <row r="40" spans="1:14" x14ac:dyDescent="0.2">
      <c r="A40" s="11">
        <v>43930</v>
      </c>
      <c r="B40" s="47">
        <v>20765</v>
      </c>
      <c r="C40" s="67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>L40-L39</f>
        <v>1474</v>
      </c>
      <c r="N40" s="41">
        <f>M40/M39</f>
        <v>1.0573888091822095</v>
      </c>
    </row>
    <row r="41" spans="1:14" x14ac:dyDescent="0.2">
      <c r="A41" s="11">
        <v>43931</v>
      </c>
      <c r="B41" s="47">
        <v>22148</v>
      </c>
      <c r="C41" s="67"/>
      <c r="D41" t="s">
        <v>74</v>
      </c>
      <c r="E41" s="16"/>
      <c r="H41" s="47"/>
      <c r="K41" s="11">
        <v>43931</v>
      </c>
      <c r="L41" s="47">
        <v>22148</v>
      </c>
      <c r="M41" s="16">
        <f>L41-L40</f>
        <v>1383</v>
      </c>
      <c r="N41" s="41">
        <f>M41/M40</f>
        <v>0.93826322930800543</v>
      </c>
    </row>
    <row r="42" spans="1:14" x14ac:dyDescent="0.2">
      <c r="A42" s="11"/>
      <c r="B42" s="47"/>
      <c r="C42" s="67"/>
      <c r="E42" s="16"/>
      <c r="H42" s="47"/>
      <c r="K42" s="11"/>
      <c r="L42" s="47"/>
      <c r="M42" s="16"/>
      <c r="N42" s="41"/>
    </row>
    <row r="43" spans="1:14" x14ac:dyDescent="0.2">
      <c r="A43" s="11"/>
      <c r="B43" s="47"/>
      <c r="C43" s="67"/>
      <c r="E43" s="16"/>
      <c r="H43" s="47"/>
      <c r="K43" s="11"/>
      <c r="L43" s="47"/>
      <c r="M43" s="16"/>
      <c r="N43" s="41"/>
    </row>
    <row r="45" spans="1:14" x14ac:dyDescent="0.2">
      <c r="M45" t="s">
        <v>12</v>
      </c>
      <c r="N45" s="42">
        <f>AVERAGE(N2:N41)</f>
        <v>1.5304135527125944</v>
      </c>
    </row>
    <row r="46" spans="1:14" x14ac:dyDescent="0.2">
      <c r="A46" s="11">
        <v>43931</v>
      </c>
      <c r="B46" s="47">
        <v>22148</v>
      </c>
      <c r="C46" s="67">
        <v>0.15</v>
      </c>
      <c r="D46" t="s">
        <v>74</v>
      </c>
      <c r="E46" s="16">
        <f>B46*EXP(C46)</f>
        <v>25732.304807946013</v>
      </c>
    </row>
    <row r="47" spans="1:14" x14ac:dyDescent="0.2">
      <c r="A47" s="11">
        <v>43931</v>
      </c>
      <c r="B47" s="47">
        <v>22148</v>
      </c>
      <c r="C47" s="67">
        <f>AVERAGE(C1:C32)</f>
        <v>0.19225937499999998</v>
      </c>
      <c r="D47" t="s">
        <v>74</v>
      </c>
      <c r="E47" s="16">
        <f>B47*EXP(C47)</f>
        <v>26843.040120409903</v>
      </c>
    </row>
    <row r="48" spans="1:14" x14ac:dyDescent="0.2">
      <c r="A48" s="11">
        <v>43931</v>
      </c>
      <c r="B48" s="47">
        <v>22148</v>
      </c>
      <c r="C48" s="67">
        <v>0.10639999999999999</v>
      </c>
      <c r="D48" t="s">
        <v>74</v>
      </c>
      <c r="E48" s="16">
        <f>B48*EXP(C48)</f>
        <v>24634.482743468154</v>
      </c>
    </row>
    <row r="49" spans="1:5" x14ac:dyDescent="0.2">
      <c r="A49" s="11">
        <v>43931</v>
      </c>
      <c r="B49" s="47">
        <v>22148</v>
      </c>
      <c r="C49">
        <v>0.14499999999999999</v>
      </c>
      <c r="D49" t="s">
        <v>74</v>
      </c>
      <c r="E49" s="16">
        <f>B49*EXP(C49)</f>
        <v>25603.96440229614</v>
      </c>
    </row>
    <row r="50" spans="1:5" x14ac:dyDescent="0.2">
      <c r="A50" s="11">
        <v>43931</v>
      </c>
      <c r="B50" s="47">
        <v>22148</v>
      </c>
      <c r="C50" s="67">
        <v>6.5000000000000002E-2</v>
      </c>
      <c r="D50" t="s">
        <v>74</v>
      </c>
      <c r="E50" s="16">
        <f>B50*EXP(C50)</f>
        <v>23635.438072061097</v>
      </c>
    </row>
    <row r="51" spans="1:5" x14ac:dyDescent="0.2">
      <c r="A51" s="11">
        <v>43931</v>
      </c>
      <c r="B51" s="47">
        <v>22148</v>
      </c>
      <c r="C51" s="67">
        <v>0.06</v>
      </c>
      <c r="D51" t="s">
        <v>74</v>
      </c>
      <c r="E51" s="16">
        <f>B51*EXP(C51)</f>
        <v>23517.555832886625</v>
      </c>
    </row>
    <row r="52" spans="1:5" x14ac:dyDescent="0.2">
      <c r="A52" s="11">
        <v>43931</v>
      </c>
      <c r="B52" s="47">
        <v>22148</v>
      </c>
      <c r="C52" s="67">
        <v>7.0000000000000007E-2</v>
      </c>
      <c r="D52" t="s">
        <v>74</v>
      </c>
      <c r="E52" s="16">
        <f>B52*EXP(C52)</f>
        <v>23753.911198418387</v>
      </c>
    </row>
    <row r="53" spans="1:5" x14ac:dyDescent="0.2">
      <c r="A53" s="11">
        <v>43931</v>
      </c>
      <c r="B53" s="47">
        <v>22148</v>
      </c>
      <c r="C53" s="70">
        <v>0.1</v>
      </c>
      <c r="D53" s="80" t="s">
        <v>74</v>
      </c>
      <c r="E53" s="16">
        <f>B53*EXP(C53)</f>
        <v>24477.325493539447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40"/>
  <sheetViews>
    <sheetView topLeftCell="C15" zoomScaleNormal="100" workbookViewId="0">
      <selection activeCell="C40" sqref="C40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0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X140"/>
  <sheetViews>
    <sheetView zoomScale="90" zoomScaleNormal="90" workbookViewId="0">
      <pane ySplit="1" topLeftCell="A48" activePane="bottomLeft" state="frozen"/>
      <selection pane="bottomLeft" activeCell="B79" sqref="B79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4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4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4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4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4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4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4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4" x14ac:dyDescent="0.2">
      <c r="A72" s="11">
        <v>43925</v>
      </c>
      <c r="B72" s="20">
        <v>3630</v>
      </c>
      <c r="C72" s="17">
        <f t="shared" ref="C72:C132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4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4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4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4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4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4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4" x14ac:dyDescent="0.2">
      <c r="A79" s="11">
        <v>43932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4" x14ac:dyDescent="0.2">
      <c r="A80" s="11">
        <v>43933</v>
      </c>
      <c r="B80" s="20">
        <f t="shared" ref="B72:B127" si="6">C80</f>
        <v>0</v>
      </c>
      <c r="C80" s="17">
        <f t="shared" ref="C80:C132" si="7">B79*EXP( 0.08)</f>
        <v>0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</row>
    <row r="81" spans="1:24" x14ac:dyDescent="0.2">
      <c r="A81" s="11">
        <v>43934</v>
      </c>
      <c r="B81" s="20">
        <f t="shared" si="6"/>
        <v>0</v>
      </c>
      <c r="C81" s="17">
        <f t="shared" si="7"/>
        <v>0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</row>
    <row r="82" spans="1:24" x14ac:dyDescent="0.2">
      <c r="A82" s="11">
        <v>43935</v>
      </c>
      <c r="B82" s="20">
        <f t="shared" si="6"/>
        <v>0</v>
      </c>
      <c r="C82" s="17">
        <f t="shared" si="7"/>
        <v>0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</row>
    <row r="83" spans="1:24" x14ac:dyDescent="0.2">
      <c r="A83" s="11">
        <v>43936</v>
      </c>
      <c r="B83" s="20">
        <f t="shared" si="6"/>
        <v>0</v>
      </c>
      <c r="C83" s="17">
        <f t="shared" si="7"/>
        <v>0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</row>
    <row r="84" spans="1:24" x14ac:dyDescent="0.2">
      <c r="A84" s="11">
        <v>43937</v>
      </c>
      <c r="B84" s="20">
        <f t="shared" si="6"/>
        <v>0</v>
      </c>
      <c r="C84" s="17">
        <f t="shared" si="7"/>
        <v>0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</row>
    <row r="85" spans="1:24" x14ac:dyDescent="0.2">
      <c r="A85" s="11">
        <v>43938</v>
      </c>
      <c r="B85" s="20">
        <f t="shared" si="6"/>
        <v>0</v>
      </c>
      <c r="C85" s="17">
        <f t="shared" si="7"/>
        <v>0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</row>
    <row r="86" spans="1:24" x14ac:dyDescent="0.2">
      <c r="A86" s="11">
        <v>43939</v>
      </c>
      <c r="B86" s="20">
        <f t="shared" si="6"/>
        <v>0</v>
      </c>
      <c r="C86" s="17">
        <f t="shared" si="7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</row>
    <row r="87" spans="1:24" x14ac:dyDescent="0.2">
      <c r="A87" s="11">
        <v>43940</v>
      </c>
      <c r="B87" s="20">
        <f t="shared" si="6"/>
        <v>0</v>
      </c>
      <c r="C87" s="17">
        <f t="shared" si="7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</row>
    <row r="88" spans="1:24" x14ac:dyDescent="0.2">
      <c r="A88" s="11">
        <v>43941</v>
      </c>
      <c r="B88" s="20">
        <f t="shared" si="6"/>
        <v>0</v>
      </c>
      <c r="C88" s="17">
        <f t="shared" si="7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</row>
    <row r="89" spans="1:24" x14ac:dyDescent="0.2">
      <c r="A89" s="11">
        <v>43942</v>
      </c>
      <c r="B89" s="20">
        <f t="shared" si="6"/>
        <v>0</v>
      </c>
      <c r="C89" s="17">
        <f t="shared" si="7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</row>
    <row r="90" spans="1:24" x14ac:dyDescent="0.2">
      <c r="A90" s="11">
        <v>43943</v>
      </c>
      <c r="B90" s="20">
        <f t="shared" si="6"/>
        <v>0</v>
      </c>
      <c r="C90" s="17">
        <f t="shared" si="7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</row>
    <row r="91" spans="1:24" x14ac:dyDescent="0.2">
      <c r="A91" s="11">
        <v>43944</v>
      </c>
      <c r="B91" s="20">
        <f t="shared" si="6"/>
        <v>0</v>
      </c>
      <c r="C91" s="17">
        <f t="shared" si="7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</row>
    <row r="92" spans="1:24" x14ac:dyDescent="0.2">
      <c r="A92" s="11">
        <v>43945</v>
      </c>
      <c r="B92" s="20">
        <f t="shared" si="6"/>
        <v>0</v>
      </c>
      <c r="C92" s="17">
        <f t="shared" si="7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</row>
    <row r="93" spans="1:24" x14ac:dyDescent="0.2">
      <c r="A93" s="11">
        <v>43946</v>
      </c>
      <c r="B93" s="20">
        <f t="shared" si="6"/>
        <v>0</v>
      </c>
      <c r="C93" s="17">
        <f t="shared" si="7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</row>
    <row r="94" spans="1:24" x14ac:dyDescent="0.2">
      <c r="A94" s="11">
        <v>43947</v>
      </c>
      <c r="B94" s="20">
        <f t="shared" si="6"/>
        <v>0</v>
      </c>
      <c r="C94" s="17">
        <f t="shared" si="7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</row>
    <row r="95" spans="1:24" x14ac:dyDescent="0.2">
      <c r="A95" s="11">
        <v>43948</v>
      </c>
      <c r="B95" s="20">
        <f t="shared" si="6"/>
        <v>0</v>
      </c>
      <c r="C95" s="17">
        <f t="shared" si="7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</row>
    <row r="96" spans="1:24" x14ac:dyDescent="0.2">
      <c r="A96" s="11">
        <v>43949</v>
      </c>
      <c r="B96" s="20">
        <f t="shared" si="6"/>
        <v>0</v>
      </c>
      <c r="C96" s="17">
        <f t="shared" si="7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</row>
    <row r="97" spans="1:24" x14ac:dyDescent="0.2">
      <c r="A97" s="11">
        <v>43950</v>
      </c>
      <c r="B97" s="20">
        <f t="shared" si="6"/>
        <v>0</v>
      </c>
      <c r="C97" s="17">
        <f t="shared" si="7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</row>
    <row r="98" spans="1:24" x14ac:dyDescent="0.2">
      <c r="A98" s="11">
        <v>43951</v>
      </c>
      <c r="B98" s="20">
        <f t="shared" si="6"/>
        <v>0</v>
      </c>
      <c r="C98" s="17">
        <f t="shared" si="7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</row>
    <row r="99" spans="1:24" x14ac:dyDescent="0.2">
      <c r="A99" s="11">
        <v>43952</v>
      </c>
      <c r="B99" s="20">
        <f t="shared" si="6"/>
        <v>0</v>
      </c>
      <c r="C99" s="17">
        <f t="shared" si="7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</row>
    <row r="100" spans="1:24" x14ac:dyDescent="0.2">
      <c r="A100" s="11">
        <v>43953</v>
      </c>
      <c r="B100" s="20">
        <f t="shared" si="6"/>
        <v>0</v>
      </c>
      <c r="C100" s="17">
        <f t="shared" si="7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</row>
    <row r="101" spans="1:24" x14ac:dyDescent="0.2">
      <c r="A101" s="11">
        <v>43954</v>
      </c>
      <c r="B101" s="20">
        <f t="shared" si="6"/>
        <v>0</v>
      </c>
      <c r="C101" s="17">
        <f t="shared" si="7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</row>
    <row r="102" spans="1:24" x14ac:dyDescent="0.2">
      <c r="A102" s="11">
        <v>43955</v>
      </c>
      <c r="B102" s="20">
        <f t="shared" si="6"/>
        <v>0</v>
      </c>
      <c r="C102" s="17">
        <f t="shared" si="7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</row>
    <row r="103" spans="1:24" x14ac:dyDescent="0.2">
      <c r="A103" s="11">
        <v>43956</v>
      </c>
      <c r="B103" s="20">
        <f t="shared" si="6"/>
        <v>0</v>
      </c>
      <c r="C103" s="17">
        <f t="shared" si="7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</row>
    <row r="104" spans="1:24" x14ac:dyDescent="0.2">
      <c r="A104" s="11">
        <v>43957</v>
      </c>
      <c r="B104" s="20">
        <f t="shared" si="6"/>
        <v>0</v>
      </c>
      <c r="C104" s="17">
        <f t="shared" si="7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</row>
    <row r="105" spans="1:24" x14ac:dyDescent="0.2">
      <c r="A105" s="11">
        <v>43958</v>
      </c>
      <c r="B105" s="20">
        <f t="shared" si="6"/>
        <v>0</v>
      </c>
      <c r="C105" s="17">
        <f t="shared" si="7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</row>
    <row r="106" spans="1:24" x14ac:dyDescent="0.2">
      <c r="A106" s="11">
        <v>43959</v>
      </c>
      <c r="B106" s="20">
        <f t="shared" si="6"/>
        <v>0</v>
      </c>
      <c r="C106" s="17">
        <f t="shared" si="7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</row>
    <row r="107" spans="1:24" x14ac:dyDescent="0.2">
      <c r="A107" s="11">
        <v>43960</v>
      </c>
      <c r="B107" s="20">
        <f t="shared" si="6"/>
        <v>0</v>
      </c>
      <c r="C107" s="17">
        <f t="shared" si="7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</row>
    <row r="108" spans="1:24" x14ac:dyDescent="0.2">
      <c r="A108" s="11">
        <v>43961</v>
      </c>
      <c r="B108" s="20">
        <f t="shared" si="6"/>
        <v>0</v>
      </c>
      <c r="C108" s="17">
        <f t="shared" si="7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</row>
    <row r="109" spans="1:24" x14ac:dyDescent="0.2">
      <c r="A109" s="11">
        <v>43962</v>
      </c>
      <c r="B109" s="20">
        <f t="shared" si="6"/>
        <v>0</v>
      </c>
      <c r="C109" s="17">
        <f t="shared" si="7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</row>
    <row r="110" spans="1:24" x14ac:dyDescent="0.2">
      <c r="A110" s="11">
        <v>43963</v>
      </c>
      <c r="B110" s="20">
        <f t="shared" si="6"/>
        <v>0</v>
      </c>
      <c r="C110" s="17">
        <f t="shared" si="7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</row>
    <row r="111" spans="1:24" x14ac:dyDescent="0.2">
      <c r="A111" s="11">
        <v>43964</v>
      </c>
      <c r="B111" s="20">
        <f t="shared" si="6"/>
        <v>0</v>
      </c>
      <c r="C111" s="17">
        <f t="shared" si="7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</row>
    <row r="112" spans="1:24" x14ac:dyDescent="0.2">
      <c r="A112" s="11">
        <v>43965</v>
      </c>
      <c r="B112" s="20">
        <f t="shared" si="6"/>
        <v>0</v>
      </c>
      <c r="C112" s="17">
        <f t="shared" si="7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</row>
    <row r="113" spans="1:24" x14ac:dyDescent="0.2">
      <c r="A113" s="11">
        <v>43966</v>
      </c>
      <c r="B113" s="20">
        <f t="shared" si="6"/>
        <v>0</v>
      </c>
      <c r="C113" s="17">
        <f t="shared" si="7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</row>
    <row r="114" spans="1:24" x14ac:dyDescent="0.2">
      <c r="A114" s="11">
        <v>43967</v>
      </c>
      <c r="B114" s="20">
        <f t="shared" si="6"/>
        <v>0</v>
      </c>
      <c r="C114" s="17">
        <f t="shared" si="7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</row>
    <row r="115" spans="1:24" x14ac:dyDescent="0.2">
      <c r="A115" s="11">
        <v>43968</v>
      </c>
      <c r="B115" s="20">
        <f t="shared" si="6"/>
        <v>0</v>
      </c>
      <c r="C115" s="17">
        <f t="shared" si="7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</row>
    <row r="116" spans="1:24" x14ac:dyDescent="0.2">
      <c r="A116" s="11">
        <v>43969</v>
      </c>
      <c r="B116" s="20">
        <f t="shared" si="6"/>
        <v>0</v>
      </c>
      <c r="C116" s="17">
        <f t="shared" si="7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</row>
    <row r="117" spans="1:24" x14ac:dyDescent="0.2">
      <c r="A117" s="11">
        <v>43970</v>
      </c>
      <c r="B117" s="20">
        <f t="shared" si="6"/>
        <v>0</v>
      </c>
      <c r="C117" s="17">
        <f t="shared" si="7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</row>
    <row r="118" spans="1:24" x14ac:dyDescent="0.2">
      <c r="A118" s="11">
        <v>43971</v>
      </c>
      <c r="B118" s="20">
        <f t="shared" si="6"/>
        <v>0</v>
      </c>
      <c r="C118" s="17">
        <f t="shared" si="7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</row>
    <row r="119" spans="1:24" x14ac:dyDescent="0.2">
      <c r="A119" s="11">
        <v>43972</v>
      </c>
      <c r="B119" s="20">
        <f t="shared" si="6"/>
        <v>0</v>
      </c>
      <c r="C119" s="17">
        <f t="shared" si="7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</row>
    <row r="120" spans="1:24" x14ac:dyDescent="0.2">
      <c r="A120" s="11">
        <v>43973</v>
      </c>
      <c r="B120" s="20">
        <f t="shared" si="6"/>
        <v>0</v>
      </c>
      <c r="C120" s="17">
        <f t="shared" si="7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</row>
    <row r="121" spans="1:24" x14ac:dyDescent="0.2">
      <c r="A121" s="11">
        <v>43974</v>
      </c>
      <c r="B121" s="20">
        <f t="shared" si="6"/>
        <v>0</v>
      </c>
      <c r="C121" s="17">
        <f t="shared" si="7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</row>
    <row r="122" spans="1:24" x14ac:dyDescent="0.2">
      <c r="A122" s="11">
        <v>43975</v>
      </c>
      <c r="B122" s="20">
        <f t="shared" si="6"/>
        <v>0</v>
      </c>
      <c r="C122" s="17">
        <f t="shared" si="7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</row>
    <row r="123" spans="1:24" x14ac:dyDescent="0.2">
      <c r="A123" s="11">
        <v>43976</v>
      </c>
      <c r="B123" s="20">
        <f t="shared" si="6"/>
        <v>0</v>
      </c>
      <c r="C123" s="17">
        <f t="shared" si="7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</row>
    <row r="124" spans="1:24" x14ac:dyDescent="0.2">
      <c r="A124" s="11">
        <v>43977</v>
      </c>
      <c r="B124" s="20">
        <f t="shared" si="6"/>
        <v>0</v>
      </c>
      <c r="C124" s="17">
        <f t="shared" si="7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</row>
    <row r="125" spans="1:24" x14ac:dyDescent="0.2">
      <c r="A125" s="11">
        <v>43978</v>
      </c>
      <c r="B125" s="20">
        <f t="shared" si="6"/>
        <v>0</v>
      </c>
      <c r="C125" s="17">
        <f t="shared" si="7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</row>
    <row r="126" spans="1:24" x14ac:dyDescent="0.2">
      <c r="A126" s="11">
        <v>43979</v>
      </c>
      <c r="B126" s="20">
        <f t="shared" si="6"/>
        <v>0</v>
      </c>
      <c r="C126" s="17">
        <f t="shared" si="7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</row>
    <row r="127" spans="1:24" x14ac:dyDescent="0.2">
      <c r="A127" s="11">
        <v>43980</v>
      </c>
      <c r="B127" s="20">
        <f t="shared" si="6"/>
        <v>0</v>
      </c>
      <c r="C127" s="17">
        <f t="shared" si="7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</row>
    <row r="128" spans="1:24" x14ac:dyDescent="0.2">
      <c r="A128" s="11">
        <v>43981</v>
      </c>
      <c r="B128" s="20">
        <f t="shared" ref="B128:B132" si="8">C128</f>
        <v>0</v>
      </c>
      <c r="C128" s="17">
        <f t="shared" si="7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</row>
    <row r="129" spans="1:24" x14ac:dyDescent="0.2">
      <c r="A129" s="11">
        <v>43982</v>
      </c>
      <c r="B129" s="20">
        <f t="shared" si="8"/>
        <v>0</v>
      </c>
      <c r="C129" s="17">
        <f t="shared" si="7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</row>
    <row r="130" spans="1:24" x14ac:dyDescent="0.2">
      <c r="A130" s="11">
        <v>43983</v>
      </c>
      <c r="B130" s="20">
        <f t="shared" si="8"/>
        <v>0</v>
      </c>
      <c r="C130" s="17">
        <f t="shared" si="7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</row>
    <row r="131" spans="1:24" x14ac:dyDescent="0.2">
      <c r="A131" s="11">
        <v>43984</v>
      </c>
      <c r="B131" s="20">
        <f t="shared" si="8"/>
        <v>0</v>
      </c>
      <c r="C131" s="17">
        <f t="shared" si="7"/>
        <v>0</v>
      </c>
      <c r="O131" s="24">
        <v>14072312</v>
      </c>
      <c r="P131" s="81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</row>
    <row r="132" spans="1:24" x14ac:dyDescent="0.2">
      <c r="A132" s="11">
        <v>43985</v>
      </c>
      <c r="B132" s="20">
        <f t="shared" si="8"/>
        <v>0</v>
      </c>
      <c r="C132" s="17">
        <f t="shared" si="7"/>
        <v>0</v>
      </c>
      <c r="O132" s="81">
        <v>16187012</v>
      </c>
      <c r="P132" s="81">
        <v>16936905</v>
      </c>
      <c r="Q132" s="85">
        <v>16650446</v>
      </c>
      <c r="R132" s="81">
        <v>15510770</v>
      </c>
      <c r="S132" s="87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</row>
    <row r="133" spans="1:24" x14ac:dyDescent="0.2">
      <c r="A133" s="11"/>
      <c r="C133" s="29"/>
    </row>
    <row r="134" spans="1:24" x14ac:dyDescent="0.2">
      <c r="A134" s="11"/>
      <c r="C134" s="29"/>
    </row>
    <row r="135" spans="1:24" x14ac:dyDescent="0.2">
      <c r="A135" s="11"/>
      <c r="C135" s="29"/>
    </row>
    <row r="136" spans="1:24" x14ac:dyDescent="0.2">
      <c r="A136" s="11"/>
      <c r="C136" s="29"/>
    </row>
    <row r="137" spans="1:24" x14ac:dyDescent="0.2">
      <c r="A137" s="11"/>
      <c r="C137" s="29"/>
    </row>
    <row r="138" spans="1:24" x14ac:dyDescent="0.2">
      <c r="A138" s="11"/>
      <c r="C138" s="29"/>
    </row>
    <row r="139" spans="1:24" x14ac:dyDescent="0.2">
      <c r="A139" s="11"/>
      <c r="C139" s="29"/>
    </row>
    <row r="140" spans="1:24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 death rate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2020-04-11T00:54:20Z</dcterms:modified>
</cp:coreProperties>
</file>