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2149BEC1-D299-9B40-A663-717467867522}" xr6:coauthVersionLast="45" xr6:coauthVersionMax="45" xr10:uidLastSave="{00000000-0000-0000-0000-000000000000}"/>
  <bookViews>
    <workbookView xWindow="14980" yWindow="6340" windowWidth="28400" windowHeight="15540" firstSheet="5" activeTab="11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state="hidden" r:id="rId5"/>
    <sheet name="Canada with Deaths" sheetId="9" r:id="rId6"/>
    <sheet name="Canada Variables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Python Models" sheetId="15" r:id="rId12"/>
    <sheet name="Nova Scotia" sheetId="8" r:id="rId13"/>
    <sheet name="Exposure Matrix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5" l="1"/>
  <c r="C98" i="5"/>
  <c r="C97" i="5"/>
  <c r="O61" i="10"/>
  <c r="N54" i="10"/>
  <c r="O54" i="10" s="1"/>
  <c r="E54" i="10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2" i="13"/>
  <c r="J61" i="13"/>
  <c r="E60" i="13"/>
  <c r="B77" i="7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L59" i="12"/>
  <c r="D60" i="12"/>
  <c r="G2" i="1"/>
  <c r="H2" i="1" s="1"/>
  <c r="E2" i="1"/>
  <c r="F2" i="1" s="1"/>
  <c r="N53" i="10"/>
  <c r="O53" i="10" s="1"/>
  <c r="E53" i="10"/>
  <c r="J60" i="13"/>
  <c r="E59" i="13"/>
  <c r="L58" i="12"/>
  <c r="D59" i="12"/>
  <c r="G3" i="1"/>
  <c r="H3" i="1" s="1"/>
  <c r="E3" i="1"/>
  <c r="F3" i="1" s="1"/>
  <c r="E52" i="10"/>
  <c r="J59" i="13"/>
  <c r="K59" i="13" s="1"/>
  <c r="E58" i="13"/>
  <c r="C96" i="5"/>
  <c r="N52" i="10"/>
  <c r="O52" i="10" s="1"/>
  <c r="N51" i="10"/>
  <c r="O51" i="10" s="1"/>
  <c r="E51" i="10"/>
  <c r="L57" i="12"/>
  <c r="D58" i="12"/>
  <c r="G4" i="1"/>
  <c r="H4" i="1" s="1"/>
  <c r="E4" i="1"/>
  <c r="F4" i="1" s="1"/>
  <c r="C62" i="10"/>
  <c r="C63" i="10"/>
  <c r="C64" i="10"/>
  <c r="D95" i="5"/>
  <c r="E95" i="5"/>
  <c r="F95" i="5"/>
  <c r="G95" i="5"/>
  <c r="H95" i="5"/>
  <c r="I95" i="5"/>
  <c r="J95" i="5"/>
  <c r="K95" i="5"/>
  <c r="L95" i="5"/>
  <c r="M95" i="5"/>
  <c r="N95" i="5"/>
  <c r="C95" i="5"/>
  <c r="AQ66" i="9"/>
  <c r="AQ67" i="9"/>
  <c r="AQ68" i="9"/>
  <c r="AQ69" i="9"/>
  <c r="AQ70" i="9"/>
  <c r="AQ71" i="9"/>
  <c r="AQ72" i="9"/>
  <c r="AQ61" i="9"/>
  <c r="AQ62" i="9"/>
  <c r="AQ63" i="9"/>
  <c r="AQ64" i="9"/>
  <c r="AQ65" i="9"/>
  <c r="AQ60" i="9"/>
  <c r="E98" i="9"/>
  <c r="D96" i="9"/>
  <c r="D95" i="9"/>
  <c r="E57" i="13"/>
  <c r="E56" i="13"/>
  <c r="E55" i="13"/>
  <c r="E54" i="13"/>
  <c r="E53" i="13"/>
  <c r="N50" i="10"/>
  <c r="O50" i="10" s="1"/>
  <c r="N49" i="10"/>
  <c r="O49" i="10" s="1"/>
  <c r="N48" i="10"/>
  <c r="O48" i="10" s="1"/>
  <c r="N47" i="10"/>
  <c r="O47" i="10" s="1"/>
  <c r="N46" i="10"/>
  <c r="O46" i="10" s="1"/>
  <c r="E50" i="10"/>
  <c r="E49" i="10"/>
  <c r="E48" i="10"/>
  <c r="E47" i="10"/>
  <c r="E46" i="10"/>
  <c r="E45" i="10"/>
  <c r="J58" i="13"/>
  <c r="J57" i="13"/>
  <c r="K57" i="13" s="1"/>
  <c r="J56" i="13"/>
  <c r="L56" i="12"/>
  <c r="L55" i="12"/>
  <c r="L54" i="12"/>
  <c r="L53" i="12"/>
  <c r="D57" i="12"/>
  <c r="D56" i="12"/>
  <c r="D55" i="12"/>
  <c r="D54" i="12"/>
  <c r="G5" i="1"/>
  <c r="H5" i="1" s="1"/>
  <c r="E5" i="1"/>
  <c r="F5" i="1" s="1"/>
  <c r="G6" i="1"/>
  <c r="H6" i="1" s="1"/>
  <c r="E6" i="1"/>
  <c r="F6" i="1" s="1"/>
  <c r="G7" i="1"/>
  <c r="H7" i="1" s="1"/>
  <c r="E7" i="1"/>
  <c r="F7" i="1" s="1"/>
  <c r="E95" i="9"/>
  <c r="J55" i="13"/>
  <c r="K55" i="13" s="1"/>
  <c r="J54" i="13"/>
  <c r="BH133" i="9"/>
  <c r="BI133" i="9" s="1"/>
  <c r="BH132" i="9"/>
  <c r="BI132" i="9" s="1"/>
  <c r="BH131" i="9"/>
  <c r="BI131" i="9" s="1"/>
  <c r="BH130" i="9"/>
  <c r="BI130" i="9" s="1"/>
  <c r="BH129" i="9"/>
  <c r="BI129" i="9" s="1"/>
  <c r="BH128" i="9"/>
  <c r="BI128" i="9" s="1"/>
  <c r="BH127" i="9"/>
  <c r="BI127" i="9" s="1"/>
  <c r="BH126" i="9"/>
  <c r="BI126" i="9" s="1"/>
  <c r="BH125" i="9"/>
  <c r="BI125" i="9" s="1"/>
  <c r="BH124" i="9"/>
  <c r="BI124" i="9" s="1"/>
  <c r="BH123" i="9"/>
  <c r="BI123" i="9" s="1"/>
  <c r="BH122" i="9"/>
  <c r="BI122" i="9" s="1"/>
  <c r="BH121" i="9"/>
  <c r="BI121" i="9" s="1"/>
  <c r="BH120" i="9"/>
  <c r="BI120" i="9" s="1"/>
  <c r="BH119" i="9"/>
  <c r="BI119" i="9" s="1"/>
  <c r="BH118" i="9"/>
  <c r="BI118" i="9" s="1"/>
  <c r="BH117" i="9"/>
  <c r="BI117" i="9" s="1"/>
  <c r="BH116" i="9"/>
  <c r="BI116" i="9" s="1"/>
  <c r="BH115" i="9"/>
  <c r="BI115" i="9" s="1"/>
  <c r="BH114" i="9"/>
  <c r="BI114" i="9" s="1"/>
  <c r="BH113" i="9"/>
  <c r="BI113" i="9" s="1"/>
  <c r="BH112" i="9"/>
  <c r="BI112" i="9" s="1"/>
  <c r="BH111" i="9"/>
  <c r="BI111" i="9" s="1"/>
  <c r="BH110" i="9"/>
  <c r="BI110" i="9" s="1"/>
  <c r="BH109" i="9"/>
  <c r="BI109" i="9" s="1"/>
  <c r="BH108" i="9"/>
  <c r="BI108" i="9" s="1"/>
  <c r="BH107" i="9"/>
  <c r="BI107" i="9" s="1"/>
  <c r="BH106" i="9"/>
  <c r="BI106" i="9" s="1"/>
  <c r="BH105" i="9"/>
  <c r="BI105" i="9" s="1"/>
  <c r="BH104" i="9"/>
  <c r="BI104" i="9" s="1"/>
  <c r="BH103" i="9"/>
  <c r="BI103" i="9" s="1"/>
  <c r="BH102" i="9"/>
  <c r="BI102" i="9" s="1"/>
  <c r="BH101" i="9"/>
  <c r="BI101" i="9" s="1"/>
  <c r="BH100" i="9"/>
  <c r="BI100" i="9" s="1"/>
  <c r="BH99" i="9"/>
  <c r="BI99" i="9" s="1"/>
  <c r="BH98" i="9"/>
  <c r="BI98" i="9" s="1"/>
  <c r="BH97" i="9"/>
  <c r="BI97" i="9" s="1"/>
  <c r="BH96" i="9"/>
  <c r="BI96" i="9" s="1"/>
  <c r="BH95" i="9"/>
  <c r="BI95" i="9" s="1"/>
  <c r="BH94" i="9"/>
  <c r="BI94" i="9" s="1"/>
  <c r="L52" i="12"/>
  <c r="D53" i="12"/>
  <c r="G8" i="1"/>
  <c r="H8" i="1" s="1"/>
  <c r="E8" i="1"/>
  <c r="F8" i="1" s="1"/>
  <c r="J53" i="13"/>
  <c r="E52" i="13"/>
  <c r="L51" i="12"/>
  <c r="D52" i="12"/>
  <c r="H9" i="1"/>
  <c r="G9" i="1"/>
  <c r="E9" i="1"/>
  <c r="F9" i="1" s="1"/>
  <c r="B82" i="4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K56" i="13" l="1"/>
  <c r="K60" i="13"/>
  <c r="K61" i="13"/>
  <c r="K54" i="13"/>
  <c r="C142" i="7"/>
  <c r="C138" i="7"/>
  <c r="C134" i="7"/>
  <c r="C130" i="7"/>
  <c r="C126" i="7"/>
  <c r="C122" i="7"/>
  <c r="C118" i="7"/>
  <c r="C114" i="7"/>
  <c r="C110" i="7"/>
  <c r="C106" i="7"/>
  <c r="C102" i="7"/>
  <c r="C98" i="7"/>
  <c r="C94" i="7"/>
  <c r="C90" i="7"/>
  <c r="C86" i="7"/>
  <c r="C82" i="7"/>
  <c r="C78" i="7"/>
  <c r="C141" i="7"/>
  <c r="C137" i="7"/>
  <c r="C133" i="7"/>
  <c r="C129" i="7"/>
  <c r="C125" i="7"/>
  <c r="C121" i="7"/>
  <c r="C117" i="7"/>
  <c r="C113" i="7"/>
  <c r="C109" i="7"/>
  <c r="C105" i="7"/>
  <c r="C101" i="7"/>
  <c r="C97" i="7"/>
  <c r="C93" i="7"/>
  <c r="C89" i="7"/>
  <c r="C85" i="7"/>
  <c r="C81" i="7"/>
  <c r="C77" i="7"/>
  <c r="C140" i="7"/>
  <c r="C136" i="7"/>
  <c r="C132" i="7"/>
  <c r="C128" i="7"/>
  <c r="C124" i="7"/>
  <c r="C120" i="7"/>
  <c r="C116" i="7"/>
  <c r="C112" i="7"/>
  <c r="C108" i="7"/>
  <c r="C104" i="7"/>
  <c r="C100" i="7"/>
  <c r="C96" i="7"/>
  <c r="C92" i="7"/>
  <c r="C88" i="7"/>
  <c r="C84" i="7"/>
  <c r="C80" i="7"/>
  <c r="C139" i="7"/>
  <c r="C135" i="7"/>
  <c r="C131" i="7"/>
  <c r="C127" i="7"/>
  <c r="C123" i="7"/>
  <c r="C119" i="7"/>
  <c r="C115" i="7"/>
  <c r="C111" i="7"/>
  <c r="C107" i="7"/>
  <c r="C103" i="7"/>
  <c r="C99" i="7"/>
  <c r="C95" i="7"/>
  <c r="C91" i="7"/>
  <c r="C87" i="7"/>
  <c r="C83" i="7"/>
  <c r="C79" i="7"/>
  <c r="K58" i="13"/>
  <c r="E44" i="10"/>
  <c r="N45" i="10"/>
  <c r="O45" i="10" s="1"/>
  <c r="N44" i="10"/>
  <c r="O44" i="10" s="1"/>
  <c r="E51" i="13"/>
  <c r="J52" i="13"/>
  <c r="K52" i="13" s="1"/>
  <c r="J51" i="13"/>
  <c r="L50" i="12"/>
  <c r="D51" i="12"/>
  <c r="G10" i="1"/>
  <c r="H10" i="1" s="1"/>
  <c r="E10" i="1"/>
  <c r="F10" i="1" s="1"/>
  <c r="K53" i="13" l="1"/>
  <c r="E43" i="10"/>
  <c r="E50" i="13"/>
  <c r="L49" i="12"/>
  <c r="D50" i="12"/>
  <c r="G11" i="1"/>
  <c r="H11" i="1" s="1"/>
  <c r="E11" i="1"/>
  <c r="F11" i="1" s="1"/>
  <c r="N43" i="10" l="1"/>
  <c r="O43" i="10" s="1"/>
  <c r="C87" i="5"/>
  <c r="C86" i="5"/>
  <c r="E42" i="10"/>
  <c r="D91" i="9"/>
  <c r="D90" i="9"/>
  <c r="J50" i="13"/>
  <c r="E49" i="13"/>
  <c r="L48" i="12"/>
  <c r="D49" i="12"/>
  <c r="G12" i="1"/>
  <c r="H12" i="1" s="1"/>
  <c r="E12" i="1"/>
  <c r="F12" i="1" s="1"/>
  <c r="C41" i="11"/>
  <c r="N42" i="10"/>
  <c r="O42" i="10" s="1"/>
  <c r="E41" i="10"/>
  <c r="C47" i="14"/>
  <c r="D89" i="9"/>
  <c r="J49" i="13"/>
  <c r="E48" i="13"/>
  <c r="L47" i="12"/>
  <c r="D48" i="12"/>
  <c r="G13" i="1"/>
  <c r="H13" i="1" s="1"/>
  <c r="E13" i="1"/>
  <c r="F13" i="1" s="1"/>
  <c r="K50" i="13" l="1"/>
  <c r="K51" i="13"/>
  <c r="C40" i="11"/>
  <c r="C39" i="11"/>
  <c r="C38" i="11"/>
  <c r="C37" i="11"/>
  <c r="N41" i="10"/>
  <c r="O41" i="10" s="1"/>
  <c r="E40" i="10"/>
  <c r="C46" i="14"/>
  <c r="C45" i="14"/>
  <c r="C44" i="14"/>
  <c r="C43" i="14"/>
  <c r="E88" i="9"/>
  <c r="J48" i="13"/>
  <c r="E47" i="13"/>
  <c r="L46" i="12"/>
  <c r="D47" i="12"/>
  <c r="G14" i="1"/>
  <c r="H14" i="1" s="1"/>
  <c r="E14" i="1"/>
  <c r="F14" i="1" s="1"/>
  <c r="K49" i="13" l="1"/>
  <c r="J47" i="13"/>
  <c r="K48" i="13" s="1"/>
  <c r="N40" i="10"/>
  <c r="O40" i="10" s="1"/>
  <c r="E39" i="10"/>
  <c r="E46" i="13"/>
  <c r="L45" i="12"/>
  <c r="D46" i="12"/>
  <c r="G15" i="1"/>
  <c r="H15" i="1" s="1"/>
  <c r="E15" i="1"/>
  <c r="F15" i="1" s="1"/>
  <c r="O39" i="10"/>
  <c r="O11" i="10"/>
  <c r="F26" i="10"/>
  <c r="D86" i="2"/>
  <c r="E86" i="9"/>
  <c r="D86" i="9"/>
  <c r="D85" i="9"/>
  <c r="J46" i="13"/>
  <c r="E45" i="13"/>
  <c r="N39" i="10"/>
  <c r="O38" i="10"/>
  <c r="N38" i="10"/>
  <c r="N37" i="10"/>
  <c r="O37" i="10" s="1"/>
  <c r="E38" i="10"/>
  <c r="B47" i="8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L44" i="12"/>
  <c r="D45" i="12"/>
  <c r="C65" i="4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16" i="1"/>
  <c r="H16" i="1" s="1"/>
  <c r="E16" i="1"/>
  <c r="F16" i="1" s="1"/>
  <c r="K47" i="13" l="1"/>
  <c r="E37" i="10"/>
  <c r="D85" i="2"/>
  <c r="D84" i="2"/>
  <c r="D83" i="2"/>
  <c r="J45" i="13"/>
  <c r="E44" i="13"/>
  <c r="E84" i="9"/>
  <c r="D44" i="12"/>
  <c r="G17" i="1"/>
  <c r="H17" i="1" s="1"/>
  <c r="E17" i="1"/>
  <c r="F17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J44" i="13"/>
  <c r="K44" i="13" s="1"/>
  <c r="J43" i="13"/>
  <c r="K43" i="13" s="1"/>
  <c r="E43" i="13"/>
  <c r="E42" i="13"/>
  <c r="M36" i="12"/>
  <c r="L43" i="12"/>
  <c r="D43" i="12"/>
  <c r="G18" i="1"/>
  <c r="H18" i="1" s="1"/>
  <c r="E18" i="1"/>
  <c r="F18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19" i="1"/>
  <c r="H19" i="1" s="1"/>
  <c r="E19" i="1"/>
  <c r="F19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J42" i="13"/>
  <c r="K42" i="13" s="1"/>
  <c r="E41" i="13"/>
  <c r="D41" i="12"/>
  <c r="G20" i="1"/>
  <c r="H20" i="1" s="1"/>
  <c r="E20" i="1"/>
  <c r="F20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J41" i="13"/>
  <c r="E33" i="10"/>
  <c r="C39" i="14"/>
  <c r="D81" i="9"/>
  <c r="E40" i="13"/>
  <c r="D40" i="12"/>
  <c r="G21" i="1"/>
  <c r="H21" i="1" s="1"/>
  <c r="E21" i="1"/>
  <c r="F21" i="1" s="1"/>
  <c r="C33" i="11"/>
  <c r="C77" i="5"/>
  <c r="N33" i="10"/>
  <c r="O33" i="10" s="1"/>
  <c r="E32" i="10"/>
  <c r="C38" i="14"/>
  <c r="D80" i="9"/>
  <c r="J40" i="13"/>
  <c r="K40" i="13" s="1"/>
  <c r="E39" i="13"/>
  <c r="D39" i="12"/>
  <c r="G22" i="1"/>
  <c r="H22" i="1" s="1"/>
  <c r="E22" i="1"/>
  <c r="F22" i="1" s="1"/>
  <c r="C32" i="11"/>
  <c r="N32" i="10"/>
  <c r="O32" i="10" s="1"/>
  <c r="C76" i="5"/>
  <c r="E31" i="10"/>
  <c r="C37" i="14"/>
  <c r="J39" i="13"/>
  <c r="E38" i="13"/>
  <c r="D79" i="9"/>
  <c r="D38" i="12"/>
  <c r="G23" i="1"/>
  <c r="H23" i="1" s="1"/>
  <c r="E23" i="1"/>
  <c r="F23" i="1" s="1"/>
  <c r="E78" i="9"/>
  <c r="S33" i="9"/>
  <c r="C75" i="5"/>
  <c r="R54" i="9"/>
  <c r="D78" i="9"/>
  <c r="D79" i="2"/>
  <c r="D78" i="2"/>
  <c r="C30" i="11"/>
  <c r="N31" i="10"/>
  <c r="N30" i="10"/>
  <c r="E30" i="10"/>
  <c r="C36" i="14"/>
  <c r="J38" i="13"/>
  <c r="K38" i="13" s="1"/>
  <c r="E37" i="13"/>
  <c r="D77" i="2"/>
  <c r="D37" i="12"/>
  <c r="G24" i="1"/>
  <c r="H24" i="1" s="1"/>
  <c r="E24" i="1"/>
  <c r="F24" i="1" s="1"/>
  <c r="C29" i="11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K37" i="13"/>
  <c r="E36" i="13"/>
  <c r="D76" i="2"/>
  <c r="D36" i="12"/>
  <c r="G25" i="1"/>
  <c r="H25" i="1" s="1"/>
  <c r="E25" i="1"/>
  <c r="F25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J37" i="13"/>
  <c r="C34" i="14"/>
  <c r="E35" i="13"/>
  <c r="G26" i="1"/>
  <c r="H26" i="1" s="1"/>
  <c r="E26" i="1"/>
  <c r="F26" i="1" s="1"/>
  <c r="D75" i="9"/>
  <c r="E75" i="9"/>
  <c r="J36" i="13"/>
  <c r="D75" i="2"/>
  <c r="D34" i="12"/>
  <c r="C27" i="11"/>
  <c r="N28" i="10"/>
  <c r="E27" i="10"/>
  <c r="J35" i="13"/>
  <c r="C33" i="14"/>
  <c r="E34" i="13"/>
  <c r="G27" i="1"/>
  <c r="H27" i="1" s="1"/>
  <c r="E27" i="1"/>
  <c r="F27" i="1" s="1"/>
  <c r="K45" i="13" l="1"/>
  <c r="K39" i="13"/>
  <c r="K41" i="13"/>
  <c r="K46" i="13"/>
  <c r="O30" i="10"/>
  <c r="O31" i="10"/>
  <c r="O29" i="10"/>
  <c r="K36" i="13"/>
  <c r="N27" i="10"/>
  <c r="N26" i="10"/>
  <c r="C71" i="5"/>
  <c r="C26" i="11"/>
  <c r="E26" i="10"/>
  <c r="E74" i="9"/>
  <c r="J34" i="13"/>
  <c r="C32" i="14"/>
  <c r="E33" i="13"/>
  <c r="D33" i="12"/>
  <c r="H28" i="1"/>
  <c r="G28" i="1"/>
  <c r="E28" i="1"/>
  <c r="F28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K13" i="13"/>
  <c r="K29" i="13"/>
  <c r="J4" i="13"/>
  <c r="J5" i="13"/>
  <c r="K5" i="13" s="1"/>
  <c r="J6" i="13"/>
  <c r="K6" i="13" s="1"/>
  <c r="J7" i="13"/>
  <c r="J8" i="13"/>
  <c r="J9" i="13"/>
  <c r="K9" i="13" s="1"/>
  <c r="J10" i="13"/>
  <c r="K10" i="13" s="1"/>
  <c r="J11" i="13"/>
  <c r="J12" i="13"/>
  <c r="J13" i="13"/>
  <c r="J14" i="13"/>
  <c r="K14" i="13" s="1"/>
  <c r="J15" i="13"/>
  <c r="J16" i="13"/>
  <c r="J17" i="13"/>
  <c r="K17" i="13" s="1"/>
  <c r="J18" i="13"/>
  <c r="K18" i="13" s="1"/>
  <c r="J19" i="13"/>
  <c r="J20" i="13"/>
  <c r="J21" i="13"/>
  <c r="K21" i="13" s="1"/>
  <c r="J22" i="13"/>
  <c r="K22" i="13" s="1"/>
  <c r="J23" i="13"/>
  <c r="J24" i="13"/>
  <c r="J25" i="13"/>
  <c r="K25" i="13" s="1"/>
  <c r="J26" i="13"/>
  <c r="K26" i="13" s="1"/>
  <c r="J27" i="13"/>
  <c r="J28" i="13"/>
  <c r="J29" i="13"/>
  <c r="J30" i="13"/>
  <c r="K30" i="13" s="1"/>
  <c r="J31" i="13"/>
  <c r="J32" i="13"/>
  <c r="J33" i="13"/>
  <c r="K33" i="13" s="1"/>
  <c r="J3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B52" i="11"/>
  <c r="C70" i="5"/>
  <c r="C25" i="11"/>
  <c r="E25" i="10"/>
  <c r="G29" i="1"/>
  <c r="H29" i="1" s="1"/>
  <c r="E29" i="1"/>
  <c r="F29" i="1" s="1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66" i="12" s="1"/>
  <c r="C24" i="11"/>
  <c r="E24" i="10"/>
  <c r="G30" i="1"/>
  <c r="H30" i="1" s="1"/>
  <c r="E30" i="1"/>
  <c r="F30" i="1" s="1"/>
  <c r="C68" i="5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31" i="1"/>
  <c r="H31" i="1" s="1"/>
  <c r="E31" i="1"/>
  <c r="F31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32" i="1"/>
  <c r="H32" i="1" s="1"/>
  <c r="E32" i="1"/>
  <c r="F32" i="1" s="1"/>
  <c r="G33" i="1"/>
  <c r="H33" i="1" s="1"/>
  <c r="E33" i="1"/>
  <c r="F33" i="1" s="1"/>
  <c r="G34" i="1"/>
  <c r="H34" i="1" s="1"/>
  <c r="E34" i="1"/>
  <c r="F34" i="1" s="1"/>
  <c r="D67" i="9"/>
  <c r="E67" i="9" s="1"/>
  <c r="D68" i="9"/>
  <c r="D69" i="9" s="1"/>
  <c r="D70" i="9" s="1"/>
  <c r="D71" i="9" s="1"/>
  <c r="D72" i="9" s="1"/>
  <c r="D74" i="9" s="1"/>
  <c r="D66" i="2"/>
  <c r="B31" i="4"/>
  <c r="G35" i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D65" i="2"/>
  <c r="C63" i="5"/>
  <c r="C62" i="5"/>
  <c r="C61" i="5"/>
  <c r="D64" i="2"/>
  <c r="D63" i="2"/>
  <c r="G38" i="1"/>
  <c r="H38" i="1" s="1"/>
  <c r="E38" i="1"/>
  <c r="F38" i="1" s="1"/>
  <c r="D62" i="2"/>
  <c r="G39" i="1"/>
  <c r="H39" i="1" s="1"/>
  <c r="E39" i="1"/>
  <c r="F39" i="1" s="1"/>
  <c r="C60" i="5"/>
  <c r="C57" i="5"/>
  <c r="C59" i="5"/>
  <c r="C58" i="5"/>
  <c r="G40" i="1"/>
  <c r="H40" i="1" s="1"/>
  <c r="E40" i="1"/>
  <c r="F40" i="1" s="1"/>
  <c r="C36" i="7"/>
  <c r="D61" i="2"/>
  <c r="G41" i="1"/>
  <c r="H41" i="1" s="1"/>
  <c r="F41" i="1"/>
  <c r="E41" i="1"/>
  <c r="D59" i="2"/>
  <c r="G42" i="1"/>
  <c r="H42" i="1" s="1"/>
  <c r="E42" i="1"/>
  <c r="F42" i="1" s="1"/>
  <c r="K4" i="13" l="1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K31" i="13"/>
  <c r="K27" i="13"/>
  <c r="K23" i="13"/>
  <c r="K19" i="13"/>
  <c r="K15" i="13"/>
  <c r="K11" i="13"/>
  <c r="K7" i="13"/>
  <c r="K32" i="13"/>
  <c r="K28" i="13"/>
  <c r="K24" i="13"/>
  <c r="K20" i="13"/>
  <c r="K16" i="13"/>
  <c r="K12" i="13"/>
  <c r="K8" i="13"/>
  <c r="K34" i="13"/>
  <c r="K35" i="13"/>
  <c r="E76" i="9"/>
  <c r="E70" i="9"/>
  <c r="E71" i="9"/>
  <c r="E69" i="9"/>
  <c r="E72" i="9"/>
  <c r="E68" i="9"/>
  <c r="C64" i="5"/>
  <c r="C55" i="5"/>
  <c r="C56" i="5"/>
  <c r="G43" i="1"/>
  <c r="H43" i="1" s="1"/>
  <c r="E43" i="1"/>
  <c r="F43" i="1" s="1"/>
  <c r="R13" i="5"/>
  <c r="D58" i="2"/>
  <c r="K64" i="13" l="1"/>
  <c r="C65" i="5"/>
  <c r="C66" i="5" s="1"/>
  <c r="G44" i="1"/>
  <c r="H44" i="1" s="1"/>
  <c r="E44" i="1"/>
  <c r="F44" i="1" s="1"/>
  <c r="Q13" i="5"/>
  <c r="D57" i="2"/>
  <c r="D56" i="2"/>
  <c r="D55" i="2"/>
  <c r="D54" i="2"/>
  <c r="D53" i="2"/>
  <c r="D60" i="2"/>
  <c r="E79" i="9" l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R55" i="9" l="1"/>
  <c r="G45" i="1"/>
  <c r="H45" i="1" s="1"/>
  <c r="E45" i="1"/>
  <c r="F45" i="1" s="1"/>
  <c r="G46" i="1"/>
  <c r="H46" i="1" s="1"/>
  <c r="E46" i="1"/>
  <c r="F46" i="1" s="1"/>
  <c r="G47" i="1"/>
  <c r="H47" i="1" s="1"/>
  <c r="E47" i="1"/>
  <c r="F47" i="1" s="1"/>
  <c r="G48" i="1"/>
  <c r="H48" i="1" s="1"/>
  <c r="E48" i="1"/>
  <c r="F48" i="1" s="1"/>
  <c r="G49" i="1"/>
  <c r="H49" i="1" s="1"/>
  <c r="E49" i="1"/>
  <c r="F49" i="1" s="1"/>
  <c r="G50" i="1"/>
  <c r="H50" i="1" s="1"/>
  <c r="E50" i="1"/>
  <c r="F50" i="1" s="1"/>
  <c r="G51" i="1"/>
  <c r="H51" i="1" s="1"/>
  <c r="E51" i="1"/>
  <c r="F51" i="1" s="1"/>
  <c r="E52" i="1"/>
  <c r="F52" i="1"/>
  <c r="G52" i="1"/>
  <c r="H52" i="1"/>
  <c r="G53" i="1"/>
  <c r="H53" i="1" s="1"/>
  <c r="E53" i="1"/>
  <c r="F53" i="1" s="1"/>
  <c r="G54" i="1"/>
  <c r="H54" i="1" s="1"/>
  <c r="E54" i="1"/>
  <c r="F54" i="1" s="1"/>
  <c r="G55" i="1"/>
  <c r="H55" i="1" s="1"/>
  <c r="E55" i="1"/>
  <c r="F55" i="1" s="1"/>
  <c r="G56" i="1"/>
  <c r="H56" i="1" s="1"/>
  <c r="E56" i="1"/>
  <c r="F56" i="1" s="1"/>
  <c r="G57" i="1" l="1"/>
  <c r="H57" i="1" s="1"/>
  <c r="E57" i="1"/>
  <c r="F57" i="1" s="1"/>
  <c r="E80" i="1"/>
  <c r="F80" i="1" s="1"/>
  <c r="G80" i="1"/>
  <c r="H80" i="1" s="1"/>
  <c r="G81" i="1"/>
  <c r="H81" i="1" s="1"/>
  <c r="E81" i="1"/>
  <c r="F81" i="1" s="1"/>
  <c r="G83" i="1"/>
  <c r="H83" i="1" s="1"/>
  <c r="E83" i="1"/>
  <c r="F83" i="1" s="1"/>
  <c r="G84" i="1"/>
  <c r="H84" i="1" s="1"/>
  <c r="E84" i="1"/>
  <c r="F84" i="1" s="1"/>
  <c r="G88" i="1"/>
  <c r="H88" i="1" s="1"/>
  <c r="E88" i="1"/>
  <c r="F88" i="1" s="1"/>
  <c r="E92" i="1"/>
  <c r="F92" i="1"/>
  <c r="G92" i="1"/>
  <c r="H92" i="1" s="1"/>
  <c r="E94" i="1"/>
  <c r="F94" i="1" s="1"/>
  <c r="G94" i="1"/>
  <c r="H94" i="1" s="1"/>
  <c r="G95" i="1"/>
  <c r="H95" i="1" s="1"/>
  <c r="E95" i="1"/>
  <c r="F95" i="1" s="1"/>
  <c r="G99" i="1"/>
  <c r="H99" i="1" s="1"/>
  <c r="E99" i="1"/>
  <c r="F99" i="1" s="1"/>
  <c r="G58" i="1"/>
  <c r="H58" i="1" s="1"/>
  <c r="G59" i="1"/>
  <c r="H59" i="1" s="1"/>
  <c r="F93" i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2" i="1"/>
  <c r="F82" i="1" s="1"/>
  <c r="E85" i="1"/>
  <c r="F85" i="1" s="1"/>
  <c r="E86" i="1"/>
  <c r="F86" i="1" s="1"/>
  <c r="E87" i="1"/>
  <c r="F87" i="1" s="1"/>
  <c r="E89" i="1"/>
  <c r="F89" i="1" s="1"/>
  <c r="E90" i="1"/>
  <c r="F90" i="1" s="1"/>
  <c r="E91" i="1"/>
  <c r="F91" i="1" s="1"/>
  <c r="E93" i="1"/>
  <c r="E96" i="1"/>
  <c r="F96" i="1" s="1"/>
  <c r="E97" i="1"/>
  <c r="F97" i="1" s="1"/>
  <c r="E98" i="1"/>
  <c r="F98" i="1" s="1"/>
  <c r="G62" i="1"/>
  <c r="H62" i="1" s="1"/>
  <c r="G72" i="1"/>
  <c r="H72" i="1" s="1"/>
  <c r="G75" i="1"/>
  <c r="H75" i="1" s="1"/>
  <c r="G90" i="1"/>
  <c r="H90" i="1" s="1"/>
  <c r="E58" i="1"/>
  <c r="F58" i="1" s="1"/>
  <c r="G60" i="1"/>
  <c r="H60" i="1" s="1"/>
  <c r="G61" i="1"/>
  <c r="H61" i="1" s="1"/>
  <c r="G63" i="1"/>
  <c r="H63" i="1" s="1"/>
  <c r="G64" i="1"/>
  <c r="H64" i="1" s="1"/>
  <c r="G89" i="1"/>
  <c r="H89" i="1" s="1"/>
  <c r="G91" i="1"/>
  <c r="H91" i="1" s="1"/>
  <c r="G93" i="1"/>
  <c r="H93" i="1" s="1"/>
  <c r="G96" i="1"/>
  <c r="H96" i="1" s="1"/>
  <c r="G97" i="1"/>
  <c r="H97" i="1" s="1"/>
  <c r="G98" i="1"/>
  <c r="H98" i="1" s="1"/>
  <c r="G87" i="1"/>
  <c r="H87" i="1" s="1"/>
  <c r="G86" i="1"/>
  <c r="H86" i="1" s="1"/>
  <c r="G85" i="1"/>
  <c r="H85" i="1" s="1"/>
  <c r="G82" i="1"/>
  <c r="H82" i="1" s="1"/>
  <c r="G67" i="1"/>
  <c r="H67" i="1" s="1"/>
  <c r="G68" i="1"/>
  <c r="H68" i="1" s="1"/>
  <c r="G69" i="1"/>
  <c r="H69" i="1" s="1"/>
  <c r="G70" i="1"/>
  <c r="H70" i="1" s="1"/>
  <c r="G71" i="1"/>
  <c r="H71" i="1" s="1"/>
  <c r="G73" i="1"/>
  <c r="H73" i="1" s="1"/>
  <c r="G74" i="1"/>
  <c r="H74" i="1" s="1"/>
  <c r="G76" i="1"/>
  <c r="H76" i="1" s="1"/>
  <c r="G77" i="1"/>
  <c r="H77" i="1" s="1"/>
  <c r="G78" i="1"/>
  <c r="H78" i="1" s="1"/>
  <c r="G79" i="1"/>
  <c r="H79" i="1" s="1"/>
  <c r="G66" i="1"/>
  <c r="H66" i="1" s="1"/>
  <c r="G65" i="1"/>
  <c r="H65" i="1" s="1"/>
  <c r="R56" i="9" l="1"/>
  <c r="E80" i="9"/>
  <c r="D67" i="2"/>
  <c r="E81" i="9" l="1"/>
  <c r="D68" i="2"/>
  <c r="R57" i="9" l="1"/>
  <c r="C72" i="5"/>
  <c r="D69" i="2"/>
  <c r="D70" i="2" l="1"/>
  <c r="C74" i="5" l="1"/>
  <c r="D71" i="2"/>
  <c r="D72" i="2" l="1"/>
  <c r="R62" i="9" l="1"/>
  <c r="D87" i="9" l="1"/>
  <c r="E87" i="9" s="1"/>
  <c r="D88" i="9" l="1"/>
  <c r="E89" i="9" l="1"/>
  <c r="D80" i="2" l="1"/>
  <c r="E90" i="9" l="1"/>
  <c r="C83" i="5"/>
  <c r="C84" i="5" l="1"/>
  <c r="E91" i="9" l="1"/>
  <c r="D92" i="9"/>
  <c r="C85" i="5"/>
  <c r="E92" i="9" l="1"/>
  <c r="D93" i="9"/>
  <c r="E93" i="9" l="1"/>
  <c r="D94" i="9"/>
  <c r="E94" i="9" l="1"/>
  <c r="C88" i="5"/>
  <c r="E96" i="9" l="1"/>
  <c r="C89" i="5"/>
  <c r="C90" i="5" l="1"/>
  <c r="D87" i="2"/>
  <c r="D97" i="9" l="1"/>
  <c r="E97" i="9" s="1"/>
  <c r="C91" i="5"/>
  <c r="D88" i="2"/>
  <c r="C92" i="5" l="1"/>
  <c r="B88" i="2"/>
  <c r="D89" i="2" s="1"/>
  <c r="D98" i="9" l="1"/>
  <c r="C93" i="5"/>
  <c r="B89" i="2"/>
  <c r="D90" i="2" s="1"/>
  <c r="D99" i="9" l="1"/>
  <c r="C94" i="5"/>
  <c r="B90" i="2"/>
  <c r="D91" i="2" s="1"/>
  <c r="AQ73" i="9" l="1"/>
  <c r="E99" i="9"/>
  <c r="D100" i="9"/>
  <c r="B94" i="5"/>
  <c r="B91" i="2"/>
  <c r="D92" i="2" s="1"/>
  <c r="D101" i="9" l="1"/>
  <c r="E100" i="9"/>
  <c r="B92" i="2"/>
  <c r="D93" i="2" s="1"/>
  <c r="B101" i="9" l="1"/>
  <c r="E101" i="9"/>
  <c r="D102" i="9"/>
  <c r="B93" i="2"/>
  <c r="D94" i="2" s="1"/>
  <c r="B102" i="9" l="1"/>
  <c r="D103" i="9" s="1"/>
  <c r="E102" i="9"/>
  <c r="B94" i="2"/>
  <c r="D95" i="2" s="1"/>
  <c r="B103" i="9" l="1"/>
  <c r="E103" i="9"/>
  <c r="D104" i="9"/>
  <c r="B95" i="2"/>
  <c r="D96" i="2" s="1"/>
  <c r="B104" i="9" l="1"/>
  <c r="D105" i="9" s="1"/>
  <c r="E104" i="9"/>
  <c r="B99" i="5"/>
  <c r="C100" i="5" s="1"/>
  <c r="B96" i="2"/>
  <c r="D97" i="2" s="1"/>
  <c r="B105" i="9" l="1"/>
  <c r="D106" i="9" s="1"/>
  <c r="E105" i="9"/>
  <c r="B100" i="5"/>
  <c r="C101" i="5" s="1"/>
  <c r="B97" i="2"/>
  <c r="D98" i="2" s="1"/>
  <c r="B106" i="9" l="1"/>
  <c r="D107" i="9" s="1"/>
  <c r="E106" i="9"/>
  <c r="B101" i="5"/>
  <c r="C102" i="5" s="1"/>
  <c r="B98" i="2"/>
  <c r="D99" i="2" s="1"/>
  <c r="B107" i="9" l="1"/>
  <c r="D108" i="9" s="1"/>
  <c r="E107" i="9"/>
  <c r="B102" i="5"/>
  <c r="C103" i="5" s="1"/>
  <c r="B99" i="2"/>
  <c r="D100" i="2" s="1"/>
  <c r="B108" i="9" l="1"/>
  <c r="D109" i="9" s="1"/>
  <c r="E108" i="9"/>
  <c r="B103" i="5"/>
  <c r="C104" i="5" s="1"/>
  <c r="B100" i="2"/>
  <c r="D101" i="2" s="1"/>
  <c r="B109" i="9" l="1"/>
  <c r="D110" i="9" s="1"/>
  <c r="E109" i="9"/>
  <c r="B104" i="5"/>
  <c r="C105" i="5" s="1"/>
  <c r="B101" i="2"/>
  <c r="D102" i="2" s="1"/>
  <c r="B110" i="9" l="1"/>
  <c r="D111" i="9" s="1"/>
  <c r="E111" i="9" s="1"/>
  <c r="E110" i="9"/>
  <c r="B105" i="5"/>
  <c r="C106" i="5" s="1"/>
  <c r="B102" i="2"/>
  <c r="D103" i="2" s="1"/>
  <c r="B111" i="9" l="1"/>
  <c r="D112" i="9" s="1"/>
  <c r="B106" i="5"/>
  <c r="C107" i="5" s="1"/>
  <c r="B103" i="2"/>
  <c r="D104" i="2" s="1"/>
  <c r="B112" i="9" l="1"/>
  <c r="D113" i="9" s="1"/>
  <c r="E112" i="9"/>
  <c r="B107" i="5"/>
  <c r="C108" i="5" s="1"/>
  <c r="B104" i="2"/>
  <c r="D105" i="2" s="1"/>
  <c r="B113" i="9" l="1"/>
  <c r="D114" i="9" s="1"/>
  <c r="E113" i="9"/>
  <c r="B108" i="5"/>
  <c r="C109" i="5" s="1"/>
  <c r="B105" i="2"/>
  <c r="D106" i="2" s="1"/>
  <c r="B114" i="9" l="1"/>
  <c r="D115" i="9" s="1"/>
  <c r="E114" i="9"/>
  <c r="B109" i="5"/>
  <c r="C110" i="5" s="1"/>
  <c r="B106" i="2"/>
  <c r="D107" i="2" s="1"/>
  <c r="B115" i="9" l="1"/>
  <c r="E115" i="9"/>
  <c r="D116" i="9"/>
  <c r="B110" i="5"/>
  <c r="C111" i="5" s="1"/>
  <c r="B107" i="2"/>
  <c r="D108" i="2" s="1"/>
  <c r="B116" i="9" l="1"/>
  <c r="D117" i="9" s="1"/>
  <c r="E116" i="9"/>
  <c r="B111" i="5"/>
  <c r="C112" i="5" s="1"/>
  <c r="B108" i="2"/>
  <c r="D109" i="2" s="1"/>
  <c r="B117" i="9" l="1"/>
  <c r="D118" i="9" s="1"/>
  <c r="E117" i="9"/>
  <c r="B112" i="5"/>
  <c r="C113" i="5" s="1"/>
  <c r="B109" i="2"/>
  <c r="D110" i="2" s="1"/>
  <c r="B118" i="9" l="1"/>
  <c r="D119" i="9" s="1"/>
  <c r="E118" i="9"/>
  <c r="B113" i="5"/>
  <c r="C114" i="5" s="1"/>
  <c r="B110" i="2"/>
  <c r="D111" i="2" s="1"/>
  <c r="B119" i="9" l="1"/>
  <c r="D120" i="9" s="1"/>
  <c r="E119" i="9"/>
  <c r="B114" i="5"/>
  <c r="C115" i="5" s="1"/>
  <c r="B111" i="2"/>
  <c r="D112" i="2" s="1"/>
  <c r="B120" i="9" l="1"/>
  <c r="E120" i="9"/>
  <c r="D121" i="9"/>
  <c r="B115" i="5"/>
  <c r="C116" i="5" s="1"/>
  <c r="B112" i="2"/>
  <c r="D113" i="2" s="1"/>
  <c r="B121" i="9" l="1"/>
  <c r="D122" i="9" s="1"/>
  <c r="E121" i="9"/>
  <c r="B116" i="5"/>
  <c r="C117" i="5" s="1"/>
  <c r="B113" i="2"/>
  <c r="D114" i="2" s="1"/>
  <c r="B122" i="9" l="1"/>
  <c r="D123" i="9" s="1"/>
  <c r="E122" i="9"/>
  <c r="B117" i="5"/>
  <c r="C118" i="5" s="1"/>
  <c r="B114" i="2"/>
  <c r="D115" i="2" s="1"/>
  <c r="B123" i="9" l="1"/>
  <c r="D124" i="9" s="1"/>
  <c r="E123" i="9"/>
  <c r="B118" i="5"/>
  <c r="C119" i="5" s="1"/>
  <c r="B115" i="2"/>
  <c r="D116" i="2" s="1"/>
  <c r="B124" i="9" l="1"/>
  <c r="E124" i="9"/>
  <c r="D125" i="9"/>
  <c r="B119" i="5"/>
  <c r="C120" i="5" s="1"/>
  <c r="B116" i="2"/>
  <c r="D117" i="2" s="1"/>
  <c r="B125" i="9" l="1"/>
  <c r="D126" i="9" s="1"/>
  <c r="E125" i="9"/>
  <c r="B120" i="5"/>
  <c r="C121" i="5" s="1"/>
  <c r="B117" i="2"/>
  <c r="D118" i="2" s="1"/>
  <c r="B126" i="9" l="1"/>
  <c r="E126" i="9"/>
  <c r="D127" i="9"/>
  <c r="B121" i="5"/>
  <c r="C122" i="5" s="1"/>
  <c r="B118" i="2"/>
  <c r="D119" i="2" s="1"/>
  <c r="B127" i="9" l="1"/>
  <c r="D128" i="9" s="1"/>
  <c r="E127" i="9"/>
  <c r="B122" i="5"/>
  <c r="C123" i="5" s="1"/>
  <c r="B119" i="2"/>
  <c r="D120" i="2" s="1"/>
  <c r="B128" i="9" l="1"/>
  <c r="E128" i="9"/>
  <c r="D129" i="9"/>
  <c r="B123" i="5"/>
  <c r="C124" i="5" s="1"/>
  <c r="B120" i="2"/>
  <c r="D121" i="2" s="1"/>
  <c r="B129" i="9" l="1"/>
  <c r="D130" i="9" s="1"/>
  <c r="E129" i="9"/>
  <c r="B124" i="5"/>
  <c r="C125" i="5" s="1"/>
  <c r="B121" i="2"/>
  <c r="D122" i="2" s="1"/>
  <c r="B130" i="9" l="1"/>
  <c r="D131" i="9" s="1"/>
  <c r="E130" i="9"/>
  <c r="B125" i="5"/>
  <c r="C126" i="5" s="1"/>
  <c r="B122" i="2"/>
  <c r="D123" i="2" s="1"/>
  <c r="B131" i="9" l="1"/>
  <c r="E131" i="9"/>
  <c r="D132" i="9"/>
  <c r="B126" i="5"/>
  <c r="C127" i="5" s="1"/>
  <c r="B123" i="2"/>
  <c r="D124" i="2" s="1"/>
  <c r="B132" i="9" l="1"/>
  <c r="D133" i="9" s="1"/>
  <c r="E132" i="9"/>
  <c r="B127" i="5"/>
  <c r="C128" i="5" s="1"/>
  <c r="B124" i="2"/>
  <c r="D125" i="2" s="1"/>
  <c r="B133" i="9" l="1"/>
  <c r="E133" i="9"/>
  <c r="B128" i="5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<sst xmlns="http://schemas.openxmlformats.org/spreadsheetml/2006/main" count="789" uniqueCount="111">
  <si>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</si>
  <si>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</si>
  <si>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</si>
  <si>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</si>
  <si>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</si>
  <si>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</si>
  <si>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</si>
  <si>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</si>
  <si>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</si>
  <si>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</si>
  <si>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</si>
  <si>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</si>
  <si>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</si>
  <si>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</si>
  <si>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</si>
  <si>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</si>
  <si>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</si>
  <si>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</si>
  <si>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</si>
  <si>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</si>
  <si>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</si>
  <si>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</si>
  <si>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</si>
  <si>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</si>
  <si>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</si>
  <si>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</si>
  <si>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</si>
  <si>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</si>
  <si>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</si>
  <si>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</si>
  <si>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</si>
  <si>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</si>
  <si>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</si>
  <si>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</si>
  <si>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</si>
  <si>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</si>
  <si>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</si>
  <si>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</si>
  <si>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</si>
  <si>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</si>
  <si>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</si>
  <si>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</si>
  <si>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</si>
  <si>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</si>
  <si>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</si>
  <si>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</si>
  <si>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</si>
  <si>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</si>
  <si>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</si>
  <si>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</si>
  <si>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</si>
  <si>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</si>
  <si>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</si>
  <si>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</si>
  <si>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</si>
  <si>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</si>
  <si>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</si>
  <si>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</si>
  <si>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</si>
  <si>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</si>
  <si>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</si>
  <si>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</si>
  <si>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</si>
  <si>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</si>
  <si>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</si>
  <si>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</si>
  <si>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</si>
  <si>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</si>
  <si>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</si>
  <si>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</si>
  <si>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</si>
  <si>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</si>
  <si>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</si>
  <si>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</si>
  <si>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</si>
  <si>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</si>
  <si>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</si>
  <si>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</si>
  <si>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</si>
  <si>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</si>
  <si>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</si>
  <si>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</si>
  <si>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</si>
  <si>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</si>
  <si>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</si>
  <si>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</si>
  <si>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</si>
  <si>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</si>
  <si>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</si>
  <si>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</si>
  <si>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</si>
  <si>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</si>
  <si>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</si>
  <si>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</si>
  <si>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</si>
  <si>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</si>
  <si>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</si>
  <si>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>Canada</t>
  </si>
  <si>
    <t>Toronto</t>
  </si>
  <si>
    <t>USA</t>
  </si>
  <si>
    <t>peak</t>
  </si>
  <si>
    <t>end</t>
  </si>
  <si>
    <t>at end</t>
  </si>
  <si>
    <t>+/-</t>
  </si>
  <si>
    <t>Ontario</t>
  </si>
  <si>
    <t>Location</t>
  </si>
  <si>
    <t>Date of Model</t>
  </si>
  <si>
    <t>Nº</t>
  </si>
  <si>
    <t>Exponent</t>
  </si>
  <si>
    <t>Dead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</si>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</sst>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  <numFmt numFmtId="185" formatCode="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3" fontId="0" fillId="6" borderId="0" xfId="0" applyNumberFormat="1" applyFill="1"/>
    <xf numFmtId="171" fontId="6" fillId="0" borderId="0" xfId="0" applyNumberFormat="1" applyFont="1"/>
    <xf numFmtId="1" fontId="0" fillId="6" borderId="0" xfId="0" applyNumberFormat="1" applyFill="1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3" fontId="9" fillId="2" borderId="0" xfId="0" applyNumberFormat="1" applyFont="1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85" fontId="0" fillId="0" borderId="0" xfId="0" applyNumberFormat="1"/>
    <xf numFmtId="185" fontId="0" fillId="0" borderId="0" xfId="1" applyNumberFormat="1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World!$A$2:$A$99</c:f>
              <c:numCache>
                <c:formatCode>m/d/yy</c:formatCode>
                <c:ptCount val="98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  <c:pt idx="61">
                  <c:v>43888</c:v>
                </c:pt>
                <c:pt idx="62">
                  <c:v>43887</c:v>
                </c:pt>
                <c:pt idx="63">
                  <c:v>43886</c:v>
                </c:pt>
                <c:pt idx="64">
                  <c:v>43885</c:v>
                </c:pt>
                <c:pt idx="65">
                  <c:v>43884</c:v>
                </c:pt>
                <c:pt idx="66">
                  <c:v>43883</c:v>
                </c:pt>
                <c:pt idx="67">
                  <c:v>43882</c:v>
                </c:pt>
                <c:pt idx="68">
                  <c:v>43881</c:v>
                </c:pt>
                <c:pt idx="69">
                  <c:v>43880</c:v>
                </c:pt>
                <c:pt idx="70">
                  <c:v>43879</c:v>
                </c:pt>
                <c:pt idx="71">
                  <c:v>43878</c:v>
                </c:pt>
                <c:pt idx="72">
                  <c:v>43877</c:v>
                </c:pt>
                <c:pt idx="73">
                  <c:v>43876</c:v>
                </c:pt>
                <c:pt idx="74">
                  <c:v>43875</c:v>
                </c:pt>
                <c:pt idx="75">
                  <c:v>43874</c:v>
                </c:pt>
                <c:pt idx="76">
                  <c:v>43873</c:v>
                </c:pt>
                <c:pt idx="77">
                  <c:v>43872</c:v>
                </c:pt>
                <c:pt idx="78">
                  <c:v>43871</c:v>
                </c:pt>
                <c:pt idx="79">
                  <c:v>43870</c:v>
                </c:pt>
                <c:pt idx="80">
                  <c:v>43869</c:v>
                </c:pt>
                <c:pt idx="81">
                  <c:v>43868</c:v>
                </c:pt>
                <c:pt idx="82">
                  <c:v>43867</c:v>
                </c:pt>
                <c:pt idx="83">
                  <c:v>43866</c:v>
                </c:pt>
                <c:pt idx="84">
                  <c:v>43865</c:v>
                </c:pt>
                <c:pt idx="85">
                  <c:v>43864</c:v>
                </c:pt>
                <c:pt idx="86">
                  <c:v>43863</c:v>
                </c:pt>
                <c:pt idx="87">
                  <c:v>43862</c:v>
                </c:pt>
                <c:pt idx="88">
                  <c:v>43861</c:v>
                </c:pt>
                <c:pt idx="89">
                  <c:v>43860</c:v>
                </c:pt>
                <c:pt idx="90">
                  <c:v>43859</c:v>
                </c:pt>
                <c:pt idx="91">
                  <c:v>43858</c:v>
                </c:pt>
                <c:pt idx="92">
                  <c:v>43857</c:v>
                </c:pt>
                <c:pt idx="93">
                  <c:v>43856</c:v>
                </c:pt>
                <c:pt idx="94">
                  <c:v>43855</c:v>
                </c:pt>
                <c:pt idx="95">
                  <c:v>43854</c:v>
                </c:pt>
                <c:pt idx="96">
                  <c:v>43853</c:v>
                </c:pt>
                <c:pt idx="97">
                  <c:v>43852</c:v>
                </c:pt>
              </c:numCache>
            </c:numRef>
          </c:xVal>
          <c:yVal>
            <c:numRef>
              <c:f>World!$B$2:$B$99</c:f>
              <c:numCache>
                <c:formatCode>_(* #,##0_);_(* \(#,##0\);_(* "-"??_);_(@_)</c:formatCode>
                <c:ptCount val="98"/>
                <c:pt idx="0">
                  <c:v>3116398</c:v>
                </c:pt>
                <c:pt idx="1">
                  <c:v>3041764</c:v>
                </c:pt>
                <c:pt idx="2">
                  <c:v>2971475</c:v>
                </c:pt>
                <c:pt idx="3">
                  <c:v>2896746</c:v>
                </c:pt>
                <c:pt idx="4">
                  <c:v>2810715</c:v>
                </c:pt>
                <c:pt idx="5">
                  <c:v>2708885</c:v>
                </c:pt>
                <c:pt idx="6">
                  <c:v>2623415</c:v>
                </c:pt>
                <c:pt idx="7">
                  <c:v>2561044</c:v>
                </c:pt>
                <c:pt idx="8">
                  <c:v>2472259</c:v>
                </c:pt>
                <c:pt idx="9">
                  <c:v>2401379</c:v>
                </c:pt>
                <c:pt idx="10">
                  <c:v>2317759</c:v>
                </c:pt>
                <c:pt idx="11">
                  <c:v>2240191</c:v>
                </c:pt>
                <c:pt idx="12">
                  <c:v>2152647</c:v>
                </c:pt>
                <c:pt idx="13">
                  <c:v>2056055</c:v>
                </c:pt>
                <c:pt idx="14">
                  <c:v>1973715</c:v>
                </c:pt>
                <c:pt idx="15">
                  <c:v>1917320</c:v>
                </c:pt>
                <c:pt idx="16">
                  <c:v>1846680</c:v>
                </c:pt>
                <c:pt idx="17">
                  <c:v>1771514</c:v>
                </c:pt>
                <c:pt idx="18">
                  <c:v>1691719</c:v>
                </c:pt>
                <c:pt idx="19">
                  <c:v>1595350</c:v>
                </c:pt>
                <c:pt idx="20">
                  <c:v>1511104</c:v>
                </c:pt>
                <c:pt idx="21">
                  <c:v>1426096</c:v>
                </c:pt>
                <c:pt idx="22">
                  <c:v>1345048</c:v>
                </c:pt>
                <c:pt idx="23">
                  <c:v>1272115</c:v>
                </c:pt>
                <c:pt idx="24">
                  <c:v>1197405</c:v>
                </c:pt>
                <c:pt idx="25">
                  <c:v>1095917</c:v>
                </c:pt>
                <c:pt idx="26">
                  <c:v>1013157</c:v>
                </c:pt>
                <c:pt idx="27">
                  <c:v>932605</c:v>
                </c:pt>
                <c:pt idx="28">
                  <c:v>857487</c:v>
                </c:pt>
                <c:pt idx="29">
                  <c:v>782365</c:v>
                </c:pt>
                <c:pt idx="30">
                  <c:v>720117</c:v>
                </c:pt>
                <c:pt idx="31">
                  <c:v>660706</c:v>
                </c:pt>
                <c:pt idx="32">
                  <c:v>593291</c:v>
                </c:pt>
                <c:pt idx="33">
                  <c:v>529591</c:v>
                </c:pt>
                <c:pt idx="34">
                  <c:v>467594</c:v>
                </c:pt>
                <c:pt idx="35">
                  <c:v>417966</c:v>
                </c:pt>
                <c:pt idx="36">
                  <c:v>336004</c:v>
                </c:pt>
                <c:pt idx="37">
                  <c:v>335957</c:v>
                </c:pt>
                <c:pt idx="38">
                  <c:v>304528</c:v>
                </c:pt>
                <c:pt idx="39">
                  <c:v>272167</c:v>
                </c:pt>
                <c:pt idx="40">
                  <c:v>242713</c:v>
                </c:pt>
                <c:pt idx="41">
                  <c:v>214915</c:v>
                </c:pt>
                <c:pt idx="42">
                  <c:v>197168</c:v>
                </c:pt>
                <c:pt idx="43">
                  <c:v>181546</c:v>
                </c:pt>
                <c:pt idx="44">
                  <c:v>162719</c:v>
                </c:pt>
                <c:pt idx="45">
                  <c:v>156099</c:v>
                </c:pt>
                <c:pt idx="46">
                  <c:v>144514</c:v>
                </c:pt>
                <c:pt idx="47">
                  <c:v>128343</c:v>
                </c:pt>
                <c:pt idx="48">
                  <c:v>125865</c:v>
                </c:pt>
                <c:pt idx="49">
                  <c:v>118582</c:v>
                </c:pt>
                <c:pt idx="50">
                  <c:v>113582</c:v>
                </c:pt>
                <c:pt idx="51">
                  <c:v>109835</c:v>
                </c:pt>
                <c:pt idx="52">
                  <c:v>105836</c:v>
                </c:pt>
                <c:pt idx="53">
                  <c:v>101800</c:v>
                </c:pt>
                <c:pt idx="54">
                  <c:v>97886</c:v>
                </c:pt>
                <c:pt idx="55">
                  <c:v>95124</c:v>
                </c:pt>
                <c:pt idx="56">
                  <c:v>92844</c:v>
                </c:pt>
                <c:pt idx="57">
                  <c:v>90309</c:v>
                </c:pt>
                <c:pt idx="58">
                  <c:v>88371</c:v>
                </c:pt>
                <c:pt idx="59">
                  <c:v>86013</c:v>
                </c:pt>
                <c:pt idx="60">
                  <c:v>84124</c:v>
                </c:pt>
                <c:pt idx="61">
                  <c:v>82756</c:v>
                </c:pt>
                <c:pt idx="62">
                  <c:v>81397</c:v>
                </c:pt>
                <c:pt idx="63">
                  <c:v>80415</c:v>
                </c:pt>
                <c:pt idx="64">
                  <c:v>79570</c:v>
                </c:pt>
                <c:pt idx="65">
                  <c:v>78985</c:v>
                </c:pt>
                <c:pt idx="66">
                  <c:v>78599</c:v>
                </c:pt>
                <c:pt idx="67">
                  <c:v>76843</c:v>
                </c:pt>
                <c:pt idx="68">
                  <c:v>76199</c:v>
                </c:pt>
                <c:pt idx="69">
                  <c:v>75641</c:v>
                </c:pt>
                <c:pt idx="70">
                  <c:v>75138</c:v>
                </c:pt>
                <c:pt idx="71">
                  <c:v>73260</c:v>
                </c:pt>
                <c:pt idx="72">
                  <c:v>71226</c:v>
                </c:pt>
                <c:pt idx="73">
                  <c:v>69032</c:v>
                </c:pt>
                <c:pt idx="74">
                  <c:v>66887</c:v>
                </c:pt>
                <c:pt idx="75">
                  <c:v>60370</c:v>
                </c:pt>
                <c:pt idx="76">
                  <c:v>45222</c:v>
                </c:pt>
                <c:pt idx="77">
                  <c:v>44803</c:v>
                </c:pt>
                <c:pt idx="78">
                  <c:v>42763</c:v>
                </c:pt>
                <c:pt idx="79">
                  <c:v>40151</c:v>
                </c:pt>
                <c:pt idx="80">
                  <c:v>37121</c:v>
                </c:pt>
                <c:pt idx="81">
                  <c:v>34392</c:v>
                </c:pt>
                <c:pt idx="82">
                  <c:v>30818</c:v>
                </c:pt>
                <c:pt idx="83">
                  <c:v>27636</c:v>
                </c:pt>
                <c:pt idx="84">
                  <c:v>23892</c:v>
                </c:pt>
                <c:pt idx="85">
                  <c:v>19881</c:v>
                </c:pt>
                <c:pt idx="86">
                  <c:v>16787</c:v>
                </c:pt>
                <c:pt idx="87">
                  <c:v>12038</c:v>
                </c:pt>
                <c:pt idx="88">
                  <c:v>9925</c:v>
                </c:pt>
                <c:pt idx="89">
                  <c:v>8235</c:v>
                </c:pt>
                <c:pt idx="90">
                  <c:v>6165</c:v>
                </c:pt>
                <c:pt idx="91">
                  <c:v>4690</c:v>
                </c:pt>
                <c:pt idx="92">
                  <c:v>2927</c:v>
                </c:pt>
                <c:pt idx="93">
                  <c:v>2118</c:v>
                </c:pt>
                <c:pt idx="94">
                  <c:v>1438</c:v>
                </c:pt>
                <c:pt idx="95">
                  <c:v>939</c:v>
                </c:pt>
                <c:pt idx="96">
                  <c:v>653</c:v>
                </c:pt>
                <c:pt idx="97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World!$A$2:$A$99</c:f>
              <c:numCache>
                <c:formatCode>m/d/yy</c:formatCode>
                <c:ptCount val="98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  <c:pt idx="61">
                  <c:v>43888</c:v>
                </c:pt>
                <c:pt idx="62">
                  <c:v>43887</c:v>
                </c:pt>
                <c:pt idx="63">
                  <c:v>43886</c:v>
                </c:pt>
                <c:pt idx="64">
                  <c:v>43885</c:v>
                </c:pt>
                <c:pt idx="65">
                  <c:v>43884</c:v>
                </c:pt>
                <c:pt idx="66">
                  <c:v>43883</c:v>
                </c:pt>
                <c:pt idx="67">
                  <c:v>43882</c:v>
                </c:pt>
                <c:pt idx="68">
                  <c:v>43881</c:v>
                </c:pt>
                <c:pt idx="69">
                  <c:v>43880</c:v>
                </c:pt>
                <c:pt idx="70">
                  <c:v>43879</c:v>
                </c:pt>
                <c:pt idx="71">
                  <c:v>43878</c:v>
                </c:pt>
                <c:pt idx="72">
                  <c:v>43877</c:v>
                </c:pt>
                <c:pt idx="73">
                  <c:v>43876</c:v>
                </c:pt>
                <c:pt idx="74">
                  <c:v>43875</c:v>
                </c:pt>
                <c:pt idx="75">
                  <c:v>43874</c:v>
                </c:pt>
                <c:pt idx="76">
                  <c:v>43873</c:v>
                </c:pt>
                <c:pt idx="77">
                  <c:v>43872</c:v>
                </c:pt>
                <c:pt idx="78">
                  <c:v>43871</c:v>
                </c:pt>
                <c:pt idx="79">
                  <c:v>43870</c:v>
                </c:pt>
                <c:pt idx="80">
                  <c:v>43869</c:v>
                </c:pt>
                <c:pt idx="81">
                  <c:v>43868</c:v>
                </c:pt>
                <c:pt idx="82">
                  <c:v>43867</c:v>
                </c:pt>
                <c:pt idx="83">
                  <c:v>43866</c:v>
                </c:pt>
                <c:pt idx="84">
                  <c:v>43865</c:v>
                </c:pt>
                <c:pt idx="85">
                  <c:v>43864</c:v>
                </c:pt>
                <c:pt idx="86">
                  <c:v>43863</c:v>
                </c:pt>
                <c:pt idx="87">
                  <c:v>43862</c:v>
                </c:pt>
                <c:pt idx="88">
                  <c:v>43861</c:v>
                </c:pt>
                <c:pt idx="89">
                  <c:v>43860</c:v>
                </c:pt>
                <c:pt idx="90">
                  <c:v>43859</c:v>
                </c:pt>
                <c:pt idx="91">
                  <c:v>43858</c:v>
                </c:pt>
                <c:pt idx="92">
                  <c:v>43857</c:v>
                </c:pt>
                <c:pt idx="93">
                  <c:v>43856</c:v>
                </c:pt>
                <c:pt idx="94">
                  <c:v>43855</c:v>
                </c:pt>
                <c:pt idx="95">
                  <c:v>43854</c:v>
                </c:pt>
                <c:pt idx="96">
                  <c:v>43853</c:v>
                </c:pt>
                <c:pt idx="97">
                  <c:v>43852</c:v>
                </c:pt>
              </c:numCache>
            </c:numRef>
          </c:xVal>
          <c:yVal>
            <c:numRef>
              <c:f>World!$C$2:$C$99</c:f>
              <c:numCache>
                <c:formatCode>_(* #,##0_);_(* \(#,##0\);_(* "-"??_);_(@_)</c:formatCode>
                <c:ptCount val="98"/>
                <c:pt idx="0">
                  <c:v>217153</c:v>
                </c:pt>
                <c:pt idx="1">
                  <c:v>211167</c:v>
                </c:pt>
                <c:pt idx="2">
                  <c:v>206544</c:v>
                </c:pt>
                <c:pt idx="3">
                  <c:v>202846</c:v>
                </c:pt>
                <c:pt idx="4">
                  <c:v>197151</c:v>
                </c:pt>
                <c:pt idx="5">
                  <c:v>190858</c:v>
                </c:pt>
                <c:pt idx="6">
                  <c:v>183027</c:v>
                </c:pt>
                <c:pt idx="7">
                  <c:v>176984</c:v>
                </c:pt>
                <c:pt idx="8">
                  <c:v>169986</c:v>
                </c:pt>
                <c:pt idx="9">
                  <c:v>165044</c:v>
                </c:pt>
                <c:pt idx="10">
                  <c:v>159510</c:v>
                </c:pt>
                <c:pt idx="11">
                  <c:v>153822</c:v>
                </c:pt>
                <c:pt idx="12">
                  <c:v>143802</c:v>
                </c:pt>
                <c:pt idx="13">
                  <c:v>134178</c:v>
                </c:pt>
                <c:pt idx="14">
                  <c:v>125910</c:v>
                </c:pt>
                <c:pt idx="15">
                  <c:v>119483</c:v>
                </c:pt>
                <c:pt idx="16">
                  <c:v>114090</c:v>
                </c:pt>
                <c:pt idx="17">
                  <c:v>108503</c:v>
                </c:pt>
                <c:pt idx="18">
                  <c:v>102525</c:v>
                </c:pt>
                <c:pt idx="19">
                  <c:v>95455</c:v>
                </c:pt>
                <c:pt idx="20">
                  <c:v>88338</c:v>
                </c:pt>
                <c:pt idx="21">
                  <c:v>81865</c:v>
                </c:pt>
                <c:pt idx="22">
                  <c:v>74565</c:v>
                </c:pt>
                <c:pt idx="23">
                  <c:v>69374</c:v>
                </c:pt>
                <c:pt idx="24">
                  <c:v>64606</c:v>
                </c:pt>
                <c:pt idx="25">
                  <c:v>58787</c:v>
                </c:pt>
                <c:pt idx="26">
                  <c:v>52983</c:v>
                </c:pt>
                <c:pt idx="27">
                  <c:v>46809</c:v>
                </c:pt>
                <c:pt idx="28">
                  <c:v>42107</c:v>
                </c:pt>
                <c:pt idx="29">
                  <c:v>37582</c:v>
                </c:pt>
                <c:pt idx="30">
                  <c:v>33925</c:v>
                </c:pt>
                <c:pt idx="31">
                  <c:v>30652</c:v>
                </c:pt>
                <c:pt idx="32">
                  <c:v>27198</c:v>
                </c:pt>
                <c:pt idx="33">
                  <c:v>23970</c:v>
                </c:pt>
                <c:pt idx="34">
                  <c:v>21181</c:v>
                </c:pt>
                <c:pt idx="35">
                  <c:v>18615</c:v>
                </c:pt>
                <c:pt idx="36">
                  <c:v>14643</c:v>
                </c:pt>
                <c:pt idx="37">
                  <c:v>14634</c:v>
                </c:pt>
                <c:pt idx="38">
                  <c:v>12973</c:v>
                </c:pt>
                <c:pt idx="39">
                  <c:v>11299</c:v>
                </c:pt>
                <c:pt idx="40">
                  <c:v>9867</c:v>
                </c:pt>
                <c:pt idx="41">
                  <c:v>8733</c:v>
                </c:pt>
                <c:pt idx="42">
                  <c:v>7905</c:v>
                </c:pt>
                <c:pt idx="43">
                  <c:v>7126</c:v>
                </c:pt>
                <c:pt idx="44">
                  <c:v>6066</c:v>
                </c:pt>
                <c:pt idx="45">
                  <c:v>5819</c:v>
                </c:pt>
                <c:pt idx="46">
                  <c:v>5397</c:v>
                </c:pt>
                <c:pt idx="47">
                  <c:v>4720</c:v>
                </c:pt>
                <c:pt idx="48">
                  <c:v>4615</c:v>
                </c:pt>
                <c:pt idx="49">
                  <c:v>4262</c:v>
                </c:pt>
                <c:pt idx="50">
                  <c:v>3996</c:v>
                </c:pt>
                <c:pt idx="51">
                  <c:v>3803</c:v>
                </c:pt>
                <c:pt idx="52">
                  <c:v>3558</c:v>
                </c:pt>
                <c:pt idx="53">
                  <c:v>3460</c:v>
                </c:pt>
                <c:pt idx="54">
                  <c:v>3348</c:v>
                </c:pt>
                <c:pt idx="55">
                  <c:v>3254</c:v>
                </c:pt>
                <c:pt idx="56">
                  <c:v>3160</c:v>
                </c:pt>
                <c:pt idx="57">
                  <c:v>3085</c:v>
                </c:pt>
                <c:pt idx="58">
                  <c:v>2996</c:v>
                </c:pt>
                <c:pt idx="59">
                  <c:v>2941</c:v>
                </c:pt>
                <c:pt idx="60">
                  <c:v>3872</c:v>
                </c:pt>
                <c:pt idx="61">
                  <c:v>2814</c:v>
                </c:pt>
                <c:pt idx="62">
                  <c:v>2770</c:v>
                </c:pt>
                <c:pt idx="63">
                  <c:v>2708</c:v>
                </c:pt>
                <c:pt idx="64">
                  <c:v>2629</c:v>
                </c:pt>
                <c:pt idx="65">
                  <c:v>2469</c:v>
                </c:pt>
                <c:pt idx="66">
                  <c:v>2458</c:v>
                </c:pt>
                <c:pt idx="67">
                  <c:v>2251</c:v>
                </c:pt>
                <c:pt idx="68">
                  <c:v>2247</c:v>
                </c:pt>
                <c:pt idx="69">
                  <c:v>2122</c:v>
                </c:pt>
                <c:pt idx="70">
                  <c:v>2007</c:v>
                </c:pt>
                <c:pt idx="71">
                  <c:v>1868</c:v>
                </c:pt>
                <c:pt idx="72">
                  <c:v>1770</c:v>
                </c:pt>
                <c:pt idx="73">
                  <c:v>1666</c:v>
                </c:pt>
                <c:pt idx="74">
                  <c:v>1523</c:v>
                </c:pt>
                <c:pt idx="75">
                  <c:v>1371</c:v>
                </c:pt>
                <c:pt idx="76">
                  <c:v>1118</c:v>
                </c:pt>
                <c:pt idx="77">
                  <c:v>1113</c:v>
                </c:pt>
                <c:pt idx="78">
                  <c:v>1013</c:v>
                </c:pt>
                <c:pt idx="79">
                  <c:v>906</c:v>
                </c:pt>
                <c:pt idx="80">
                  <c:v>806</c:v>
                </c:pt>
                <c:pt idx="81">
                  <c:v>719</c:v>
                </c:pt>
                <c:pt idx="82">
                  <c:v>634</c:v>
                </c:pt>
                <c:pt idx="83">
                  <c:v>564</c:v>
                </c:pt>
                <c:pt idx="84">
                  <c:v>492</c:v>
                </c:pt>
                <c:pt idx="85">
                  <c:v>426</c:v>
                </c:pt>
                <c:pt idx="86">
                  <c:v>362</c:v>
                </c:pt>
                <c:pt idx="87">
                  <c:v>259</c:v>
                </c:pt>
                <c:pt idx="88">
                  <c:v>213</c:v>
                </c:pt>
                <c:pt idx="89">
                  <c:v>171</c:v>
                </c:pt>
                <c:pt idx="90">
                  <c:v>133</c:v>
                </c:pt>
                <c:pt idx="91">
                  <c:v>106</c:v>
                </c:pt>
                <c:pt idx="92">
                  <c:v>82</c:v>
                </c:pt>
                <c:pt idx="93">
                  <c:v>56</c:v>
                </c:pt>
                <c:pt idx="94">
                  <c:v>42</c:v>
                </c:pt>
                <c:pt idx="95">
                  <c:v>26</c:v>
                </c:pt>
                <c:pt idx="96">
                  <c:v>18</c:v>
                </c:pt>
                <c:pt idx="9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World!$A$2:$A$99</c:f>
              <c:numCache>
                <c:formatCode>m/d/yy</c:formatCode>
                <c:ptCount val="98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  <c:pt idx="61">
                  <c:v>43888</c:v>
                </c:pt>
                <c:pt idx="62">
                  <c:v>43887</c:v>
                </c:pt>
                <c:pt idx="63">
                  <c:v>43886</c:v>
                </c:pt>
                <c:pt idx="64">
                  <c:v>43885</c:v>
                </c:pt>
                <c:pt idx="65">
                  <c:v>43884</c:v>
                </c:pt>
                <c:pt idx="66">
                  <c:v>43883</c:v>
                </c:pt>
                <c:pt idx="67">
                  <c:v>43882</c:v>
                </c:pt>
                <c:pt idx="68">
                  <c:v>43881</c:v>
                </c:pt>
                <c:pt idx="69">
                  <c:v>43880</c:v>
                </c:pt>
                <c:pt idx="70">
                  <c:v>43879</c:v>
                </c:pt>
                <c:pt idx="71">
                  <c:v>43878</c:v>
                </c:pt>
                <c:pt idx="72">
                  <c:v>43877</c:v>
                </c:pt>
                <c:pt idx="73">
                  <c:v>43876</c:v>
                </c:pt>
                <c:pt idx="74">
                  <c:v>43875</c:v>
                </c:pt>
                <c:pt idx="75">
                  <c:v>43874</c:v>
                </c:pt>
                <c:pt idx="76">
                  <c:v>43873</c:v>
                </c:pt>
                <c:pt idx="77">
                  <c:v>43872</c:v>
                </c:pt>
                <c:pt idx="78">
                  <c:v>43871</c:v>
                </c:pt>
                <c:pt idx="79">
                  <c:v>43870</c:v>
                </c:pt>
                <c:pt idx="80">
                  <c:v>43869</c:v>
                </c:pt>
                <c:pt idx="81">
                  <c:v>43868</c:v>
                </c:pt>
                <c:pt idx="82">
                  <c:v>43867</c:v>
                </c:pt>
                <c:pt idx="83">
                  <c:v>43866</c:v>
                </c:pt>
                <c:pt idx="84">
                  <c:v>43865</c:v>
                </c:pt>
                <c:pt idx="85">
                  <c:v>43864</c:v>
                </c:pt>
                <c:pt idx="86">
                  <c:v>43863</c:v>
                </c:pt>
                <c:pt idx="87">
                  <c:v>43862</c:v>
                </c:pt>
                <c:pt idx="88">
                  <c:v>43861</c:v>
                </c:pt>
                <c:pt idx="89">
                  <c:v>43860</c:v>
                </c:pt>
                <c:pt idx="90">
                  <c:v>43859</c:v>
                </c:pt>
                <c:pt idx="91">
                  <c:v>43858</c:v>
                </c:pt>
                <c:pt idx="92">
                  <c:v>43857</c:v>
                </c:pt>
                <c:pt idx="93">
                  <c:v>43856</c:v>
                </c:pt>
                <c:pt idx="94">
                  <c:v>43855</c:v>
                </c:pt>
                <c:pt idx="95">
                  <c:v>43854</c:v>
                </c:pt>
                <c:pt idx="96">
                  <c:v>43853</c:v>
                </c:pt>
                <c:pt idx="97">
                  <c:v>43852</c:v>
                </c:pt>
              </c:numCache>
            </c:numRef>
          </c:xVal>
          <c:yVal>
            <c:numRef>
              <c:f>World!$D$2:$D$99</c:f>
              <c:numCache>
                <c:formatCode>_(* #,##0_);_(* \(#,##0\);_(* "-"??_);_(@_)</c:formatCode>
                <c:ptCount val="98"/>
                <c:pt idx="0">
                  <c:v>928658</c:v>
                </c:pt>
                <c:pt idx="1">
                  <c:v>893967</c:v>
                </c:pt>
                <c:pt idx="2">
                  <c:v>865733</c:v>
                </c:pt>
                <c:pt idx="3">
                  <c:v>816685</c:v>
                </c:pt>
                <c:pt idx="4">
                  <c:v>793420</c:v>
                </c:pt>
                <c:pt idx="5">
                  <c:v>738486</c:v>
                </c:pt>
                <c:pt idx="6">
                  <c:v>709694</c:v>
                </c:pt>
                <c:pt idx="7">
                  <c:v>679819</c:v>
                </c:pt>
                <c:pt idx="8">
                  <c:v>645738</c:v>
                </c:pt>
                <c:pt idx="9">
                  <c:v>623903</c:v>
                </c:pt>
                <c:pt idx="10">
                  <c:v>592319</c:v>
                </c:pt>
                <c:pt idx="11">
                  <c:v>568343</c:v>
                </c:pt>
                <c:pt idx="12">
                  <c:v>542107</c:v>
                </c:pt>
                <c:pt idx="13">
                  <c:v>511019</c:v>
                </c:pt>
                <c:pt idx="14">
                  <c:v>474261</c:v>
                </c:pt>
                <c:pt idx="15">
                  <c:v>448655</c:v>
                </c:pt>
                <c:pt idx="16">
                  <c:v>421722</c:v>
                </c:pt>
                <c:pt idx="17">
                  <c:v>402110</c:v>
                </c:pt>
                <c:pt idx="18">
                  <c:v>376096</c:v>
                </c:pt>
                <c:pt idx="19">
                  <c:v>353975</c:v>
                </c:pt>
                <c:pt idx="20">
                  <c:v>328661</c:v>
                </c:pt>
                <c:pt idx="21">
                  <c:v>300054</c:v>
                </c:pt>
                <c:pt idx="22">
                  <c:v>276515</c:v>
                </c:pt>
                <c:pt idx="23">
                  <c:v>260012</c:v>
                </c:pt>
                <c:pt idx="24">
                  <c:v>246152</c:v>
                </c:pt>
                <c:pt idx="25">
                  <c:v>225796</c:v>
                </c:pt>
                <c:pt idx="26">
                  <c:v>210263</c:v>
                </c:pt>
                <c:pt idx="27">
                  <c:v>193177</c:v>
                </c:pt>
                <c:pt idx="28">
                  <c:v>178034</c:v>
                </c:pt>
                <c:pt idx="29">
                  <c:v>164566</c:v>
                </c:pt>
                <c:pt idx="30">
                  <c:v>149082</c:v>
                </c:pt>
                <c:pt idx="31">
                  <c:v>139415</c:v>
                </c:pt>
                <c:pt idx="32">
                  <c:v>130915</c:v>
                </c:pt>
                <c:pt idx="33">
                  <c:v>122150</c:v>
                </c:pt>
                <c:pt idx="34">
                  <c:v>113770</c:v>
                </c:pt>
                <c:pt idx="35">
                  <c:v>107705</c:v>
                </c:pt>
                <c:pt idx="36">
                  <c:v>98334</c:v>
                </c:pt>
                <c:pt idx="37">
                  <c:v>97882</c:v>
                </c:pt>
                <c:pt idx="38">
                  <c:v>91676</c:v>
                </c:pt>
                <c:pt idx="39">
                  <c:v>87403</c:v>
                </c:pt>
                <c:pt idx="40">
                  <c:v>84962</c:v>
                </c:pt>
                <c:pt idx="41">
                  <c:v>83313</c:v>
                </c:pt>
                <c:pt idx="42">
                  <c:v>80840</c:v>
                </c:pt>
                <c:pt idx="43">
                  <c:v>78088</c:v>
                </c:pt>
                <c:pt idx="44">
                  <c:v>75620</c:v>
                </c:pt>
                <c:pt idx="45">
                  <c:v>72624</c:v>
                </c:pt>
                <c:pt idx="46">
                  <c:v>70217</c:v>
                </c:pt>
                <c:pt idx="47">
                  <c:v>68324</c:v>
                </c:pt>
                <c:pt idx="48">
                  <c:v>67003</c:v>
                </c:pt>
                <c:pt idx="49">
                  <c:v>64404</c:v>
                </c:pt>
                <c:pt idx="50">
                  <c:v>62512</c:v>
                </c:pt>
                <c:pt idx="51">
                  <c:v>60695</c:v>
                </c:pt>
                <c:pt idx="52">
                  <c:v>58359</c:v>
                </c:pt>
                <c:pt idx="53">
                  <c:v>55866</c:v>
                </c:pt>
                <c:pt idx="54">
                  <c:v>53797</c:v>
                </c:pt>
                <c:pt idx="55">
                  <c:v>51171</c:v>
                </c:pt>
                <c:pt idx="56">
                  <c:v>48229</c:v>
                </c:pt>
                <c:pt idx="57">
                  <c:v>45602</c:v>
                </c:pt>
                <c:pt idx="58">
                  <c:v>42716</c:v>
                </c:pt>
                <c:pt idx="59">
                  <c:v>42716</c:v>
                </c:pt>
                <c:pt idx="60">
                  <c:v>36711</c:v>
                </c:pt>
                <c:pt idx="61">
                  <c:v>33277</c:v>
                </c:pt>
                <c:pt idx="62">
                  <c:v>30384</c:v>
                </c:pt>
                <c:pt idx="63">
                  <c:v>27905</c:v>
                </c:pt>
                <c:pt idx="64">
                  <c:v>25227</c:v>
                </c:pt>
                <c:pt idx="65">
                  <c:v>23394</c:v>
                </c:pt>
                <c:pt idx="66">
                  <c:v>22886</c:v>
                </c:pt>
                <c:pt idx="67">
                  <c:v>18890</c:v>
                </c:pt>
                <c:pt idx="68">
                  <c:v>18177</c:v>
                </c:pt>
                <c:pt idx="69">
                  <c:v>16121</c:v>
                </c:pt>
                <c:pt idx="70">
                  <c:v>14352</c:v>
                </c:pt>
                <c:pt idx="71">
                  <c:v>12583</c:v>
                </c:pt>
                <c:pt idx="72">
                  <c:v>10865</c:v>
                </c:pt>
                <c:pt idx="73">
                  <c:v>9395</c:v>
                </c:pt>
                <c:pt idx="74">
                  <c:v>8058</c:v>
                </c:pt>
                <c:pt idx="75">
                  <c:v>6295</c:v>
                </c:pt>
                <c:pt idx="76">
                  <c:v>5150</c:v>
                </c:pt>
                <c:pt idx="77">
                  <c:v>4683</c:v>
                </c:pt>
                <c:pt idx="78">
                  <c:v>3946</c:v>
                </c:pt>
                <c:pt idx="79">
                  <c:v>3244</c:v>
                </c:pt>
                <c:pt idx="80">
                  <c:v>2616</c:v>
                </c:pt>
                <c:pt idx="81">
                  <c:v>2011</c:v>
                </c:pt>
                <c:pt idx="82">
                  <c:v>1487</c:v>
                </c:pt>
                <c:pt idx="83">
                  <c:v>1124</c:v>
                </c:pt>
                <c:pt idx="84">
                  <c:v>852</c:v>
                </c:pt>
                <c:pt idx="85">
                  <c:v>623</c:v>
                </c:pt>
                <c:pt idx="86">
                  <c:v>472</c:v>
                </c:pt>
                <c:pt idx="87">
                  <c:v>284</c:v>
                </c:pt>
                <c:pt idx="88">
                  <c:v>222</c:v>
                </c:pt>
                <c:pt idx="89">
                  <c:v>143</c:v>
                </c:pt>
                <c:pt idx="90">
                  <c:v>126</c:v>
                </c:pt>
                <c:pt idx="91">
                  <c:v>79</c:v>
                </c:pt>
                <c:pt idx="92">
                  <c:v>61</c:v>
                </c:pt>
                <c:pt idx="93">
                  <c:v>52</c:v>
                </c:pt>
                <c:pt idx="94">
                  <c:v>39</c:v>
                </c:pt>
                <c:pt idx="95">
                  <c:v>34</c:v>
                </c:pt>
                <c:pt idx="96">
                  <c:v>30</c:v>
                </c:pt>
                <c:pt idx="9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World!$A$2:$A$99</c:f>
              <c:numCache>
                <c:formatCode>m/d/yy</c:formatCode>
                <c:ptCount val="98"/>
                <c:pt idx="0">
                  <c:v>43949</c:v>
                </c:pt>
                <c:pt idx="1">
                  <c:v>43948</c:v>
                </c:pt>
                <c:pt idx="2">
                  <c:v>43947</c:v>
                </c:pt>
                <c:pt idx="3">
                  <c:v>43946</c:v>
                </c:pt>
                <c:pt idx="4">
                  <c:v>43945</c:v>
                </c:pt>
                <c:pt idx="5">
                  <c:v>43944</c:v>
                </c:pt>
                <c:pt idx="6">
                  <c:v>43943</c:v>
                </c:pt>
                <c:pt idx="7">
                  <c:v>43942</c:v>
                </c:pt>
                <c:pt idx="8">
                  <c:v>43941</c:v>
                </c:pt>
                <c:pt idx="9">
                  <c:v>43940</c:v>
                </c:pt>
                <c:pt idx="10">
                  <c:v>43939</c:v>
                </c:pt>
                <c:pt idx="11">
                  <c:v>43938</c:v>
                </c:pt>
                <c:pt idx="12">
                  <c:v>43937</c:v>
                </c:pt>
                <c:pt idx="13">
                  <c:v>43936</c:v>
                </c:pt>
                <c:pt idx="14">
                  <c:v>43935</c:v>
                </c:pt>
                <c:pt idx="15">
                  <c:v>43934</c:v>
                </c:pt>
                <c:pt idx="16">
                  <c:v>43933</c:v>
                </c:pt>
                <c:pt idx="17">
                  <c:v>43932</c:v>
                </c:pt>
                <c:pt idx="18">
                  <c:v>43931</c:v>
                </c:pt>
                <c:pt idx="19">
                  <c:v>43930</c:v>
                </c:pt>
                <c:pt idx="20">
                  <c:v>43929</c:v>
                </c:pt>
                <c:pt idx="21">
                  <c:v>43928</c:v>
                </c:pt>
                <c:pt idx="22">
                  <c:v>43927</c:v>
                </c:pt>
                <c:pt idx="23">
                  <c:v>43926</c:v>
                </c:pt>
                <c:pt idx="24">
                  <c:v>43925</c:v>
                </c:pt>
                <c:pt idx="25">
                  <c:v>43924</c:v>
                </c:pt>
                <c:pt idx="26">
                  <c:v>43923</c:v>
                </c:pt>
                <c:pt idx="27">
                  <c:v>43922</c:v>
                </c:pt>
                <c:pt idx="28">
                  <c:v>43921</c:v>
                </c:pt>
                <c:pt idx="29">
                  <c:v>43920</c:v>
                </c:pt>
                <c:pt idx="30">
                  <c:v>43919</c:v>
                </c:pt>
                <c:pt idx="31">
                  <c:v>43918</c:v>
                </c:pt>
                <c:pt idx="32">
                  <c:v>43917</c:v>
                </c:pt>
                <c:pt idx="33">
                  <c:v>43916</c:v>
                </c:pt>
                <c:pt idx="34">
                  <c:v>43915</c:v>
                </c:pt>
                <c:pt idx="35">
                  <c:v>43914</c:v>
                </c:pt>
                <c:pt idx="36">
                  <c:v>43913</c:v>
                </c:pt>
                <c:pt idx="37">
                  <c:v>43912</c:v>
                </c:pt>
                <c:pt idx="38">
                  <c:v>43911</c:v>
                </c:pt>
                <c:pt idx="39">
                  <c:v>43910</c:v>
                </c:pt>
                <c:pt idx="40">
                  <c:v>43909</c:v>
                </c:pt>
                <c:pt idx="41">
                  <c:v>43908</c:v>
                </c:pt>
                <c:pt idx="42">
                  <c:v>43907</c:v>
                </c:pt>
                <c:pt idx="43">
                  <c:v>43906</c:v>
                </c:pt>
                <c:pt idx="44">
                  <c:v>43905</c:v>
                </c:pt>
                <c:pt idx="45">
                  <c:v>43904</c:v>
                </c:pt>
                <c:pt idx="46">
                  <c:v>43903</c:v>
                </c:pt>
                <c:pt idx="47">
                  <c:v>43902</c:v>
                </c:pt>
                <c:pt idx="48">
                  <c:v>43901</c:v>
                </c:pt>
                <c:pt idx="49">
                  <c:v>43900</c:v>
                </c:pt>
                <c:pt idx="50">
                  <c:v>43899</c:v>
                </c:pt>
                <c:pt idx="51">
                  <c:v>43898</c:v>
                </c:pt>
                <c:pt idx="52">
                  <c:v>43897</c:v>
                </c:pt>
                <c:pt idx="53">
                  <c:v>43896</c:v>
                </c:pt>
                <c:pt idx="54">
                  <c:v>43895</c:v>
                </c:pt>
                <c:pt idx="55">
                  <c:v>43894</c:v>
                </c:pt>
                <c:pt idx="56">
                  <c:v>43893</c:v>
                </c:pt>
                <c:pt idx="57">
                  <c:v>43892</c:v>
                </c:pt>
                <c:pt idx="58">
                  <c:v>43891</c:v>
                </c:pt>
                <c:pt idx="59">
                  <c:v>43890</c:v>
                </c:pt>
                <c:pt idx="60">
                  <c:v>43889</c:v>
                </c:pt>
                <c:pt idx="61">
                  <c:v>43888</c:v>
                </c:pt>
                <c:pt idx="62">
                  <c:v>43887</c:v>
                </c:pt>
                <c:pt idx="63">
                  <c:v>43886</c:v>
                </c:pt>
                <c:pt idx="64">
                  <c:v>43885</c:v>
                </c:pt>
                <c:pt idx="65">
                  <c:v>43884</c:v>
                </c:pt>
                <c:pt idx="66">
                  <c:v>43883</c:v>
                </c:pt>
                <c:pt idx="67">
                  <c:v>43882</c:v>
                </c:pt>
                <c:pt idx="68">
                  <c:v>43881</c:v>
                </c:pt>
                <c:pt idx="69">
                  <c:v>43880</c:v>
                </c:pt>
                <c:pt idx="70">
                  <c:v>43879</c:v>
                </c:pt>
                <c:pt idx="71">
                  <c:v>43878</c:v>
                </c:pt>
                <c:pt idx="72">
                  <c:v>43877</c:v>
                </c:pt>
                <c:pt idx="73">
                  <c:v>43876</c:v>
                </c:pt>
                <c:pt idx="74">
                  <c:v>43875</c:v>
                </c:pt>
                <c:pt idx="75">
                  <c:v>43874</c:v>
                </c:pt>
                <c:pt idx="76">
                  <c:v>43873</c:v>
                </c:pt>
                <c:pt idx="77">
                  <c:v>43872</c:v>
                </c:pt>
                <c:pt idx="78">
                  <c:v>43871</c:v>
                </c:pt>
                <c:pt idx="79">
                  <c:v>43870</c:v>
                </c:pt>
                <c:pt idx="80">
                  <c:v>43869</c:v>
                </c:pt>
                <c:pt idx="81">
                  <c:v>43868</c:v>
                </c:pt>
                <c:pt idx="82">
                  <c:v>43867</c:v>
                </c:pt>
                <c:pt idx="83">
                  <c:v>43866</c:v>
                </c:pt>
                <c:pt idx="84">
                  <c:v>43865</c:v>
                </c:pt>
                <c:pt idx="85">
                  <c:v>43864</c:v>
                </c:pt>
                <c:pt idx="86">
                  <c:v>43863</c:v>
                </c:pt>
                <c:pt idx="87">
                  <c:v>43862</c:v>
                </c:pt>
                <c:pt idx="88">
                  <c:v>43861</c:v>
                </c:pt>
                <c:pt idx="89">
                  <c:v>43860</c:v>
                </c:pt>
                <c:pt idx="90">
                  <c:v>43859</c:v>
                </c:pt>
                <c:pt idx="91">
                  <c:v>43858</c:v>
                </c:pt>
                <c:pt idx="92">
                  <c:v>43857</c:v>
                </c:pt>
                <c:pt idx="93">
                  <c:v>43856</c:v>
                </c:pt>
                <c:pt idx="94">
                  <c:v>43855</c:v>
                </c:pt>
                <c:pt idx="95">
                  <c:v>43854</c:v>
                </c:pt>
                <c:pt idx="96">
                  <c:v>43853</c:v>
                </c:pt>
                <c:pt idx="97">
                  <c:v>43852</c:v>
                </c:pt>
              </c:numCache>
            </c:numRef>
          </c:xVal>
          <c:yVal>
            <c:numRef>
              <c:f>World!$E$2:$E$99</c:f>
              <c:numCache>
                <c:formatCode>_(* #,##0_);_(* \(#,##0\);_(* "-"??_);_(@_)</c:formatCode>
                <c:ptCount val="98"/>
                <c:pt idx="0">
                  <c:v>1970587</c:v>
                </c:pt>
                <c:pt idx="1">
                  <c:v>1936630</c:v>
                </c:pt>
                <c:pt idx="2">
                  <c:v>1899198</c:v>
                </c:pt>
                <c:pt idx="3">
                  <c:v>1877215</c:v>
                </c:pt>
                <c:pt idx="4">
                  <c:v>1820144</c:v>
                </c:pt>
                <c:pt idx="5">
                  <c:v>1779541</c:v>
                </c:pt>
                <c:pt idx="6">
                  <c:v>1730694</c:v>
                </c:pt>
                <c:pt idx="7">
                  <c:v>1704241</c:v>
                </c:pt>
                <c:pt idx="8">
                  <c:v>1656535</c:v>
                </c:pt>
                <c:pt idx="9">
                  <c:v>1612432</c:v>
                </c:pt>
                <c:pt idx="10">
                  <c:v>1565930</c:v>
                </c:pt>
                <c:pt idx="11">
                  <c:v>1518026</c:v>
                </c:pt>
                <c:pt idx="12">
                  <c:v>1466738</c:v>
                </c:pt>
                <c:pt idx="13">
                  <c:v>1410858</c:v>
                </c:pt>
                <c:pt idx="14">
                  <c:v>1373544</c:v>
                </c:pt>
                <c:pt idx="15">
                  <c:v>1349182</c:v>
                </c:pt>
                <c:pt idx="16">
                  <c:v>1310868</c:v>
                </c:pt>
                <c:pt idx="17">
                  <c:v>1260901</c:v>
                </c:pt>
                <c:pt idx="18">
                  <c:v>1213098</c:v>
                </c:pt>
                <c:pt idx="19">
                  <c:v>1145920</c:v>
                </c:pt>
                <c:pt idx="20">
                  <c:v>1094105</c:v>
                </c:pt>
                <c:pt idx="21">
                  <c:v>1044177</c:v>
                </c:pt>
                <c:pt idx="22">
                  <c:v>993968</c:v>
                </c:pt>
                <c:pt idx="23">
                  <c:v>942729</c:v>
                </c:pt>
                <c:pt idx="24">
                  <c:v>886647</c:v>
                </c:pt>
                <c:pt idx="25">
                  <c:v>811334</c:v>
                </c:pt>
                <c:pt idx="26">
                  <c:v>749911</c:v>
                </c:pt>
                <c:pt idx="27">
                  <c:v>692619</c:v>
                </c:pt>
                <c:pt idx="28">
                  <c:v>637346</c:v>
                </c:pt>
                <c:pt idx="29">
                  <c:v>580217</c:v>
                </c:pt>
                <c:pt idx="30">
                  <c:v>537110</c:v>
                </c:pt>
                <c:pt idx="31">
                  <c:v>490639</c:v>
                </c:pt>
                <c:pt idx="32">
                  <c:v>435178</c:v>
                </c:pt>
                <c:pt idx="33">
                  <c:v>383471</c:v>
                </c:pt>
                <c:pt idx="34">
                  <c:v>332643</c:v>
                </c:pt>
                <c:pt idx="35">
                  <c:v>291646</c:v>
                </c:pt>
                <c:pt idx="36">
                  <c:v>223027</c:v>
                </c:pt>
                <c:pt idx="37">
                  <c:v>223441</c:v>
                </c:pt>
                <c:pt idx="38">
                  <c:v>199879</c:v>
                </c:pt>
                <c:pt idx="39">
                  <c:v>173465</c:v>
                </c:pt>
                <c:pt idx="40">
                  <c:v>147884</c:v>
                </c:pt>
                <c:pt idx="41">
                  <c:v>122869</c:v>
                </c:pt>
                <c:pt idx="42">
                  <c:v>108423</c:v>
                </c:pt>
                <c:pt idx="43">
                  <c:v>96332</c:v>
                </c:pt>
                <c:pt idx="44">
                  <c:v>81033</c:v>
                </c:pt>
                <c:pt idx="45">
                  <c:v>77656</c:v>
                </c:pt>
                <c:pt idx="46">
                  <c:v>68900</c:v>
                </c:pt>
                <c:pt idx="47">
                  <c:v>55299</c:v>
                </c:pt>
                <c:pt idx="48">
                  <c:v>54247</c:v>
                </c:pt>
                <c:pt idx="49">
                  <c:v>49916</c:v>
                </c:pt>
                <c:pt idx="50">
                  <c:v>47074</c:v>
                </c:pt>
                <c:pt idx="51">
                  <c:v>45337</c:v>
                </c:pt>
                <c:pt idx="52">
                  <c:v>43919</c:v>
                </c:pt>
                <c:pt idx="53">
                  <c:v>42474</c:v>
                </c:pt>
                <c:pt idx="54">
                  <c:v>40741</c:v>
                </c:pt>
                <c:pt idx="55">
                  <c:v>40699</c:v>
                </c:pt>
                <c:pt idx="56">
                  <c:v>41455</c:v>
                </c:pt>
                <c:pt idx="57">
                  <c:v>41622</c:v>
                </c:pt>
                <c:pt idx="58">
                  <c:v>42659</c:v>
                </c:pt>
                <c:pt idx="59">
                  <c:v>40356</c:v>
                </c:pt>
                <c:pt idx="60">
                  <c:v>43541</c:v>
                </c:pt>
                <c:pt idx="61">
                  <c:v>46665</c:v>
                </c:pt>
                <c:pt idx="62">
                  <c:v>48243</c:v>
                </c:pt>
                <c:pt idx="63">
                  <c:v>49802</c:v>
                </c:pt>
                <c:pt idx="64">
                  <c:v>51714</c:v>
                </c:pt>
                <c:pt idx="65">
                  <c:v>53122</c:v>
                </c:pt>
                <c:pt idx="66">
                  <c:v>53255</c:v>
                </c:pt>
                <c:pt idx="67">
                  <c:v>55702</c:v>
                </c:pt>
                <c:pt idx="68">
                  <c:v>55775</c:v>
                </c:pt>
                <c:pt idx="69">
                  <c:v>57398</c:v>
                </c:pt>
                <c:pt idx="70">
                  <c:v>58779</c:v>
                </c:pt>
                <c:pt idx="71">
                  <c:v>58809</c:v>
                </c:pt>
                <c:pt idx="72">
                  <c:v>58591</c:v>
                </c:pt>
                <c:pt idx="73">
                  <c:v>57971</c:v>
                </c:pt>
                <c:pt idx="74">
                  <c:v>57306</c:v>
                </c:pt>
                <c:pt idx="75">
                  <c:v>52704</c:v>
                </c:pt>
                <c:pt idx="76">
                  <c:v>38954</c:v>
                </c:pt>
                <c:pt idx="77">
                  <c:v>39007</c:v>
                </c:pt>
                <c:pt idx="78">
                  <c:v>37804</c:v>
                </c:pt>
                <c:pt idx="79">
                  <c:v>36001</c:v>
                </c:pt>
                <c:pt idx="80">
                  <c:v>33699</c:v>
                </c:pt>
                <c:pt idx="81">
                  <c:v>31662</c:v>
                </c:pt>
                <c:pt idx="82">
                  <c:v>28697</c:v>
                </c:pt>
                <c:pt idx="83">
                  <c:v>25948</c:v>
                </c:pt>
                <c:pt idx="84">
                  <c:v>22548</c:v>
                </c:pt>
                <c:pt idx="85">
                  <c:v>18832</c:v>
                </c:pt>
                <c:pt idx="86">
                  <c:v>15953</c:v>
                </c:pt>
                <c:pt idx="87">
                  <c:v>11495</c:v>
                </c:pt>
                <c:pt idx="88">
                  <c:v>9490</c:v>
                </c:pt>
                <c:pt idx="89">
                  <c:v>7921</c:v>
                </c:pt>
                <c:pt idx="90">
                  <c:v>5906</c:v>
                </c:pt>
                <c:pt idx="91">
                  <c:v>4505</c:v>
                </c:pt>
                <c:pt idx="92">
                  <c:v>2784</c:v>
                </c:pt>
                <c:pt idx="93">
                  <c:v>2010</c:v>
                </c:pt>
                <c:pt idx="94">
                  <c:v>1357</c:v>
                </c:pt>
                <c:pt idx="95">
                  <c:v>879</c:v>
                </c:pt>
                <c:pt idx="96">
                  <c:v>605</c:v>
                </c:pt>
                <c:pt idx="9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Scotia'!$A$1:$A$46</c:f>
              <c:numCache>
                <c:formatCode>m/d/yy</c:formatCode>
                <c:ptCount val="46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</c:numCache>
            </c:numRef>
          </c:xVal>
          <c:yVal>
            <c:numRef>
              <c:f>'Nova Scotia'!$B$1:$B$46</c:f>
              <c:numCache>
                <c:formatCode>General</c:formatCode>
                <c:ptCount val="46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  <c:pt idx="32" formatCode="0">
                  <c:v>579</c:v>
                </c:pt>
                <c:pt idx="33" formatCode="0">
                  <c:v>606</c:v>
                </c:pt>
                <c:pt idx="34" formatCode="0">
                  <c:v>649</c:v>
                </c:pt>
                <c:pt idx="35" formatCode="0">
                  <c:v>675</c:v>
                </c:pt>
                <c:pt idx="36" formatCode="0">
                  <c:v>721</c:v>
                </c:pt>
                <c:pt idx="37" formatCode="0">
                  <c:v>737</c:v>
                </c:pt>
                <c:pt idx="38" formatCode="0">
                  <c:v>772</c:v>
                </c:pt>
                <c:pt idx="39" formatCode="0">
                  <c:v>827</c:v>
                </c:pt>
                <c:pt idx="40" formatCode="0">
                  <c:v>850</c:v>
                </c:pt>
                <c:pt idx="41" formatCode="0">
                  <c:v>865</c:v>
                </c:pt>
                <c:pt idx="42" formatCode="0">
                  <c:v>873</c:v>
                </c:pt>
                <c:pt idx="43" formatCode="0">
                  <c:v>900</c:v>
                </c:pt>
                <c:pt idx="44" formatCode="0">
                  <c:v>915</c:v>
                </c:pt>
                <c:pt idx="45" formatCode="0">
                  <c:v>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Actuals'!$A$4:$A$61</c:f>
              <c:numCache>
                <c:formatCode>m/d/yy</c:formatCode>
                <c:ptCount val="5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</c:numCache>
            </c:numRef>
          </c:xVal>
          <c:yVal>
            <c:numRef>
              <c:f>'Projections vs Actuals'!$B$4:$B$61</c:f>
              <c:numCache>
                <c:formatCode>#,##0</c:formatCode>
                <c:ptCount val="58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  <c:pt idx="45">
                  <c:v>20579020.436726391</c:v>
                </c:pt>
                <c:pt idx="46">
                  <c:v>24694292.188565403</c:v>
                </c:pt>
                <c:pt idx="47">
                  <c:v>29632511.837441351</c:v>
                </c:pt>
                <c:pt idx="48">
                  <c:v>35558247.674849175</c:v>
                </c:pt>
                <c:pt idx="49">
                  <c:v>42668977.393550977</c:v>
                </c:pt>
                <c:pt idx="50">
                  <c:v>51201669.11653322</c:v>
                </c:pt>
                <c:pt idx="51">
                  <c:v>61440678.461518139</c:v>
                </c:pt>
                <c:pt idx="52">
                  <c:v>73727224.814097136</c:v>
                </c:pt>
                <c:pt idx="53">
                  <c:v>88470762.610359848</c:v>
                </c:pt>
                <c:pt idx="54">
                  <c:v>106162626.58189809</c:v>
                </c:pt>
                <c:pt idx="55">
                  <c:v>127392405.69683719</c:v>
                </c:pt>
                <c:pt idx="56">
                  <c:v>152867591.46551439</c:v>
                </c:pt>
                <c:pt idx="57">
                  <c:v>183437155.39903322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Actuals'!$A$4:$A$61</c:f>
              <c:numCache>
                <c:formatCode>m/d/yy</c:formatCode>
                <c:ptCount val="5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</c:numCache>
            </c:numRef>
          </c:xVal>
          <c:yVal>
            <c:numRef>
              <c:f>'Projections vs Actuals'!$C$4:$C$61</c:f>
              <c:numCache>
                <c:formatCode>#,##0</c:formatCode>
                <c:ptCount val="58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  <c:pt idx="46">
                  <c:v>1831171</c:v>
                </c:pt>
                <c:pt idx="47">
                  <c:v>1907765</c:v>
                </c:pt>
                <c:pt idx="48">
                  <c:v>1990380</c:v>
                </c:pt>
                <c:pt idx="49">
                  <c:v>2076027</c:v>
                </c:pt>
                <c:pt idx="50">
                  <c:v>2157158</c:v>
                </c:pt>
                <c:pt idx="51">
                  <c:v>2230384</c:v>
                </c:pt>
                <c:pt idx="52">
                  <c:v>2312966</c:v>
                </c:pt>
                <c:pt idx="53">
                  <c:v>2386849</c:v>
                </c:pt>
                <c:pt idx="54">
                  <c:v>2460490</c:v>
                </c:pt>
                <c:pt idx="55">
                  <c:v>2542010</c:v>
                </c:pt>
                <c:pt idx="56">
                  <c:v>2635572</c:v>
                </c:pt>
                <c:pt idx="57">
                  <c:v>2720458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USA!$A$2:$A$76</c:f>
              <c:numCache>
                <c:formatCode>m/d/yy</c:formatCode>
                <c:ptCount val="7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</c:numCache>
            </c:numRef>
          </c:xVal>
          <c:yVal>
            <c:numRef>
              <c:f>USA!$B$2:$B$76</c:f>
              <c:numCache>
                <c:formatCode>_(* #,##0_);_(* \(#,##0\);_(* "-"??_);_(@_)</c:formatCode>
                <c:ptCount val="7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  <c:pt idx="61">
                  <c:v>677056</c:v>
                </c:pt>
                <c:pt idx="62">
                  <c:v>709735</c:v>
                </c:pt>
                <c:pt idx="63">
                  <c:v>738792</c:v>
                </c:pt>
                <c:pt idx="64">
                  <c:v>764303</c:v>
                </c:pt>
                <c:pt idx="65">
                  <c:v>792759</c:v>
                </c:pt>
                <c:pt idx="66">
                  <c:v>818744</c:v>
                </c:pt>
                <c:pt idx="67">
                  <c:v>848735</c:v>
                </c:pt>
                <c:pt idx="68">
                  <c:v>880204</c:v>
                </c:pt>
                <c:pt idx="69">
                  <c:v>925038</c:v>
                </c:pt>
                <c:pt idx="70">
                  <c:v>960651</c:v>
                </c:pt>
                <c:pt idx="71">
                  <c:v>987160</c:v>
                </c:pt>
                <c:pt idx="72">
                  <c:v>1009040</c:v>
                </c:pt>
                <c:pt idx="73">
                  <c:v>1035765</c:v>
                </c:pt>
                <c:pt idx="74">
                  <c:v>1064194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USA!$A$35:$A$66</c:f>
              <c:numCache>
                <c:formatCode>m/d/yy</c:formatCode>
                <c:ptCount val="32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</c:numCache>
            </c:numRef>
          </c:xVal>
          <c:yVal>
            <c:numRef>
              <c:f>USA!$B$35:$B$66</c:f>
              <c:numCache>
                <c:formatCode>_(* #,##0_);_(* \(#,##0\);_(* "-"??_);_(@_)</c:formatCode>
                <c:ptCount val="32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  <c:pt idx="24">
                  <c:v>560402</c:v>
                </c:pt>
                <c:pt idx="25">
                  <c:v>586748</c:v>
                </c:pt>
                <c:pt idx="26">
                  <c:v>613886</c:v>
                </c:pt>
                <c:pt idx="27">
                  <c:v>644089</c:v>
                </c:pt>
                <c:pt idx="28">
                  <c:v>677056</c:v>
                </c:pt>
                <c:pt idx="29">
                  <c:v>709735</c:v>
                </c:pt>
                <c:pt idx="30">
                  <c:v>738792</c:v>
                </c:pt>
                <c:pt idx="31">
                  <c:v>764303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52567071649985E-2"/>
          <c:y val="2.4064171122994651E-2"/>
          <c:w val="0.88543105188774485"/>
          <c:h val="0.88001305318118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Deaths'!$A$2:$A$100</c:f>
              <c:numCache>
                <c:formatCode>m/d/yy</c:formatCode>
                <c:ptCount val="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</c:numCache>
            </c:numRef>
          </c:xVal>
          <c:yVal>
            <c:numRef>
              <c:f>'Canada with Deaths'!$B$2:$B$100</c:f>
              <c:numCache>
                <c:formatCode>_(* #,##0_);_(* \(#,##0\);_(* "-"??_);_(@_)</c:formatCode>
                <c:ptCount val="99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  <c:pt idx="80">
                  <c:v>23318</c:v>
                </c:pt>
                <c:pt idx="81">
                  <c:v>24383</c:v>
                </c:pt>
                <c:pt idx="82">
                  <c:v>25680</c:v>
                </c:pt>
                <c:pt idx="83">
                  <c:v>27063</c:v>
                </c:pt>
                <c:pt idx="84">
                  <c:v>28379</c:v>
                </c:pt>
                <c:pt idx="85">
                  <c:v>30106</c:v>
                </c:pt>
                <c:pt idx="86">
                  <c:v>31927</c:v>
                </c:pt>
                <c:pt idx="87">
                  <c:v>33383</c:v>
                </c:pt>
                <c:pt idx="88">
                  <c:v>35056</c:v>
                </c:pt>
                <c:pt idx="89">
                  <c:v>36831</c:v>
                </c:pt>
                <c:pt idx="90">
                  <c:v>38422</c:v>
                </c:pt>
                <c:pt idx="91">
                  <c:v>40190</c:v>
                </c:pt>
                <c:pt idx="92">
                  <c:v>42110</c:v>
                </c:pt>
                <c:pt idx="93">
                  <c:v>43888</c:v>
                </c:pt>
                <c:pt idx="94">
                  <c:v>45354</c:v>
                </c:pt>
                <c:pt idx="95">
                  <c:v>46895</c:v>
                </c:pt>
                <c:pt idx="96">
                  <c:v>48500</c:v>
                </c:pt>
                <c:pt idx="97">
                  <c:v>50026</c:v>
                </c:pt>
                <c:pt idx="98">
                  <c:v>51597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Deaths'!$A$2:$A$100</c:f>
              <c:numCache>
                <c:formatCode>m/d/yy</c:formatCode>
                <c:ptCount val="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</c:numCache>
            </c:numRef>
          </c:xVal>
          <c:yVal>
            <c:numRef>
              <c:f>'Canada with Deaths'!$C$2:$C$100</c:f>
              <c:numCache>
                <c:formatCode>General</c:formatCode>
                <c:ptCount val="9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  <c:pt idx="80">
                  <c:v>709</c:v>
                </c:pt>
                <c:pt idx="81">
                  <c:v>764</c:v>
                </c:pt>
                <c:pt idx="82">
                  <c:v>833</c:v>
                </c:pt>
                <c:pt idx="83">
                  <c:v>980</c:v>
                </c:pt>
                <c:pt idx="84">
                  <c:v>1070</c:v>
                </c:pt>
                <c:pt idx="85">
                  <c:v>1273</c:v>
                </c:pt>
                <c:pt idx="86">
                  <c:v>1366</c:v>
                </c:pt>
                <c:pt idx="87">
                  <c:v>1529</c:v>
                </c:pt>
                <c:pt idx="88">
                  <c:v>1647</c:v>
                </c:pt>
                <c:pt idx="89">
                  <c:v>1762</c:v>
                </c:pt>
                <c:pt idx="90">
                  <c:v>1910</c:v>
                </c:pt>
                <c:pt idx="91">
                  <c:v>2074</c:v>
                </c:pt>
                <c:pt idx="92">
                  <c:v>2232</c:v>
                </c:pt>
                <c:pt idx="93">
                  <c:v>2390</c:v>
                </c:pt>
                <c:pt idx="94">
                  <c:v>2555</c:v>
                </c:pt>
                <c:pt idx="95">
                  <c:v>2673</c:v>
                </c:pt>
                <c:pt idx="96">
                  <c:v>2817</c:v>
                </c:pt>
                <c:pt idx="97">
                  <c:v>2958</c:v>
                </c:pt>
                <c:pt idx="98">
                  <c:v>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Graph'!$A$1:$A$47</c:f>
              <c:numCache>
                <c:formatCode>m/d/yy</c:formatCode>
                <c:ptCount val="4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cat>
          <c:val>
            <c:numRef>
              <c:f>'Canada Exponents Graph'!$C$1:$C$47</c:f>
              <c:numCache>
                <c:formatCode>_(* #,##0_);_(* \(#,##0\);_(* "-"????_);_(@_)</c:formatCode>
                <c:ptCount val="47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  <c:pt idx="42">
                  <c:v>5.181</c:v>
                </c:pt>
                <c:pt idx="43">
                  <c:v>5.2449999999999992</c:v>
                </c:pt>
                <c:pt idx="44">
                  <c:v>4.7489999999999997</c:v>
                </c:pt>
                <c:pt idx="45">
                  <c:v>5.9089999999999998</c:v>
                </c:pt>
                <c:pt idx="46">
                  <c:v>5.8719999999999999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Ontario!$A$2:$A$94</c:f>
              <c:numCache>
                <c:formatCode>m/d/yy</c:formatCode>
                <c:ptCount val="9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</c:numCache>
            </c:numRef>
          </c:xVal>
          <c:yVal>
            <c:numRef>
              <c:f>Ontario!$B$2:$B$94</c:f>
              <c:numCache>
                <c:formatCode>_(* #,##0_);_(* \(#,##0\);_(* "-"??_);_(@_)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  <c:pt idx="81">
                  <c:v>8447</c:v>
                </c:pt>
                <c:pt idx="82">
                  <c:v>8961</c:v>
                </c:pt>
                <c:pt idx="83">
                  <c:v>9525</c:v>
                </c:pt>
                <c:pt idx="84">
                  <c:v>10010</c:v>
                </c:pt>
                <c:pt idx="85">
                  <c:v>10578</c:v>
                </c:pt>
                <c:pt idx="86">
                  <c:v>11184</c:v>
                </c:pt>
                <c:pt idx="87">
                  <c:v>11735</c:v>
                </c:pt>
                <c:pt idx="88">
                  <c:v>12245</c:v>
                </c:pt>
                <c:pt idx="89">
                  <c:v>12879</c:v>
                </c:pt>
                <c:pt idx="90">
                  <c:v>13519</c:v>
                </c:pt>
                <c:pt idx="91">
                  <c:v>13995</c:v>
                </c:pt>
                <c:pt idx="92">
                  <c:v>14712.538993782458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Graph'!$A$1:$A$41</c:f>
              <c:numCache>
                <c:formatCode>m/d/yy</c:formatCode>
                <c:ptCount val="41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</c:numCache>
            </c:numRef>
          </c:cat>
          <c:val>
            <c:numRef>
              <c:f>'Ontario Exponents Graph'!$C$1:$C$41</c:f>
              <c:numCache>
                <c:formatCode>_(* #,##0_);_(* \(#,##0\);_(* "-"??_);_(@_)</c:formatCode>
                <c:ptCount val="41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  <c:pt idx="36">
                  <c:v>5.8000000000000007</c:v>
                </c:pt>
                <c:pt idx="37">
                  <c:v>6.2700000000000005</c:v>
                </c:pt>
                <c:pt idx="38">
                  <c:v>6.03</c:v>
                </c:pt>
                <c:pt idx="39">
                  <c:v>5.91</c:v>
                </c:pt>
                <c:pt idx="4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219228</xdr:colOff>
      <xdr:row>13</xdr:row>
      <xdr:rowOff>40518</xdr:rowOff>
    </xdr:from>
    <xdr:to>
      <xdr:col>18</xdr:col>
      <xdr:colOff>433917</xdr:colOff>
      <xdr:row>34</xdr:row>
      <xdr:rowOff>24189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173758</xdr:colOff>
      <xdr:row>21</xdr:row>
      <xdr:rowOff>146628</xdr:rowOff>
    </xdr:from>
    <xdr:to>
      <xdr:col>41</xdr:col>
      <xdr:colOff>798943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393700</xdr:colOff>
      <xdr:row>31</xdr:row>
      <xdr:rowOff>76200</xdr:rowOff>
    </xdr:from>
    <xdr:to>
      <xdr:col>53</xdr:col>
      <xdr:colOff>292100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463550</xdr:colOff>
      <xdr:row>41</xdr:row>
      <xdr:rowOff>0</xdr:rowOff>
    </xdr:from>
    <xdr:to>
      <xdr:col>59</xdr:col>
      <xdr:colOff>82550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88900</xdr:colOff>
      <xdr:row>59</xdr:row>
      <xdr:rowOff>101600</xdr:rowOff>
    </xdr:from>
    <xdr:to>
      <xdr:col>55</xdr:col>
      <xdr:colOff>254000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99"/>
  <sheetViews>
    <sheetView zoomScale="120" zoomScaleNormal="120" workbookViewId="0">
      <pane ySplit="1" topLeftCell="A2" activePane="bottomLeft" state="frozen"/>
      <selection pane="bottomLeft" activeCell="F11" sqref="F11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43949</v>
      </c>
      <c r="B2" s="50">
        <v>3116398</v>
      </c>
      <c r="C2" s="50">
        <v>217153</v>
      </c>
      <c r="D2" s="50">
        <v>928658</v>
      </c>
      <c r="E2" s="74">
        <f t="shared" ref="E2" si="0">B2-C2-D2</f>
        <v>1970587</v>
      </c>
      <c r="F2" s="75">
        <f t="shared" ref="F2" si="1">SUM(E2/B2)</f>
        <v>0.63232841248133265</v>
      </c>
      <c r="G2" s="76">
        <f t="shared" ref="G2" si="2">C2/B2*100</f>
        <v>6.968076606389813</v>
      </c>
      <c r="H2" s="77">
        <f t="shared" ref="H2" si="3">100-G2</f>
        <v>93.031923393610185</v>
      </c>
    </row>
    <row r="3" spans="1:8" s="1" customFormat="1" x14ac:dyDescent="0.2">
      <c r="A3" s="10">
        <v>43948</v>
      </c>
      <c r="B3" s="50">
        <v>3041764</v>
      </c>
      <c r="C3" s="50">
        <v>211167</v>
      </c>
      <c r="D3" s="50">
        <v>893967</v>
      </c>
      <c r="E3" s="74">
        <f t="shared" ref="E3" si="4">B3-C3-D3</f>
        <v>1936630</v>
      </c>
      <c r="F3" s="75">
        <f t="shared" ref="F3" si="5">SUM(E3/B3)</f>
        <v>0.63667990021579579</v>
      </c>
      <c r="G3" s="76">
        <f t="shared" ref="G3" si="6">C3/B3*100</f>
        <v>6.9422545601828407</v>
      </c>
      <c r="H3" s="77">
        <f t="shared" ref="H3" si="7">100-G3</f>
        <v>93.057745439817154</v>
      </c>
    </row>
    <row r="4" spans="1:8" s="1" customFormat="1" x14ac:dyDescent="0.2">
      <c r="A4" s="10">
        <v>43947</v>
      </c>
      <c r="B4" s="50">
        <v>2971475</v>
      </c>
      <c r="C4" s="50">
        <v>206544</v>
      </c>
      <c r="D4" s="50">
        <v>865733</v>
      </c>
      <c r="E4" s="74">
        <f t="shared" ref="E4" si="8">B4-C4-D4</f>
        <v>1899198</v>
      </c>
      <c r="F4" s="75">
        <f t="shared" ref="F4" si="9">SUM(E4/B4)</f>
        <v>0.63914318646463453</v>
      </c>
      <c r="G4" s="76">
        <f t="shared" ref="G4" si="10">C4/B4*100</f>
        <v>6.9508913923219948</v>
      </c>
      <c r="H4" s="77">
        <f t="shared" ref="H4" si="11">100-G4</f>
        <v>93.049108607678008</v>
      </c>
    </row>
    <row r="5" spans="1:8" s="1" customFormat="1" x14ac:dyDescent="0.2">
      <c r="A5" s="10">
        <v>43946</v>
      </c>
      <c r="B5" s="50">
        <v>2896746</v>
      </c>
      <c r="C5" s="50">
        <v>202846</v>
      </c>
      <c r="D5" s="50">
        <v>816685</v>
      </c>
      <c r="E5" s="74">
        <f t="shared" ref="E5" si="12">B5-C5-D5</f>
        <v>1877215</v>
      </c>
      <c r="F5" s="75">
        <f t="shared" ref="F5" si="13">SUM(E5/B5)</f>
        <v>0.64804266580501013</v>
      </c>
      <c r="G5" s="76">
        <f t="shared" ref="G5" si="14">C5/B5*100</f>
        <v>7.0025469958360178</v>
      </c>
      <c r="H5" s="77">
        <f t="shared" ref="H5" si="15">100-G5</f>
        <v>92.997453004163987</v>
      </c>
    </row>
    <row r="6" spans="1:8" s="1" customFormat="1" x14ac:dyDescent="0.2">
      <c r="A6" s="10">
        <v>43945</v>
      </c>
      <c r="B6" s="50">
        <v>2810715</v>
      </c>
      <c r="C6" s="50">
        <v>197151</v>
      </c>
      <c r="D6" s="50">
        <v>793420</v>
      </c>
      <c r="E6" s="74">
        <f t="shared" ref="E6" si="16">B6-C6-D6</f>
        <v>1820144</v>
      </c>
      <c r="F6" s="75">
        <f t="shared" ref="F6" si="17">SUM(E6/B6)</f>
        <v>0.64757330430157456</v>
      </c>
      <c r="G6" s="76">
        <f t="shared" ref="G6" si="18">C6/B6*100</f>
        <v>7.0142650535539888</v>
      </c>
      <c r="H6" s="77">
        <f t="shared" ref="H6" si="19">100-G6</f>
        <v>92.985734946446016</v>
      </c>
    </row>
    <row r="7" spans="1:8" s="1" customFormat="1" x14ac:dyDescent="0.2">
      <c r="A7" s="10">
        <v>43944</v>
      </c>
      <c r="B7" s="50">
        <v>2708885</v>
      </c>
      <c r="C7" s="50">
        <v>190858</v>
      </c>
      <c r="D7" s="50">
        <v>738486</v>
      </c>
      <c r="E7" s="74">
        <f t="shared" ref="E7" si="20">B7-C7-D7</f>
        <v>1779541</v>
      </c>
      <c r="F7" s="75">
        <f t="shared" ref="F7" si="21">SUM(E7/B7)</f>
        <v>0.65692748123305345</v>
      </c>
      <c r="G7" s="76">
        <f t="shared" ref="G7" si="22">C7/B7*100</f>
        <v>7.0456294748577371</v>
      </c>
      <c r="H7" s="77">
        <f t="shared" ref="H7" si="23">100-G7</f>
        <v>92.954370525142267</v>
      </c>
    </row>
    <row r="8" spans="1:8" s="1" customFormat="1" x14ac:dyDescent="0.2">
      <c r="A8" s="10">
        <v>43943</v>
      </c>
      <c r="B8" s="50">
        <v>2623415</v>
      </c>
      <c r="C8" s="50">
        <v>183027</v>
      </c>
      <c r="D8" s="50">
        <v>709694</v>
      </c>
      <c r="E8" s="74">
        <f t="shared" ref="E8" si="24">B8-C8-D8</f>
        <v>1730694</v>
      </c>
      <c r="F8" s="75">
        <f t="shared" ref="F8" si="25">SUM(E8/B8)</f>
        <v>0.65971033938587675</v>
      </c>
      <c r="G8" s="76">
        <f t="shared" ref="G8" si="26">C8/B8*100</f>
        <v>6.9766697224800502</v>
      </c>
      <c r="H8" s="77">
        <f t="shared" ref="H8" si="27">100-G8</f>
        <v>93.023330277519946</v>
      </c>
    </row>
    <row r="9" spans="1:8" s="1" customFormat="1" x14ac:dyDescent="0.2">
      <c r="A9" s="10">
        <v>43942</v>
      </c>
      <c r="B9" s="50">
        <v>2561044</v>
      </c>
      <c r="C9" s="50">
        <v>176984</v>
      </c>
      <c r="D9" s="50">
        <v>679819</v>
      </c>
      <c r="E9" s="74">
        <f t="shared" ref="E9" si="28">B9-C9-D9</f>
        <v>1704241</v>
      </c>
      <c r="F9" s="75">
        <f t="shared" ref="F9" si="29">SUM(E9/B9)</f>
        <v>0.66544776270927009</v>
      </c>
      <c r="G9" s="76">
        <f t="shared" ref="G9" si="30">C9/B9*100</f>
        <v>6.9106192630817738</v>
      </c>
      <c r="H9" s="77">
        <f t="shared" ref="H9" si="31">100-G9</f>
        <v>93.08938073691823</v>
      </c>
    </row>
    <row r="10" spans="1:8" s="1" customFormat="1" x14ac:dyDescent="0.2">
      <c r="A10" s="10">
        <v>43941</v>
      </c>
      <c r="B10" s="50">
        <v>2472259</v>
      </c>
      <c r="C10" s="50">
        <v>169986</v>
      </c>
      <c r="D10" s="50">
        <v>645738</v>
      </c>
      <c r="E10" s="74">
        <f t="shared" ref="E10" si="32">B10-C10-D10</f>
        <v>1656535</v>
      </c>
      <c r="F10" s="75">
        <f t="shared" ref="F10" si="33">SUM(E10/B10)</f>
        <v>0.67004913320165893</v>
      </c>
      <c r="G10" s="76">
        <f t="shared" ref="G10" si="34">C10/B10*100</f>
        <v>6.8757359160185079</v>
      </c>
      <c r="H10" s="77">
        <f t="shared" ref="H10" si="35">100-G10</f>
        <v>93.124264083981487</v>
      </c>
    </row>
    <row r="11" spans="1:8" s="1" customFormat="1" x14ac:dyDescent="0.2">
      <c r="A11" s="10">
        <v>43940</v>
      </c>
      <c r="B11" s="50">
        <v>2401379</v>
      </c>
      <c r="C11" s="50">
        <v>165044</v>
      </c>
      <c r="D11" s="50">
        <v>623903</v>
      </c>
      <c r="E11" s="74">
        <f t="shared" ref="E11" si="36">B11-C11-D11</f>
        <v>1612432</v>
      </c>
      <c r="F11" s="75">
        <f t="shared" ref="F11" si="37">SUM(E11/B11)</f>
        <v>0.67146085644956499</v>
      </c>
      <c r="G11" s="76">
        <f t="shared" ref="G11" si="38">C11/B11*100</f>
        <v>6.8728842885691934</v>
      </c>
      <c r="H11" s="77">
        <f t="shared" ref="H11" si="39">100-G11</f>
        <v>93.127115711430804</v>
      </c>
    </row>
    <row r="12" spans="1:8" s="1" customFormat="1" x14ac:dyDescent="0.2">
      <c r="A12" s="10">
        <v>43939</v>
      </c>
      <c r="B12" s="50">
        <v>2317759</v>
      </c>
      <c r="C12" s="50">
        <v>159510</v>
      </c>
      <c r="D12" s="50">
        <v>592319</v>
      </c>
      <c r="E12" s="74">
        <f t="shared" ref="E12" si="40">B12-C12-D12</f>
        <v>1565930</v>
      </c>
      <c r="F12" s="75">
        <f t="shared" ref="F12" si="41">SUM(E12/B12)</f>
        <v>0.6756224439210462</v>
      </c>
      <c r="G12" s="76">
        <f t="shared" ref="G12" si="42">C12/B12*100</f>
        <v>6.8820787666017038</v>
      </c>
      <c r="H12" s="77">
        <f t="shared" ref="H12" si="43">100-G12</f>
        <v>93.117921233398292</v>
      </c>
    </row>
    <row r="13" spans="1:8" s="1" customFormat="1" x14ac:dyDescent="0.2">
      <c r="A13" s="10">
        <v>43938</v>
      </c>
      <c r="B13" s="50">
        <v>2240191</v>
      </c>
      <c r="C13" s="50">
        <v>153822</v>
      </c>
      <c r="D13" s="50">
        <v>568343</v>
      </c>
      <c r="E13" s="74">
        <f t="shared" ref="E13" si="44">B13-C13-D13</f>
        <v>1518026</v>
      </c>
      <c r="F13" s="75">
        <f t="shared" ref="F13" si="45">SUM(E13/B13)</f>
        <v>0.67763239830889421</v>
      </c>
      <c r="G13" s="76">
        <f t="shared" ref="G13" si="46">C13/B13*100</f>
        <v>6.8664680824090443</v>
      </c>
      <c r="H13" s="77">
        <f t="shared" ref="H13" si="47">100-G13</f>
        <v>93.133531917590958</v>
      </c>
    </row>
    <row r="14" spans="1:8" s="1" customFormat="1" x14ac:dyDescent="0.2">
      <c r="A14" s="10">
        <v>43937</v>
      </c>
      <c r="B14" s="50">
        <v>2152647</v>
      </c>
      <c r="C14" s="50">
        <v>143802</v>
      </c>
      <c r="D14" s="50">
        <v>542107</v>
      </c>
      <c r="E14" s="74">
        <f t="shared" ref="E14" si="48">B14-C14-D14</f>
        <v>1466738</v>
      </c>
      <c r="F14" s="75">
        <f t="shared" ref="F14" si="49">SUM(E14/B14)</f>
        <v>0.68136484988017076</v>
      </c>
      <c r="G14" s="76">
        <f t="shared" ref="G14" si="50">C14/B14*100</f>
        <v>6.6802406525547378</v>
      </c>
      <c r="H14" s="77">
        <f t="shared" ref="H14" si="51">100-G14</f>
        <v>93.319759347445256</v>
      </c>
    </row>
    <row r="15" spans="1:8" s="1" customFormat="1" x14ac:dyDescent="0.2">
      <c r="A15" s="10">
        <v>43936</v>
      </c>
      <c r="B15" s="50">
        <v>2056055</v>
      </c>
      <c r="C15" s="50">
        <v>134178</v>
      </c>
      <c r="D15" s="50">
        <v>511019</v>
      </c>
      <c r="E15" s="74">
        <f t="shared" ref="E15" si="52">B15-C15-D15</f>
        <v>1410858</v>
      </c>
      <c r="F15" s="75">
        <f t="shared" ref="F15" si="53">SUM(E15/B15)</f>
        <v>0.68619662411754545</v>
      </c>
      <c r="G15" s="76">
        <f t="shared" ref="G15" si="54">C15/B15*100</f>
        <v>6.5259927385210998</v>
      </c>
      <c r="H15" s="77">
        <f t="shared" ref="H15" si="55">100-G15</f>
        <v>93.474007261478903</v>
      </c>
    </row>
    <row r="16" spans="1:8" s="1" customFormat="1" x14ac:dyDescent="0.2">
      <c r="A16" s="10">
        <v>43935</v>
      </c>
      <c r="B16" s="50">
        <v>1973715</v>
      </c>
      <c r="C16" s="50">
        <v>125910</v>
      </c>
      <c r="D16" s="50">
        <v>474261</v>
      </c>
      <c r="E16" s="74">
        <f t="shared" ref="E16" si="56">B16-C16-D16</f>
        <v>1373544</v>
      </c>
      <c r="F16" s="75">
        <f t="shared" ref="F16" si="57">SUM(E16/B16)</f>
        <v>0.69591810367758267</v>
      </c>
      <c r="G16" s="76">
        <f t="shared" ref="G16" si="58">C16/B16*100</f>
        <v>6.3793404822884758</v>
      </c>
      <c r="H16" s="77">
        <f t="shared" ref="H16" si="59">100-G16</f>
        <v>93.62065951771153</v>
      </c>
    </row>
    <row r="17" spans="1:8" s="1" customFormat="1" x14ac:dyDescent="0.2">
      <c r="A17" s="10">
        <v>43934</v>
      </c>
      <c r="B17" s="50">
        <v>1917320</v>
      </c>
      <c r="C17" s="50">
        <v>119483</v>
      </c>
      <c r="D17" s="50">
        <v>448655</v>
      </c>
      <c r="E17" s="74">
        <f t="shared" ref="E17" si="60">B17-C17-D17</f>
        <v>1349182</v>
      </c>
      <c r="F17" s="75">
        <f t="shared" ref="F17" si="61">SUM(E17/B17)</f>
        <v>0.70368117998038926</v>
      </c>
      <c r="G17" s="76">
        <f t="shared" ref="G17" si="62">C17/B17*100</f>
        <v>6.2317714309557095</v>
      </c>
      <c r="H17" s="77">
        <f t="shared" ref="H17" si="63">100-G17</f>
        <v>93.768228569044297</v>
      </c>
    </row>
    <row r="18" spans="1:8" s="1" customFormat="1" x14ac:dyDescent="0.2">
      <c r="A18" s="10">
        <v>43933</v>
      </c>
      <c r="B18" s="50">
        <v>1846680</v>
      </c>
      <c r="C18" s="50">
        <v>114090</v>
      </c>
      <c r="D18" s="50">
        <v>421722</v>
      </c>
      <c r="E18" s="74">
        <f t="shared" ref="E18" si="64">B18-C18-D18</f>
        <v>1310868</v>
      </c>
      <c r="F18" s="75">
        <f t="shared" ref="F18" si="65">SUM(E18/B18)</f>
        <v>0.70985119241016315</v>
      </c>
      <c r="G18" s="76">
        <f t="shared" ref="G18" si="66">C18/B18*100</f>
        <v>6.1781142374423288</v>
      </c>
      <c r="H18" s="77">
        <f t="shared" ref="H18" si="67">100-G18</f>
        <v>93.82188576255767</v>
      </c>
    </row>
    <row r="19" spans="1:8" s="1" customFormat="1" x14ac:dyDescent="0.2">
      <c r="A19" s="10">
        <v>43932</v>
      </c>
      <c r="B19" s="50">
        <v>1771514</v>
      </c>
      <c r="C19" s="50">
        <v>108503</v>
      </c>
      <c r="D19" s="50">
        <v>402110</v>
      </c>
      <c r="E19" s="74">
        <f t="shared" ref="E19" si="68">B19-C19-D19</f>
        <v>1260901</v>
      </c>
      <c r="F19" s="75">
        <f t="shared" ref="F19" si="69">SUM(E19/B19)</f>
        <v>0.71176462618980152</v>
      </c>
      <c r="G19" s="76">
        <f t="shared" ref="G19" si="70">C19/B19*100</f>
        <v>6.1248739778517134</v>
      </c>
      <c r="H19" s="77">
        <f t="shared" ref="H19" si="71">100-G19</f>
        <v>93.875126022148294</v>
      </c>
    </row>
    <row r="20" spans="1:8" s="1" customFormat="1" x14ac:dyDescent="0.2">
      <c r="A20" s="10">
        <v>43931</v>
      </c>
      <c r="B20" s="50">
        <v>1691719</v>
      </c>
      <c r="C20" s="50">
        <v>102525</v>
      </c>
      <c r="D20" s="50">
        <v>376096</v>
      </c>
      <c r="E20" s="74">
        <f t="shared" ref="E20" si="72">B20-C20-D20</f>
        <v>1213098</v>
      </c>
      <c r="F20" s="75">
        <f t="shared" ref="F20" si="73">SUM(E20/B20)</f>
        <v>0.71708008244868093</v>
      </c>
      <c r="G20" s="76">
        <f t="shared" ref="G20" si="74">C20/B20*100</f>
        <v>6.0604036485964867</v>
      </c>
      <c r="H20" s="77">
        <f t="shared" ref="H20" si="75">100-G20</f>
        <v>93.939596351403509</v>
      </c>
    </row>
    <row r="21" spans="1:8" s="1" customFormat="1" x14ac:dyDescent="0.2">
      <c r="A21" s="10">
        <v>43930</v>
      </c>
      <c r="B21" s="50">
        <v>1595350</v>
      </c>
      <c r="C21" s="50">
        <v>95455</v>
      </c>
      <c r="D21" s="50">
        <v>353975</v>
      </c>
      <c r="E21" s="74">
        <f t="shared" ref="E21" si="76">B21-C21-D21</f>
        <v>1145920</v>
      </c>
      <c r="F21" s="75">
        <f t="shared" ref="F21" si="77">SUM(E21/B21)</f>
        <v>0.7182875231140502</v>
      </c>
      <c r="G21" s="76">
        <f t="shared" ref="G21" si="78">C21/B21*100</f>
        <v>5.9833265427649103</v>
      </c>
      <c r="H21" s="77">
        <f t="shared" ref="H21" si="79">100-G21</f>
        <v>94.016673457235086</v>
      </c>
    </row>
    <row r="22" spans="1:8" s="1" customFormat="1" x14ac:dyDescent="0.2">
      <c r="A22" s="10">
        <v>43929</v>
      </c>
      <c r="B22" s="50">
        <v>1511104</v>
      </c>
      <c r="C22" s="50">
        <v>88338</v>
      </c>
      <c r="D22" s="50">
        <v>328661</v>
      </c>
      <c r="E22" s="74">
        <f t="shared" ref="E22" si="80">B22-C22-D22</f>
        <v>1094105</v>
      </c>
      <c r="F22" s="75">
        <f t="shared" ref="F22" si="81">SUM(E22/B22)</f>
        <v>0.72404348079285075</v>
      </c>
      <c r="G22" s="76">
        <f t="shared" ref="G22" si="82">C22/B22*100</f>
        <v>5.8459245690567956</v>
      </c>
      <c r="H22" s="77">
        <f t="shared" ref="H22" si="83">100-G22</f>
        <v>94.154075430943209</v>
      </c>
    </row>
    <row r="23" spans="1:8" s="1" customFormat="1" x14ac:dyDescent="0.2">
      <c r="A23" s="10">
        <v>43928</v>
      </c>
      <c r="B23" s="50">
        <v>1426096</v>
      </c>
      <c r="C23" s="50">
        <v>81865</v>
      </c>
      <c r="D23" s="50">
        <v>300054</v>
      </c>
      <c r="E23" s="74">
        <f t="shared" ref="E23" si="84">B23-C23-D23</f>
        <v>1044177</v>
      </c>
      <c r="F23" s="75">
        <f t="shared" ref="F23" si="85">SUM(E23/B23)</f>
        <v>0.73219264341250523</v>
      </c>
      <c r="G23" s="76">
        <f t="shared" ref="G23" si="86">C23/B23*100</f>
        <v>5.7404971334328128</v>
      </c>
      <c r="H23" s="77">
        <f t="shared" ref="H23" si="87">100-G23</f>
        <v>94.259502866567189</v>
      </c>
    </row>
    <row r="24" spans="1:8" s="1" customFormat="1" x14ac:dyDescent="0.2">
      <c r="A24" s="10">
        <v>43927</v>
      </c>
      <c r="B24" s="50">
        <v>1345048</v>
      </c>
      <c r="C24" s="50">
        <v>74565</v>
      </c>
      <c r="D24" s="50">
        <v>276515</v>
      </c>
      <c r="E24" s="74">
        <f t="shared" ref="E24" si="88">B24-C24-D24</f>
        <v>993968</v>
      </c>
      <c r="F24" s="75">
        <f t="shared" ref="F24" si="89">SUM(E24/B24)</f>
        <v>0.73898329278955099</v>
      </c>
      <c r="G24" s="76">
        <f t="shared" ref="G24" si="90">C24/B24*100</f>
        <v>5.5436683300521619</v>
      </c>
      <c r="H24" s="77">
        <f t="shared" ref="H24" si="91">100-G24</f>
        <v>94.456331669947843</v>
      </c>
    </row>
    <row r="25" spans="1:8" s="1" customFormat="1" x14ac:dyDescent="0.2">
      <c r="A25" s="10">
        <v>43926</v>
      </c>
      <c r="B25" s="50">
        <v>1272115</v>
      </c>
      <c r="C25" s="50">
        <v>69374</v>
      </c>
      <c r="D25" s="50">
        <v>260012</v>
      </c>
      <c r="E25" s="74">
        <f t="shared" ref="E25" si="92">B25-C25-D25</f>
        <v>942729</v>
      </c>
      <c r="F25" s="75">
        <f t="shared" ref="F25" si="93">SUM(E25/B25)</f>
        <v>0.74107215149573746</v>
      </c>
      <c r="G25" s="76">
        <f t="shared" ref="G25" si="94">C25/B25*100</f>
        <v>5.4534377788171673</v>
      </c>
      <c r="H25" s="77">
        <f t="shared" ref="H25" si="95">100-G25</f>
        <v>94.546562221182839</v>
      </c>
    </row>
    <row r="26" spans="1:8" s="1" customFormat="1" x14ac:dyDescent="0.2">
      <c r="A26" s="10">
        <v>43925</v>
      </c>
      <c r="B26" s="50">
        <v>1197405</v>
      </c>
      <c r="C26" s="50">
        <v>64606</v>
      </c>
      <c r="D26" s="50">
        <v>246152</v>
      </c>
      <c r="E26" s="74">
        <f t="shared" ref="E26" si="96">B26-C26-D26</f>
        <v>886647</v>
      </c>
      <c r="F26" s="75">
        <f t="shared" ref="F26" si="97">SUM(E26/B26)</f>
        <v>0.74047377453743723</v>
      </c>
      <c r="G26" s="76">
        <f t="shared" ref="G26" si="98">C26/B26*100</f>
        <v>5.3955011044717534</v>
      </c>
      <c r="H26" s="77">
        <f t="shared" ref="H26" si="99">100-G26</f>
        <v>94.604498895528252</v>
      </c>
    </row>
    <row r="27" spans="1:8" s="1" customFormat="1" x14ac:dyDescent="0.2">
      <c r="A27" s="10">
        <v>43924</v>
      </c>
      <c r="B27" s="50">
        <v>1095917</v>
      </c>
      <c r="C27" s="50">
        <v>58787</v>
      </c>
      <c r="D27" s="50">
        <v>225796</v>
      </c>
      <c r="E27" s="74">
        <f t="shared" ref="E27" si="100">B27-C27-D27</f>
        <v>811334</v>
      </c>
      <c r="F27" s="75">
        <f t="shared" ref="F27" si="101">SUM(E27/B27)</f>
        <v>0.74032431288135869</v>
      </c>
      <c r="G27" s="76">
        <f t="shared" ref="G27" si="102">C27/B27*100</f>
        <v>5.3641836014953688</v>
      </c>
      <c r="H27" s="77">
        <f t="shared" ref="H27" si="103">100-G27</f>
        <v>94.63581639850463</v>
      </c>
    </row>
    <row r="28" spans="1:8" s="1" customFormat="1" x14ac:dyDescent="0.2">
      <c r="A28" s="10">
        <v>43923</v>
      </c>
      <c r="B28" s="50">
        <v>1013157</v>
      </c>
      <c r="C28" s="50">
        <v>52983</v>
      </c>
      <c r="D28" s="50">
        <v>210263</v>
      </c>
      <c r="E28" s="74">
        <f t="shared" ref="E28" si="104">B28-C28-D28</f>
        <v>749911</v>
      </c>
      <c r="F28" s="75">
        <f t="shared" ref="F28" si="105">SUM(E28/B28)</f>
        <v>0.74017254976277125</v>
      </c>
      <c r="G28" s="76">
        <f t="shared" ref="G28" si="106">C28/B28*100</f>
        <v>5.2294955273466996</v>
      </c>
      <c r="H28" s="77">
        <f t="shared" ref="H28" si="107">100-G28</f>
        <v>94.7705044726533</v>
      </c>
    </row>
    <row r="29" spans="1:8" s="1" customFormat="1" x14ac:dyDescent="0.2">
      <c r="A29" s="72">
        <v>43922</v>
      </c>
      <c r="B29" s="73">
        <v>932605</v>
      </c>
      <c r="C29" s="73">
        <v>46809</v>
      </c>
      <c r="D29" s="73">
        <v>193177</v>
      </c>
      <c r="E29" s="74">
        <f t="shared" ref="E29" si="108">B29-C29-D29</f>
        <v>692619</v>
      </c>
      <c r="F29" s="75">
        <f t="shared" ref="F29" si="109">SUM(E29/B29)</f>
        <v>0.74267133459503221</v>
      </c>
      <c r="G29" s="76">
        <f t="shared" ref="G29" si="110">C29/B29*100</f>
        <v>5.0191667426187934</v>
      </c>
      <c r="H29" s="77">
        <f t="shared" ref="H29" si="111">100-G29</f>
        <v>94.980833257381207</v>
      </c>
    </row>
    <row r="30" spans="1:8" s="1" customFormat="1" x14ac:dyDescent="0.2">
      <c r="A30" s="10">
        <v>43921</v>
      </c>
      <c r="B30" s="50">
        <v>857487</v>
      </c>
      <c r="C30" s="50">
        <v>42107</v>
      </c>
      <c r="D30" s="50">
        <v>178034</v>
      </c>
      <c r="E30" s="51">
        <f t="shared" ref="E30" si="112">B30-C30-D30</f>
        <v>637346</v>
      </c>
      <c r="F30" s="8">
        <f t="shared" ref="F30" si="113">SUM(E30/B30)</f>
        <v>0.74327190966160417</v>
      </c>
      <c r="G30" s="6">
        <f t="shared" ref="G30" si="114">C30/B30*100</f>
        <v>4.910511762860545</v>
      </c>
      <c r="H30" s="4">
        <f t="shared" ref="H30" si="115">100-G30</f>
        <v>95.089488237139449</v>
      </c>
    </row>
    <row r="31" spans="1:8" s="1" customFormat="1" x14ac:dyDescent="0.2">
      <c r="A31" s="10">
        <v>43920</v>
      </c>
      <c r="B31" s="50">
        <v>782365</v>
      </c>
      <c r="C31" s="50">
        <v>37582</v>
      </c>
      <c r="D31" s="50">
        <v>164566</v>
      </c>
      <c r="E31" s="51">
        <f t="shared" ref="E31" si="116">B31-C31-D31</f>
        <v>580217</v>
      </c>
      <c r="F31" s="8">
        <f t="shared" ref="F31" si="117">SUM(E31/B31)</f>
        <v>0.7416193209052041</v>
      </c>
      <c r="G31" s="6">
        <f t="shared" ref="G31" si="118">C31/B31*100</f>
        <v>4.8036402446428452</v>
      </c>
      <c r="H31" s="4">
        <f t="shared" ref="H31" si="119">100-G31</f>
        <v>95.19635975535715</v>
      </c>
    </row>
    <row r="32" spans="1:8" s="1" customFormat="1" x14ac:dyDescent="0.2">
      <c r="A32" s="10">
        <v>43919</v>
      </c>
      <c r="B32" s="50">
        <v>720117</v>
      </c>
      <c r="C32" s="50">
        <v>33925</v>
      </c>
      <c r="D32" s="50">
        <v>149082</v>
      </c>
      <c r="E32" s="51">
        <f t="shared" ref="E32" si="120">B32-C32-D32</f>
        <v>537110</v>
      </c>
      <c r="F32" s="8">
        <f t="shared" ref="F32" si="121">SUM(E32/B32)</f>
        <v>0.74586490806355077</v>
      </c>
      <c r="G32" s="6">
        <f t="shared" ref="G32" si="122">C32/B32*100</f>
        <v>4.7110400115536777</v>
      </c>
      <c r="H32" s="4">
        <f t="shared" ref="H32" si="123">100-G32</f>
        <v>95.288959988446322</v>
      </c>
    </row>
    <row r="33" spans="1:8" s="1" customFormat="1" x14ac:dyDescent="0.2">
      <c r="A33" s="10">
        <v>43918</v>
      </c>
      <c r="B33" s="50">
        <v>660706</v>
      </c>
      <c r="C33" s="50">
        <v>30652</v>
      </c>
      <c r="D33" s="50">
        <v>139415</v>
      </c>
      <c r="E33" s="51">
        <f t="shared" ref="E33" si="124">B33-C33-D33</f>
        <v>490639</v>
      </c>
      <c r="F33" s="8">
        <f t="shared" ref="F33" si="125">SUM(E33/B33)</f>
        <v>0.74259806933795058</v>
      </c>
      <c r="G33" s="6">
        <f t="shared" ref="G33" si="126">C33/B33*100</f>
        <v>4.6392798006980414</v>
      </c>
      <c r="H33" s="4">
        <f t="shared" ref="H33" si="127">100-G33</f>
        <v>95.360720199301966</v>
      </c>
    </row>
    <row r="34" spans="1:8" s="1" customFormat="1" x14ac:dyDescent="0.2">
      <c r="A34" s="10">
        <v>43917</v>
      </c>
      <c r="B34" s="50">
        <v>593291</v>
      </c>
      <c r="C34" s="50">
        <v>27198</v>
      </c>
      <c r="D34" s="50">
        <v>130915</v>
      </c>
      <c r="E34" s="51">
        <f t="shared" ref="E34" si="128">B34-C34-D34</f>
        <v>435178</v>
      </c>
      <c r="F34" s="8">
        <f t="shared" ref="F34" si="129">SUM(E34/B34)</f>
        <v>0.7334984012904292</v>
      </c>
      <c r="G34" s="6">
        <f t="shared" ref="G34" si="130">C34/B34*100</f>
        <v>4.5842596634703714</v>
      </c>
      <c r="H34" s="4">
        <f t="shared" ref="H34" si="131">100-G34</f>
        <v>95.415740336529623</v>
      </c>
    </row>
    <row r="35" spans="1:8" s="1" customFormat="1" x14ac:dyDescent="0.2">
      <c r="A35" s="10">
        <v>43916</v>
      </c>
      <c r="B35" s="50">
        <v>529591</v>
      </c>
      <c r="C35" s="50">
        <v>23970</v>
      </c>
      <c r="D35" s="50">
        <v>122150</v>
      </c>
      <c r="E35" s="51">
        <f t="shared" ref="E35" si="132">B35-C35-D35</f>
        <v>383471</v>
      </c>
      <c r="F35" s="8">
        <f t="shared" ref="F35" si="133">SUM(E35/B35)</f>
        <v>0.72408896676869505</v>
      </c>
      <c r="G35" s="6">
        <f t="shared" ref="G35" si="134">C35/B35*100</f>
        <v>4.5261343187478635</v>
      </c>
      <c r="H35" s="4">
        <f t="shared" ref="H35" si="135">100-G35</f>
        <v>95.473865681252136</v>
      </c>
    </row>
    <row r="36" spans="1:8" s="1" customFormat="1" x14ac:dyDescent="0.2">
      <c r="A36" s="10">
        <v>43915</v>
      </c>
      <c r="B36" s="50">
        <v>467594</v>
      </c>
      <c r="C36" s="50">
        <v>21181</v>
      </c>
      <c r="D36" s="50">
        <v>113770</v>
      </c>
      <c r="E36" s="51">
        <f t="shared" ref="E36" si="136">B36-C36-D36</f>
        <v>332643</v>
      </c>
      <c r="F36" s="8">
        <f t="shared" ref="F36" si="137">SUM(E36/B36)</f>
        <v>0.71139278947120788</v>
      </c>
      <c r="G36" s="6">
        <f t="shared" ref="G36" si="138">C36/B36*100</f>
        <v>4.5297843855994735</v>
      </c>
      <c r="H36" s="4">
        <f t="shared" ref="H36" si="139">100-G36</f>
        <v>95.47021561440053</v>
      </c>
    </row>
    <row r="37" spans="1:8" s="1" customFormat="1" x14ac:dyDescent="0.2">
      <c r="A37" s="10">
        <v>43914</v>
      </c>
      <c r="B37" s="50">
        <v>417966</v>
      </c>
      <c r="C37" s="50">
        <v>18615</v>
      </c>
      <c r="D37" s="50">
        <v>107705</v>
      </c>
      <c r="E37" s="51">
        <f t="shared" ref="E37" si="140">B37-C37-D37</f>
        <v>291646</v>
      </c>
      <c r="F37" s="8">
        <f t="shared" ref="F37" si="141">SUM(E37/B37)</f>
        <v>0.69777446012355071</v>
      </c>
      <c r="G37" s="6">
        <f t="shared" ref="G37" si="142">C37/B37*100</f>
        <v>4.4537115459152172</v>
      </c>
      <c r="H37" s="4">
        <f t="shared" ref="H37" si="143">100-G37</f>
        <v>95.546288454084788</v>
      </c>
    </row>
    <row r="38" spans="1:8" s="1" customFormat="1" x14ac:dyDescent="0.2">
      <c r="A38" s="10">
        <v>43913</v>
      </c>
      <c r="B38" s="50">
        <v>336004</v>
      </c>
      <c r="C38" s="50">
        <v>14643</v>
      </c>
      <c r="D38" s="50">
        <v>98334</v>
      </c>
      <c r="E38" s="51">
        <f t="shared" ref="E38" si="144">B38-C38-D38</f>
        <v>223027</v>
      </c>
      <c r="F38" s="8">
        <f t="shared" ref="F38" si="145">SUM(E38/B38)</f>
        <v>0.66376293139367393</v>
      </c>
      <c r="G38" s="6">
        <f t="shared" ref="G38" si="146">C38/B38*100</f>
        <v>4.3579838335257914</v>
      </c>
      <c r="H38" s="4">
        <f t="shared" ref="H38" si="147">100-G38</f>
        <v>95.642016166474207</v>
      </c>
    </row>
    <row r="39" spans="1:8" s="1" customFormat="1" x14ac:dyDescent="0.2">
      <c r="A39" s="10">
        <v>43912</v>
      </c>
      <c r="B39" s="50">
        <v>335957</v>
      </c>
      <c r="C39" s="50">
        <v>14634</v>
      </c>
      <c r="D39" s="50">
        <v>97882</v>
      </c>
      <c r="E39" s="51">
        <f t="shared" ref="E39" si="148">B39-C39-D39</f>
        <v>223441</v>
      </c>
      <c r="F39" s="8">
        <f t="shared" ref="F39" si="149">SUM(E39/B39)</f>
        <v>0.6650880916307742</v>
      </c>
      <c r="G39" s="6">
        <f t="shared" ref="G39" si="150">C39/B39*100</f>
        <v>4.3559145962132062</v>
      </c>
      <c r="H39" s="4">
        <f t="shared" ref="H39" si="151">100-G39</f>
        <v>95.644085403786789</v>
      </c>
    </row>
    <row r="40" spans="1:8" s="1" customFormat="1" x14ac:dyDescent="0.2">
      <c r="A40" s="10">
        <v>43911</v>
      </c>
      <c r="B40" s="50">
        <v>304528</v>
      </c>
      <c r="C40" s="50">
        <v>12973</v>
      </c>
      <c r="D40" s="50">
        <v>91676</v>
      </c>
      <c r="E40" s="51">
        <f t="shared" ref="E40" si="152">B40-C40-D40</f>
        <v>199879</v>
      </c>
      <c r="F40" s="8">
        <f t="shared" ref="F40" si="153">SUM(E40/B40)</f>
        <v>0.65635672253454524</v>
      </c>
      <c r="G40" s="6">
        <f t="shared" ref="G40" si="154">C40/B40*100</f>
        <v>4.2600352020175487</v>
      </c>
      <c r="H40" s="4">
        <f t="shared" ref="H40" si="155">100-G40</f>
        <v>95.739964797982452</v>
      </c>
    </row>
    <row r="41" spans="1:8" s="1" customFormat="1" x14ac:dyDescent="0.2">
      <c r="A41" s="10">
        <v>43910</v>
      </c>
      <c r="B41" s="50">
        <v>272167</v>
      </c>
      <c r="C41" s="50">
        <v>11299</v>
      </c>
      <c r="D41" s="50">
        <v>87403</v>
      </c>
      <c r="E41" s="51">
        <f t="shared" ref="E41" si="156">B41-C41-D41</f>
        <v>173465</v>
      </c>
      <c r="F41" s="8">
        <f t="shared" ref="F41" si="157">SUM(E41/B41)</f>
        <v>0.63734765787182135</v>
      </c>
      <c r="G41" s="6">
        <f t="shared" ref="G41" si="158">C41/B41*100</f>
        <v>4.1514952216837457</v>
      </c>
      <c r="H41" s="4">
        <f t="shared" ref="H41" si="159">100-G41</f>
        <v>95.848504778316254</v>
      </c>
    </row>
    <row r="42" spans="1:8" s="1" customFormat="1" x14ac:dyDescent="0.2">
      <c r="A42" s="10">
        <v>43909</v>
      </c>
      <c r="B42" s="50">
        <v>242713</v>
      </c>
      <c r="C42" s="50">
        <v>9867</v>
      </c>
      <c r="D42" s="50">
        <v>84962</v>
      </c>
      <c r="E42" s="51">
        <f t="shared" ref="E42" si="160">B42-C42-D42</f>
        <v>147884</v>
      </c>
      <c r="F42" s="8">
        <f t="shared" ref="F42" si="161">SUM(E42/B42)</f>
        <v>0.60929575259668822</v>
      </c>
      <c r="G42" s="6">
        <f t="shared" ref="G42" si="162">C42/B42*100</f>
        <v>4.0652952252248538</v>
      </c>
      <c r="H42" s="4">
        <f t="shared" ref="H42" si="163">100-G42</f>
        <v>95.934704774775142</v>
      </c>
    </row>
    <row r="43" spans="1:8" s="1" customFormat="1" x14ac:dyDescent="0.2">
      <c r="A43" s="10">
        <v>43908</v>
      </c>
      <c r="B43" s="50">
        <v>214915</v>
      </c>
      <c r="C43" s="50">
        <v>8733</v>
      </c>
      <c r="D43" s="50">
        <v>83313</v>
      </c>
      <c r="E43" s="51">
        <f t="shared" ref="E43" si="164">B43-C43-D43</f>
        <v>122869</v>
      </c>
      <c r="F43" s="8">
        <f t="shared" ref="F43" si="165">SUM(E43/B43)</f>
        <v>0.57170974571342159</v>
      </c>
      <c r="G43" s="6">
        <f t="shared" ref="G43" si="166">C43/B43*100</f>
        <v>4.0634669520508107</v>
      </c>
      <c r="H43" s="4">
        <f t="shared" ref="H43" si="167">100-G43</f>
        <v>95.936533047949183</v>
      </c>
    </row>
    <row r="44" spans="1:8" s="1" customFormat="1" x14ac:dyDescent="0.2">
      <c r="A44" s="10">
        <v>43907</v>
      </c>
      <c r="B44" s="50">
        <v>197168</v>
      </c>
      <c r="C44" s="50">
        <v>7905</v>
      </c>
      <c r="D44" s="50">
        <v>80840</v>
      </c>
      <c r="E44" s="51">
        <f t="shared" ref="E44" si="168">B44-C44-D44</f>
        <v>108423</v>
      </c>
      <c r="F44" s="8">
        <f t="shared" ref="F44" si="169">SUM(E44/B44)</f>
        <v>0.54990160675160271</v>
      </c>
      <c r="G44" s="6">
        <f t="shared" ref="G44" si="170">C44/B44*100</f>
        <v>4.0092712813438283</v>
      </c>
      <c r="H44" s="4">
        <f t="shared" ref="H44" si="171">100-G44</f>
        <v>95.990728718656172</v>
      </c>
    </row>
    <row r="45" spans="1:8" s="1" customFormat="1" x14ac:dyDescent="0.2">
      <c r="A45" s="10">
        <v>43906</v>
      </c>
      <c r="B45" s="50">
        <v>181546</v>
      </c>
      <c r="C45" s="50">
        <v>7126</v>
      </c>
      <c r="D45" s="50">
        <v>78088</v>
      </c>
      <c r="E45" s="51">
        <f t="shared" ref="E45:E58" si="172">B45-C45-D45</f>
        <v>96332</v>
      </c>
      <c r="F45" s="8">
        <f t="shared" ref="F45" si="173">SUM(E45/B45)</f>
        <v>0.53062033864695446</v>
      </c>
      <c r="G45" s="6">
        <f t="shared" ref="G45" si="174">C45/B45*100</f>
        <v>3.925175988454717</v>
      </c>
      <c r="H45" s="4">
        <f t="shared" ref="H45:H65" si="175">100-G45</f>
        <v>96.074824011545289</v>
      </c>
    </row>
    <row r="46" spans="1:8" s="1" customFormat="1" x14ac:dyDescent="0.2">
      <c r="A46" s="10">
        <v>43905</v>
      </c>
      <c r="B46" s="50">
        <v>162719</v>
      </c>
      <c r="C46" s="50">
        <v>6066</v>
      </c>
      <c r="D46" s="50">
        <v>75620</v>
      </c>
      <c r="E46" s="51">
        <f t="shared" si="172"/>
        <v>81033</v>
      </c>
      <c r="F46" s="8">
        <f t="shared" ref="F46" si="176">SUM(E46/B46)</f>
        <v>0.49799347341121813</v>
      </c>
      <c r="G46" s="6">
        <f t="shared" ref="G46" si="177">C46/B46*100</f>
        <v>3.7278990160952317</v>
      </c>
      <c r="H46" s="4">
        <f t="shared" si="175"/>
        <v>96.272100983904764</v>
      </c>
    </row>
    <row r="47" spans="1:8" s="1" customFormat="1" x14ac:dyDescent="0.2">
      <c r="A47" s="10">
        <v>43904</v>
      </c>
      <c r="B47" s="50">
        <v>156099</v>
      </c>
      <c r="C47" s="50">
        <v>5819</v>
      </c>
      <c r="D47" s="50">
        <v>72624</v>
      </c>
      <c r="E47" s="51">
        <f t="shared" si="172"/>
        <v>77656</v>
      </c>
      <c r="F47" s="8">
        <f t="shared" ref="F47" si="178">SUM(E47/B47)</f>
        <v>0.49747916386395813</v>
      </c>
      <c r="G47" s="6">
        <f t="shared" ref="G47" si="179">C47/B47*100</f>
        <v>3.7277625096893638</v>
      </c>
      <c r="H47" s="4">
        <f t="shared" si="175"/>
        <v>96.27223749031063</v>
      </c>
    </row>
    <row r="48" spans="1:8" s="1" customFormat="1" x14ac:dyDescent="0.2">
      <c r="A48" s="10">
        <v>43903</v>
      </c>
      <c r="B48" s="50">
        <v>144514</v>
      </c>
      <c r="C48" s="50">
        <v>5397</v>
      </c>
      <c r="D48" s="50">
        <v>70217</v>
      </c>
      <c r="E48" s="51">
        <f t="shared" si="172"/>
        <v>68900</v>
      </c>
      <c r="F48" s="8">
        <f t="shared" ref="F48" si="180">SUM(E48/B48)</f>
        <v>0.47677041670703185</v>
      </c>
      <c r="G48" s="6">
        <f t="shared" ref="G48" si="181">C48/B48*100</f>
        <v>3.7345862684584197</v>
      </c>
      <c r="H48" s="4">
        <f t="shared" si="175"/>
        <v>96.265413731541585</v>
      </c>
    </row>
    <row r="49" spans="1:8" s="1" customFormat="1" x14ac:dyDescent="0.2">
      <c r="A49" s="10">
        <v>43902</v>
      </c>
      <c r="B49" s="50">
        <v>128343</v>
      </c>
      <c r="C49" s="50">
        <v>4720</v>
      </c>
      <c r="D49" s="50">
        <v>68324</v>
      </c>
      <c r="E49" s="51">
        <f t="shared" si="172"/>
        <v>55299</v>
      </c>
      <c r="F49" s="8">
        <f t="shared" ref="F49" si="182">SUM(E49/B49)</f>
        <v>0.43086884364554356</v>
      </c>
      <c r="G49" s="6">
        <f t="shared" ref="G49" si="183">C49/B49*100</f>
        <v>3.6776450605019364</v>
      </c>
      <c r="H49" s="4">
        <f t="shared" si="175"/>
        <v>96.322354939498069</v>
      </c>
    </row>
    <row r="50" spans="1:8" s="1" customFormat="1" x14ac:dyDescent="0.2">
      <c r="A50" s="10">
        <v>43901</v>
      </c>
      <c r="B50" s="50">
        <v>125865</v>
      </c>
      <c r="C50" s="50">
        <v>4615</v>
      </c>
      <c r="D50" s="50">
        <v>67003</v>
      </c>
      <c r="E50" s="51">
        <f t="shared" si="172"/>
        <v>54247</v>
      </c>
      <c r="F50" s="8">
        <f t="shared" ref="F50" si="184">SUM(E50/B50)</f>
        <v>0.43099352480832637</v>
      </c>
      <c r="G50" s="6">
        <f t="shared" ref="G50" si="185">C50/B50*100</f>
        <v>3.6666269415643744</v>
      </c>
      <c r="H50" s="4">
        <f t="shared" si="175"/>
        <v>96.333373058435626</v>
      </c>
    </row>
    <row r="51" spans="1:8" s="1" customFormat="1" x14ac:dyDescent="0.2">
      <c r="A51" s="10">
        <v>43900</v>
      </c>
      <c r="B51" s="50">
        <v>118582</v>
      </c>
      <c r="C51" s="50">
        <v>4262</v>
      </c>
      <c r="D51" s="50">
        <v>64404</v>
      </c>
      <c r="E51" s="51">
        <f t="shared" si="172"/>
        <v>49916</v>
      </c>
      <c r="F51" s="8">
        <f t="shared" ref="F51" si="186">SUM(E51/B51)</f>
        <v>0.42094078359278814</v>
      </c>
      <c r="G51" s="6">
        <f t="shared" ref="G51" si="187">C51/B51*100</f>
        <v>3.5941373901603955</v>
      </c>
      <c r="H51" s="4">
        <f t="shared" si="175"/>
        <v>96.405862609839602</v>
      </c>
    </row>
    <row r="52" spans="1:8" s="1" customFormat="1" x14ac:dyDescent="0.2">
      <c r="A52" s="10">
        <v>43899</v>
      </c>
      <c r="B52" s="50">
        <v>113582</v>
      </c>
      <c r="C52" s="50">
        <v>3996</v>
      </c>
      <c r="D52" s="50">
        <v>62512</v>
      </c>
      <c r="E52" s="51">
        <f t="shared" si="172"/>
        <v>47074</v>
      </c>
      <c r="F52" s="8">
        <f t="shared" ref="F52" si="188">SUM(E52/B52)</f>
        <v>0.4144494726277051</v>
      </c>
      <c r="G52" s="6">
        <f t="shared" ref="G52" si="189">C52/B52*100</f>
        <v>3.518163089221884</v>
      </c>
      <c r="H52" s="4">
        <f t="shared" si="175"/>
        <v>96.481836910778114</v>
      </c>
    </row>
    <row r="53" spans="1:8" s="1" customFormat="1" x14ac:dyDescent="0.2">
      <c r="A53" s="10">
        <v>43898</v>
      </c>
      <c r="B53" s="50">
        <v>109835</v>
      </c>
      <c r="C53" s="50">
        <v>3803</v>
      </c>
      <c r="D53" s="50">
        <v>60695</v>
      </c>
      <c r="E53" s="51">
        <f t="shared" si="172"/>
        <v>45337</v>
      </c>
      <c r="F53" s="8">
        <f t="shared" ref="F53:F54" si="190">SUM(E53/B53)</f>
        <v>0.41277370601356578</v>
      </c>
      <c r="G53" s="6">
        <f t="shared" ref="G53" si="191">C53/B53*100</f>
        <v>3.4624664269130969</v>
      </c>
      <c r="H53" s="4">
        <f t="shared" si="175"/>
        <v>96.537533573086904</v>
      </c>
    </row>
    <row r="54" spans="1:8" s="1" customFormat="1" x14ac:dyDescent="0.2">
      <c r="A54" s="10">
        <v>43897</v>
      </c>
      <c r="B54" s="50">
        <v>105836</v>
      </c>
      <c r="C54" s="50">
        <v>3558</v>
      </c>
      <c r="D54" s="50">
        <v>58359</v>
      </c>
      <c r="E54" s="51">
        <f t="shared" si="172"/>
        <v>43919</v>
      </c>
      <c r="F54" s="8">
        <f t="shared" si="190"/>
        <v>0.41497222117237992</v>
      </c>
      <c r="G54" s="6">
        <f t="shared" ref="G54" si="192">C54/B54*100</f>
        <v>3.3618050568804563</v>
      </c>
      <c r="H54" s="4">
        <f t="shared" si="175"/>
        <v>96.638194943119544</v>
      </c>
    </row>
    <row r="55" spans="1:8" s="1" customFormat="1" x14ac:dyDescent="0.2">
      <c r="A55" s="10">
        <v>43896</v>
      </c>
      <c r="B55" s="50">
        <v>101800</v>
      </c>
      <c r="C55" s="50">
        <v>3460</v>
      </c>
      <c r="D55" s="50">
        <v>55866</v>
      </c>
      <c r="E55" s="51">
        <f t="shared" si="172"/>
        <v>42474</v>
      </c>
      <c r="F55" s="8">
        <f t="shared" ref="F55" si="193">SUM(E55/B55)</f>
        <v>0.41722986247544203</v>
      </c>
      <c r="G55" s="6">
        <f t="shared" ref="G55" si="194">C55/B55*100</f>
        <v>3.398821218074656</v>
      </c>
      <c r="H55" s="4">
        <f t="shared" si="175"/>
        <v>96.601178781925341</v>
      </c>
    </row>
    <row r="56" spans="1:8" s="1" customFormat="1" x14ac:dyDescent="0.2">
      <c r="A56" s="10">
        <v>43895</v>
      </c>
      <c r="B56" s="50">
        <v>97886</v>
      </c>
      <c r="C56" s="50">
        <v>3348</v>
      </c>
      <c r="D56" s="50">
        <v>53797</v>
      </c>
      <c r="E56" s="51">
        <f t="shared" si="172"/>
        <v>40741</v>
      </c>
      <c r="F56" s="8">
        <f t="shared" ref="F56" si="195">SUM(E56/B56)</f>
        <v>0.41620865087959463</v>
      </c>
      <c r="G56" s="6">
        <f t="shared" ref="G56" si="196">C56/B56*100</f>
        <v>3.4203052530494658</v>
      </c>
      <c r="H56" s="4">
        <f t="shared" si="175"/>
        <v>96.579694746950537</v>
      </c>
    </row>
    <row r="57" spans="1:8" x14ac:dyDescent="0.2">
      <c r="A57" s="5">
        <v>43894</v>
      </c>
      <c r="B57" s="51">
        <v>95124</v>
      </c>
      <c r="C57" s="51">
        <v>3254</v>
      </c>
      <c r="D57" s="51">
        <v>51171</v>
      </c>
      <c r="E57" s="51">
        <f t="shared" si="172"/>
        <v>40699</v>
      </c>
      <c r="F57" s="8">
        <f t="shared" ref="F57:F99" si="197">SUM(E57/B57)</f>
        <v>0.42785206677599763</v>
      </c>
      <c r="G57" s="6">
        <f t="shared" ref="G57:G99" si="198">C57/B57*100</f>
        <v>3.4207981161431396</v>
      </c>
      <c r="H57" s="4">
        <f t="shared" si="175"/>
        <v>96.579201883856854</v>
      </c>
    </row>
    <row r="58" spans="1:8" x14ac:dyDescent="0.2">
      <c r="A58" s="5">
        <v>43893</v>
      </c>
      <c r="B58" s="51">
        <v>92844</v>
      </c>
      <c r="C58" s="51">
        <v>3160</v>
      </c>
      <c r="D58" s="51">
        <v>48229</v>
      </c>
      <c r="E58" s="51">
        <f t="shared" si="172"/>
        <v>41455</v>
      </c>
      <c r="F58" s="8">
        <f t="shared" si="197"/>
        <v>0.44650165869630781</v>
      </c>
      <c r="G58" s="6">
        <f t="shared" si="198"/>
        <v>3.4035586575330665</v>
      </c>
      <c r="H58" s="4">
        <f t="shared" si="175"/>
        <v>96.596441342466932</v>
      </c>
    </row>
    <row r="59" spans="1:8" x14ac:dyDescent="0.2">
      <c r="A59" s="5">
        <v>43892</v>
      </c>
      <c r="B59" s="51">
        <v>90309</v>
      </c>
      <c r="C59" s="51">
        <v>3085</v>
      </c>
      <c r="D59" s="51">
        <v>45602</v>
      </c>
      <c r="E59" s="51">
        <f t="shared" ref="E59:E98" si="199">B59-C59-D59</f>
        <v>41622</v>
      </c>
      <c r="F59" s="7">
        <f t="shared" si="197"/>
        <v>0.46088429724612162</v>
      </c>
      <c r="G59" s="6">
        <f t="shared" si="198"/>
        <v>3.4160493417045918</v>
      </c>
      <c r="H59" s="4">
        <f t="shared" si="175"/>
        <v>96.583950658295407</v>
      </c>
    </row>
    <row r="60" spans="1:8" x14ac:dyDescent="0.2">
      <c r="A60" s="5">
        <v>43891</v>
      </c>
      <c r="B60" s="51">
        <v>88371</v>
      </c>
      <c r="C60" s="51">
        <v>2996</v>
      </c>
      <c r="D60" s="51">
        <v>42716</v>
      </c>
      <c r="E60" s="51">
        <f t="shared" si="199"/>
        <v>42659</v>
      </c>
      <c r="F60" s="7">
        <f t="shared" si="197"/>
        <v>0.48272623371920653</v>
      </c>
      <c r="G60" s="4">
        <f t="shared" si="198"/>
        <v>3.3902524583856697</v>
      </c>
      <c r="H60" s="4">
        <f t="shared" si="175"/>
        <v>96.609747541614325</v>
      </c>
    </row>
    <row r="61" spans="1:8" x14ac:dyDescent="0.2">
      <c r="A61" s="5">
        <v>43890</v>
      </c>
      <c r="B61" s="51">
        <v>86013</v>
      </c>
      <c r="C61" s="51">
        <v>2941</v>
      </c>
      <c r="D61" s="51">
        <v>42716</v>
      </c>
      <c r="E61" s="51">
        <f t="shared" si="199"/>
        <v>40356</v>
      </c>
      <c r="F61" s="7">
        <f t="shared" si="197"/>
        <v>0.46918489065606361</v>
      </c>
      <c r="G61" s="4">
        <f t="shared" si="198"/>
        <v>3.4192505784009395</v>
      </c>
      <c r="H61" s="4">
        <f t="shared" si="175"/>
        <v>96.580749421599066</v>
      </c>
    </row>
    <row r="62" spans="1:8" x14ac:dyDescent="0.2">
      <c r="A62" s="5">
        <v>43889</v>
      </c>
      <c r="B62" s="51">
        <v>84124</v>
      </c>
      <c r="C62" s="51">
        <v>3872</v>
      </c>
      <c r="D62" s="51">
        <v>36711</v>
      </c>
      <c r="E62" s="51">
        <f t="shared" si="199"/>
        <v>43541</v>
      </c>
      <c r="F62" s="7">
        <f t="shared" si="197"/>
        <v>0.51758118967238842</v>
      </c>
      <c r="G62" s="4">
        <f t="shared" si="198"/>
        <v>4.6027293043602295</v>
      </c>
      <c r="H62" s="4">
        <f t="shared" si="175"/>
        <v>95.397270695639776</v>
      </c>
    </row>
    <row r="63" spans="1:8" x14ac:dyDescent="0.2">
      <c r="A63" s="5">
        <v>43888</v>
      </c>
      <c r="B63" s="51">
        <v>82756</v>
      </c>
      <c r="C63" s="51">
        <v>2814</v>
      </c>
      <c r="D63" s="51">
        <v>33277</v>
      </c>
      <c r="E63" s="51">
        <f t="shared" si="199"/>
        <v>46665</v>
      </c>
      <c r="F63" s="7">
        <f t="shared" si="197"/>
        <v>0.56388660640920296</v>
      </c>
      <c r="G63" s="4">
        <f t="shared" si="198"/>
        <v>3.4003576779931364</v>
      </c>
      <c r="H63" s="4">
        <f t="shared" si="175"/>
        <v>96.599642322006858</v>
      </c>
    </row>
    <row r="64" spans="1:8" x14ac:dyDescent="0.2">
      <c r="A64" s="5">
        <v>43887</v>
      </c>
      <c r="B64" s="51">
        <v>81397</v>
      </c>
      <c r="C64" s="51">
        <v>2770</v>
      </c>
      <c r="D64" s="51">
        <v>30384</v>
      </c>
      <c r="E64" s="51">
        <f t="shared" si="199"/>
        <v>48243</v>
      </c>
      <c r="F64" s="7">
        <f t="shared" si="197"/>
        <v>0.59268769119255005</v>
      </c>
      <c r="G64" s="4">
        <f t="shared" si="198"/>
        <v>3.4030738233595836</v>
      </c>
      <c r="H64" s="4">
        <f t="shared" si="175"/>
        <v>96.596926176640423</v>
      </c>
    </row>
    <row r="65" spans="1:8" x14ac:dyDescent="0.2">
      <c r="A65" s="5">
        <v>43886</v>
      </c>
      <c r="B65" s="51">
        <v>80415</v>
      </c>
      <c r="C65" s="51">
        <v>2708</v>
      </c>
      <c r="D65" s="51">
        <v>27905</v>
      </c>
      <c r="E65" s="51">
        <f t="shared" si="199"/>
        <v>49802</v>
      </c>
      <c r="F65" s="7">
        <f t="shared" si="197"/>
        <v>0.61931231735372749</v>
      </c>
      <c r="G65" s="4">
        <f t="shared" si="198"/>
        <v>3.3675309332835912</v>
      </c>
      <c r="H65" s="4">
        <f t="shared" si="175"/>
        <v>96.632469066716411</v>
      </c>
    </row>
    <row r="66" spans="1:8" x14ac:dyDescent="0.2">
      <c r="A66" s="5">
        <v>43885</v>
      </c>
      <c r="B66" s="51">
        <v>79570</v>
      </c>
      <c r="C66" s="51">
        <v>2629</v>
      </c>
      <c r="D66" s="51">
        <v>25227</v>
      </c>
      <c r="E66" s="51">
        <f t="shared" si="199"/>
        <v>51714</v>
      </c>
      <c r="F66" s="7">
        <f t="shared" si="197"/>
        <v>0.64991831092120145</v>
      </c>
      <c r="G66" s="4">
        <f t="shared" si="198"/>
        <v>3.3040090486364209</v>
      </c>
      <c r="H66" s="4">
        <f t="shared" ref="H66:H99" si="200">100-G66</f>
        <v>96.695990951363584</v>
      </c>
    </row>
    <row r="67" spans="1:8" x14ac:dyDescent="0.2">
      <c r="A67" s="5">
        <v>43884</v>
      </c>
      <c r="B67" s="51">
        <v>78985</v>
      </c>
      <c r="C67" s="51">
        <v>2469</v>
      </c>
      <c r="D67" s="51">
        <v>23394</v>
      </c>
      <c r="E67" s="51">
        <f t="shared" si="199"/>
        <v>53122</v>
      </c>
      <c r="F67" s="7">
        <f t="shared" si="197"/>
        <v>0.67255808064822431</v>
      </c>
      <c r="G67" s="4">
        <f t="shared" si="198"/>
        <v>3.1259099829081469</v>
      </c>
      <c r="H67" s="4">
        <f t="shared" si="200"/>
        <v>96.874090017091859</v>
      </c>
    </row>
    <row r="68" spans="1:8" x14ac:dyDescent="0.2">
      <c r="A68" s="5">
        <v>43883</v>
      </c>
      <c r="B68" s="51">
        <v>78599</v>
      </c>
      <c r="C68" s="51">
        <v>2458</v>
      </c>
      <c r="D68" s="51">
        <v>22886</v>
      </c>
      <c r="E68" s="51">
        <f t="shared" si="199"/>
        <v>53255</v>
      </c>
      <c r="F68" s="7">
        <f t="shared" si="197"/>
        <v>0.67755314953116452</v>
      </c>
      <c r="G68" s="4">
        <f t="shared" si="198"/>
        <v>3.1272662502067456</v>
      </c>
      <c r="H68" s="4">
        <f t="shared" si="200"/>
        <v>96.872733749793255</v>
      </c>
    </row>
    <row r="69" spans="1:8" x14ac:dyDescent="0.2">
      <c r="A69" s="5">
        <v>43882</v>
      </c>
      <c r="B69" s="51">
        <v>76843</v>
      </c>
      <c r="C69" s="51">
        <v>2251</v>
      </c>
      <c r="D69" s="51">
        <v>18890</v>
      </c>
      <c r="E69" s="51">
        <f t="shared" si="199"/>
        <v>55702</v>
      </c>
      <c r="F69" s="7">
        <f t="shared" si="197"/>
        <v>0.72488060070533422</v>
      </c>
      <c r="G69" s="4">
        <f t="shared" si="198"/>
        <v>2.9293494527803441</v>
      </c>
      <c r="H69" s="4">
        <f t="shared" si="200"/>
        <v>97.070650547219657</v>
      </c>
    </row>
    <row r="70" spans="1:8" x14ac:dyDescent="0.2">
      <c r="A70" s="5">
        <v>43881</v>
      </c>
      <c r="B70" s="51">
        <v>76199</v>
      </c>
      <c r="C70" s="51">
        <v>2247</v>
      </c>
      <c r="D70" s="51">
        <v>18177</v>
      </c>
      <c r="E70" s="51">
        <f t="shared" si="199"/>
        <v>55775</v>
      </c>
      <c r="F70" s="7">
        <f t="shared" si="197"/>
        <v>0.73196498641714458</v>
      </c>
      <c r="G70" s="4">
        <f t="shared" si="198"/>
        <v>2.9488575965563855</v>
      </c>
      <c r="H70" s="4">
        <f t="shared" si="200"/>
        <v>97.05114240344362</v>
      </c>
    </row>
    <row r="71" spans="1:8" x14ac:dyDescent="0.2">
      <c r="A71" s="5">
        <v>43880</v>
      </c>
      <c r="B71" s="51">
        <v>75641</v>
      </c>
      <c r="C71" s="51">
        <v>2122</v>
      </c>
      <c r="D71" s="51">
        <v>16121</v>
      </c>
      <c r="E71" s="51">
        <f t="shared" si="199"/>
        <v>57398</v>
      </c>
      <c r="F71" s="7">
        <f t="shared" si="197"/>
        <v>0.75882127417670309</v>
      </c>
      <c r="G71" s="4">
        <f t="shared" si="198"/>
        <v>2.8053568831718247</v>
      </c>
      <c r="H71" s="4">
        <f t="shared" si="200"/>
        <v>97.194643116828175</v>
      </c>
    </row>
    <row r="72" spans="1:8" x14ac:dyDescent="0.2">
      <c r="A72" s="5">
        <v>43879</v>
      </c>
      <c r="B72" s="51">
        <v>75138</v>
      </c>
      <c r="C72" s="51">
        <v>2007</v>
      </c>
      <c r="D72" s="51">
        <v>14352</v>
      </c>
      <c r="E72" s="51">
        <f t="shared" si="199"/>
        <v>58779</v>
      </c>
      <c r="F72" s="7">
        <f t="shared" si="197"/>
        <v>0.78228060368921182</v>
      </c>
      <c r="G72" s="4">
        <f t="shared" si="198"/>
        <v>2.6710852032260637</v>
      </c>
      <c r="H72" s="4">
        <f t="shared" si="200"/>
        <v>97.32891479677393</v>
      </c>
    </row>
    <row r="73" spans="1:8" x14ac:dyDescent="0.2">
      <c r="A73" s="5">
        <v>43878</v>
      </c>
      <c r="B73" s="51">
        <v>73260</v>
      </c>
      <c r="C73" s="51">
        <v>1868</v>
      </c>
      <c r="D73" s="51">
        <v>12583</v>
      </c>
      <c r="E73" s="51">
        <f t="shared" si="199"/>
        <v>58809</v>
      </c>
      <c r="F73" s="7">
        <f t="shared" si="197"/>
        <v>0.80274365274365278</v>
      </c>
      <c r="G73" s="4">
        <f t="shared" si="198"/>
        <v>2.54982254982255</v>
      </c>
      <c r="H73" s="4">
        <f t="shared" si="200"/>
        <v>97.450177450177449</v>
      </c>
    </row>
    <row r="74" spans="1:8" x14ac:dyDescent="0.2">
      <c r="A74" s="5">
        <v>43877</v>
      </c>
      <c r="B74" s="51">
        <v>71226</v>
      </c>
      <c r="C74" s="51">
        <v>1770</v>
      </c>
      <c r="D74" s="51">
        <v>10865</v>
      </c>
      <c r="E74" s="51">
        <f t="shared" si="199"/>
        <v>58591</v>
      </c>
      <c r="F74" s="7">
        <f t="shared" si="197"/>
        <v>0.82260691320585178</v>
      </c>
      <c r="G74" s="4">
        <f t="shared" si="198"/>
        <v>2.4850475949793616</v>
      </c>
      <c r="H74" s="4">
        <f t="shared" si="200"/>
        <v>97.514952405020637</v>
      </c>
    </row>
    <row r="75" spans="1:8" x14ac:dyDescent="0.2">
      <c r="A75" s="5">
        <v>43876</v>
      </c>
      <c r="B75" s="51">
        <v>69032</v>
      </c>
      <c r="C75" s="51">
        <v>1666</v>
      </c>
      <c r="D75" s="51">
        <v>9395</v>
      </c>
      <c r="E75" s="51">
        <f t="shared" si="199"/>
        <v>57971</v>
      </c>
      <c r="F75" s="7">
        <f t="shared" si="197"/>
        <v>0.83976996175686636</v>
      </c>
      <c r="G75" s="4">
        <f t="shared" si="198"/>
        <v>2.4133735079383474</v>
      </c>
      <c r="H75" s="4">
        <f t="shared" si="200"/>
        <v>97.586626492061654</v>
      </c>
    </row>
    <row r="76" spans="1:8" x14ac:dyDescent="0.2">
      <c r="A76" s="5">
        <v>43875</v>
      </c>
      <c r="B76" s="51">
        <v>66887</v>
      </c>
      <c r="C76" s="51">
        <v>1523</v>
      </c>
      <c r="D76" s="51">
        <v>8058</v>
      </c>
      <c r="E76" s="51">
        <f t="shared" si="199"/>
        <v>57306</v>
      </c>
      <c r="F76" s="7">
        <f t="shared" si="197"/>
        <v>0.85675841344356896</v>
      </c>
      <c r="G76" s="4">
        <f t="shared" si="198"/>
        <v>2.2769745989504688</v>
      </c>
      <c r="H76" s="4">
        <f t="shared" si="200"/>
        <v>97.723025401049526</v>
      </c>
    </row>
    <row r="77" spans="1:8" x14ac:dyDescent="0.2">
      <c r="A77" s="5">
        <v>43874</v>
      </c>
      <c r="B77" s="51">
        <v>60370</v>
      </c>
      <c r="C77" s="51">
        <v>1371</v>
      </c>
      <c r="D77" s="51">
        <v>6295</v>
      </c>
      <c r="E77" s="51">
        <f t="shared" si="199"/>
        <v>52704</v>
      </c>
      <c r="F77" s="7">
        <f t="shared" si="197"/>
        <v>0.87301639887361271</v>
      </c>
      <c r="G77" s="4">
        <f t="shared" si="198"/>
        <v>2.2709955275799238</v>
      </c>
      <c r="H77" s="4">
        <f t="shared" si="200"/>
        <v>97.729004472420073</v>
      </c>
    </row>
    <row r="78" spans="1:8" x14ac:dyDescent="0.2">
      <c r="A78" s="5">
        <v>43873</v>
      </c>
      <c r="B78" s="51">
        <v>45222</v>
      </c>
      <c r="C78" s="51">
        <v>1118</v>
      </c>
      <c r="D78" s="51">
        <v>5150</v>
      </c>
      <c r="E78" s="51">
        <f t="shared" si="199"/>
        <v>38954</v>
      </c>
      <c r="F78" s="7">
        <f t="shared" si="197"/>
        <v>0.86139489628941668</v>
      </c>
      <c r="G78" s="4">
        <f t="shared" si="198"/>
        <v>2.4722480208747957</v>
      </c>
      <c r="H78" s="4">
        <f t="shared" si="200"/>
        <v>97.527751979125199</v>
      </c>
    </row>
    <row r="79" spans="1:8" x14ac:dyDescent="0.2">
      <c r="A79" s="5">
        <v>43872</v>
      </c>
      <c r="B79" s="51">
        <v>44803</v>
      </c>
      <c r="C79" s="51">
        <v>1113</v>
      </c>
      <c r="D79" s="51">
        <v>4683</v>
      </c>
      <c r="E79" s="51">
        <f t="shared" si="199"/>
        <v>39007</v>
      </c>
      <c r="F79" s="7">
        <f t="shared" si="197"/>
        <v>0.87063366292435773</v>
      </c>
      <c r="G79" s="4">
        <f t="shared" si="198"/>
        <v>2.4842086467424056</v>
      </c>
      <c r="H79" s="4">
        <f t="shared" si="200"/>
        <v>97.515791353257598</v>
      </c>
    </row>
    <row r="80" spans="1:8" x14ac:dyDescent="0.2">
      <c r="A80" s="5">
        <v>43871</v>
      </c>
      <c r="B80" s="51">
        <v>42763</v>
      </c>
      <c r="C80" s="51">
        <v>1013</v>
      </c>
      <c r="D80" s="51">
        <v>3946</v>
      </c>
      <c r="E80" s="51">
        <f t="shared" si="199"/>
        <v>37804</v>
      </c>
      <c r="F80" s="7">
        <f t="shared" si="197"/>
        <v>0.88403526413020606</v>
      </c>
      <c r="G80" s="4">
        <f t="shared" si="198"/>
        <v>2.368870285059514</v>
      </c>
      <c r="H80" s="4">
        <f t="shared" si="200"/>
        <v>97.631129714940485</v>
      </c>
    </row>
    <row r="81" spans="1:8" x14ac:dyDescent="0.2">
      <c r="A81" s="5">
        <v>43870</v>
      </c>
      <c r="B81" s="51">
        <v>40151</v>
      </c>
      <c r="C81" s="51">
        <v>906</v>
      </c>
      <c r="D81" s="51">
        <v>3244</v>
      </c>
      <c r="E81" s="51">
        <f t="shared" ref="E81" si="201">B81-C81-D81</f>
        <v>36001</v>
      </c>
      <c r="F81" s="7">
        <f t="shared" si="197"/>
        <v>0.89664018330801221</v>
      </c>
      <c r="G81" s="4">
        <f t="shared" si="198"/>
        <v>2.2564817812756841</v>
      </c>
      <c r="H81" s="4">
        <f t="shared" si="200"/>
        <v>97.743518218724319</v>
      </c>
    </row>
    <row r="82" spans="1:8" x14ac:dyDescent="0.2">
      <c r="A82" s="5">
        <v>43869</v>
      </c>
      <c r="B82" s="51">
        <v>37121</v>
      </c>
      <c r="C82" s="51">
        <v>806</v>
      </c>
      <c r="D82" s="51">
        <v>2616</v>
      </c>
      <c r="E82" s="51">
        <f t="shared" si="199"/>
        <v>33699</v>
      </c>
      <c r="F82" s="7">
        <f t="shared" si="197"/>
        <v>0.9078149834325584</v>
      </c>
      <c r="G82" s="4">
        <f t="shared" si="198"/>
        <v>2.1712777134236685</v>
      </c>
      <c r="H82" s="4">
        <f t="shared" si="200"/>
        <v>97.828722286576337</v>
      </c>
    </row>
    <row r="83" spans="1:8" x14ac:dyDescent="0.2">
      <c r="A83" s="5">
        <v>43868</v>
      </c>
      <c r="B83" s="51">
        <v>34392</v>
      </c>
      <c r="C83" s="51">
        <v>719</v>
      </c>
      <c r="D83" s="51">
        <v>2011</v>
      </c>
      <c r="E83" s="51">
        <f t="shared" si="199"/>
        <v>31662</v>
      </c>
      <c r="F83" s="7">
        <f t="shared" si="197"/>
        <v>0.92062107466852761</v>
      </c>
      <c r="G83" s="4">
        <f t="shared" si="198"/>
        <v>2.0906024656896953</v>
      </c>
      <c r="H83" s="4">
        <f t="shared" si="200"/>
        <v>97.909397534310301</v>
      </c>
    </row>
    <row r="84" spans="1:8" x14ac:dyDescent="0.2">
      <c r="A84" s="5">
        <v>43867</v>
      </c>
      <c r="B84" s="51">
        <v>30818</v>
      </c>
      <c r="C84" s="51">
        <v>634</v>
      </c>
      <c r="D84" s="51">
        <v>1487</v>
      </c>
      <c r="E84" s="51">
        <f t="shared" ref="E84" si="202">B84-C84-D84</f>
        <v>28697</v>
      </c>
      <c r="F84" s="7">
        <f t="shared" si="197"/>
        <v>0.93117658511259649</v>
      </c>
      <c r="G84" s="4">
        <f t="shared" si="198"/>
        <v>2.0572392757479392</v>
      </c>
      <c r="H84" s="4">
        <f t="shared" si="200"/>
        <v>97.942760724252054</v>
      </c>
    </row>
    <row r="85" spans="1:8" x14ac:dyDescent="0.2">
      <c r="A85" s="5">
        <v>43866</v>
      </c>
      <c r="B85" s="51">
        <v>27636</v>
      </c>
      <c r="C85" s="51">
        <v>564</v>
      </c>
      <c r="D85" s="51">
        <v>1124</v>
      </c>
      <c r="E85" s="51">
        <f t="shared" si="199"/>
        <v>25948</v>
      </c>
      <c r="F85" s="7">
        <f t="shared" si="197"/>
        <v>0.93892024895064408</v>
      </c>
      <c r="G85" s="4">
        <f t="shared" si="198"/>
        <v>2.0408163265306123</v>
      </c>
      <c r="H85" s="4">
        <f t="shared" si="200"/>
        <v>97.959183673469383</v>
      </c>
    </row>
    <row r="86" spans="1:8" x14ac:dyDescent="0.2">
      <c r="A86" s="5">
        <v>43865</v>
      </c>
      <c r="B86" s="51">
        <v>23892</v>
      </c>
      <c r="C86" s="51">
        <v>492</v>
      </c>
      <c r="D86" s="51">
        <v>852</v>
      </c>
      <c r="E86" s="51">
        <f t="shared" si="199"/>
        <v>22548</v>
      </c>
      <c r="F86" s="7">
        <f t="shared" si="197"/>
        <v>0.94374686087393267</v>
      </c>
      <c r="G86" s="4">
        <f t="shared" si="198"/>
        <v>2.0592667001506779</v>
      </c>
      <c r="H86" s="4">
        <f t="shared" si="200"/>
        <v>97.940733299849327</v>
      </c>
    </row>
    <row r="87" spans="1:8" x14ac:dyDescent="0.2">
      <c r="A87" s="5">
        <v>43864</v>
      </c>
      <c r="B87" s="51">
        <v>19881</v>
      </c>
      <c r="C87" s="51">
        <v>426</v>
      </c>
      <c r="D87" s="51">
        <v>623</v>
      </c>
      <c r="E87" s="51">
        <f t="shared" si="199"/>
        <v>18832</v>
      </c>
      <c r="F87" s="7">
        <f t="shared" si="197"/>
        <v>0.94723605452442028</v>
      </c>
      <c r="G87" s="4">
        <f t="shared" si="198"/>
        <v>2.142749358684171</v>
      </c>
      <c r="H87" s="4">
        <f t="shared" si="200"/>
        <v>97.857250641315829</v>
      </c>
    </row>
    <row r="88" spans="1:8" x14ac:dyDescent="0.2">
      <c r="A88" s="5">
        <v>43863</v>
      </c>
      <c r="B88" s="51">
        <v>16787</v>
      </c>
      <c r="C88" s="51">
        <v>362</v>
      </c>
      <c r="D88" s="51">
        <v>472</v>
      </c>
      <c r="E88" s="51">
        <f t="shared" ref="E88" si="203">B88-C88-D88</f>
        <v>15953</v>
      </c>
      <c r="F88" s="7">
        <f t="shared" si="197"/>
        <v>0.9503186989932686</v>
      </c>
      <c r="G88" s="4">
        <f t="shared" si="198"/>
        <v>2.1564305712753917</v>
      </c>
      <c r="H88" s="4">
        <f t="shared" si="200"/>
        <v>97.843569428724606</v>
      </c>
    </row>
    <row r="89" spans="1:8" x14ac:dyDescent="0.2">
      <c r="A89" s="5">
        <v>43862</v>
      </c>
      <c r="B89" s="51">
        <v>12038</v>
      </c>
      <c r="C89" s="51">
        <v>259</v>
      </c>
      <c r="D89" s="51">
        <v>284</v>
      </c>
      <c r="E89" s="51">
        <f t="shared" si="199"/>
        <v>11495</v>
      </c>
      <c r="F89" s="7">
        <f t="shared" si="197"/>
        <v>0.95489283934208335</v>
      </c>
      <c r="G89" s="4">
        <f t="shared" si="198"/>
        <v>2.1515201860774216</v>
      </c>
      <c r="H89" s="4">
        <f t="shared" si="200"/>
        <v>97.84847981392258</v>
      </c>
    </row>
    <row r="90" spans="1:8" x14ac:dyDescent="0.2">
      <c r="A90" s="5">
        <v>43861</v>
      </c>
      <c r="B90" s="51">
        <v>9925</v>
      </c>
      <c r="C90" s="51">
        <v>213</v>
      </c>
      <c r="D90" s="51">
        <v>222</v>
      </c>
      <c r="E90" s="51">
        <f t="shared" si="199"/>
        <v>9490</v>
      </c>
      <c r="F90" s="7">
        <f t="shared" si="197"/>
        <v>0.95617128463476075</v>
      </c>
      <c r="G90" s="4">
        <f t="shared" si="198"/>
        <v>2.1460957178841311</v>
      </c>
      <c r="H90" s="4">
        <f t="shared" si="200"/>
        <v>97.853904282115863</v>
      </c>
    </row>
    <row r="91" spans="1:8" x14ac:dyDescent="0.2">
      <c r="A91" s="5">
        <v>43860</v>
      </c>
      <c r="B91" s="51">
        <v>8235</v>
      </c>
      <c r="C91" s="51">
        <v>171</v>
      </c>
      <c r="D91" s="51">
        <v>143</v>
      </c>
      <c r="E91" s="51">
        <f t="shared" si="199"/>
        <v>7921</v>
      </c>
      <c r="F91" s="7">
        <f t="shared" si="197"/>
        <v>0.96187006678809961</v>
      </c>
      <c r="G91" s="4">
        <f t="shared" si="198"/>
        <v>2.0765027322404372</v>
      </c>
      <c r="H91" s="4">
        <f t="shared" si="200"/>
        <v>97.923497267759558</v>
      </c>
    </row>
    <row r="92" spans="1:8" x14ac:dyDescent="0.2">
      <c r="A92" s="5">
        <v>43859</v>
      </c>
      <c r="B92" s="51">
        <v>6165</v>
      </c>
      <c r="C92" s="51">
        <v>133</v>
      </c>
      <c r="D92" s="51">
        <v>126</v>
      </c>
      <c r="E92" s="51">
        <f t="shared" si="199"/>
        <v>5906</v>
      </c>
      <c r="F92" s="7">
        <f t="shared" si="197"/>
        <v>0.9579886455798865</v>
      </c>
      <c r="G92" s="4">
        <f t="shared" si="198"/>
        <v>2.1573398215733985</v>
      </c>
      <c r="H92" s="4">
        <f t="shared" si="200"/>
        <v>97.842660178426598</v>
      </c>
    </row>
    <row r="93" spans="1:8" x14ac:dyDescent="0.2">
      <c r="A93" s="5">
        <v>43858</v>
      </c>
      <c r="B93" s="51">
        <v>4690</v>
      </c>
      <c r="C93" s="51">
        <v>106</v>
      </c>
      <c r="D93" s="51">
        <v>79</v>
      </c>
      <c r="E93" s="51">
        <f t="shared" si="199"/>
        <v>4505</v>
      </c>
      <c r="F93" s="7">
        <f t="shared" si="197"/>
        <v>0.96055437100213215</v>
      </c>
      <c r="G93" s="4">
        <f t="shared" si="198"/>
        <v>2.2601279317697229</v>
      </c>
      <c r="H93" s="4">
        <f t="shared" si="200"/>
        <v>97.739872068230284</v>
      </c>
    </row>
    <row r="94" spans="1:8" x14ac:dyDescent="0.2">
      <c r="A94" s="5">
        <v>43857</v>
      </c>
      <c r="B94" s="51">
        <v>2927</v>
      </c>
      <c r="C94" s="51">
        <v>82</v>
      </c>
      <c r="D94" s="51">
        <v>61</v>
      </c>
      <c r="E94" s="51">
        <f t="shared" si="199"/>
        <v>2784</v>
      </c>
      <c r="F94" s="7">
        <f t="shared" si="197"/>
        <v>0.95114451656986676</v>
      </c>
      <c r="G94" s="4">
        <f t="shared" si="198"/>
        <v>2.8015032456440041</v>
      </c>
      <c r="H94" s="4">
        <f t="shared" si="200"/>
        <v>97.198496754356</v>
      </c>
    </row>
    <row r="95" spans="1:8" x14ac:dyDescent="0.2">
      <c r="A95" s="5">
        <v>43856</v>
      </c>
      <c r="B95" s="51">
        <v>2118</v>
      </c>
      <c r="C95" s="51">
        <v>56</v>
      </c>
      <c r="D95" s="51">
        <v>52</v>
      </c>
      <c r="E95" s="51">
        <f t="shared" ref="E95" si="204">B95-C95-D95</f>
        <v>2010</v>
      </c>
      <c r="F95" s="7">
        <f t="shared" si="197"/>
        <v>0.94900849858356939</v>
      </c>
      <c r="G95" s="4">
        <f t="shared" si="198"/>
        <v>2.644003777148253</v>
      </c>
      <c r="H95" s="4">
        <f t="shared" si="200"/>
        <v>97.355996222851743</v>
      </c>
    </row>
    <row r="96" spans="1:8" x14ac:dyDescent="0.2">
      <c r="A96" s="5">
        <v>43855</v>
      </c>
      <c r="B96" s="51">
        <v>1438</v>
      </c>
      <c r="C96" s="51">
        <v>42</v>
      </c>
      <c r="D96" s="51">
        <v>39</v>
      </c>
      <c r="E96" s="51">
        <f t="shared" si="199"/>
        <v>1357</v>
      </c>
      <c r="F96" s="7">
        <f t="shared" si="197"/>
        <v>0.94367176634214189</v>
      </c>
      <c r="G96" s="4">
        <f t="shared" si="198"/>
        <v>2.9207232267037551</v>
      </c>
      <c r="H96" s="4">
        <f t="shared" si="200"/>
        <v>97.079276773296243</v>
      </c>
    </row>
    <row r="97" spans="1:8" x14ac:dyDescent="0.2">
      <c r="A97" s="5">
        <v>43854</v>
      </c>
      <c r="B97" s="51">
        <v>939</v>
      </c>
      <c r="C97" s="51">
        <v>26</v>
      </c>
      <c r="D97" s="51">
        <v>34</v>
      </c>
      <c r="E97" s="51">
        <f t="shared" si="199"/>
        <v>879</v>
      </c>
      <c r="F97" s="7">
        <f t="shared" si="197"/>
        <v>0.93610223642172519</v>
      </c>
      <c r="G97" s="4">
        <f t="shared" si="198"/>
        <v>2.7689030883919061</v>
      </c>
      <c r="H97" s="4">
        <f t="shared" si="200"/>
        <v>97.231096911608091</v>
      </c>
    </row>
    <row r="98" spans="1:8" x14ac:dyDescent="0.2">
      <c r="A98" s="5">
        <v>43853</v>
      </c>
      <c r="B98" s="51">
        <v>653</v>
      </c>
      <c r="C98" s="51">
        <v>18</v>
      </c>
      <c r="D98" s="51">
        <v>30</v>
      </c>
      <c r="E98" s="51">
        <f t="shared" si="199"/>
        <v>605</v>
      </c>
      <c r="F98" s="7">
        <f t="shared" si="197"/>
        <v>0.9264931087289433</v>
      </c>
      <c r="G98" s="4">
        <f t="shared" si="198"/>
        <v>2.7565084226646248</v>
      </c>
      <c r="H98" s="4">
        <f t="shared" si="200"/>
        <v>97.243491577335377</v>
      </c>
    </row>
    <row r="99" spans="1:8" x14ac:dyDescent="0.2">
      <c r="A99" s="5">
        <v>43852</v>
      </c>
      <c r="B99" s="51">
        <v>555</v>
      </c>
      <c r="C99" s="51">
        <v>17</v>
      </c>
      <c r="D99" s="51">
        <v>28</v>
      </c>
      <c r="E99" s="51">
        <f t="shared" ref="E99" si="205">B99-C99-D99</f>
        <v>510</v>
      </c>
      <c r="F99" s="7">
        <f t="shared" si="197"/>
        <v>0.91891891891891897</v>
      </c>
      <c r="G99" s="4">
        <f t="shared" si="198"/>
        <v>3.0630630630630629</v>
      </c>
      <c r="H99" s="4">
        <f t="shared" si="200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67"/>
  <sheetViews>
    <sheetView topLeftCell="A36" zoomScaleNormal="100" workbookViewId="0">
      <selection activeCell="B57" sqref="B57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54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>N11/N10</f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AVERAGE(C35:C38)</f>
        <v>6.0775000000000003E-2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8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C39" s="67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5">
        <f t="shared" si="19"/>
        <v>483</v>
      </c>
      <c r="O39" s="43">
        <f t="shared" ref="O39:O54" si="21">N39/N38</f>
        <v>1.1472684085510689</v>
      </c>
    </row>
    <row r="40" spans="1:15" x14ac:dyDescent="0.2">
      <c r="A40" s="11">
        <v>43936</v>
      </c>
      <c r="B40" s="20">
        <v>8447</v>
      </c>
      <c r="C40" s="67">
        <v>5.91E-2</v>
      </c>
      <c r="D40" t="s">
        <v>74</v>
      </c>
      <c r="E40" s="16">
        <f t="shared" si="0"/>
        <v>8961.2645401813134</v>
      </c>
      <c r="L40" s="11">
        <v>43936</v>
      </c>
      <c r="M40" s="20">
        <v>8447</v>
      </c>
      <c r="N40" s="45">
        <f t="shared" ref="N40" si="22">M40-M39</f>
        <v>494</v>
      </c>
      <c r="O40" s="43">
        <f t="shared" si="21"/>
        <v>1.0227743271221532</v>
      </c>
    </row>
    <row r="41" spans="1:15" x14ac:dyDescent="0.2">
      <c r="A41" s="11">
        <v>43937</v>
      </c>
      <c r="B41" s="20">
        <v>8961</v>
      </c>
      <c r="C41" s="67">
        <v>6.0999999999999999E-2</v>
      </c>
      <c r="D41" t="s">
        <v>74</v>
      </c>
      <c r="E41" s="16">
        <f t="shared" si="0"/>
        <v>9524.6371700314558</v>
      </c>
      <c r="L41" s="11">
        <v>43937</v>
      </c>
      <c r="M41" s="20">
        <v>8961</v>
      </c>
      <c r="N41" s="45">
        <f t="shared" ref="N41" si="23">M41-M40</f>
        <v>514</v>
      </c>
      <c r="O41" s="43">
        <f t="shared" si="21"/>
        <v>1.0404858299595141</v>
      </c>
    </row>
    <row r="42" spans="1:15" x14ac:dyDescent="0.2">
      <c r="A42" s="11">
        <v>43938</v>
      </c>
      <c r="B42" s="20">
        <v>9525</v>
      </c>
      <c r="C42" s="67">
        <v>4.9700000000000001E-2</v>
      </c>
      <c r="D42" t="s">
        <v>74</v>
      </c>
      <c r="E42" s="16">
        <f t="shared" si="0"/>
        <v>10010.353636379752</v>
      </c>
      <c r="L42" s="11">
        <v>43938</v>
      </c>
      <c r="M42" s="20">
        <v>9525</v>
      </c>
      <c r="N42" s="45">
        <f t="shared" ref="N42" si="24">M42-M41</f>
        <v>564</v>
      </c>
      <c r="O42" s="43">
        <f t="shared" si="21"/>
        <v>1.0972762645914398</v>
      </c>
    </row>
    <row r="43" spans="1:15" x14ac:dyDescent="0.2">
      <c r="A43" s="11">
        <v>43939</v>
      </c>
      <c r="B43" s="20">
        <v>10010</v>
      </c>
      <c r="C43" s="67">
        <v>5.5199999999999999E-2</v>
      </c>
      <c r="D43" t="s">
        <v>74</v>
      </c>
      <c r="E43" s="16">
        <f t="shared" si="0"/>
        <v>10578.086958745811</v>
      </c>
      <c r="L43" s="11">
        <v>43939</v>
      </c>
      <c r="M43" s="20">
        <v>10010</v>
      </c>
      <c r="N43" s="45">
        <f t="shared" ref="N43" si="25">M43-M42</f>
        <v>485</v>
      </c>
      <c r="O43" s="43">
        <f t="shared" si="21"/>
        <v>0.85992907801418439</v>
      </c>
    </row>
    <row r="44" spans="1:15" x14ac:dyDescent="0.2">
      <c r="A44" s="11">
        <v>43940</v>
      </c>
      <c r="B44" s="20">
        <v>10578</v>
      </c>
      <c r="C44" s="67">
        <v>5.57E-2</v>
      </c>
      <c r="D44" t="s">
        <v>74</v>
      </c>
      <c r="E44" s="16">
        <f t="shared" si="0"/>
        <v>11183.912621453039</v>
      </c>
      <c r="L44" s="11">
        <v>43940</v>
      </c>
      <c r="M44" s="20">
        <v>10578</v>
      </c>
      <c r="N44" s="45">
        <f t="shared" ref="N44:N45" si="26">M44-M43</f>
        <v>568</v>
      </c>
      <c r="O44" s="43">
        <f t="shared" si="21"/>
        <v>1.1711340206185568</v>
      </c>
    </row>
    <row r="45" spans="1:15" x14ac:dyDescent="0.2">
      <c r="A45" s="11">
        <v>43941</v>
      </c>
      <c r="B45" s="20">
        <v>11184</v>
      </c>
      <c r="C45" s="67">
        <v>4.8099999999999997E-2</v>
      </c>
      <c r="D45" t="s">
        <v>74</v>
      </c>
      <c r="E45" s="16">
        <f t="shared" si="0"/>
        <v>11735.098060281372</v>
      </c>
      <c r="L45" s="11">
        <v>43941</v>
      </c>
      <c r="M45" s="20">
        <v>11184</v>
      </c>
      <c r="N45" s="45">
        <f t="shared" si="26"/>
        <v>606</v>
      </c>
      <c r="O45" s="43">
        <f t="shared" si="21"/>
        <v>1.0669014084507042</v>
      </c>
    </row>
    <row r="46" spans="1:15" x14ac:dyDescent="0.2">
      <c r="A46" s="11">
        <v>43942</v>
      </c>
      <c r="B46" s="20">
        <v>11735</v>
      </c>
      <c r="C46" s="67">
        <v>4.258E-2</v>
      </c>
      <c r="D46" t="s">
        <v>74</v>
      </c>
      <c r="E46" s="16">
        <f t="shared" si="0"/>
        <v>12245.467019722242</v>
      </c>
      <c r="L46" s="11">
        <v>43942</v>
      </c>
      <c r="M46" s="20">
        <v>11735</v>
      </c>
      <c r="N46" s="45">
        <f t="shared" ref="N46:N50" si="27">M46-M45</f>
        <v>551</v>
      </c>
      <c r="O46" s="43">
        <f t="shared" si="21"/>
        <v>0.9092409240924092</v>
      </c>
    </row>
    <row r="47" spans="1:15" x14ac:dyDescent="0.2">
      <c r="A47" s="11">
        <v>43943</v>
      </c>
      <c r="B47" s="20">
        <v>12245</v>
      </c>
      <c r="C47" s="67">
        <v>5.0500000000000003E-2</v>
      </c>
      <c r="D47" t="s">
        <v>74</v>
      </c>
      <c r="E47" s="16">
        <f t="shared" si="0"/>
        <v>12879.252591782015</v>
      </c>
      <c r="L47" s="11">
        <v>43943</v>
      </c>
      <c r="M47" s="20">
        <v>12245</v>
      </c>
      <c r="N47" s="45">
        <f t="shared" si="27"/>
        <v>510</v>
      </c>
      <c r="O47" s="43">
        <f t="shared" si="21"/>
        <v>0.925589836660617</v>
      </c>
    </row>
    <row r="48" spans="1:15" x14ac:dyDescent="0.2">
      <c r="A48" s="11">
        <v>43944</v>
      </c>
      <c r="B48" s="20">
        <v>12879</v>
      </c>
      <c r="C48" s="67">
        <v>4.8500000000000001E-2</v>
      </c>
      <c r="D48" t="s">
        <v>74</v>
      </c>
      <c r="E48" s="16">
        <f t="shared" si="0"/>
        <v>13519.026693673966</v>
      </c>
      <c r="L48" s="11">
        <v>43944</v>
      </c>
      <c r="M48" s="20">
        <v>12879</v>
      </c>
      <c r="N48" s="45">
        <f t="shared" si="27"/>
        <v>634</v>
      </c>
      <c r="O48" s="43">
        <f t="shared" si="21"/>
        <v>1.2431372549019608</v>
      </c>
    </row>
    <row r="49" spans="1:15" x14ac:dyDescent="0.2">
      <c r="A49" s="11">
        <v>43945</v>
      </c>
      <c r="B49" s="20">
        <v>13519</v>
      </c>
      <c r="C49" s="67">
        <v>3.4599999999999999E-2</v>
      </c>
      <c r="D49" t="s">
        <v>74</v>
      </c>
      <c r="E49" s="16">
        <f t="shared" si="0"/>
        <v>13994.943746018906</v>
      </c>
      <c r="L49" s="11">
        <v>43945</v>
      </c>
      <c r="M49" s="20">
        <v>13519</v>
      </c>
      <c r="N49" s="45">
        <f t="shared" si="27"/>
        <v>640</v>
      </c>
      <c r="O49" s="43">
        <f t="shared" si="21"/>
        <v>1.0094637223974763</v>
      </c>
    </row>
    <row r="50" spans="1:15" x14ac:dyDescent="0.2">
      <c r="A50" s="11">
        <v>43946</v>
      </c>
      <c r="B50" s="20">
        <v>13995</v>
      </c>
      <c r="C50" s="67">
        <v>3.0720000000000001E-2</v>
      </c>
      <c r="D50" t="s">
        <v>74</v>
      </c>
      <c r="E50" s="16">
        <f t="shared" si="0"/>
        <v>14431.598213620618</v>
      </c>
      <c r="L50" s="11">
        <v>43946</v>
      </c>
      <c r="M50" s="20">
        <v>13995</v>
      </c>
      <c r="N50" s="45">
        <f t="shared" si="27"/>
        <v>476</v>
      </c>
      <c r="O50" s="43">
        <f t="shared" si="21"/>
        <v>0.74375000000000002</v>
      </c>
    </row>
    <row r="51" spans="1:15" x14ac:dyDescent="0.2">
      <c r="A51" s="11">
        <v>43947</v>
      </c>
      <c r="B51" s="20">
        <v>14432</v>
      </c>
      <c r="C51" s="67">
        <v>2.896E-2</v>
      </c>
      <c r="D51" t="s">
        <v>74</v>
      </c>
      <c r="E51" s="16">
        <f t="shared" si="0"/>
        <v>14856.061493120354</v>
      </c>
      <c r="L51" s="11">
        <v>43947</v>
      </c>
      <c r="M51" s="20">
        <v>14432</v>
      </c>
      <c r="N51" s="45">
        <f t="shared" ref="N51:N52" si="28">M51-M50</f>
        <v>437</v>
      </c>
      <c r="O51" s="43">
        <f t="shared" si="21"/>
        <v>0.91806722689075626</v>
      </c>
    </row>
    <row r="52" spans="1:15" x14ac:dyDescent="0.2">
      <c r="A52" s="11">
        <v>43948</v>
      </c>
      <c r="B52" s="20">
        <v>14856</v>
      </c>
      <c r="C52" s="67">
        <v>3.4729999999999997E-2</v>
      </c>
      <c r="D52" t="s">
        <v>74</v>
      </c>
      <c r="E52" s="16">
        <f t="shared" si="0"/>
        <v>15381.012959739688</v>
      </c>
      <c r="L52" s="11">
        <v>43948</v>
      </c>
      <c r="M52" s="20">
        <v>14856</v>
      </c>
      <c r="N52" s="45">
        <f t="shared" si="28"/>
        <v>424</v>
      </c>
      <c r="O52" s="43">
        <f t="shared" si="21"/>
        <v>0.97025171624713957</v>
      </c>
    </row>
    <row r="53" spans="1:15" x14ac:dyDescent="0.2">
      <c r="A53" s="11">
        <v>43949</v>
      </c>
      <c r="B53" s="20">
        <v>15381</v>
      </c>
      <c r="C53" s="67">
        <v>2.23E-2</v>
      </c>
      <c r="D53" t="s">
        <v>74</v>
      </c>
      <c r="E53" s="16">
        <f t="shared" si="0"/>
        <v>15727.849296046175</v>
      </c>
      <c r="L53" s="11">
        <v>43949</v>
      </c>
      <c r="M53" s="20">
        <v>15381</v>
      </c>
      <c r="N53" s="45">
        <f t="shared" ref="N53" si="29">M53-M52</f>
        <v>525</v>
      </c>
      <c r="O53" s="43">
        <f t="shared" si="21"/>
        <v>1.2382075471698113</v>
      </c>
    </row>
    <row r="54" spans="1:15" x14ac:dyDescent="0.2">
      <c r="A54" s="11">
        <v>43950</v>
      </c>
      <c r="B54" s="20">
        <v>15728</v>
      </c>
      <c r="D54"/>
      <c r="E54" s="16">
        <f t="shared" si="0"/>
        <v>15728</v>
      </c>
      <c r="L54" s="11">
        <v>43950</v>
      </c>
      <c r="M54" s="20">
        <v>15728</v>
      </c>
      <c r="N54" s="45">
        <f t="shared" ref="N54" si="30">M54-M53</f>
        <v>347</v>
      </c>
      <c r="O54" s="43">
        <f t="shared" si="21"/>
        <v>0.66095238095238096</v>
      </c>
    </row>
    <row r="55" spans="1:15" x14ac:dyDescent="0.2">
      <c r="A55" s="11"/>
      <c r="B55" s="20"/>
      <c r="D55"/>
      <c r="E55" s="16"/>
      <c r="L55" s="11"/>
      <c r="M55" s="20"/>
      <c r="N55" s="45"/>
      <c r="O55" s="43"/>
    </row>
    <row r="56" spans="1:15" x14ac:dyDescent="0.2">
      <c r="A56" s="11"/>
      <c r="B56" s="20"/>
      <c r="D56"/>
      <c r="E56" s="16"/>
      <c r="L56" s="11"/>
      <c r="M56" s="20"/>
      <c r="N56" s="45"/>
      <c r="O56" s="43"/>
    </row>
    <row r="57" spans="1:15" x14ac:dyDescent="0.2">
      <c r="A57" s="11"/>
      <c r="B57" s="20"/>
      <c r="D57"/>
      <c r="E57" s="16"/>
      <c r="L57" s="11"/>
      <c r="M57" s="20"/>
      <c r="N57" s="45"/>
      <c r="O57" s="43"/>
    </row>
    <row r="58" spans="1:15" x14ac:dyDescent="0.2">
      <c r="A58" s="11"/>
      <c r="B58" s="20"/>
      <c r="D58"/>
      <c r="E58" s="16"/>
      <c r="L58" s="11"/>
      <c r="M58" s="20"/>
      <c r="N58" s="45"/>
      <c r="O58" s="43"/>
    </row>
    <row r="59" spans="1:15" x14ac:dyDescent="0.2">
      <c r="A59" s="11"/>
      <c r="B59" s="20"/>
      <c r="D59"/>
      <c r="E59" s="16"/>
      <c r="L59" s="11"/>
      <c r="M59" s="20"/>
      <c r="N59" s="45"/>
      <c r="O59" s="43"/>
    </row>
    <row r="60" spans="1:15" x14ac:dyDescent="0.2">
      <c r="A60" s="11"/>
      <c r="B60" s="20"/>
      <c r="E60" s="16"/>
    </row>
    <row r="61" spans="1:15" x14ac:dyDescent="0.2">
      <c r="A61" s="11"/>
      <c r="B61" s="20"/>
      <c r="C61" s="68"/>
      <c r="D61"/>
      <c r="E61" s="16"/>
      <c r="N61" t="s">
        <v>12</v>
      </c>
      <c r="O61" s="42">
        <f>AVERAGE(O2:O54)</f>
        <v>1.2263457260622914</v>
      </c>
    </row>
    <row r="62" spans="1:15" x14ac:dyDescent="0.2">
      <c r="A62" s="11"/>
      <c r="B62" s="20"/>
      <c r="C62" s="67">
        <f>AVERAGE(C45:C51)</f>
        <v>4.0565714285714281E-2</v>
      </c>
      <c r="D62"/>
      <c r="E62" s="16"/>
    </row>
    <row r="63" spans="1:15" x14ac:dyDescent="0.2">
      <c r="A63" s="11"/>
      <c r="B63" s="20"/>
      <c r="C63" s="67">
        <f>AVERAGE(C35:C51)</f>
        <v>5.1062352941176462E-2</v>
      </c>
      <c r="D63"/>
      <c r="E63" s="16"/>
    </row>
    <row r="64" spans="1:15" x14ac:dyDescent="0.2">
      <c r="A64" s="11"/>
      <c r="B64" s="20"/>
      <c r="C64" s="67">
        <f>AVERAGE(C1:C51)</f>
        <v>0.12574098039215684</v>
      </c>
      <c r="D64"/>
      <c r="E64" s="16"/>
    </row>
    <row r="65" spans="1:5" x14ac:dyDescent="0.2">
      <c r="A65" s="11"/>
      <c r="B65" s="20"/>
      <c r="D65"/>
      <c r="E65" s="16"/>
    </row>
    <row r="66" spans="1:5" x14ac:dyDescent="0.2">
      <c r="A66" s="11"/>
      <c r="B66" s="20"/>
      <c r="D66"/>
      <c r="E66" s="16"/>
    </row>
    <row r="67" spans="1:5" x14ac:dyDescent="0.2">
      <c r="A67" s="11"/>
      <c r="B67" s="20"/>
      <c r="D67"/>
      <c r="E6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52"/>
  <sheetViews>
    <sheetView topLeftCell="A21" workbookViewId="0">
      <selection activeCell="B42" sqref="B42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41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>
        <v>43932</v>
      </c>
      <c r="B36" s="70">
        <v>5.8599999999999999E-2</v>
      </c>
      <c r="C36" s="45">
        <f t="shared" si="0"/>
        <v>5.86</v>
      </c>
    </row>
    <row r="37" spans="1:3" x14ac:dyDescent="0.2">
      <c r="A37" s="11">
        <v>43933</v>
      </c>
      <c r="B37" s="67">
        <v>5.8000000000000003E-2</v>
      </c>
      <c r="C37" s="45">
        <f t="shared" si="0"/>
        <v>5.8000000000000007</v>
      </c>
    </row>
    <row r="38" spans="1:3" x14ac:dyDescent="0.2">
      <c r="A38" s="11">
        <v>43934</v>
      </c>
      <c r="B38" s="67">
        <v>6.2700000000000006E-2</v>
      </c>
      <c r="C38" s="45">
        <f t="shared" si="0"/>
        <v>6.2700000000000005</v>
      </c>
    </row>
    <row r="39" spans="1:3" x14ac:dyDescent="0.2">
      <c r="A39" s="11">
        <v>43935</v>
      </c>
      <c r="B39" s="67">
        <v>6.0299999999999999E-2</v>
      </c>
      <c r="C39" s="45">
        <f t="shared" si="0"/>
        <v>6.03</v>
      </c>
    </row>
    <row r="40" spans="1:3" x14ac:dyDescent="0.2">
      <c r="A40" s="11">
        <v>43936</v>
      </c>
      <c r="B40" s="67">
        <v>5.91E-2</v>
      </c>
      <c r="C40" s="45">
        <f t="shared" si="0"/>
        <v>5.91</v>
      </c>
    </row>
    <row r="41" spans="1:3" x14ac:dyDescent="0.2">
      <c r="A41" s="11">
        <v>43937</v>
      </c>
      <c r="B41" s="67">
        <v>6.0999999999999999E-2</v>
      </c>
      <c r="C41" s="45">
        <f t="shared" si="0"/>
        <v>6.1</v>
      </c>
    </row>
    <row r="42" spans="1:3" x14ac:dyDescent="0.2">
      <c r="A42" s="11">
        <v>43938</v>
      </c>
      <c r="B42" s="70"/>
    </row>
    <row r="43" spans="1:3" x14ac:dyDescent="0.2">
      <c r="A43" s="11">
        <v>43939</v>
      </c>
      <c r="B43" s="70"/>
    </row>
    <row r="44" spans="1:3" x14ac:dyDescent="0.2">
      <c r="A44" s="11">
        <v>43940</v>
      </c>
      <c r="B44" s="70"/>
    </row>
    <row r="45" spans="1:3" x14ac:dyDescent="0.2">
      <c r="A45" s="11">
        <v>43941</v>
      </c>
      <c r="B45" s="70"/>
    </row>
    <row r="46" spans="1:3" x14ac:dyDescent="0.2">
      <c r="A46" s="11">
        <v>43942</v>
      </c>
      <c r="B46" s="70"/>
    </row>
    <row r="47" spans="1:3" x14ac:dyDescent="0.2">
      <c r="A47" s="11"/>
      <c r="B47" s="70"/>
    </row>
    <row r="48" spans="1:3" x14ac:dyDescent="0.2">
      <c r="A48" s="11"/>
      <c r="B48" s="70"/>
    </row>
    <row r="49" spans="1:2" x14ac:dyDescent="0.2">
      <c r="A49" s="11"/>
      <c r="B49" s="70"/>
    </row>
    <row r="50" spans="1:2" x14ac:dyDescent="0.2">
      <c r="A50" s="11"/>
    </row>
    <row r="51" spans="1:2" x14ac:dyDescent="0.2">
      <c r="A51" s="11"/>
      <c r="B51" s="66" t="s">
        <v>12</v>
      </c>
    </row>
    <row r="52" spans="1:2" x14ac:dyDescent="0.2">
      <c r="A52" s="11">
        <v>43922</v>
      </c>
      <c r="B52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2616-E4ED-4244-A63C-9EFDD7513536}">
  <dimension ref="A1:F63"/>
  <sheetViews>
    <sheetView tabSelected="1" workbookViewId="0">
      <pane ySplit="1" topLeftCell="A47" activePane="bottomLeft" state="frozen"/>
      <selection pane="bottomLeft" activeCell="A64" sqref="A64"/>
    </sheetView>
  </sheetViews>
  <sheetFormatPr baseColWidth="10" defaultRowHeight="16" x14ac:dyDescent="0.2"/>
  <cols>
    <col min="1" max="1" width="12.83203125" bestFit="1" customWidth="1"/>
    <col min="3" max="5" width="10.83203125" style="92"/>
  </cols>
  <sheetData>
    <row r="1" spans="1:6" x14ac:dyDescent="0.2">
      <c r="A1" t="s">
        <v>106</v>
      </c>
      <c r="B1" t="s">
        <v>105</v>
      </c>
      <c r="C1" s="92" t="s">
        <v>102</v>
      </c>
      <c r="D1" s="93" t="s">
        <v>103</v>
      </c>
      <c r="E1" s="92" t="s">
        <v>100</v>
      </c>
      <c r="F1" t="s">
        <v>101</v>
      </c>
    </row>
    <row r="4" spans="1:6" x14ac:dyDescent="0.2">
      <c r="A4" s="11"/>
    </row>
    <row r="5" spans="1:6" x14ac:dyDescent="0.2">
      <c r="A5" s="11">
        <v>43936</v>
      </c>
      <c r="B5" t="s">
        <v>97</v>
      </c>
      <c r="C5" s="92">
        <v>32554</v>
      </c>
      <c r="F5" s="11">
        <v>44000</v>
      </c>
    </row>
    <row r="6" spans="1:6" x14ac:dyDescent="0.2">
      <c r="A6" s="11">
        <v>43937</v>
      </c>
      <c r="B6" t="s">
        <v>97</v>
      </c>
      <c r="C6" s="92">
        <v>34026</v>
      </c>
      <c r="D6" s="92">
        <v>427</v>
      </c>
      <c r="E6" s="11">
        <v>43927</v>
      </c>
      <c r="F6" s="11">
        <v>43929</v>
      </c>
    </row>
    <row r="7" spans="1:6" x14ac:dyDescent="0.2">
      <c r="A7" s="11">
        <v>43938</v>
      </c>
      <c r="B7" t="s">
        <v>97</v>
      </c>
      <c r="C7" s="92">
        <v>35873</v>
      </c>
      <c r="D7" s="92">
        <v>545</v>
      </c>
      <c r="E7" s="11">
        <v>43928</v>
      </c>
      <c r="F7" s="11">
        <v>43991</v>
      </c>
    </row>
    <row r="8" spans="1:6" x14ac:dyDescent="0.2">
      <c r="A8" s="11">
        <v>43939</v>
      </c>
      <c r="B8" t="s">
        <v>97</v>
      </c>
      <c r="C8" s="92">
        <v>37670</v>
      </c>
      <c r="D8" s="92">
        <v>632</v>
      </c>
      <c r="E8" s="11">
        <v>43929</v>
      </c>
      <c r="F8" s="11">
        <v>44005</v>
      </c>
    </row>
    <row r="9" spans="1:6" x14ac:dyDescent="0.2">
      <c r="A9" s="11">
        <v>43940</v>
      </c>
      <c r="B9" t="s">
        <v>97</v>
      </c>
      <c r="C9" s="92">
        <v>39599</v>
      </c>
      <c r="D9" s="92">
        <v>723</v>
      </c>
      <c r="E9" s="11">
        <v>43929</v>
      </c>
      <c r="F9" s="11">
        <v>43998</v>
      </c>
    </row>
    <row r="10" spans="1:6" x14ac:dyDescent="0.2">
      <c r="A10" s="11">
        <v>43941</v>
      </c>
      <c r="B10" t="s">
        <v>97</v>
      </c>
      <c r="C10" s="92">
        <v>41700</v>
      </c>
      <c r="D10" s="92">
        <v>826</v>
      </c>
      <c r="E10" s="11">
        <v>43930</v>
      </c>
      <c r="F10" s="11">
        <v>44002</v>
      </c>
    </row>
    <row r="11" spans="1:6" x14ac:dyDescent="0.2">
      <c r="A11" s="11">
        <v>43942</v>
      </c>
      <c r="B11" t="s">
        <v>97</v>
      </c>
      <c r="C11" s="92">
        <v>43756</v>
      </c>
      <c r="D11" s="92">
        <v>909</v>
      </c>
      <c r="E11" s="11">
        <v>43931</v>
      </c>
      <c r="F11" s="11">
        <v>44006</v>
      </c>
    </row>
    <row r="12" spans="1:6" x14ac:dyDescent="0.2">
      <c r="A12" s="11">
        <v>43943</v>
      </c>
      <c r="B12" t="s">
        <v>97</v>
      </c>
      <c r="C12" s="92">
        <v>45905</v>
      </c>
      <c r="D12" s="92">
        <v>996</v>
      </c>
      <c r="E12" s="11">
        <v>43932</v>
      </c>
      <c r="F12" s="11">
        <v>44016</v>
      </c>
    </row>
    <row r="13" spans="1:6" x14ac:dyDescent="0.2">
      <c r="A13" s="11">
        <v>43944</v>
      </c>
      <c r="B13" t="s">
        <v>97</v>
      </c>
      <c r="C13" s="92">
        <v>48239</v>
      </c>
      <c r="D13" s="92">
        <v>1099</v>
      </c>
      <c r="E13" s="11">
        <v>43932</v>
      </c>
      <c r="F13" s="11">
        <v>44017</v>
      </c>
    </row>
    <row r="14" spans="1:6" x14ac:dyDescent="0.2">
      <c r="A14" s="11">
        <v>43948</v>
      </c>
      <c r="B14" t="s">
        <v>97</v>
      </c>
      <c r="C14" s="92">
        <v>56296</v>
      </c>
      <c r="D14" s="92">
        <v>1273</v>
      </c>
      <c r="E14" s="11">
        <v>43935</v>
      </c>
      <c r="F14" s="11">
        <v>44024</v>
      </c>
    </row>
    <row r="15" spans="1:6" x14ac:dyDescent="0.2">
      <c r="A15" s="11">
        <v>43949</v>
      </c>
      <c r="B15" t="s">
        <v>97</v>
      </c>
      <c r="C15" s="92">
        <v>57950</v>
      </c>
      <c r="D15" s="92">
        <v>1272</v>
      </c>
      <c r="E15" s="11">
        <v>43936</v>
      </c>
      <c r="F15" s="11">
        <v>44042</v>
      </c>
    </row>
    <row r="16" spans="1:6" x14ac:dyDescent="0.2">
      <c r="A16" s="11">
        <v>43950</v>
      </c>
      <c r="B16" t="s">
        <v>97</v>
      </c>
      <c r="C16" s="92">
        <v>59537</v>
      </c>
      <c r="D16" s="92">
        <v>1265</v>
      </c>
      <c r="E16" s="11">
        <v>43936</v>
      </c>
      <c r="F16" s="11">
        <v>44032</v>
      </c>
    </row>
    <row r="17" spans="1:6" x14ac:dyDescent="0.2">
      <c r="A17" s="11"/>
      <c r="E17" s="11"/>
      <c r="F17" s="11"/>
    </row>
    <row r="18" spans="1:6" x14ac:dyDescent="0.2">
      <c r="A18" s="11"/>
      <c r="E18" s="11"/>
      <c r="F18" s="11"/>
    </row>
    <row r="19" spans="1:6" x14ac:dyDescent="0.2">
      <c r="A19" s="11"/>
      <c r="E19" s="11"/>
      <c r="F19" s="11"/>
    </row>
    <row r="20" spans="1:6" x14ac:dyDescent="0.2">
      <c r="A20" s="11">
        <v>43937</v>
      </c>
      <c r="B20" t="s">
        <v>104</v>
      </c>
      <c r="C20" s="92">
        <v>10918</v>
      </c>
      <c r="D20" s="92">
        <v>152</v>
      </c>
      <c r="E20" s="11">
        <v>43929</v>
      </c>
      <c r="F20" s="11">
        <v>43981</v>
      </c>
    </row>
    <row r="21" spans="1:6" x14ac:dyDescent="0.2">
      <c r="A21" s="11">
        <v>43938</v>
      </c>
      <c r="B21" t="s">
        <v>104</v>
      </c>
      <c r="C21" s="92">
        <v>11509</v>
      </c>
      <c r="D21" s="92">
        <v>180</v>
      </c>
      <c r="E21" s="11">
        <v>43930</v>
      </c>
      <c r="F21" s="11">
        <v>43985</v>
      </c>
    </row>
    <row r="22" spans="1:6" x14ac:dyDescent="0.2">
      <c r="A22" s="11">
        <v>43939</v>
      </c>
      <c r="B22" t="s">
        <v>104</v>
      </c>
      <c r="C22" s="92">
        <v>12064</v>
      </c>
      <c r="D22" s="92">
        <v>198</v>
      </c>
      <c r="E22" s="11">
        <v>43931</v>
      </c>
      <c r="F22" s="11">
        <v>43992</v>
      </c>
    </row>
    <row r="23" spans="1:6" x14ac:dyDescent="0.2">
      <c r="A23" s="11">
        <v>43940</v>
      </c>
      <c r="B23" t="s">
        <v>104</v>
      </c>
      <c r="C23" s="92">
        <v>12686</v>
      </c>
      <c r="D23" s="92">
        <v>223</v>
      </c>
      <c r="E23" s="11">
        <v>43931</v>
      </c>
      <c r="F23" s="11">
        <v>43985</v>
      </c>
    </row>
    <row r="24" spans="1:6" x14ac:dyDescent="0.2">
      <c r="A24" s="11">
        <v>43941</v>
      </c>
      <c r="B24" t="s">
        <v>104</v>
      </c>
      <c r="C24" s="92">
        <v>13389</v>
      </c>
      <c r="D24" s="92">
        <v>254</v>
      </c>
      <c r="E24" s="11">
        <v>43932</v>
      </c>
      <c r="F24" s="11">
        <v>43992</v>
      </c>
    </row>
    <row r="25" spans="1:6" x14ac:dyDescent="0.2">
      <c r="A25" s="11">
        <v>43942</v>
      </c>
      <c r="B25" t="s">
        <v>104</v>
      </c>
      <c r="C25" s="92">
        <v>14080</v>
      </c>
      <c r="D25" s="92">
        <v>280</v>
      </c>
      <c r="E25" s="11">
        <v>43933</v>
      </c>
      <c r="F25" s="11">
        <v>44009</v>
      </c>
    </row>
    <row r="26" spans="1:6" x14ac:dyDescent="0.2">
      <c r="A26" s="11">
        <v>43943</v>
      </c>
      <c r="B26" t="s">
        <v>104</v>
      </c>
      <c r="C26" s="92">
        <v>14708</v>
      </c>
      <c r="D26" s="92">
        <v>295</v>
      </c>
      <c r="E26" s="11">
        <v>43933</v>
      </c>
      <c r="F26" s="11">
        <v>43998</v>
      </c>
    </row>
    <row r="27" spans="1:6" x14ac:dyDescent="0.2">
      <c r="A27" s="11">
        <v>43944</v>
      </c>
      <c r="B27" t="s">
        <v>104</v>
      </c>
      <c r="C27" s="92">
        <v>15414</v>
      </c>
      <c r="D27" s="92">
        <v>319</v>
      </c>
      <c r="E27" s="11">
        <v>43934</v>
      </c>
      <c r="F27" s="11">
        <v>44020</v>
      </c>
    </row>
    <row r="28" spans="1:6" x14ac:dyDescent="0.2">
      <c r="A28" s="11">
        <v>43948</v>
      </c>
      <c r="B28" t="s">
        <v>104</v>
      </c>
      <c r="C28" s="92">
        <v>17895</v>
      </c>
      <c r="D28" s="92">
        <v>357</v>
      </c>
      <c r="E28" s="11">
        <v>43937</v>
      </c>
      <c r="F28" s="11">
        <v>44013</v>
      </c>
    </row>
    <row r="29" spans="1:6" x14ac:dyDescent="0.2">
      <c r="A29" s="11">
        <v>43949</v>
      </c>
      <c r="B29" t="s">
        <v>104</v>
      </c>
      <c r="C29" s="92">
        <v>18252</v>
      </c>
      <c r="D29" s="92">
        <v>339</v>
      </c>
      <c r="E29" s="11">
        <v>43937</v>
      </c>
      <c r="F29" s="11">
        <v>44037</v>
      </c>
    </row>
    <row r="30" spans="1:6" x14ac:dyDescent="0.2">
      <c r="A30" s="11">
        <v>43950</v>
      </c>
      <c r="B30" t="s">
        <v>104</v>
      </c>
      <c r="C30" s="92">
        <v>18503</v>
      </c>
      <c r="D30" s="92">
        <v>315</v>
      </c>
      <c r="E30" s="11">
        <v>43937</v>
      </c>
      <c r="F30" s="11">
        <v>44018</v>
      </c>
    </row>
    <row r="31" spans="1:6" x14ac:dyDescent="0.2">
      <c r="A31" s="11"/>
      <c r="E31" s="11"/>
      <c r="F31" s="11"/>
    </row>
    <row r="32" spans="1:6" x14ac:dyDescent="0.2">
      <c r="A32" s="11"/>
      <c r="E32" s="11"/>
      <c r="F32" s="11"/>
    </row>
    <row r="33" spans="1:6" x14ac:dyDescent="0.2">
      <c r="A33" s="11"/>
      <c r="E33" s="11"/>
      <c r="F33" s="11"/>
    </row>
    <row r="34" spans="1:6" x14ac:dyDescent="0.2">
      <c r="A34" s="11"/>
      <c r="E34" s="11"/>
      <c r="F34" s="11"/>
    </row>
    <row r="35" spans="1:6" x14ac:dyDescent="0.2">
      <c r="A35" s="11"/>
      <c r="E35" s="11"/>
      <c r="F35" s="11"/>
    </row>
    <row r="36" spans="1:6" x14ac:dyDescent="0.2">
      <c r="A36" s="11">
        <v>43936</v>
      </c>
      <c r="B36" t="s">
        <v>98</v>
      </c>
      <c r="C36" s="92">
        <v>3261</v>
      </c>
      <c r="F36" s="11">
        <v>44018</v>
      </c>
    </row>
    <row r="37" spans="1:6" x14ac:dyDescent="0.2">
      <c r="A37" s="11">
        <v>43937</v>
      </c>
      <c r="B37" t="s">
        <v>98</v>
      </c>
      <c r="C37" s="92">
        <v>3417</v>
      </c>
      <c r="D37" s="92">
        <v>110</v>
      </c>
      <c r="E37" s="11">
        <v>43925</v>
      </c>
      <c r="F37" s="11">
        <v>44010</v>
      </c>
    </row>
    <row r="38" spans="1:6" x14ac:dyDescent="0.2">
      <c r="A38" s="11">
        <v>43938</v>
      </c>
      <c r="B38" t="s">
        <v>98</v>
      </c>
      <c r="C38" s="92">
        <v>3718</v>
      </c>
      <c r="D38" s="92">
        <v>150</v>
      </c>
      <c r="E38" s="11">
        <v>43927</v>
      </c>
      <c r="F38" s="11">
        <v>44002</v>
      </c>
    </row>
    <row r="39" spans="1:6" x14ac:dyDescent="0.2">
      <c r="A39" s="11">
        <v>43939</v>
      </c>
      <c r="B39" t="s">
        <v>98</v>
      </c>
      <c r="C39" s="92">
        <v>4671</v>
      </c>
      <c r="D39" s="92">
        <v>160</v>
      </c>
      <c r="E39" s="11">
        <v>43929</v>
      </c>
      <c r="F39" s="11">
        <v>44031</v>
      </c>
    </row>
    <row r="40" spans="1:6" x14ac:dyDescent="0.2">
      <c r="A40" s="11">
        <v>43940</v>
      </c>
      <c r="B40" t="s">
        <v>98</v>
      </c>
      <c r="C40" s="92">
        <v>4614</v>
      </c>
      <c r="D40" s="92">
        <v>137</v>
      </c>
      <c r="E40" s="11">
        <v>43929</v>
      </c>
      <c r="F40" s="11">
        <v>44008</v>
      </c>
    </row>
    <row r="41" spans="1:6" x14ac:dyDescent="0.2">
      <c r="A41" s="11">
        <v>43941</v>
      </c>
      <c r="B41" t="s">
        <v>98</v>
      </c>
      <c r="C41" s="92">
        <v>5286</v>
      </c>
      <c r="D41" s="92">
        <v>208</v>
      </c>
      <c r="E41" s="11">
        <v>43931</v>
      </c>
      <c r="F41" s="11">
        <v>44024</v>
      </c>
    </row>
    <row r="42" spans="1:6" x14ac:dyDescent="0.2">
      <c r="A42" s="11">
        <v>43942</v>
      </c>
      <c r="B42" t="s">
        <v>98</v>
      </c>
      <c r="C42" s="92">
        <v>5044</v>
      </c>
      <c r="D42" s="92">
        <v>161</v>
      </c>
      <c r="E42" s="11">
        <v>43930</v>
      </c>
      <c r="F42" s="11">
        <v>44010</v>
      </c>
    </row>
    <row r="43" spans="1:6" x14ac:dyDescent="0.2">
      <c r="A43" s="11">
        <v>43943</v>
      </c>
      <c r="B43" t="s">
        <v>98</v>
      </c>
      <c r="C43" s="92">
        <v>4989</v>
      </c>
      <c r="D43" s="92">
        <v>140</v>
      </c>
      <c r="E43" s="11">
        <v>43929</v>
      </c>
      <c r="F43" s="11">
        <v>44012</v>
      </c>
    </row>
    <row r="44" spans="1:6" x14ac:dyDescent="0.2">
      <c r="A44" s="11">
        <v>43944</v>
      </c>
      <c r="B44" t="s">
        <v>98</v>
      </c>
      <c r="C44" s="92">
        <v>5067</v>
      </c>
      <c r="D44" s="92">
        <v>132</v>
      </c>
      <c r="E44" s="11">
        <v>43930</v>
      </c>
      <c r="F44" s="11">
        <v>44026</v>
      </c>
    </row>
    <row r="45" spans="1:6" x14ac:dyDescent="0.2">
      <c r="A45" s="11">
        <v>43948</v>
      </c>
      <c r="B45" t="s">
        <v>98</v>
      </c>
      <c r="C45" s="92">
        <v>6213</v>
      </c>
      <c r="D45" s="92">
        <v>157</v>
      </c>
      <c r="E45" s="11">
        <v>43933</v>
      </c>
      <c r="F45" s="11">
        <v>44014</v>
      </c>
    </row>
    <row r="46" spans="1:6" x14ac:dyDescent="0.2">
      <c r="A46" s="11">
        <v>43949</v>
      </c>
      <c r="B46" t="s">
        <v>98</v>
      </c>
      <c r="C46" s="92">
        <v>6246</v>
      </c>
      <c r="D46" s="92">
        <v>117</v>
      </c>
      <c r="E46" s="11">
        <v>43932</v>
      </c>
      <c r="F46" s="11">
        <v>44013</v>
      </c>
    </row>
    <row r="47" spans="1:6" x14ac:dyDescent="0.2">
      <c r="A47" s="11">
        <v>43950</v>
      </c>
      <c r="B47" t="s">
        <v>98</v>
      </c>
      <c r="C47" s="92">
        <v>6445</v>
      </c>
      <c r="D47" s="92">
        <v>103</v>
      </c>
      <c r="E47" s="11">
        <v>43933</v>
      </c>
      <c r="F47" s="11">
        <v>44018</v>
      </c>
    </row>
    <row r="48" spans="1:6" x14ac:dyDescent="0.2">
      <c r="A48" s="11"/>
      <c r="E48" s="11"/>
      <c r="F48" s="11"/>
    </row>
    <row r="49" spans="1:6" x14ac:dyDescent="0.2">
      <c r="A49" s="11"/>
      <c r="E49" s="11"/>
      <c r="F49" s="11"/>
    </row>
    <row r="50" spans="1:6" x14ac:dyDescent="0.2">
      <c r="A50" s="11"/>
      <c r="E50" s="11"/>
      <c r="F50" s="11"/>
    </row>
    <row r="51" spans="1:6" x14ac:dyDescent="0.2">
      <c r="A51" s="11"/>
      <c r="E51" s="11"/>
      <c r="F51" s="11"/>
    </row>
    <row r="52" spans="1:6" x14ac:dyDescent="0.2">
      <c r="A52" s="11">
        <v>43936</v>
      </c>
      <c r="B52" t="s">
        <v>99</v>
      </c>
      <c r="C52" s="92">
        <v>749463</v>
      </c>
      <c r="F52" s="11">
        <v>44001</v>
      </c>
    </row>
    <row r="53" spans="1:6" x14ac:dyDescent="0.2">
      <c r="A53" s="11">
        <v>43937</v>
      </c>
      <c r="B53" t="s">
        <v>99</v>
      </c>
      <c r="C53" s="92">
        <v>773719</v>
      </c>
      <c r="D53" s="92">
        <v>11257</v>
      </c>
      <c r="E53" s="11">
        <v>43928</v>
      </c>
      <c r="F53" s="11">
        <v>44009</v>
      </c>
    </row>
    <row r="54" spans="1:6" x14ac:dyDescent="0.2">
      <c r="A54" s="11">
        <v>43938</v>
      </c>
      <c r="B54" t="s">
        <v>99</v>
      </c>
      <c r="C54" s="92">
        <v>800877</v>
      </c>
      <c r="D54" s="92">
        <v>12080</v>
      </c>
      <c r="E54" s="11">
        <v>43928</v>
      </c>
      <c r="F54" s="11">
        <v>44008</v>
      </c>
    </row>
    <row r="55" spans="1:6" x14ac:dyDescent="0.2">
      <c r="A55" s="11">
        <v>43939</v>
      </c>
      <c r="B55" t="s">
        <v>99</v>
      </c>
      <c r="C55" s="92">
        <v>827220</v>
      </c>
      <c r="D55" s="92">
        <v>12710</v>
      </c>
      <c r="E55" s="11">
        <v>43928</v>
      </c>
      <c r="F55" s="11">
        <v>44010</v>
      </c>
    </row>
    <row r="56" spans="1:6" x14ac:dyDescent="0.2">
      <c r="A56" s="11">
        <v>43940</v>
      </c>
      <c r="B56" t="s">
        <v>99</v>
      </c>
      <c r="C56" s="92">
        <v>850561</v>
      </c>
      <c r="D56" s="92">
        <v>12915</v>
      </c>
      <c r="E56" s="11">
        <v>43929</v>
      </c>
      <c r="F56" s="11">
        <v>44009</v>
      </c>
    </row>
    <row r="57" spans="1:6" x14ac:dyDescent="0.2">
      <c r="A57" s="11">
        <v>43941</v>
      </c>
      <c r="B57" t="s">
        <v>99</v>
      </c>
      <c r="C57" s="92">
        <v>874077</v>
      </c>
      <c r="D57" s="92">
        <v>13191</v>
      </c>
      <c r="E57" s="11">
        <v>43929</v>
      </c>
      <c r="F57" s="11">
        <v>44021</v>
      </c>
    </row>
    <row r="58" spans="1:6" x14ac:dyDescent="0.2">
      <c r="A58" s="11">
        <v>43942</v>
      </c>
      <c r="B58" t="s">
        <v>99</v>
      </c>
      <c r="C58" s="92">
        <v>896318</v>
      </c>
      <c r="D58" s="92">
        <v>13340</v>
      </c>
      <c r="E58" s="11">
        <v>43930</v>
      </c>
      <c r="F58" s="11">
        <v>44022</v>
      </c>
    </row>
    <row r="59" spans="1:6" x14ac:dyDescent="0.2">
      <c r="A59" s="11">
        <v>43943</v>
      </c>
      <c r="B59" t="s">
        <v>99</v>
      </c>
      <c r="C59" s="92">
        <v>920348</v>
      </c>
      <c r="D59" s="92">
        <v>13772</v>
      </c>
      <c r="E59" s="11">
        <v>43930</v>
      </c>
      <c r="F59" s="11">
        <v>44019</v>
      </c>
    </row>
    <row r="60" spans="1:6" x14ac:dyDescent="0.2">
      <c r="A60" s="11">
        <v>43944</v>
      </c>
      <c r="B60" t="s">
        <v>99</v>
      </c>
      <c r="C60" s="92">
        <v>946294</v>
      </c>
      <c r="D60" s="92">
        <v>14465</v>
      </c>
      <c r="E60" s="11">
        <v>43930</v>
      </c>
      <c r="F60" s="11">
        <v>44024</v>
      </c>
    </row>
    <row r="61" spans="1:6" x14ac:dyDescent="0.2">
      <c r="A61" s="11">
        <v>43948</v>
      </c>
      <c r="B61" t="s">
        <v>99</v>
      </c>
      <c r="C61" s="92">
        <v>1080858</v>
      </c>
      <c r="D61" s="92">
        <v>20257</v>
      </c>
      <c r="E61" s="11">
        <v>43933</v>
      </c>
      <c r="F61" s="11">
        <v>44036</v>
      </c>
    </row>
    <row r="62" spans="1:6" x14ac:dyDescent="0.2">
      <c r="A62" s="11">
        <v>43949</v>
      </c>
      <c r="B62" t="s">
        <v>99</v>
      </c>
      <c r="C62" s="92">
        <v>1108033</v>
      </c>
      <c r="D62" s="92">
        <v>20552</v>
      </c>
      <c r="E62" s="11">
        <v>43933</v>
      </c>
      <c r="F62" s="11">
        <v>44038</v>
      </c>
    </row>
    <row r="63" spans="1:6" x14ac:dyDescent="0.2">
      <c r="A63" s="11">
        <v>43950</v>
      </c>
      <c r="B63" t="s">
        <v>99</v>
      </c>
      <c r="C63" s="92">
        <v>1134809</v>
      </c>
      <c r="D63" s="92">
        <v>20823</v>
      </c>
      <c r="E63" s="11">
        <v>43934</v>
      </c>
      <c r="F63" s="11">
        <v>44063</v>
      </c>
    </row>
  </sheetData>
  <sortState xmlns:xlrd2="http://schemas.microsoft.com/office/spreadsheetml/2017/richdata2" ref="A5:G53">
    <sortCondition ref="B5:B5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F10" workbookViewId="0">
      <selection activeCell="B46" sqref="B46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29">
        <v>579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91">
        <v>606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29">
        <v>649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29">
        <v>675</v>
      </c>
      <c r="I36" s="34">
        <v>51000</v>
      </c>
      <c r="J36" s="34">
        <v>1150</v>
      </c>
    </row>
    <row r="37" spans="1:10" x14ac:dyDescent="0.2">
      <c r="A37" s="11">
        <v>43941</v>
      </c>
      <c r="B37" s="29">
        <v>721</v>
      </c>
      <c r="I37" s="34">
        <v>77063</v>
      </c>
      <c r="J37" s="34">
        <v>1349</v>
      </c>
    </row>
    <row r="38" spans="1:10" x14ac:dyDescent="0.2">
      <c r="A38" s="11">
        <v>43942</v>
      </c>
      <c r="B38" s="29">
        <v>737</v>
      </c>
      <c r="I38" s="34">
        <v>116445</v>
      </c>
      <c r="J38" s="34">
        <v>1583</v>
      </c>
    </row>
    <row r="39" spans="1:10" x14ac:dyDescent="0.2">
      <c r="A39" s="11">
        <v>43943</v>
      </c>
      <c r="B39" s="29">
        <v>772</v>
      </c>
      <c r="I39" s="34">
        <v>175953</v>
      </c>
      <c r="J39" s="34">
        <v>1858</v>
      </c>
    </row>
    <row r="40" spans="1:10" x14ac:dyDescent="0.2">
      <c r="A40" s="11">
        <v>43944</v>
      </c>
      <c r="B40" s="29">
        <v>827</v>
      </c>
      <c r="I40" s="34">
        <v>265873</v>
      </c>
      <c r="J40" s="34">
        <v>2180</v>
      </c>
    </row>
    <row r="41" spans="1:10" x14ac:dyDescent="0.2">
      <c r="A41" s="11">
        <v>43945</v>
      </c>
      <c r="B41" s="29">
        <v>850</v>
      </c>
      <c r="I41" s="34">
        <v>401745</v>
      </c>
      <c r="J41" s="34">
        <v>2558</v>
      </c>
    </row>
    <row r="42" spans="1:10" x14ac:dyDescent="0.2">
      <c r="A42" s="11">
        <v>43946</v>
      </c>
      <c r="B42" s="29">
        <v>865</v>
      </c>
      <c r="I42" s="34">
        <v>607054</v>
      </c>
      <c r="J42" s="34">
        <v>3002</v>
      </c>
    </row>
    <row r="43" spans="1:10" x14ac:dyDescent="0.2">
      <c r="A43" s="11">
        <v>43947</v>
      </c>
      <c r="B43" s="29">
        <v>873</v>
      </c>
      <c r="I43" s="34">
        <v>917284</v>
      </c>
      <c r="J43" s="34">
        <v>3522</v>
      </c>
    </row>
    <row r="44" spans="1:10" x14ac:dyDescent="0.2">
      <c r="A44" s="11">
        <v>43948</v>
      </c>
      <c r="B44" s="29">
        <v>900</v>
      </c>
      <c r="I44" s="34">
        <v>1386056</v>
      </c>
      <c r="J44" s="34">
        <v>4133</v>
      </c>
    </row>
    <row r="45" spans="1:10" x14ac:dyDescent="0.2">
      <c r="A45" s="11">
        <v>43949</v>
      </c>
      <c r="B45" s="29">
        <v>915</v>
      </c>
      <c r="I45" s="34">
        <v>2094389</v>
      </c>
      <c r="J45" s="34">
        <v>4850</v>
      </c>
    </row>
    <row r="46" spans="1:10" x14ac:dyDescent="0.2">
      <c r="A46" s="11">
        <v>43950</v>
      </c>
      <c r="B46" s="29">
        <v>935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ref="B38:B68" si="0">B46*EXP(0.1599)</f>
        <v>1097.1229465968852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1287.3569625127614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1510.5763251700714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1772.5004801391267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2079.8405878231365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2440.4714803896445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2863.6334349205877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3360.1689327202512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3942.8004711543881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4626.4565462636256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5428.6541586515486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6369.9476434173494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7474.4553242929705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8770.4774861979477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10291.221500234369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12075.652680661336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14169.492674960151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16626.390968273008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19509.299519126762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22892.085748091496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26861.42520822963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31519.022432347319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H34"/>
  <sheetViews>
    <sheetView workbookViewId="0">
      <selection activeCell="AW35" sqref="AW35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37" t="s">
        <v>69</v>
      </c>
      <c r="AI1" s="37" t="s">
        <v>70</v>
      </c>
      <c r="AJ1" s="37" t="s">
        <v>21</v>
      </c>
      <c r="AK1" s="37" t="s">
        <v>22</v>
      </c>
      <c r="AL1" s="88" t="s">
        <v>71</v>
      </c>
      <c r="AM1" s="37" t="s">
        <v>78</v>
      </c>
      <c r="AN1" s="37" t="s">
        <v>79</v>
      </c>
      <c r="AO1" s="37" t="s">
        <v>80</v>
      </c>
      <c r="AP1" s="37" t="s">
        <v>81</v>
      </c>
      <c r="AQ1" s="37" t="s">
        <v>82</v>
      </c>
      <c r="AR1" s="37" t="s">
        <v>83</v>
      </c>
      <c r="AS1" s="37" t="s">
        <v>84</v>
      </c>
      <c r="AT1" s="37" t="s">
        <v>85</v>
      </c>
      <c r="AU1" s="37" t="s">
        <v>86</v>
      </c>
      <c r="AV1" s="37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57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57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57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57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57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57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57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57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57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57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57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  <row r="28" spans="19:57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6" t="s">
        <v>43</v>
      </c>
      <c r="AO28" s="57" t="s">
        <v>44</v>
      </c>
      <c r="AP28" s="57" t="s">
        <v>45</v>
      </c>
      <c r="AQ28" s="57" t="s">
        <v>46</v>
      </c>
      <c r="AR28" s="57" t="s">
        <v>47</v>
      </c>
      <c r="AS28" s="57" t="s">
        <v>48</v>
      </c>
      <c r="AT28" s="57" t="s">
        <v>49</v>
      </c>
      <c r="AU28" s="57" t="s">
        <v>50</v>
      </c>
      <c r="AV28" s="57" t="s">
        <v>51</v>
      </c>
    </row>
    <row r="29" spans="19:57" x14ac:dyDescent="0.2">
      <c r="AK29" s="40" t="s">
        <v>38</v>
      </c>
      <c r="AL29" s="40" t="s">
        <v>39</v>
      </c>
      <c r="AM29" s="40" t="s">
        <v>39</v>
      </c>
      <c r="AN29" s="40" t="s">
        <v>40</v>
      </c>
      <c r="AO29" s="40" t="s">
        <v>41</v>
      </c>
      <c r="AP29" s="56" t="s">
        <v>43</v>
      </c>
      <c r="AQ29" s="57" t="s">
        <v>44</v>
      </c>
      <c r="AR29" s="57" t="s">
        <v>45</v>
      </c>
      <c r="AS29" s="57" t="s">
        <v>46</v>
      </c>
      <c r="AT29" s="57" t="s">
        <v>47</v>
      </c>
      <c r="AU29" s="57" t="s">
        <v>48</v>
      </c>
      <c r="AV29" s="57" t="s">
        <v>49</v>
      </c>
      <c r="AW29" s="57" t="s">
        <v>50</v>
      </c>
      <c r="AX29" s="57" t="s">
        <v>51</v>
      </c>
    </row>
    <row r="30" spans="19:57" x14ac:dyDescent="0.2">
      <c r="AL30" s="40" t="s">
        <v>38</v>
      </c>
      <c r="AM30" s="40" t="s">
        <v>39</v>
      </c>
      <c r="AN30" s="40" t="s">
        <v>39</v>
      </c>
      <c r="AO30" s="40" t="s">
        <v>40</v>
      </c>
      <c r="AP30" s="40" t="s">
        <v>41</v>
      </c>
      <c r="AQ30" s="56" t="s">
        <v>43</v>
      </c>
      <c r="AR30" s="57" t="s">
        <v>44</v>
      </c>
      <c r="AS30" s="57" t="s">
        <v>45</v>
      </c>
      <c r="AT30" s="57" t="s">
        <v>46</v>
      </c>
      <c r="AU30" s="57" t="s">
        <v>47</v>
      </c>
      <c r="AV30" s="57" t="s">
        <v>48</v>
      </c>
      <c r="AW30" s="57" t="s">
        <v>49</v>
      </c>
      <c r="AX30" s="57" t="s">
        <v>50</v>
      </c>
      <c r="AY30" s="57" t="s">
        <v>51</v>
      </c>
    </row>
    <row r="31" spans="19:57" x14ac:dyDescent="0.2">
      <c r="AP31" s="40" t="s">
        <v>38</v>
      </c>
      <c r="AQ31" s="40" t="s">
        <v>39</v>
      </c>
      <c r="AR31" s="40" t="s">
        <v>39</v>
      </c>
      <c r="AS31" s="40" t="s">
        <v>40</v>
      </c>
      <c r="AT31" s="40" t="s">
        <v>41</v>
      </c>
      <c r="AU31" s="56" t="s">
        <v>43</v>
      </c>
      <c r="AV31" s="57" t="s">
        <v>44</v>
      </c>
      <c r="AW31" s="57" t="s">
        <v>45</v>
      </c>
      <c r="AX31" s="57" t="s">
        <v>46</v>
      </c>
      <c r="AY31" s="57" t="s">
        <v>47</v>
      </c>
      <c r="AZ31" s="57" t="s">
        <v>48</v>
      </c>
      <c r="BA31" s="57" t="s">
        <v>49</v>
      </c>
      <c r="BB31" s="57" t="s">
        <v>50</v>
      </c>
      <c r="BC31" s="57" t="s">
        <v>51</v>
      </c>
    </row>
    <row r="32" spans="19:57" x14ac:dyDescent="0.2">
      <c r="AR32" s="40" t="s">
        <v>38</v>
      </c>
      <c r="AS32" s="40" t="s">
        <v>39</v>
      </c>
      <c r="AT32" s="40" t="s">
        <v>39</v>
      </c>
      <c r="AU32" s="40" t="s">
        <v>40</v>
      </c>
      <c r="AV32" s="40" t="s">
        <v>41</v>
      </c>
      <c r="AW32" s="56" t="s">
        <v>43</v>
      </c>
      <c r="AX32" s="57" t="s">
        <v>44</v>
      </c>
      <c r="AY32" s="57" t="s">
        <v>45</v>
      </c>
      <c r="AZ32" s="57" t="s">
        <v>46</v>
      </c>
      <c r="BA32" s="57" t="s">
        <v>47</v>
      </c>
      <c r="BB32" s="57" t="s">
        <v>48</v>
      </c>
      <c r="BC32" s="57" t="s">
        <v>49</v>
      </c>
      <c r="BD32" s="57" t="s">
        <v>50</v>
      </c>
      <c r="BE32" s="57" t="s">
        <v>51</v>
      </c>
    </row>
    <row r="33" spans="45:60" x14ac:dyDescent="0.2">
      <c r="AS33" s="40" t="s">
        <v>38</v>
      </c>
      <c r="AT33" s="40" t="s">
        <v>39</v>
      </c>
      <c r="AU33" s="40" t="s">
        <v>39</v>
      </c>
      <c r="AV33" s="40" t="s">
        <v>40</v>
      </c>
      <c r="AW33" s="40" t="s">
        <v>41</v>
      </c>
      <c r="AX33" s="56" t="s">
        <v>43</v>
      </c>
      <c r="AY33" s="57" t="s">
        <v>44</v>
      </c>
      <c r="AZ33" s="57" t="s">
        <v>45</v>
      </c>
      <c r="BA33" s="57" t="s">
        <v>46</v>
      </c>
      <c r="BB33" s="57" t="s">
        <v>47</v>
      </c>
      <c r="BC33" s="57" t="s">
        <v>48</v>
      </c>
      <c r="BD33" s="57" t="s">
        <v>49</v>
      </c>
      <c r="BE33" s="57" t="s">
        <v>50</v>
      </c>
      <c r="BF33" s="57" t="s">
        <v>51</v>
      </c>
    </row>
    <row r="34" spans="45:60" x14ac:dyDescent="0.2">
      <c r="AU34" s="40" t="s">
        <v>38</v>
      </c>
      <c r="AV34" s="40" t="s">
        <v>39</v>
      </c>
      <c r="AW34" s="40" t="s">
        <v>39</v>
      </c>
      <c r="AX34" s="40" t="s">
        <v>40</v>
      </c>
      <c r="AY34" s="40" t="s">
        <v>41</v>
      </c>
      <c r="AZ34" s="56" t="s">
        <v>43</v>
      </c>
      <c r="BA34" s="57" t="s">
        <v>44</v>
      </c>
      <c r="BB34" s="57" t="s">
        <v>45</v>
      </c>
      <c r="BC34" s="57" t="s">
        <v>46</v>
      </c>
      <c r="BD34" s="57" t="s">
        <v>47</v>
      </c>
      <c r="BE34" s="57" t="s">
        <v>48</v>
      </c>
      <c r="BF34" s="57" t="s">
        <v>49</v>
      </c>
      <c r="BG34" s="57" t="s">
        <v>50</v>
      </c>
      <c r="BH34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V136"/>
  <sheetViews>
    <sheetView topLeftCell="AI50" zoomScaleNormal="100" workbookViewId="0">
      <selection activeCell="AP68" sqref="AP68"/>
    </sheetView>
  </sheetViews>
  <sheetFormatPr baseColWidth="10" defaultRowHeight="16" x14ac:dyDescent="0.2"/>
  <cols>
    <col min="1" max="1" width="11" bestFit="1" customWidth="1"/>
    <col min="2" max="2" width="18.66406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22" width="12.6640625" hidden="1" customWidth="1"/>
    <col min="23" max="30" width="11.1640625" hidden="1" customWidth="1"/>
    <col min="31" max="34" width="11.1640625" bestFit="1" customWidth="1"/>
    <col min="42" max="48" width="13.6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94" t="s">
        <v>19</v>
      </c>
      <c r="E2" s="94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2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94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48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48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  <c r="AH50" s="11">
        <v>43936</v>
      </c>
    </row>
    <row r="51" spans="1:48" x14ac:dyDescent="0.2">
      <c r="A51" s="11">
        <v>43937</v>
      </c>
      <c r="B51" s="14">
        <f t="shared" si="0"/>
        <v>29632511.837441351</v>
      </c>
      <c r="C51" s="19">
        <v>1907765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  <c r="AH51" s="14">
        <v>2086432</v>
      </c>
      <c r="AI51" s="11">
        <v>43937</v>
      </c>
    </row>
    <row r="52" spans="1:48" x14ac:dyDescent="0.2">
      <c r="A52" s="11">
        <v>43938</v>
      </c>
      <c r="B52" s="14">
        <f t="shared" si="0"/>
        <v>35558247.674849175</v>
      </c>
      <c r="C52" s="89">
        <v>1990380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  <c r="AH52" s="24">
        <v>2377277</v>
      </c>
      <c r="AI52" s="14">
        <v>2269182</v>
      </c>
      <c r="AJ52" s="11">
        <v>43938</v>
      </c>
    </row>
    <row r="53" spans="1:48" x14ac:dyDescent="0.2">
      <c r="A53" s="11">
        <v>43939</v>
      </c>
      <c r="B53" s="14">
        <f t="shared" si="0"/>
        <v>42668977.393550977</v>
      </c>
      <c r="C53" s="19">
        <v>2076027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  <c r="AH53" s="24">
        <v>2708664</v>
      </c>
      <c r="AI53" s="24">
        <v>2585501</v>
      </c>
      <c r="AJ53" s="14">
        <v>2267835</v>
      </c>
      <c r="AK53" s="11">
        <v>43939</v>
      </c>
    </row>
    <row r="54" spans="1:48" x14ac:dyDescent="0.2">
      <c r="A54" s="11">
        <v>43940</v>
      </c>
      <c r="B54" s="14">
        <f t="shared" si="0"/>
        <v>51201669.11653322</v>
      </c>
      <c r="C54" s="19">
        <v>2157158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  <c r="AH54" s="24">
        <v>3086247</v>
      </c>
      <c r="AI54" s="24">
        <v>2945914</v>
      </c>
      <c r="AJ54" s="24">
        <v>2583966</v>
      </c>
      <c r="AK54" s="14">
        <v>2365421</v>
      </c>
      <c r="AL54" s="11">
        <v>43940</v>
      </c>
    </row>
    <row r="55" spans="1:48" x14ac:dyDescent="0.2">
      <c r="A55" s="11">
        <v>43941</v>
      </c>
      <c r="B55" s="14">
        <f t="shared" si="0"/>
        <v>61440678.461518139</v>
      </c>
      <c r="C55" s="19">
        <v>2230384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  <c r="AH55" s="24">
        <v>3516463</v>
      </c>
      <c r="AI55" s="24">
        <v>3356569</v>
      </c>
      <c r="AJ55" s="24">
        <v>2944166</v>
      </c>
      <c r="AK55" s="24">
        <v>2695156</v>
      </c>
      <c r="AL55" s="14">
        <v>2457861</v>
      </c>
      <c r="AM55" s="11">
        <v>43941</v>
      </c>
    </row>
    <row r="56" spans="1:48" x14ac:dyDescent="0.2">
      <c r="A56" s="11">
        <v>43942</v>
      </c>
      <c r="B56" s="14">
        <f t="shared" si="0"/>
        <v>73727224.814097136</v>
      </c>
      <c r="C56" s="19">
        <v>2312966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  <c r="AH56" s="24">
        <v>4006651</v>
      </c>
      <c r="AI56" s="24">
        <v>3824468</v>
      </c>
      <c r="AJ56" s="24">
        <v>3354577</v>
      </c>
      <c r="AK56" s="24">
        <v>3070855</v>
      </c>
      <c r="AL56" s="24">
        <v>2800482</v>
      </c>
      <c r="AM56" s="14">
        <v>2541295</v>
      </c>
      <c r="AN56" s="11">
        <v>43942</v>
      </c>
    </row>
    <row r="57" spans="1:48" x14ac:dyDescent="0.2">
      <c r="A57" s="11">
        <v>43943</v>
      </c>
      <c r="B57" s="14">
        <f t="shared" si="0"/>
        <v>88470762.610359848</v>
      </c>
      <c r="C57" s="19">
        <v>2386849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  <c r="AH57" s="24">
        <v>4565170</v>
      </c>
      <c r="AI57" s="24">
        <v>4357590</v>
      </c>
      <c r="AJ57" s="24">
        <v>3822198</v>
      </c>
      <c r="AK57" s="24">
        <v>3498926</v>
      </c>
      <c r="AL57" s="24">
        <v>3190864</v>
      </c>
      <c r="AM57" s="24">
        <v>2895546</v>
      </c>
      <c r="AN57" s="14">
        <v>2635389</v>
      </c>
      <c r="AO57" s="11">
        <v>43943</v>
      </c>
    </row>
    <row r="58" spans="1:48" x14ac:dyDescent="0.2">
      <c r="A58" s="11">
        <v>43944</v>
      </c>
      <c r="B58" s="14">
        <f t="shared" si="0"/>
        <v>106162626.58189809</v>
      </c>
      <c r="C58" s="19">
        <v>2460490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  <c r="AH58" s="24">
        <v>5201545</v>
      </c>
      <c r="AI58" s="24">
        <v>4965030</v>
      </c>
      <c r="AJ58" s="24">
        <v>4355004</v>
      </c>
      <c r="AK58" s="24">
        <v>3986669</v>
      </c>
      <c r="AL58" s="24">
        <v>3635663</v>
      </c>
      <c r="AM58" s="24">
        <v>3299179</v>
      </c>
      <c r="AN58" s="60">
        <v>3002756</v>
      </c>
      <c r="AO58" s="14">
        <v>2719571</v>
      </c>
      <c r="AP58" s="11">
        <v>43944</v>
      </c>
    </row>
    <row r="59" spans="1:48" x14ac:dyDescent="0.2">
      <c r="A59" s="11">
        <v>43945</v>
      </c>
      <c r="B59" s="14">
        <f t="shared" si="0"/>
        <v>127392405.69683719</v>
      </c>
      <c r="C59" s="19">
        <v>2542010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  <c r="AH59" s="24">
        <v>5926629</v>
      </c>
      <c r="AI59" s="24">
        <v>5657144</v>
      </c>
      <c r="AJ59" s="24">
        <v>4962083</v>
      </c>
      <c r="AK59" s="24">
        <v>4542402</v>
      </c>
      <c r="AL59" s="24">
        <v>4142467</v>
      </c>
      <c r="AM59" s="24">
        <v>3759078</v>
      </c>
      <c r="AN59" s="60">
        <v>3421335</v>
      </c>
      <c r="AO59" s="24">
        <v>3098673</v>
      </c>
      <c r="AP59" s="14">
        <v>2803477</v>
      </c>
      <c r="AQ59" s="11">
        <v>43945</v>
      </c>
    </row>
    <row r="60" spans="1:48" x14ac:dyDescent="0.2">
      <c r="A60" s="11">
        <v>43946</v>
      </c>
      <c r="B60" s="14">
        <f t="shared" si="0"/>
        <v>152867591.46551439</v>
      </c>
      <c r="C60" s="19">
        <v>2635572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  <c r="AH60" s="24">
        <v>6752789</v>
      </c>
      <c r="AI60" s="24">
        <v>6445739</v>
      </c>
      <c r="AJ60" s="24">
        <v>5653787</v>
      </c>
      <c r="AK60" s="24">
        <v>5175604</v>
      </c>
      <c r="AL60" s="24">
        <v>4719919</v>
      </c>
      <c r="AM60" s="24">
        <v>4283086</v>
      </c>
      <c r="AN60" s="60">
        <v>3898261</v>
      </c>
      <c r="AO60" s="24">
        <v>3530622</v>
      </c>
      <c r="AP60" s="24">
        <v>3194276</v>
      </c>
      <c r="AQ60" s="14">
        <v>2896361</v>
      </c>
      <c r="AR60" s="11">
        <v>43946</v>
      </c>
    </row>
    <row r="61" spans="1:48" x14ac:dyDescent="0.2">
      <c r="A61" s="11">
        <v>43947</v>
      </c>
      <c r="B61" s="14">
        <f t="shared" si="0"/>
        <v>183437155.39903322</v>
      </c>
      <c r="C61" s="19">
        <v>2720458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  <c r="AH61" s="24">
        <v>7694114</v>
      </c>
      <c r="AI61" s="24">
        <v>7344261</v>
      </c>
      <c r="AJ61" s="24">
        <v>6441913</v>
      </c>
      <c r="AK61" s="24">
        <v>5897072</v>
      </c>
      <c r="AL61" s="24">
        <v>5377866</v>
      </c>
      <c r="AM61" s="24">
        <v>4880139</v>
      </c>
      <c r="AN61" s="60">
        <v>4441671</v>
      </c>
      <c r="AO61" s="24">
        <v>4022784</v>
      </c>
      <c r="AP61" s="24">
        <v>3639552</v>
      </c>
      <c r="AQ61" s="24">
        <v>3300108</v>
      </c>
      <c r="AR61" s="14">
        <v>3002965</v>
      </c>
      <c r="AS61" s="11">
        <v>43947</v>
      </c>
    </row>
    <row r="62" spans="1:48" x14ac:dyDescent="0.2">
      <c r="A62" s="11">
        <v>43948</v>
      </c>
      <c r="B62" s="14">
        <f t="shared" si="0"/>
        <v>220119841.34962988</v>
      </c>
      <c r="C62" s="19">
        <v>2793855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  <c r="AH62" s="24">
        <v>8766658</v>
      </c>
      <c r="AI62" s="24">
        <v>8368036</v>
      </c>
      <c r="AJ62" s="24">
        <v>7339903</v>
      </c>
      <c r="AK62" s="24">
        <v>6719112</v>
      </c>
      <c r="AL62" s="24">
        <v>6127529</v>
      </c>
      <c r="AM62" s="24">
        <v>5560421</v>
      </c>
      <c r="AN62" s="60">
        <v>5060831</v>
      </c>
      <c r="AO62" s="24">
        <v>4583551</v>
      </c>
      <c r="AP62" s="24">
        <v>4146898</v>
      </c>
      <c r="AQ62" s="24">
        <v>3760136</v>
      </c>
      <c r="AR62" s="24">
        <v>3421572</v>
      </c>
      <c r="AS62" s="14">
        <v>3099684</v>
      </c>
      <c r="AT62" s="11">
        <v>43948</v>
      </c>
    </row>
    <row r="63" spans="1:48" x14ac:dyDescent="0.2">
      <c r="A63" s="11">
        <v>43949</v>
      </c>
      <c r="B63" s="14">
        <f t="shared" si="0"/>
        <v>264138115.58725026</v>
      </c>
      <c r="C63" s="19">
        <v>2869875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  <c r="AH63" s="24">
        <v>9988712</v>
      </c>
      <c r="AI63" s="24">
        <v>9534523</v>
      </c>
      <c r="AJ63" s="24">
        <v>8363070</v>
      </c>
      <c r="AK63" s="24">
        <v>7655742</v>
      </c>
      <c r="AL63" s="24">
        <v>6981694</v>
      </c>
      <c r="AM63" s="24">
        <v>6335532</v>
      </c>
      <c r="AN63" s="60">
        <v>5766300</v>
      </c>
      <c r="AO63" s="24">
        <v>5222489</v>
      </c>
      <c r="AP63" s="24">
        <v>4724967</v>
      </c>
      <c r="AQ63" s="24">
        <v>4284291</v>
      </c>
      <c r="AR63" s="24">
        <v>3898533</v>
      </c>
      <c r="AS63" s="24">
        <v>3531774</v>
      </c>
      <c r="AT63" s="14">
        <v>3183313</v>
      </c>
      <c r="AU63" s="11">
        <v>43949</v>
      </c>
    </row>
    <row r="64" spans="1:48" x14ac:dyDescent="0.2">
      <c r="A64" s="11">
        <v>43950</v>
      </c>
      <c r="B64" s="14">
        <f t="shared" si="0"/>
        <v>316958906.01322615</v>
      </c>
      <c r="C64" s="19">
        <v>2934583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  <c r="AH64" s="24">
        <v>11381118</v>
      </c>
      <c r="AI64" s="24">
        <v>10863616</v>
      </c>
      <c r="AJ64" s="24">
        <v>9528865</v>
      </c>
      <c r="AK64" s="24">
        <v>8722937</v>
      </c>
      <c r="AL64" s="24">
        <v>7954928</v>
      </c>
      <c r="AM64" s="24">
        <v>7218692</v>
      </c>
      <c r="AN64" s="60">
        <v>6570111</v>
      </c>
      <c r="AO64" s="24">
        <v>5950493</v>
      </c>
      <c r="AP64" s="24">
        <v>5383617</v>
      </c>
      <c r="AQ64" s="24">
        <v>4881512</v>
      </c>
      <c r="AR64" s="24">
        <v>4441980</v>
      </c>
      <c r="AS64" s="24">
        <v>4024096</v>
      </c>
      <c r="AT64" s="24">
        <v>3627060</v>
      </c>
      <c r="AU64" s="14">
        <v>3269930</v>
      </c>
      <c r="AV64" s="11">
        <v>43950</v>
      </c>
    </row>
    <row r="65" spans="1:48" x14ac:dyDescent="0.2">
      <c r="A65" s="11">
        <v>43951</v>
      </c>
      <c r="B65" s="14">
        <f t="shared" si="0"/>
        <v>380342488.16284955</v>
      </c>
      <c r="C65" s="15">
        <f t="shared" ref="C56:C119" si="2">C64*EXP(0.1305)</f>
        <v>3343657.8246466643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  <c r="AH65" s="24">
        <v>12967622</v>
      </c>
      <c r="AI65" s="24">
        <v>12377982</v>
      </c>
      <c r="AJ65" s="24">
        <v>10857169</v>
      </c>
      <c r="AK65" s="24">
        <v>9938896</v>
      </c>
      <c r="AL65" s="24">
        <v>9063829</v>
      </c>
      <c r="AM65" s="24">
        <v>8224963</v>
      </c>
      <c r="AN65" s="60">
        <v>7485971</v>
      </c>
      <c r="AO65" s="24">
        <v>6779980</v>
      </c>
      <c r="AP65" s="24">
        <v>6134083</v>
      </c>
      <c r="AQ65" s="24">
        <v>5561985</v>
      </c>
      <c r="AR65" s="24">
        <v>5061183</v>
      </c>
      <c r="AS65" s="24">
        <v>4585047</v>
      </c>
      <c r="AT65" s="24">
        <v>4132665</v>
      </c>
      <c r="AU65" s="24">
        <v>3725751</v>
      </c>
      <c r="AV65" s="14">
        <v>3343658</v>
      </c>
    </row>
    <row r="66" spans="1:48" x14ac:dyDescent="0.2">
      <c r="A66" s="11">
        <v>43952</v>
      </c>
      <c r="B66" s="14">
        <f t="shared" si="0"/>
        <v>456401147.14388531</v>
      </c>
      <c r="C66" s="15">
        <f t="shared" si="2"/>
        <v>3809756.8371113935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  <c r="AH66" s="24">
        <v>14775282</v>
      </c>
      <c r="AI66" s="24">
        <v>14103447</v>
      </c>
      <c r="AJ66" s="24">
        <v>12370636</v>
      </c>
      <c r="AK66" s="24">
        <v>11324358</v>
      </c>
      <c r="AL66" s="24">
        <v>10327308</v>
      </c>
      <c r="AM66" s="24">
        <v>9371506</v>
      </c>
      <c r="AN66" s="60">
        <v>8529499</v>
      </c>
      <c r="AO66" s="24">
        <v>7725095</v>
      </c>
      <c r="AP66" s="24">
        <v>6989161</v>
      </c>
      <c r="AQ66" s="24">
        <v>6337315</v>
      </c>
      <c r="AR66" s="24">
        <v>5766701</v>
      </c>
      <c r="AS66" s="24">
        <v>5224193</v>
      </c>
      <c r="AT66" s="24">
        <v>4708749</v>
      </c>
      <c r="AU66" s="24">
        <v>4245113</v>
      </c>
      <c r="AV66" s="24">
        <v>3809757</v>
      </c>
    </row>
    <row r="67" spans="1:48" x14ac:dyDescent="0.2">
      <c r="A67" s="11">
        <v>43953</v>
      </c>
      <c r="B67" s="14">
        <f t="shared" si="0"/>
        <v>547669570.44532645</v>
      </c>
      <c r="C67" s="15">
        <f t="shared" si="2"/>
        <v>4340829.0917001292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  <c r="AH67" s="24">
        <v>16834926</v>
      </c>
      <c r="AI67" s="24">
        <v>16069439</v>
      </c>
      <c r="AJ67" s="24">
        <v>14095077</v>
      </c>
      <c r="AK67" s="24">
        <v>12902950</v>
      </c>
      <c r="AL67" s="24">
        <v>11766913</v>
      </c>
      <c r="AM67" s="24">
        <v>10677874</v>
      </c>
      <c r="AN67" s="60">
        <v>9718494</v>
      </c>
      <c r="AO67" s="24">
        <v>8801957</v>
      </c>
      <c r="AP67" s="24">
        <v>7963436</v>
      </c>
      <c r="AQ67" s="24">
        <v>7220723</v>
      </c>
      <c r="AR67" s="24">
        <v>6570568</v>
      </c>
      <c r="AS67" s="24">
        <v>5952434</v>
      </c>
      <c r="AT67" s="24">
        <v>5365139</v>
      </c>
      <c r="AU67" s="24">
        <v>4836873</v>
      </c>
      <c r="AV67" s="24">
        <v>4340829</v>
      </c>
    </row>
    <row r="68" spans="1:48" x14ac:dyDescent="0.2">
      <c r="A68" s="11">
        <v>43954</v>
      </c>
      <c r="B68" s="14">
        <f t="shared" si="0"/>
        <v>657189317.48698807</v>
      </c>
      <c r="C68" s="15">
        <f t="shared" si="2"/>
        <v>4945931.7245131629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  <c r="AH68" s="24">
        <v>19181680</v>
      </c>
      <c r="AI68" s="24">
        <v>18309485</v>
      </c>
      <c r="AJ68" s="24">
        <v>16059902</v>
      </c>
      <c r="AK68" s="24">
        <v>14701595</v>
      </c>
      <c r="AL68" s="24">
        <v>13407196</v>
      </c>
      <c r="AM68" s="24">
        <v>12166348</v>
      </c>
      <c r="AN68" s="60">
        <v>11073232</v>
      </c>
      <c r="AO68" s="24">
        <v>10028932</v>
      </c>
      <c r="AP68" s="24">
        <v>9073522</v>
      </c>
      <c r="AQ68" s="24">
        <v>8227277</v>
      </c>
      <c r="AR68" s="24">
        <v>7486491</v>
      </c>
      <c r="AS68" s="24">
        <v>6782191</v>
      </c>
      <c r="AT68" s="24">
        <v>6113029</v>
      </c>
      <c r="AU68" s="24">
        <v>5511123</v>
      </c>
      <c r="AV68" s="24">
        <v>4945932</v>
      </c>
    </row>
    <row r="69" spans="1:48" x14ac:dyDescent="0.2">
      <c r="A69" s="11">
        <v>43955</v>
      </c>
      <c r="B69" s="14">
        <f t="shared" si="0"/>
        <v>788610180.89397264</v>
      </c>
      <c r="C69" s="15">
        <f t="shared" si="2"/>
        <v>5635384.4177645026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  <c r="AH69" s="24">
        <v>21855567</v>
      </c>
      <c r="AI69" s="24">
        <v>20861790</v>
      </c>
      <c r="AJ69" s="24">
        <v>18298619</v>
      </c>
      <c r="AK69" s="24">
        <v>16750967</v>
      </c>
      <c r="AL69" s="24">
        <v>15276132</v>
      </c>
      <c r="AM69" s="24">
        <v>13862312</v>
      </c>
      <c r="AN69" s="60">
        <v>12616818</v>
      </c>
      <c r="AO69" s="24">
        <v>11426944</v>
      </c>
      <c r="AP69" s="24">
        <v>10338352</v>
      </c>
      <c r="AQ69" s="24">
        <v>9374143</v>
      </c>
      <c r="AR69" s="24">
        <v>8530093</v>
      </c>
      <c r="AS69" s="24">
        <v>7727615</v>
      </c>
      <c r="AT69" s="24">
        <v>6965172</v>
      </c>
      <c r="AU69" s="24">
        <v>6279363</v>
      </c>
      <c r="AV69" s="24">
        <v>5635384</v>
      </c>
    </row>
    <row r="70" spans="1:48" x14ac:dyDescent="0.2">
      <c r="A70" s="11">
        <v>43956</v>
      </c>
      <c r="B70" s="14">
        <f t="shared" si="0"/>
        <v>946311817.4040277</v>
      </c>
      <c r="C70" s="15">
        <f t="shared" si="2"/>
        <v>6420945.3961091461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  <c r="AH70" s="24">
        <v>24902188</v>
      </c>
      <c r="AI70" s="24">
        <v>23769881</v>
      </c>
      <c r="AJ70" s="24">
        <v>20849408</v>
      </c>
      <c r="AK70" s="24">
        <v>19086017</v>
      </c>
      <c r="AL70" s="24">
        <v>17405593</v>
      </c>
      <c r="AM70" s="24">
        <v>15794689</v>
      </c>
      <c r="AN70" s="60">
        <v>14375576</v>
      </c>
      <c r="AO70" s="24">
        <v>13019837</v>
      </c>
      <c r="AP70" s="24">
        <v>11779497</v>
      </c>
      <c r="AQ70" s="24">
        <v>10680879</v>
      </c>
      <c r="AR70" s="24">
        <v>9719170</v>
      </c>
      <c r="AS70" s="24">
        <v>8804828</v>
      </c>
      <c r="AT70" s="24">
        <v>7936103</v>
      </c>
      <c r="AU70" s="24">
        <v>7154693</v>
      </c>
      <c r="AV70" s="24">
        <v>6420945</v>
      </c>
    </row>
    <row r="71" spans="1:48" x14ac:dyDescent="0.2">
      <c r="A71" s="11">
        <v>43957</v>
      </c>
      <c r="B71" s="14">
        <f t="shared" si="0"/>
        <v>1135549701.8100419</v>
      </c>
      <c r="C71" s="15">
        <f t="shared" si="2"/>
        <v>7316011.9564958028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  <c r="AH71" s="24">
        <v>28373501</v>
      </c>
      <c r="AI71" s="24">
        <v>27083353</v>
      </c>
      <c r="AJ71" s="24">
        <v>23755773</v>
      </c>
      <c r="AK71" s="24">
        <v>21746568</v>
      </c>
      <c r="AL71" s="24">
        <v>19831897</v>
      </c>
      <c r="AM71" s="24">
        <v>17996437</v>
      </c>
      <c r="AN71" s="60">
        <v>16379502</v>
      </c>
      <c r="AO71" s="24">
        <v>14834775</v>
      </c>
      <c r="AP71" s="24">
        <v>13421535</v>
      </c>
      <c r="AQ71" s="24">
        <v>12169771</v>
      </c>
      <c r="AR71" s="24">
        <v>11074002</v>
      </c>
      <c r="AS71" s="24">
        <v>10032203</v>
      </c>
      <c r="AT71" s="24">
        <v>9042380</v>
      </c>
      <c r="AU71" s="24">
        <v>8152042</v>
      </c>
      <c r="AV71" s="24">
        <v>7316012</v>
      </c>
    </row>
    <row r="72" spans="1:48" x14ac:dyDescent="0.2">
      <c r="A72" s="11">
        <v>43958</v>
      </c>
      <c r="B72" s="14">
        <f t="shared" si="0"/>
        <v>1362630267.9155223</v>
      </c>
      <c r="C72" s="15">
        <f t="shared" si="2"/>
        <v>8335848.951467975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  <c r="AH72" s="24">
        <v>32328709</v>
      </c>
      <c r="AI72" s="24">
        <v>30858717</v>
      </c>
      <c r="AJ72" s="24">
        <v>27067279</v>
      </c>
      <c r="AK72" s="24">
        <v>24777995</v>
      </c>
      <c r="AL72" s="24">
        <v>22596423</v>
      </c>
      <c r="AM72" s="24">
        <v>20505103</v>
      </c>
      <c r="AN72" s="60">
        <v>18662771</v>
      </c>
      <c r="AO72" s="24">
        <v>16902712</v>
      </c>
      <c r="AP72" s="24">
        <v>15292469</v>
      </c>
      <c r="AQ72" s="24">
        <v>13866212</v>
      </c>
      <c r="AR72" s="24">
        <v>12617696</v>
      </c>
      <c r="AS72" s="24">
        <v>11430672</v>
      </c>
      <c r="AT72" s="24">
        <v>10302869</v>
      </c>
      <c r="AU72" s="24">
        <v>9288420</v>
      </c>
      <c r="AV72" s="24">
        <v>8335849</v>
      </c>
    </row>
    <row r="73" spans="1:48" x14ac:dyDescent="0.2">
      <c r="A73" s="11">
        <v>43959</v>
      </c>
      <c r="B73" s="14">
        <f t="shared" si="0"/>
        <v>1635121073.1506429</v>
      </c>
      <c r="C73" s="15">
        <f t="shared" si="2"/>
        <v>9497849.1225665081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  <c r="AH73" s="24">
        <v>36835264</v>
      </c>
      <c r="AI73" s="24">
        <v>35160358</v>
      </c>
      <c r="AJ73" s="24">
        <v>30840402</v>
      </c>
      <c r="AK73" s="24">
        <v>28231997</v>
      </c>
      <c r="AL73" s="24">
        <v>25746318</v>
      </c>
      <c r="AM73" s="24">
        <v>23363472</v>
      </c>
      <c r="AN73" s="60">
        <v>21264323</v>
      </c>
      <c r="AO73" s="24">
        <v>19258915</v>
      </c>
      <c r="AP73" s="24">
        <v>17424208</v>
      </c>
      <c r="AQ73" s="24">
        <v>15799134</v>
      </c>
      <c r="AR73" s="24">
        <v>14376576</v>
      </c>
      <c r="AS73" s="24">
        <v>13024084</v>
      </c>
      <c r="AT73" s="24">
        <v>11739067</v>
      </c>
      <c r="AU73" s="24">
        <v>10583207</v>
      </c>
      <c r="AV73" s="24">
        <v>9497849</v>
      </c>
    </row>
    <row r="74" spans="1:48" x14ac:dyDescent="0.2">
      <c r="A74" s="11">
        <v>43960</v>
      </c>
      <c r="B74" s="14">
        <f t="shared" si="0"/>
        <v>1962102990.6749904</v>
      </c>
      <c r="C74" s="15">
        <f t="shared" si="2"/>
        <v>10821829.72367214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  <c r="AH74" s="24">
        <v>41970024</v>
      </c>
      <c r="AI74" s="24">
        <v>40061639</v>
      </c>
      <c r="AJ74" s="24">
        <v>35139490</v>
      </c>
      <c r="AK74" s="24">
        <v>32167479</v>
      </c>
      <c r="AL74" s="24">
        <v>29335301</v>
      </c>
      <c r="AM74" s="24">
        <v>26620292</v>
      </c>
      <c r="AN74" s="60">
        <v>24228526</v>
      </c>
      <c r="AO74" s="24">
        <v>21943568</v>
      </c>
      <c r="AP74" s="24">
        <v>19853107</v>
      </c>
      <c r="AQ74" s="24">
        <v>18001500</v>
      </c>
      <c r="AR74" s="24">
        <v>16380641</v>
      </c>
      <c r="AS74" s="24">
        <v>14839614</v>
      </c>
      <c r="AT74" s="24">
        <v>13375469</v>
      </c>
      <c r="AU74" s="24">
        <v>12058484</v>
      </c>
      <c r="AV74" s="24">
        <v>10821830</v>
      </c>
    </row>
    <row r="75" spans="1:48" x14ac:dyDescent="0.2">
      <c r="A75" s="11">
        <v>43961</v>
      </c>
      <c r="B75" s="14">
        <f t="shared" si="0"/>
        <v>2354472833.3771877</v>
      </c>
      <c r="C75" s="15">
        <f t="shared" si="2"/>
        <v>12330370.493030936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  <c r="AH75" s="24">
        <v>47820559</v>
      </c>
      <c r="AI75" s="24">
        <v>45646150</v>
      </c>
      <c r="AJ75" s="24">
        <v>40037863</v>
      </c>
      <c r="AK75" s="24">
        <v>36651559</v>
      </c>
      <c r="AL75" s="24">
        <v>33424582</v>
      </c>
      <c r="AM75" s="24">
        <v>30331105</v>
      </c>
      <c r="AN75" s="60">
        <v>27605932</v>
      </c>
      <c r="AO75" s="24">
        <v>25002457</v>
      </c>
      <c r="AP75" s="24">
        <v>22620589</v>
      </c>
      <c r="AQ75" s="24">
        <v>20510872</v>
      </c>
      <c r="AR75" s="24">
        <v>18664069</v>
      </c>
      <c r="AS75" s="24">
        <v>16908226</v>
      </c>
      <c r="AT75" s="24">
        <v>15239982</v>
      </c>
      <c r="AU75" s="24">
        <v>13739412</v>
      </c>
      <c r="AV75" s="24">
        <v>12330370</v>
      </c>
    </row>
    <row r="76" spans="1:48" x14ac:dyDescent="0.2">
      <c r="A76" s="11">
        <v>43962</v>
      </c>
      <c r="B76" s="14">
        <f t="shared" si="0"/>
        <v>2825306494.846199</v>
      </c>
      <c r="C76" s="15">
        <f t="shared" si="2"/>
        <v>14049198.737883795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  <c r="AH76" s="24">
        <v>54486646</v>
      </c>
      <c r="AI76" s="24">
        <v>52009129</v>
      </c>
      <c r="AJ76" s="24">
        <v>45619058</v>
      </c>
      <c r="AK76" s="24">
        <v>41760711</v>
      </c>
      <c r="AL76" s="24">
        <v>38083900</v>
      </c>
      <c r="AM76" s="24">
        <v>34559199</v>
      </c>
      <c r="AN76" s="60">
        <v>31454142</v>
      </c>
      <c r="AO76" s="24">
        <v>28487748</v>
      </c>
      <c r="AP76" s="24">
        <v>25773853</v>
      </c>
      <c r="AQ76" s="24">
        <v>23370046</v>
      </c>
      <c r="AR76" s="24">
        <v>21265802</v>
      </c>
      <c r="AS76" s="24">
        <v>19265198</v>
      </c>
      <c r="AT76" s="24">
        <v>17364404</v>
      </c>
      <c r="AU76" s="24">
        <v>15654657</v>
      </c>
      <c r="AV76" s="24">
        <v>14049199</v>
      </c>
    </row>
    <row r="77" spans="1:48" x14ac:dyDescent="0.2">
      <c r="A77" s="11">
        <v>43963</v>
      </c>
      <c r="B77" s="14">
        <f t="shared" si="0"/>
        <v>3390294709.1432157</v>
      </c>
      <c r="C77" s="15">
        <f t="shared" si="2"/>
        <v>16007628.099100007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  <c r="AH77" s="24">
        <v>62081973</v>
      </c>
      <c r="AI77" s="24">
        <v>59259094</v>
      </c>
      <c r="AJ77" s="24">
        <v>51978261</v>
      </c>
      <c r="AK77" s="24">
        <v>47582068</v>
      </c>
      <c r="AL77" s="24">
        <v>43392717</v>
      </c>
      <c r="AM77" s="24">
        <v>39376680</v>
      </c>
      <c r="AN77" s="60">
        <v>35838785</v>
      </c>
      <c r="AO77" s="24">
        <v>32458881</v>
      </c>
      <c r="AP77" s="24">
        <v>29366675</v>
      </c>
      <c r="AQ77" s="24">
        <v>26627782</v>
      </c>
      <c r="AR77" s="24">
        <v>24230211</v>
      </c>
      <c r="AS77" s="24">
        <v>21950727</v>
      </c>
      <c r="AT77" s="24">
        <v>19784966</v>
      </c>
      <c r="AU77" s="24">
        <v>17836884</v>
      </c>
      <c r="AV77" s="24">
        <v>16007628</v>
      </c>
    </row>
    <row r="78" spans="1:48" x14ac:dyDescent="0.2">
      <c r="A78" s="11">
        <v>43964</v>
      </c>
      <c r="B78" s="14">
        <f t="shared" si="0"/>
        <v>4068265951.2557364</v>
      </c>
      <c r="C78" s="15">
        <f t="shared" si="2"/>
        <v>18239058.478696819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  <c r="AH78" s="24">
        <v>70736072</v>
      </c>
      <c r="AI78" s="24">
        <v>67519690</v>
      </c>
      <c r="AJ78" s="24">
        <v>59223924</v>
      </c>
      <c r="AK78" s="24">
        <v>54214910</v>
      </c>
      <c r="AL78" s="24">
        <v>49441572</v>
      </c>
      <c r="AM78" s="24">
        <v>44865708</v>
      </c>
      <c r="AN78" s="60">
        <v>40834638</v>
      </c>
      <c r="AO78" s="24">
        <v>36983582</v>
      </c>
      <c r="AP78" s="24">
        <v>33460329</v>
      </c>
      <c r="AQ78" s="24">
        <v>30339640</v>
      </c>
      <c r="AR78" s="24">
        <v>27607852</v>
      </c>
      <c r="AS78" s="24">
        <v>25010613</v>
      </c>
      <c r="AT78" s="24">
        <v>22542950</v>
      </c>
      <c r="AU78" s="24">
        <v>20323309</v>
      </c>
      <c r="AV78" s="24">
        <v>18239058</v>
      </c>
    </row>
    <row r="79" spans="1:48" x14ac:dyDescent="0.2">
      <c r="A79" s="11">
        <v>43965</v>
      </c>
      <c r="B79" s="14">
        <f t="shared" si="0"/>
        <v>4881813904.1161413</v>
      </c>
      <c r="C79" s="15">
        <f t="shared" si="2"/>
        <v>20781545.656225335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  <c r="AH79" s="24">
        <v>80596535</v>
      </c>
      <c r="AI79" s="24">
        <v>76931795</v>
      </c>
      <c r="AJ79" s="24">
        <v>67479617</v>
      </c>
      <c r="AK79" s="24">
        <v>61772357</v>
      </c>
      <c r="AL79" s="24">
        <v>56333626</v>
      </c>
      <c r="AM79" s="24">
        <v>51119896</v>
      </c>
      <c r="AN79" s="60">
        <v>46526902</v>
      </c>
      <c r="AO79" s="24">
        <v>42139017</v>
      </c>
      <c r="AP79" s="24">
        <v>38124630</v>
      </c>
      <c r="AQ79" s="24">
        <v>34568923</v>
      </c>
      <c r="AR79" s="24">
        <v>31456330</v>
      </c>
      <c r="AS79" s="24">
        <v>28497041</v>
      </c>
      <c r="AT79" s="24">
        <v>25685390</v>
      </c>
      <c r="AU79" s="24">
        <v>23156337</v>
      </c>
      <c r="AV79" s="24">
        <v>20781546</v>
      </c>
    </row>
    <row r="80" spans="1:48" x14ac:dyDescent="0.2">
      <c r="A80" s="11">
        <v>43966</v>
      </c>
      <c r="B80" s="14">
        <f t="shared" si="0"/>
        <v>5858050402.7927465</v>
      </c>
      <c r="C80" s="15">
        <f t="shared" si="2"/>
        <v>23678450.308507118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  <c r="AH80" s="24">
        <v>91831525</v>
      </c>
      <c r="AI80" s="24">
        <v>87655929</v>
      </c>
      <c r="AJ80" s="24">
        <v>76886136</v>
      </c>
      <c r="AK80" s="24">
        <v>70383297</v>
      </c>
      <c r="AL80" s="24">
        <v>64186417</v>
      </c>
      <c r="AM80" s="24">
        <v>58245904</v>
      </c>
      <c r="AN80" s="60">
        <v>53012656</v>
      </c>
      <c r="AO80" s="24">
        <v>48013109</v>
      </c>
      <c r="AP80" s="24">
        <v>43439124</v>
      </c>
      <c r="AQ80" s="24">
        <v>39387760</v>
      </c>
      <c r="AR80" s="24">
        <v>35841278</v>
      </c>
      <c r="AS80" s="24">
        <v>32469470</v>
      </c>
      <c r="AT80" s="24">
        <v>29265881</v>
      </c>
      <c r="AU80" s="24">
        <v>26384283</v>
      </c>
      <c r="AV80" s="24">
        <v>23678450</v>
      </c>
    </row>
    <row r="81" spans="1:48" x14ac:dyDescent="0.2">
      <c r="A81" s="11">
        <v>43967</v>
      </c>
      <c r="B81" s="14">
        <f t="shared" si="0"/>
        <v>7029508948.0419989</v>
      </c>
      <c r="C81" s="15">
        <f t="shared" si="2"/>
        <v>26979177.501385052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  <c r="AH81" s="24">
        <v>104632651</v>
      </c>
      <c r="AI81" s="24">
        <v>99874985</v>
      </c>
      <c r="AJ81" s="24">
        <v>87603905</v>
      </c>
      <c r="AK81" s="24">
        <v>80194583</v>
      </c>
      <c r="AL81" s="24">
        <v>73133871</v>
      </c>
      <c r="AM81" s="24">
        <v>66365263</v>
      </c>
      <c r="AN81" s="60">
        <v>60402511</v>
      </c>
      <c r="AO81" s="24">
        <v>54706038</v>
      </c>
      <c r="AP81" s="24">
        <v>49494449</v>
      </c>
      <c r="AQ81" s="24">
        <v>44878333</v>
      </c>
      <c r="AR81" s="24">
        <v>40837478</v>
      </c>
      <c r="AS81" s="24">
        <v>36995647</v>
      </c>
      <c r="AT81" s="24">
        <v>33345484</v>
      </c>
      <c r="AU81" s="24">
        <v>30062197</v>
      </c>
      <c r="AV81" s="24">
        <v>26979178</v>
      </c>
    </row>
    <row r="82" spans="1:48" x14ac:dyDescent="0.2">
      <c r="A82" s="11">
        <v>43968</v>
      </c>
      <c r="B82" s="84">
        <f t="shared" si="0"/>
        <v>8435228899.1991386</v>
      </c>
      <c r="C82" s="15">
        <f t="shared" si="2"/>
        <v>30740019.265100826</v>
      </c>
      <c r="D82" s="14"/>
      <c r="T82" s="14"/>
      <c r="AP82" s="24">
        <v>56393873</v>
      </c>
      <c r="AQ82" s="24">
        <v>51134280</v>
      </c>
      <c r="AR82" s="24">
        <v>46530138</v>
      </c>
      <c r="AS82" s="24">
        <v>42152764</v>
      </c>
      <c r="AT82" s="24">
        <v>37993776</v>
      </c>
      <c r="AU82" s="24">
        <v>34252806</v>
      </c>
      <c r="AV82" s="24">
        <v>30740019</v>
      </c>
    </row>
    <row r="83" spans="1:48" x14ac:dyDescent="0.2">
      <c r="A83" s="11">
        <v>43969</v>
      </c>
      <c r="B83" s="84">
        <f t="shared" si="0"/>
        <v>10122056477.601229</v>
      </c>
      <c r="C83" s="15">
        <f t="shared" si="2"/>
        <v>35025114.622944243</v>
      </c>
      <c r="D83" s="14"/>
      <c r="T83" s="14"/>
      <c r="AP83" s="24">
        <v>64255063</v>
      </c>
      <c r="AQ83" s="24">
        <v>58262293</v>
      </c>
      <c r="AR83" s="24">
        <v>53016344</v>
      </c>
      <c r="AS83" s="24">
        <v>48028772</v>
      </c>
      <c r="AT83" s="24">
        <v>43290030</v>
      </c>
      <c r="AU83" s="24">
        <v>39027576</v>
      </c>
      <c r="AV83" s="24">
        <v>35025115</v>
      </c>
    </row>
    <row r="84" spans="1:48" x14ac:dyDescent="0.2">
      <c r="A84" s="11">
        <v>43970</v>
      </c>
      <c r="B84" s="84">
        <f t="shared" si="0"/>
        <v>12146205937.040596</v>
      </c>
      <c r="C84" s="15">
        <f t="shared" si="2"/>
        <v>39907543.445918493</v>
      </c>
      <c r="D84" s="14"/>
      <c r="T84" s="14"/>
      <c r="AP84" s="24">
        <v>73212086</v>
      </c>
      <c r="AQ84" s="24">
        <v>66383936</v>
      </c>
      <c r="AR84" s="24">
        <v>60406713</v>
      </c>
      <c r="AS84" s="24">
        <v>54723884</v>
      </c>
      <c r="AT84" s="24">
        <v>49324571</v>
      </c>
      <c r="AU84" s="24">
        <v>44467940</v>
      </c>
      <c r="AV84" s="24">
        <v>39907543</v>
      </c>
    </row>
    <row r="85" spans="1:48" x14ac:dyDescent="0.2">
      <c r="A85" s="11">
        <v>43971</v>
      </c>
      <c r="B85" s="84">
        <f t="shared" si="0"/>
        <v>14575132927.924805</v>
      </c>
      <c r="C85" s="15">
        <f t="shared" si="2"/>
        <v>45470572.788492292</v>
      </c>
      <c r="T85" s="14"/>
      <c r="AP85" s="24">
        <v>83417700</v>
      </c>
      <c r="AQ85" s="24">
        <v>75637720</v>
      </c>
      <c r="AR85" s="24">
        <v>68827284</v>
      </c>
      <c r="AS85" s="24">
        <v>62352281</v>
      </c>
      <c r="AT85" s="24">
        <v>56200315</v>
      </c>
      <c r="AU85" s="24">
        <v>50666679</v>
      </c>
      <c r="AV85" s="24">
        <v>45470573</v>
      </c>
    </row>
    <row r="86" spans="1:48" x14ac:dyDescent="0.2">
      <c r="A86" s="11">
        <v>43972</v>
      </c>
      <c r="B86" s="84">
        <f t="shared" si="0"/>
        <v>17489782485.80867</v>
      </c>
      <c r="C86" s="15">
        <f t="shared" si="2"/>
        <v>51809076.960988313</v>
      </c>
      <c r="T86" s="14"/>
      <c r="AP86" s="24">
        <v>95045956</v>
      </c>
      <c r="AQ86" s="24">
        <v>86181463</v>
      </c>
      <c r="AR86" s="24">
        <v>78421666</v>
      </c>
      <c r="AS86" s="24">
        <v>71044060</v>
      </c>
      <c r="AT86" s="24">
        <v>64034523</v>
      </c>
      <c r="AU86" s="24">
        <v>57729510</v>
      </c>
      <c r="AV86" s="24">
        <v>51809077</v>
      </c>
    </row>
    <row r="87" spans="1:48" x14ac:dyDescent="0.2">
      <c r="A87" s="11">
        <v>43973</v>
      </c>
      <c r="B87" s="84">
        <f t="shared" si="0"/>
        <v>20987286559.481995</v>
      </c>
      <c r="C87" s="15">
        <f t="shared" si="2"/>
        <v>59031155.557137012</v>
      </c>
      <c r="T87" s="14"/>
      <c r="AP87" s="24">
        <v>108295166</v>
      </c>
      <c r="AQ87" s="24">
        <v>98194981</v>
      </c>
      <c r="AR87" s="24">
        <v>89353484</v>
      </c>
      <c r="AS87" s="24">
        <v>80947456</v>
      </c>
      <c r="AT87" s="24">
        <v>72960804</v>
      </c>
      <c r="AU87" s="24">
        <v>65776884</v>
      </c>
      <c r="AV87" s="24">
        <v>59031156</v>
      </c>
    </row>
    <row r="88" spans="1:48" x14ac:dyDescent="0.2">
      <c r="A88" s="11">
        <v>43974</v>
      </c>
      <c r="B88" s="84">
        <f t="shared" si="0"/>
        <v>25184200974.895535</v>
      </c>
      <c r="C88" s="15">
        <f t="shared" si="2"/>
        <v>67259977.031338215</v>
      </c>
      <c r="T88" s="14"/>
      <c r="AP88" s="24">
        <v>123391289</v>
      </c>
      <c r="AQ88" s="24">
        <v>111883159</v>
      </c>
      <c r="AR88" s="24">
        <v>101809176</v>
      </c>
      <c r="AS88" s="24">
        <v>92231364</v>
      </c>
      <c r="AT88" s="24">
        <v>83131390</v>
      </c>
      <c r="AU88" s="24">
        <v>74946047</v>
      </c>
      <c r="AV88" s="24">
        <v>67259977</v>
      </c>
    </row>
    <row r="89" spans="1:48" x14ac:dyDescent="0.2">
      <c r="A89" s="11">
        <v>43975</v>
      </c>
      <c r="B89" s="84">
        <f t="shared" si="0"/>
        <v>30220389708.13879</v>
      </c>
      <c r="C89" s="15">
        <f t="shared" si="2"/>
        <v>76635879.266794965</v>
      </c>
      <c r="T89" s="14"/>
      <c r="AP89" s="24">
        <v>140591780</v>
      </c>
      <c r="AQ89" s="24">
        <v>127479441</v>
      </c>
      <c r="AR89" s="24">
        <v>116001165</v>
      </c>
      <c r="AS89" s="24">
        <v>105088226</v>
      </c>
      <c r="AT89" s="24">
        <v>94719734</v>
      </c>
      <c r="AU89" s="24">
        <v>85393371</v>
      </c>
      <c r="AV89" s="24">
        <v>76635879</v>
      </c>
    </row>
    <row r="90" spans="1:48" x14ac:dyDescent="0.2">
      <c r="A90" s="11">
        <v>43976</v>
      </c>
      <c r="B90" s="84">
        <f t="shared" si="0"/>
        <v>36263685912.535454</v>
      </c>
      <c r="C90" s="15">
        <f t="shared" si="2"/>
        <v>87318762.958517805</v>
      </c>
      <c r="T90" s="14"/>
      <c r="AP90" s="24">
        <v>160189985</v>
      </c>
      <c r="AQ90" s="24">
        <v>145249813</v>
      </c>
      <c r="AR90" s="24">
        <v>132171489</v>
      </c>
      <c r="AS90" s="24">
        <v>119737309</v>
      </c>
      <c r="AT90" s="24">
        <v>107923470</v>
      </c>
      <c r="AU90" s="24">
        <v>97297031</v>
      </c>
      <c r="AV90" s="24">
        <v>87318763</v>
      </c>
    </row>
    <row r="91" spans="1:48" x14ac:dyDescent="0.2">
      <c r="A91" s="11">
        <v>43977</v>
      </c>
      <c r="B91" s="84">
        <f t="shared" si="0"/>
        <v>43515485030.587112</v>
      </c>
      <c r="C91" s="15">
        <f t="shared" si="2"/>
        <v>99490818.628989324</v>
      </c>
      <c r="T91" s="14"/>
      <c r="AP91" s="24">
        <v>182520139</v>
      </c>
      <c r="AQ91" s="24">
        <v>165497337</v>
      </c>
      <c r="AR91" s="24">
        <v>150595922</v>
      </c>
      <c r="AS91" s="24">
        <v>136428443</v>
      </c>
      <c r="AT91" s="24">
        <v>122967779</v>
      </c>
      <c r="AU91" s="24">
        <v>110860037</v>
      </c>
      <c r="AV91" s="24">
        <v>99490819</v>
      </c>
    </row>
    <row r="92" spans="1:48" x14ac:dyDescent="0.2">
      <c r="A92" s="11">
        <v>43978</v>
      </c>
      <c r="B92" s="84">
        <f t="shared" si="0"/>
        <v>52217456383.623749</v>
      </c>
      <c r="C92" s="15">
        <f t="shared" si="2"/>
        <v>113359633.78419431</v>
      </c>
      <c r="T92" s="14"/>
      <c r="AP92" s="24">
        <v>207963070</v>
      </c>
      <c r="AQ92" s="24">
        <v>188567325</v>
      </c>
      <c r="AR92" s="24">
        <v>171588683</v>
      </c>
      <c r="AS92" s="24">
        <v>155446287</v>
      </c>
      <c r="AT92" s="24">
        <v>140109234</v>
      </c>
      <c r="AU92" s="24">
        <v>126313697</v>
      </c>
      <c r="AV92" s="24">
        <v>113359634</v>
      </c>
    </row>
    <row r="93" spans="1:48" x14ac:dyDescent="0.2">
      <c r="A93" s="11">
        <v>43979</v>
      </c>
      <c r="B93" s="84">
        <f t="shared" si="0"/>
        <v>62659596905.769806</v>
      </c>
      <c r="C93" s="15">
        <f t="shared" si="2"/>
        <v>129161733.20079945</v>
      </c>
      <c r="T93" s="14"/>
      <c r="AP93" s="24">
        <v>236952694</v>
      </c>
      <c r="AQ93" s="24">
        <v>214853222</v>
      </c>
      <c r="AR93" s="24">
        <v>195507792</v>
      </c>
      <c r="AS93" s="24">
        <v>177115179</v>
      </c>
      <c r="AT93" s="24">
        <v>159640173</v>
      </c>
      <c r="AU93" s="24">
        <v>143921567</v>
      </c>
      <c r="AV93" s="24">
        <v>129161733</v>
      </c>
    </row>
    <row r="94" spans="1:48" x14ac:dyDescent="0.2">
      <c r="A94" s="11">
        <v>43980</v>
      </c>
      <c r="B94" s="84">
        <f t="shared" si="0"/>
        <v>75189895416.370483</v>
      </c>
      <c r="C94" s="15">
        <f t="shared" si="2"/>
        <v>147166612.7220726</v>
      </c>
      <c r="T94" s="14"/>
      <c r="AP94" s="24">
        <v>269983411</v>
      </c>
      <c r="AQ94" s="24">
        <v>244803319</v>
      </c>
      <c r="AR94" s="24">
        <v>222761176</v>
      </c>
      <c r="AS94" s="24">
        <v>201804670</v>
      </c>
      <c r="AT94" s="24">
        <v>181893684</v>
      </c>
      <c r="AU94" s="24">
        <v>163983936</v>
      </c>
      <c r="AV94" s="24">
        <v>147166613</v>
      </c>
    </row>
    <row r="95" spans="1:48" x14ac:dyDescent="0.2">
      <c r="A95" s="11">
        <v>43981</v>
      </c>
      <c r="B95" s="84">
        <f t="shared" ref="B95:B136" si="3">B94*EXP(0.1823)</f>
        <v>90225929496.909119</v>
      </c>
      <c r="C95" s="15">
        <f t="shared" si="2"/>
        <v>167681335.35664299</v>
      </c>
      <c r="T95" s="14"/>
      <c r="AP95" s="24">
        <v>307618543</v>
      </c>
      <c r="AQ95" s="24">
        <v>278928397</v>
      </c>
      <c r="AR95" s="24">
        <v>253813625</v>
      </c>
      <c r="AS95" s="24">
        <v>229935825</v>
      </c>
      <c r="AT95" s="24">
        <v>207249289</v>
      </c>
      <c r="AU95" s="24">
        <v>186842959</v>
      </c>
      <c r="AV95" s="24">
        <v>167681335</v>
      </c>
    </row>
    <row r="96" spans="1:48" x14ac:dyDescent="0.2">
      <c r="A96" s="11">
        <v>43982</v>
      </c>
      <c r="B96" s="84">
        <f t="shared" si="3"/>
        <v>108268781443.32147</v>
      </c>
      <c r="C96" s="15">
        <f t="shared" si="2"/>
        <v>191055768.06396028</v>
      </c>
      <c r="T96" s="14"/>
      <c r="AP96" s="24">
        <v>350499934</v>
      </c>
      <c r="AQ96" s="24">
        <v>317810441</v>
      </c>
      <c r="AR96" s="24">
        <v>289194721</v>
      </c>
      <c r="AS96" s="24">
        <v>261988405</v>
      </c>
      <c r="AT96" s="24">
        <v>236139413</v>
      </c>
      <c r="AU96" s="24">
        <v>212888483</v>
      </c>
      <c r="AV96" s="24">
        <v>191055768</v>
      </c>
    </row>
    <row r="97" spans="1:48" x14ac:dyDescent="0.2">
      <c r="A97" s="11">
        <v>43983</v>
      </c>
      <c r="B97" s="84">
        <f t="shared" si="3"/>
        <v>129919737048.79681</v>
      </c>
      <c r="C97" s="15">
        <f t="shared" si="2"/>
        <v>217688548.53685826</v>
      </c>
      <c r="T97" s="14"/>
      <c r="AP97" s="24">
        <v>399358902</v>
      </c>
      <c r="AQ97" s="24">
        <v>362112561</v>
      </c>
      <c r="AR97" s="24">
        <v>329507869</v>
      </c>
      <c r="AS97" s="24">
        <v>298509049</v>
      </c>
      <c r="AT97" s="24">
        <v>269056760</v>
      </c>
      <c r="AU97" s="24">
        <v>242564699</v>
      </c>
      <c r="AV97" s="24">
        <v>217688549</v>
      </c>
    </row>
    <row r="98" spans="1:48" x14ac:dyDescent="0.2">
      <c r="A98" s="11">
        <v>43984</v>
      </c>
      <c r="B98" s="84">
        <f t="shared" si="3"/>
        <v>155900323711.17715</v>
      </c>
      <c r="C98" s="15">
        <f t="shared" si="2"/>
        <v>248033883.74131566</v>
      </c>
      <c r="T98" s="14"/>
      <c r="AP98" s="24">
        <v>455028711</v>
      </c>
      <c r="AQ98" s="24">
        <v>412590307</v>
      </c>
      <c r="AR98" s="24">
        <v>375440587</v>
      </c>
      <c r="AS98" s="24">
        <v>340120596</v>
      </c>
      <c r="AT98" s="24">
        <v>306562719</v>
      </c>
      <c r="AU98" s="24">
        <v>276377718</v>
      </c>
      <c r="AV98" s="24">
        <v>248033884</v>
      </c>
    </row>
    <row r="99" spans="1:48" x14ac:dyDescent="0.2">
      <c r="A99" s="11">
        <v>43985</v>
      </c>
      <c r="B99" s="84">
        <f t="shared" si="3"/>
        <v>187076355643.49313</v>
      </c>
      <c r="C99" s="15">
        <f t="shared" si="2"/>
        <v>282609296.15865397</v>
      </c>
      <c r="T99" s="14"/>
      <c r="AP99" s="24">
        <v>518458775</v>
      </c>
      <c r="AQ99" s="24">
        <v>470104545</v>
      </c>
      <c r="AR99" s="24">
        <v>427776232</v>
      </c>
      <c r="AS99" s="24">
        <v>387532706</v>
      </c>
      <c r="AT99" s="24">
        <v>349296930</v>
      </c>
      <c r="AU99" s="24">
        <v>314904203</v>
      </c>
      <c r="AV99" s="24">
        <v>282609296</v>
      </c>
    </row>
    <row r="100" spans="1:48" x14ac:dyDescent="0.2">
      <c r="A100" s="11">
        <v>43986</v>
      </c>
      <c r="B100" s="84">
        <f t="shared" si="3"/>
        <v>224486787504.60864</v>
      </c>
      <c r="C100" s="15">
        <f t="shared" si="2"/>
        <v>322004449.83793944</v>
      </c>
      <c r="T100" s="14"/>
      <c r="AP100" s="24">
        <v>590730861</v>
      </c>
      <c r="AQ100" s="24">
        <v>535636150</v>
      </c>
      <c r="AR100" s="24">
        <v>487407357</v>
      </c>
      <c r="AS100" s="24">
        <v>441553967</v>
      </c>
      <c r="AT100" s="24">
        <v>397988202</v>
      </c>
      <c r="AU100" s="24">
        <v>358801200</v>
      </c>
      <c r="AV100" s="24">
        <v>322004450</v>
      </c>
    </row>
    <row r="101" spans="1:48" x14ac:dyDescent="0.2">
      <c r="A101" s="11">
        <v>43987</v>
      </c>
      <c r="B101" s="84">
        <f t="shared" si="3"/>
        <v>269378338009.61218</v>
      </c>
      <c r="C101" s="15">
        <f t="shared" si="2"/>
        <v>366891206.78190756</v>
      </c>
      <c r="T101" s="14"/>
      <c r="AP101" s="24">
        <v>673077526</v>
      </c>
      <c r="AQ101" s="24">
        <v>610302726</v>
      </c>
      <c r="AR101" s="24">
        <v>555350939</v>
      </c>
      <c r="AS101" s="24">
        <v>503105681</v>
      </c>
      <c r="AT101" s="24">
        <v>453466938</v>
      </c>
      <c r="AU101" s="24">
        <v>408817348</v>
      </c>
      <c r="AV101" s="24">
        <v>366891207</v>
      </c>
    </row>
    <row r="102" spans="1:48" x14ac:dyDescent="0.2">
      <c r="A102" s="11">
        <v>43988</v>
      </c>
      <c r="B102" s="84">
        <f t="shared" si="3"/>
        <v>323247037366.64746</v>
      </c>
      <c r="C102" s="15">
        <f t="shared" si="2"/>
        <v>418035085.17236781</v>
      </c>
      <c r="T102" s="14"/>
      <c r="AP102" s="24">
        <v>766903146</v>
      </c>
      <c r="AQ102" s="24">
        <v>695377669</v>
      </c>
      <c r="AR102" s="24">
        <v>632765716</v>
      </c>
      <c r="AS102" s="24">
        <v>573237576</v>
      </c>
      <c r="AT102" s="24">
        <v>516679295</v>
      </c>
      <c r="AU102" s="24">
        <v>465805644</v>
      </c>
      <c r="AV102" s="24">
        <v>418035085</v>
      </c>
    </row>
    <row r="103" spans="1:48" x14ac:dyDescent="0.2">
      <c r="A103" s="11">
        <v>43989</v>
      </c>
      <c r="B103" s="84">
        <f t="shared" si="3"/>
        <v>387888083126.36603</v>
      </c>
      <c r="C103" s="15">
        <f t="shared" si="2"/>
        <v>476308314.848625</v>
      </c>
      <c r="T103" s="14"/>
      <c r="AP103" s="24">
        <v>873807865</v>
      </c>
      <c r="AQ103" s="24">
        <v>792311884</v>
      </c>
      <c r="AR103" s="24">
        <v>720971953</v>
      </c>
      <c r="AS103" s="24">
        <v>653145713</v>
      </c>
      <c r="AT103" s="24">
        <v>588703324</v>
      </c>
      <c r="AU103" s="24">
        <v>530737992</v>
      </c>
      <c r="AV103" s="24">
        <v>476308315</v>
      </c>
    </row>
    <row r="104" spans="1:48" x14ac:dyDescent="0.2">
      <c r="A104" s="11">
        <v>43990</v>
      </c>
      <c r="B104" s="84">
        <f t="shared" si="3"/>
        <v>465455665911.6059</v>
      </c>
      <c r="C104" s="15">
        <f t="shared" si="2"/>
        <v>542704712.69269669</v>
      </c>
      <c r="T104" s="14"/>
      <c r="AP104" s="24">
        <v>995614881</v>
      </c>
      <c r="AQ104" s="24">
        <v>902758528</v>
      </c>
      <c r="AR104" s="24">
        <v>821473958</v>
      </c>
      <c r="AS104" s="24">
        <v>744192880</v>
      </c>
      <c r="AT104" s="24">
        <v>670767355</v>
      </c>
      <c r="AU104" s="24">
        <v>604721774</v>
      </c>
      <c r="AV104" s="24">
        <v>542704713</v>
      </c>
    </row>
    <row r="105" spans="1:48" x14ac:dyDescent="0.2">
      <c r="A105" s="11">
        <v>43991</v>
      </c>
      <c r="B105" s="84">
        <f t="shared" si="3"/>
        <v>558534758745.44116</v>
      </c>
      <c r="C105" s="15">
        <f t="shared" si="2"/>
        <v>618356631.61258531</v>
      </c>
      <c r="T105" s="14"/>
      <c r="AP105" s="24">
        <v>1134401544</v>
      </c>
      <c r="AQ105" s="24">
        <v>1028601207</v>
      </c>
      <c r="AR105" s="24">
        <v>935985735</v>
      </c>
      <c r="AS105" s="24">
        <v>847931834</v>
      </c>
      <c r="AT105" s="24">
        <v>764270942</v>
      </c>
      <c r="AU105" s="24">
        <v>689018744</v>
      </c>
      <c r="AV105" s="24">
        <v>618356632</v>
      </c>
    </row>
    <row r="106" spans="1:48" x14ac:dyDescent="0.2">
      <c r="A106" s="11">
        <v>43992</v>
      </c>
      <c r="B106" s="84">
        <f t="shared" si="3"/>
        <v>670227262387.80444</v>
      </c>
      <c r="C106" s="15">
        <f t="shared" si="2"/>
        <v>704554272.17890108</v>
      </c>
      <c r="T106" s="14"/>
      <c r="AP106" s="24">
        <v>1292534783</v>
      </c>
      <c r="AQ106" s="24">
        <v>1171986096</v>
      </c>
      <c r="AR106" s="24">
        <v>1066460219</v>
      </c>
      <c r="AS106" s="24">
        <v>966131785</v>
      </c>
      <c r="AT106" s="24">
        <v>870808737</v>
      </c>
      <c r="AU106" s="24">
        <v>785066537</v>
      </c>
      <c r="AV106" s="24">
        <v>704554272</v>
      </c>
    </row>
    <row r="107" spans="1:48" x14ac:dyDescent="0.2">
      <c r="A107" s="11">
        <v>43993</v>
      </c>
      <c r="B107" s="84">
        <f t="shared" si="3"/>
        <v>804255377511.03723</v>
      </c>
      <c r="C107" s="15">
        <f t="shared" si="2"/>
        <v>802767686.26384676</v>
      </c>
      <c r="T107" s="14"/>
      <c r="AP107" s="24">
        <v>1472711469</v>
      </c>
      <c r="AQ107" s="24">
        <v>1335358543</v>
      </c>
      <c r="AR107" s="24">
        <v>1215122576</v>
      </c>
      <c r="AS107" s="24">
        <v>1100808566</v>
      </c>
      <c r="AT107" s="24">
        <v>992197681</v>
      </c>
      <c r="AU107" s="24">
        <v>894503195</v>
      </c>
      <c r="AV107" s="24">
        <v>802767686</v>
      </c>
    </row>
    <row r="108" spans="1:48" x14ac:dyDescent="0.2">
      <c r="A108" s="11">
        <v>43994</v>
      </c>
      <c r="B108" s="84">
        <f t="shared" si="3"/>
        <v>965085648636.53149</v>
      </c>
      <c r="C108" s="15">
        <f t="shared" si="2"/>
        <v>914671847.94214714</v>
      </c>
      <c r="T108" s="14"/>
      <c r="AP108" s="24">
        <v>1678004413</v>
      </c>
      <c r="AQ108" s="24">
        <v>1521504773</v>
      </c>
      <c r="AR108" s="24">
        <v>1384508160</v>
      </c>
      <c r="AS108" s="24">
        <v>1254259012</v>
      </c>
      <c r="AT108" s="24">
        <v>1130507994</v>
      </c>
      <c r="AU108" s="24">
        <v>1019195098</v>
      </c>
      <c r="AV108" s="24">
        <v>914671848</v>
      </c>
    </row>
    <row r="109" spans="1:48" x14ac:dyDescent="0.2">
      <c r="A109" s="11">
        <v>43995</v>
      </c>
      <c r="B109" s="84">
        <f t="shared" si="3"/>
        <v>1158077813649.947</v>
      </c>
      <c r="C109" s="15">
        <f t="shared" si="2"/>
        <v>1042175219.2239186</v>
      </c>
      <c r="T109" s="14"/>
      <c r="AP109" s="24">
        <v>1911914772</v>
      </c>
      <c r="AQ109" s="24">
        <v>1733599404</v>
      </c>
      <c r="AR109" s="24">
        <v>1577505745</v>
      </c>
      <c r="AS109" s="24">
        <v>1429100134</v>
      </c>
      <c r="AT109" s="24">
        <v>1288098479</v>
      </c>
      <c r="AU109" s="24">
        <v>1161268795</v>
      </c>
      <c r="AV109" s="24">
        <v>1042175219</v>
      </c>
    </row>
    <row r="110" spans="1:48" x14ac:dyDescent="0.2">
      <c r="A110" s="11">
        <v>43996</v>
      </c>
      <c r="B110" s="84">
        <f t="shared" si="3"/>
        <v>1389663419369.0515</v>
      </c>
      <c r="C110" s="15">
        <f t="shared" si="2"/>
        <v>1187452297.7918527</v>
      </c>
      <c r="T110" s="14"/>
      <c r="AP110" s="24">
        <v>2178431752</v>
      </c>
      <c r="AQ110" s="24">
        <v>1975259590</v>
      </c>
      <c r="AR110" s="24">
        <v>1797406796</v>
      </c>
      <c r="AS110" s="24">
        <v>1628313749</v>
      </c>
      <c r="AT110" s="24">
        <v>1467656753</v>
      </c>
      <c r="AU110" s="24">
        <v>1323147272</v>
      </c>
      <c r="AV110" s="24">
        <v>1187452298</v>
      </c>
    </row>
    <row r="111" spans="1:48" x14ac:dyDescent="0.2">
      <c r="A111" s="11">
        <v>43997</v>
      </c>
      <c r="B111" s="84">
        <f t="shared" si="3"/>
        <v>1667560155604.7241</v>
      </c>
      <c r="C111" s="15">
        <f t="shared" si="2"/>
        <v>1352980701.8259118</v>
      </c>
      <c r="T111" s="14"/>
      <c r="AP111" s="24">
        <v>2482100650</v>
      </c>
      <c r="AQ111" s="24">
        <v>2250606708</v>
      </c>
      <c r="AR111" s="24">
        <v>2047961601</v>
      </c>
      <c r="AS111" s="24">
        <v>1855297331</v>
      </c>
      <c r="AT111" s="24">
        <v>1672245081</v>
      </c>
      <c r="AU111" s="24">
        <v>1507591276</v>
      </c>
      <c r="AV111" s="24">
        <v>1352980702</v>
      </c>
    </row>
    <row r="112" spans="1:48" x14ac:dyDescent="0.2">
      <c r="A112" s="11">
        <v>43998</v>
      </c>
      <c r="B112" s="84">
        <f t="shared" si="3"/>
        <v>2001029050489.7927</v>
      </c>
      <c r="C112" s="15">
        <f t="shared" si="2"/>
        <v>1541583424.3761876</v>
      </c>
      <c r="T112" s="14"/>
      <c r="AP112" s="24">
        <v>2828100368</v>
      </c>
      <c r="AQ112" s="24">
        <v>2564336646</v>
      </c>
      <c r="AR112" s="24">
        <v>2333443229</v>
      </c>
      <c r="AS112" s="24">
        <v>2113921957</v>
      </c>
      <c r="AT112" s="24">
        <v>1905352601</v>
      </c>
      <c r="AU112" s="24">
        <v>1717746394</v>
      </c>
      <c r="AV112" s="24">
        <v>1541583424</v>
      </c>
    </row>
    <row r="113" spans="1:48" x14ac:dyDescent="0.2">
      <c r="A113" s="11">
        <v>43999</v>
      </c>
      <c r="B113" s="84">
        <f t="shared" si="3"/>
        <v>2401183098220.5425</v>
      </c>
      <c r="C113" s="15">
        <f t="shared" si="2"/>
        <v>1756476977.9082885</v>
      </c>
      <c r="T113" s="14"/>
      <c r="AP113" s="24">
        <v>3222331733</v>
      </c>
      <c r="AQ113" s="24">
        <v>2921799892</v>
      </c>
      <c r="AR113" s="24">
        <v>2658720408</v>
      </c>
      <c r="AS113" s="24">
        <v>2408598323</v>
      </c>
      <c r="AT113" s="24">
        <v>2170954828</v>
      </c>
      <c r="AU113" s="24">
        <v>1957196703</v>
      </c>
      <c r="AV113" s="24">
        <v>1756476978</v>
      </c>
    </row>
    <row r="114" spans="1:48" x14ac:dyDescent="0.2">
      <c r="A114" s="11">
        <v>44000</v>
      </c>
      <c r="B114" s="84">
        <f t="shared" si="3"/>
        <v>2881357604362.9829</v>
      </c>
      <c r="C114" s="15">
        <f t="shared" si="2"/>
        <v>2001326250.0991709</v>
      </c>
      <c r="T114" s="14"/>
      <c r="AP114" s="24">
        <v>3671518138</v>
      </c>
      <c r="AQ114" s="24">
        <v>3329092778</v>
      </c>
      <c r="AR114" s="24">
        <v>3029340555</v>
      </c>
      <c r="AS114" s="24">
        <v>2744351967</v>
      </c>
      <c r="AT114" s="24">
        <v>2473581458</v>
      </c>
      <c r="AU114" s="24">
        <v>2230025891</v>
      </c>
      <c r="AV114" s="24">
        <v>2001326250</v>
      </c>
    </row>
    <row r="115" spans="1:48" x14ac:dyDescent="0.2">
      <c r="A115" s="11">
        <v>44001</v>
      </c>
      <c r="B115" s="84">
        <f t="shared" si="3"/>
        <v>3457554590640.3218</v>
      </c>
      <c r="C115" s="15">
        <f t="shared" si="2"/>
        <v>2280307006.4179001</v>
      </c>
      <c r="T115" s="14"/>
      <c r="AP115" s="24">
        <v>4183320203</v>
      </c>
      <c r="AQ115" s="24">
        <v>3793161452</v>
      </c>
      <c r="AR115" s="24">
        <v>3451624388</v>
      </c>
      <c r="AS115" s="24">
        <v>3126908978</v>
      </c>
      <c r="AT115" s="24">
        <v>2818393618</v>
      </c>
      <c r="AU115" s="24">
        <v>2540886906</v>
      </c>
      <c r="AV115" s="24">
        <v>2280307006</v>
      </c>
    </row>
    <row r="116" spans="1:48" x14ac:dyDescent="0.2">
      <c r="A116" s="11">
        <v>44002</v>
      </c>
      <c r="B116" s="84">
        <f t="shared" si="3"/>
        <v>4148976069182.1284</v>
      </c>
      <c r="C116" s="15">
        <f t="shared" si="2"/>
        <v>2598177105.4374075</v>
      </c>
      <c r="T116" s="14"/>
      <c r="AP116" s="24">
        <v>4766466421</v>
      </c>
      <c r="AQ116" s="24">
        <v>4321920345</v>
      </c>
      <c r="AR116" s="24">
        <v>3932773717</v>
      </c>
      <c r="AS116" s="24">
        <v>3562793647</v>
      </c>
      <c r="AT116" s="24">
        <v>3211271882</v>
      </c>
      <c r="AU116" s="24">
        <v>2895081307</v>
      </c>
      <c r="AV116" s="24">
        <v>2598177105</v>
      </c>
    </row>
    <row r="117" spans="1:48" x14ac:dyDescent="0.2">
      <c r="A117" s="11">
        <v>44003</v>
      </c>
      <c r="B117" s="84">
        <f t="shared" si="3"/>
        <v>4978663957828.6572</v>
      </c>
      <c r="C117" s="15">
        <f t="shared" si="2"/>
        <v>2960357641.4139962</v>
      </c>
      <c r="T117" s="14"/>
      <c r="AP117" s="24">
        <v>5430902021</v>
      </c>
      <c r="AQ117" s="24">
        <v>4924387137</v>
      </c>
      <c r="AR117" s="24">
        <v>4480994271</v>
      </c>
      <c r="AS117" s="24">
        <v>4059439742</v>
      </c>
      <c r="AT117" s="24">
        <v>3658916567</v>
      </c>
      <c r="AU117" s="24">
        <v>3298649677</v>
      </c>
      <c r="AV117" s="24">
        <v>2960357641</v>
      </c>
    </row>
    <row r="118" spans="1:48" x14ac:dyDescent="0.2">
      <c r="A118" s="11">
        <v>44004</v>
      </c>
      <c r="B118" s="84">
        <f t="shared" si="3"/>
        <v>5974267961942.7861</v>
      </c>
      <c r="C118" s="15">
        <f t="shared" si="2"/>
        <v>3373025397.9752669</v>
      </c>
      <c r="T118" s="14"/>
      <c r="AP118" s="24">
        <v>6187958574</v>
      </c>
      <c r="AQ118" s="24">
        <v>5610836559</v>
      </c>
      <c r="AR118" s="24">
        <v>5105635641</v>
      </c>
      <c r="AS118" s="24">
        <v>4625317279</v>
      </c>
      <c r="AT118" s="24">
        <v>4168961998</v>
      </c>
      <c r="AU118" s="24">
        <v>3758474646</v>
      </c>
      <c r="AV118" s="24">
        <v>3373025398</v>
      </c>
    </row>
    <row r="119" spans="1:48" x14ac:dyDescent="0.2">
      <c r="A119" s="11">
        <v>44005</v>
      </c>
      <c r="B119" s="84">
        <f t="shared" si="3"/>
        <v>7168967012720.8779</v>
      </c>
      <c r="C119" s="98">
        <f t="shared" si="2"/>
        <v>3843218189.6616764</v>
      </c>
      <c r="T119" s="14"/>
      <c r="AP119" s="24">
        <v>7050547251</v>
      </c>
      <c r="AQ119" s="24">
        <v>6392975617</v>
      </c>
      <c r="AR119" s="24">
        <v>5817350731</v>
      </c>
      <c r="AS119" s="24">
        <v>5270076979</v>
      </c>
      <c r="AT119" s="24">
        <v>4750106713</v>
      </c>
      <c r="AU119" s="24">
        <v>4282398269</v>
      </c>
      <c r="AV119" s="24">
        <v>3843218190</v>
      </c>
    </row>
    <row r="120" spans="1:48" x14ac:dyDescent="0.2">
      <c r="A120" s="11">
        <v>44006</v>
      </c>
      <c r="B120" s="84">
        <f t="shared" si="3"/>
        <v>8602574969330.1582</v>
      </c>
      <c r="C120" s="98">
        <f t="shared" ref="C120:R122" si="4">C119*EXP(0.1305)</f>
        <v>4378954887.8619738</v>
      </c>
      <c r="T120" s="14"/>
      <c r="AP120" s="24">
        <v>8033379013</v>
      </c>
      <c r="AQ120" s="24">
        <v>7284143247</v>
      </c>
      <c r="AR120" s="24">
        <v>6628277439</v>
      </c>
      <c r="AS120" s="24">
        <v>6004714853</v>
      </c>
      <c r="AT120" s="24">
        <v>5412261802</v>
      </c>
      <c r="AU120" s="24">
        <v>4879355765</v>
      </c>
      <c r="AV120" s="24">
        <v>4378954888</v>
      </c>
    </row>
    <row r="121" spans="1:48" x14ac:dyDescent="0.2">
      <c r="A121" s="11">
        <v>44007</v>
      </c>
      <c r="B121" s="84">
        <f t="shared" si="3"/>
        <v>10322867432871.408</v>
      </c>
      <c r="C121" s="98">
        <f t="shared" si="4"/>
        <v>4989372178.1167707</v>
      </c>
      <c r="T121" s="14"/>
      <c r="AP121" s="24">
        <v>9153215498</v>
      </c>
      <c r="AQ121" s="24">
        <v>8299537810</v>
      </c>
      <c r="AR121" s="24">
        <v>7552245659</v>
      </c>
      <c r="AS121" s="24">
        <v>6841759733</v>
      </c>
      <c r="AT121" s="24">
        <v>6166719948</v>
      </c>
      <c r="AU121" s="24">
        <v>5559527907</v>
      </c>
      <c r="AV121" s="24">
        <v>4989372178</v>
      </c>
    </row>
    <row r="122" spans="1:48" x14ac:dyDescent="0.2">
      <c r="A122" s="11">
        <v>44008</v>
      </c>
      <c r="B122" s="84">
        <f t="shared" si="3"/>
        <v>12387173888812.338</v>
      </c>
      <c r="C122" s="98">
        <f t="shared" si="4"/>
        <v>5684880381.1084957</v>
      </c>
      <c r="D122" s="15">
        <f t="shared" si="4"/>
        <v>0</v>
      </c>
      <c r="E122" s="15">
        <f t="shared" si="4"/>
        <v>0</v>
      </c>
      <c r="F122" s="15">
        <f t="shared" si="4"/>
        <v>0</v>
      </c>
      <c r="G122" s="15">
        <f t="shared" si="4"/>
        <v>0</v>
      </c>
      <c r="H122" s="15">
        <f t="shared" si="4"/>
        <v>0</v>
      </c>
      <c r="I122" s="15">
        <f t="shared" si="4"/>
        <v>0</v>
      </c>
      <c r="J122" s="15">
        <f t="shared" si="4"/>
        <v>0</v>
      </c>
      <c r="K122" s="15">
        <f t="shared" si="4"/>
        <v>0</v>
      </c>
      <c r="L122" s="15">
        <f t="shared" si="4"/>
        <v>0</v>
      </c>
      <c r="M122" s="15">
        <f t="shared" si="4"/>
        <v>0</v>
      </c>
      <c r="N122" s="15">
        <f t="shared" si="4"/>
        <v>0</v>
      </c>
      <c r="O122" s="15">
        <f t="shared" si="4"/>
        <v>0</v>
      </c>
      <c r="P122" s="15">
        <f t="shared" si="4"/>
        <v>0</v>
      </c>
      <c r="Q122" s="15">
        <f t="shared" si="4"/>
        <v>0</v>
      </c>
      <c r="R122" s="15">
        <f t="shared" si="4"/>
        <v>0</v>
      </c>
      <c r="S122" s="15">
        <f t="shared" ref="S122:AD122" si="5">S121*EXP(0.1305)</f>
        <v>0</v>
      </c>
      <c r="T122" s="15">
        <f t="shared" si="5"/>
        <v>0</v>
      </c>
      <c r="U122" s="15">
        <f t="shared" si="5"/>
        <v>0</v>
      </c>
      <c r="V122" s="15">
        <f t="shared" si="5"/>
        <v>0</v>
      </c>
      <c r="W122" s="15">
        <f t="shared" si="5"/>
        <v>0</v>
      </c>
      <c r="X122" s="15">
        <f t="shared" si="5"/>
        <v>0</v>
      </c>
      <c r="Y122" s="15">
        <f t="shared" si="5"/>
        <v>0</v>
      </c>
      <c r="Z122" s="15">
        <f t="shared" si="5"/>
        <v>0</v>
      </c>
      <c r="AA122" s="15">
        <f t="shared" si="5"/>
        <v>0</v>
      </c>
      <c r="AB122" s="15">
        <f t="shared" si="5"/>
        <v>0</v>
      </c>
      <c r="AC122" s="15">
        <f t="shared" si="5"/>
        <v>0</v>
      </c>
      <c r="AD122" s="15">
        <f t="shared" si="5"/>
        <v>0</v>
      </c>
      <c r="AP122" s="24">
        <v>10429154882</v>
      </c>
      <c r="AQ122" s="24">
        <v>9456476283</v>
      </c>
      <c r="AR122" s="24">
        <v>8605013145</v>
      </c>
      <c r="AS122" s="24">
        <v>7795486945</v>
      </c>
      <c r="AT122" s="24">
        <v>7026348005</v>
      </c>
      <c r="AU122" s="24">
        <v>6334514644</v>
      </c>
      <c r="AV122" s="24">
        <v>5684880381</v>
      </c>
    </row>
    <row r="123" spans="1:48" x14ac:dyDescent="0.2">
      <c r="A123" s="11">
        <v>44009</v>
      </c>
      <c r="B123" s="84">
        <f t="shared" si="3"/>
        <v>14864288236722.297</v>
      </c>
      <c r="C123" s="98">
        <f t="shared" ref="C123" si="6">C122*EXP(0.1305)</f>
        <v>6477340994.7763395</v>
      </c>
      <c r="T123" s="14"/>
      <c r="AP123" s="24">
        <v>11882957587</v>
      </c>
      <c r="AQ123" s="24">
        <v>10774689595</v>
      </c>
      <c r="AR123" s="24">
        <v>9804534250</v>
      </c>
      <c r="AS123" s="24">
        <v>8882161766</v>
      </c>
      <c r="AT123" s="24">
        <v>8005806441</v>
      </c>
      <c r="AU123" s="24">
        <v>7217532936</v>
      </c>
      <c r="AV123" s="24">
        <v>6477340995</v>
      </c>
    </row>
    <row r="124" spans="1:48" x14ac:dyDescent="0.2">
      <c r="A124" s="11">
        <v>44010</v>
      </c>
      <c r="B124" s="84">
        <f t="shared" si="3"/>
        <v>17836761376532.586</v>
      </c>
      <c r="C124" s="98">
        <f t="shared" ref="C124" si="7">C123*EXP(0.1305)</f>
        <v>7380268985.4362669</v>
      </c>
      <c r="T124" s="14"/>
      <c r="AP124" s="24">
        <v>13539417395</v>
      </c>
      <c r="AQ124" s="24">
        <v>12276659128</v>
      </c>
      <c r="AR124" s="24">
        <v>11171266126</v>
      </c>
      <c r="AS124" s="24">
        <v>10120316818</v>
      </c>
      <c r="AT124" s="24">
        <v>9121799367</v>
      </c>
      <c r="AU124" s="24">
        <v>8223642158</v>
      </c>
      <c r="AV124" s="24">
        <v>7380268985</v>
      </c>
    </row>
    <row r="125" spans="1:48" x14ac:dyDescent="0.2">
      <c r="A125" s="11">
        <v>44011</v>
      </c>
      <c r="B125" s="84">
        <f t="shared" si="3"/>
        <v>21403652252744.492</v>
      </c>
      <c r="C125" s="98">
        <f t="shared" ref="C125" si="8">C124*EXP(0.1305)</f>
        <v>8409063277.8664207</v>
      </c>
      <c r="T125" s="14"/>
      <c r="AP125" s="24">
        <v>15426784287</v>
      </c>
      <c r="AQ125" s="24">
        <v>13988000119</v>
      </c>
      <c r="AR125" s="24">
        <v>12728517610</v>
      </c>
      <c r="AS125" s="24">
        <v>11531068134</v>
      </c>
      <c r="AT125" s="24">
        <v>10393359406</v>
      </c>
      <c r="AU125" s="24">
        <v>9370000933</v>
      </c>
      <c r="AV125" s="24">
        <v>8409063278</v>
      </c>
    </row>
    <row r="126" spans="1:48" x14ac:dyDescent="0.2">
      <c r="A126" s="11">
        <v>44012</v>
      </c>
      <c r="B126" s="84">
        <f t="shared" si="3"/>
        <v>25683829036315.27</v>
      </c>
      <c r="C126" s="98">
        <f t="shared" ref="C126" si="9">C125*EXP(0.1305)</f>
        <v>9581269375.2355919</v>
      </c>
      <c r="AP126" s="24">
        <v>17577246236</v>
      </c>
      <c r="AQ126" s="24">
        <v>15937898518</v>
      </c>
      <c r="AR126" s="24">
        <v>14502846743</v>
      </c>
      <c r="AS126" s="24">
        <v>13138475276</v>
      </c>
      <c r="AT126" s="24">
        <v>11842172296</v>
      </c>
      <c r="AU126" s="24">
        <v>10676159760</v>
      </c>
      <c r="AV126" s="24">
        <v>9581269375</v>
      </c>
    </row>
    <row r="127" spans="1:48" x14ac:dyDescent="0.2">
      <c r="A127" s="11">
        <v>44013</v>
      </c>
      <c r="B127" s="84">
        <f t="shared" si="3"/>
        <v>30819930457526.766</v>
      </c>
      <c r="C127" s="98">
        <f t="shared" ref="C127" si="10">C126*EXP(0.1305)</f>
        <v>10916878587.708694</v>
      </c>
      <c r="AP127" s="24">
        <v>20027478150</v>
      </c>
      <c r="AQ127" s="24">
        <v>18159608738</v>
      </c>
      <c r="AR127" s="24">
        <v>16524513701</v>
      </c>
      <c r="AS127" s="24">
        <v>14969951663</v>
      </c>
      <c r="AT127" s="24">
        <v>13492946718</v>
      </c>
      <c r="AU127" s="24">
        <v>12164394436</v>
      </c>
      <c r="AV127" s="24">
        <v>10916878588</v>
      </c>
    </row>
    <row r="128" spans="1:48" x14ac:dyDescent="0.2">
      <c r="A128" s="11">
        <v>44014</v>
      </c>
      <c r="B128" s="84">
        <f t="shared" si="3"/>
        <v>36983119302956.508</v>
      </c>
      <c r="C128" s="98">
        <f t="shared" ref="C128" si="11">C127*EXP(0.1305)</f>
        <v>12438668972.90341</v>
      </c>
      <c r="AP128" s="24">
        <v>22819267346</v>
      </c>
      <c r="AQ128" s="24">
        <v>20691020786</v>
      </c>
      <c r="AR128" s="24">
        <v>18827996869</v>
      </c>
      <c r="AS128" s="24">
        <v>17056732085</v>
      </c>
      <c r="AT128" s="24">
        <v>15373835694</v>
      </c>
      <c r="AU128" s="24">
        <v>13860085961</v>
      </c>
      <c r="AV128" s="24">
        <v>12438668973</v>
      </c>
    </row>
    <row r="129" spans="1:48" x14ac:dyDescent="0.2">
      <c r="A129" s="11">
        <v>44015</v>
      </c>
      <c r="B129" s="84">
        <f t="shared" si="3"/>
        <v>44378786488880.133</v>
      </c>
      <c r="C129" s="98">
        <f t="shared" ref="C129" si="12">C128*EXP(0.1305)</f>
        <v>14172593802.744095</v>
      </c>
      <c r="AP129" s="24">
        <v>26000226204</v>
      </c>
      <c r="AQ129" s="24">
        <v>23575306457</v>
      </c>
      <c r="AR129" s="24">
        <v>21452580845</v>
      </c>
      <c r="AS129" s="24">
        <v>19434405399</v>
      </c>
      <c r="AT129" s="24">
        <v>17516916718</v>
      </c>
      <c r="AU129" s="24">
        <v>15792153391</v>
      </c>
      <c r="AV129" s="24">
        <v>14172593803</v>
      </c>
    </row>
    <row r="130" spans="1:48" x14ac:dyDescent="0.2">
      <c r="A130" s="11">
        <v>44016</v>
      </c>
      <c r="B130" s="84">
        <f t="shared" si="3"/>
        <v>53253395801802.086</v>
      </c>
      <c r="C130" s="98">
        <f t="shared" ref="C130" si="13">C129*EXP(0.1305)</f>
        <v>16148224181.794865</v>
      </c>
      <c r="AP130" s="24">
        <v>29624604173</v>
      </c>
      <c r="AQ130" s="24">
        <v>26861655610</v>
      </c>
      <c r="AR130" s="24">
        <v>24443026420</v>
      </c>
      <c r="AS130" s="24">
        <v>22143521475</v>
      </c>
      <c r="AT130" s="24">
        <v>19958738821</v>
      </c>
      <c r="AU130" s="24">
        <v>17993547040</v>
      </c>
      <c r="AV130" s="24">
        <v>16148224182</v>
      </c>
    </row>
    <row r="131" spans="1:48" x14ac:dyDescent="0.2">
      <c r="A131" s="11">
        <v>44017</v>
      </c>
      <c r="B131" s="84">
        <f t="shared" si="3"/>
        <v>63902697410033.547</v>
      </c>
      <c r="C131" s="98">
        <f t="shared" ref="C131" si="14">C130*EXP(0.1305)</f>
        <v>18399253365.676445</v>
      </c>
      <c r="AP131" s="24">
        <v>33754212965</v>
      </c>
      <c r="AQ131" s="24">
        <v>30606115064</v>
      </c>
      <c r="AR131" s="24">
        <v>27850333948</v>
      </c>
      <c r="AS131" s="24">
        <v>25230282750</v>
      </c>
      <c r="AT131" s="24">
        <v>22740945896</v>
      </c>
      <c r="AU131" s="24">
        <v>20501810429</v>
      </c>
      <c r="AV131" s="24">
        <v>18399253366</v>
      </c>
    </row>
    <row r="132" spans="1:48" x14ac:dyDescent="0.2">
      <c r="A132" s="11">
        <v>44018</v>
      </c>
      <c r="B132" s="84">
        <f t="shared" si="3"/>
        <v>76681583865119.844</v>
      </c>
      <c r="C132" s="98">
        <f t="shared" ref="C132" si="15">C131*EXP(0.1305)</f>
        <v>20964071380.4314</v>
      </c>
      <c r="AP132" s="24">
        <v>38459480715</v>
      </c>
      <c r="AQ132" s="24">
        <v>34872544452</v>
      </c>
      <c r="AR132" s="24">
        <v>31732613126</v>
      </c>
      <c r="AS132" s="24">
        <v>28747332189</v>
      </c>
      <c r="AT132" s="24">
        <v>25910986905</v>
      </c>
      <c r="AU132" s="24">
        <v>23359720566</v>
      </c>
      <c r="AV132" s="24">
        <v>20964071380</v>
      </c>
    </row>
    <row r="133" spans="1:48" x14ac:dyDescent="0.2">
      <c r="A133" s="11">
        <v>44019</v>
      </c>
      <c r="B133" s="84">
        <f t="shared" si="3"/>
        <v>92015917048599.609</v>
      </c>
      <c r="C133" s="98">
        <f t="shared" ref="C133" si="16">C132*EXP(0.1305)</f>
        <v>23886419742.645088</v>
      </c>
      <c r="AP133" s="24">
        <v>43820653096</v>
      </c>
      <c r="AQ133" s="24">
        <v>39733705308</v>
      </c>
      <c r="AR133" s="24">
        <v>36156074023</v>
      </c>
      <c r="AS133" s="24">
        <v>32754651073</v>
      </c>
      <c r="AT133" s="24">
        <v>29522925100</v>
      </c>
      <c r="AU133" s="24">
        <v>26616017490</v>
      </c>
      <c r="AV133" s="24">
        <v>23886419743</v>
      </c>
    </row>
    <row r="134" spans="1:48" x14ac:dyDescent="0.2">
      <c r="A134" s="11">
        <v>44020</v>
      </c>
      <c r="B134" s="84">
        <f t="shared" si="3"/>
        <v>110416720202177.73</v>
      </c>
      <c r="C134" s="98">
        <f t="shared" ref="C134" si="17">C133*EXP(0.1305)</f>
        <v>27216137446.202686</v>
      </c>
      <c r="AP134" s="24">
        <v>49929161862</v>
      </c>
      <c r="AQ134" s="24">
        <v>45272501972</v>
      </c>
      <c r="AR134" s="24">
        <v>41196156256</v>
      </c>
      <c r="AS134" s="24">
        <v>37320581955</v>
      </c>
      <c r="AT134" s="24">
        <v>33638360039</v>
      </c>
      <c r="AU134" s="24">
        <v>30326235496</v>
      </c>
      <c r="AV134" s="24">
        <v>27216137446</v>
      </c>
    </row>
    <row r="135" spans="1:48" x14ac:dyDescent="0.2">
      <c r="A135" s="11">
        <v>44021</v>
      </c>
      <c r="B135" s="84">
        <f t="shared" si="3"/>
        <v>132497207996815.3</v>
      </c>
      <c r="C135" s="98">
        <f t="shared" ref="C135" si="18">C134*EXP(0.1305)</f>
        <v>31010010938.063332</v>
      </c>
      <c r="AP135" s="24">
        <v>56889184167</v>
      </c>
      <c r="AQ135" s="24">
        <v>51583395481</v>
      </c>
      <c r="AR135" s="24">
        <v>46938815570</v>
      </c>
      <c r="AS135" s="24">
        <v>42522994195</v>
      </c>
      <c r="AT135" s="24">
        <v>38327478130</v>
      </c>
      <c r="AU135" s="24">
        <v>34553650249</v>
      </c>
      <c r="AV135" s="24">
        <v>31010010938</v>
      </c>
    </row>
    <row r="136" spans="1:48" x14ac:dyDescent="0.2">
      <c r="A136" s="11">
        <v>44022</v>
      </c>
      <c r="B136" s="84">
        <f t="shared" si="3"/>
        <v>158993222175105.78</v>
      </c>
      <c r="C136" s="98">
        <f t="shared" ref="C136" si="19">C135*EXP(0.1305)</f>
        <v>35332742578.906136</v>
      </c>
      <c r="AP136" s="24">
        <v>64819419242</v>
      </c>
      <c r="AQ136" s="24">
        <v>58774014543</v>
      </c>
      <c r="AR136" s="24">
        <v>53481989761</v>
      </c>
      <c r="AS136" s="24">
        <v>48450611984</v>
      </c>
      <c r="AT136" s="24">
        <v>43670249622</v>
      </c>
      <c r="AU136" s="24">
        <v>39370357910</v>
      </c>
      <c r="AV136" s="24">
        <v>35332742579</v>
      </c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BU142"/>
  <sheetViews>
    <sheetView topLeftCell="BN66" workbookViewId="0">
      <selection activeCell="A76" sqref="A76:XFD76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hidden="1" customWidth="1"/>
    <col min="23" max="23" width="11" hidden="1" customWidth="1"/>
    <col min="24" max="24" width="11.1640625" hidden="1" customWidth="1"/>
    <col min="25" max="25" width="11" hidden="1" customWidth="1"/>
    <col min="26" max="26" width="11.1640625" hidden="1" customWidth="1"/>
    <col min="27" max="27" width="11" hidden="1" customWidth="1"/>
    <col min="28" max="28" width="11.1640625" hidden="1" customWidth="1"/>
    <col min="29" max="29" width="11" hidden="1" customWidth="1"/>
    <col min="30" max="30" width="11.1640625" hidden="1" customWidth="1"/>
    <col min="31" max="31" width="11" hidden="1" customWidth="1"/>
    <col min="32" max="41" width="10.83203125" hidden="1" customWidth="1"/>
    <col min="42" max="43" width="0" hidden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5">
        <v>43913</v>
      </c>
      <c r="E39" s="95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5">
        <v>43914</v>
      </c>
      <c r="G40" s="94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5">
        <v>43915</v>
      </c>
      <c r="I41" s="94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5">
        <v>43916</v>
      </c>
      <c r="K42" s="94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5">
        <v>43917</v>
      </c>
      <c r="M43" s="94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5">
        <v>43918</v>
      </c>
      <c r="O44" s="94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5">
        <v>43919</v>
      </c>
      <c r="Q45" s="94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5">
        <v>43920</v>
      </c>
      <c r="S46" s="94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5">
        <v>43921</v>
      </c>
      <c r="U47" s="94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5">
        <v>43922</v>
      </c>
      <c r="W48" s="94"/>
    </row>
    <row r="49" spans="1:53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5">
        <v>43923</v>
      </c>
      <c r="Y49" s="94"/>
    </row>
    <row r="50" spans="1:53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5">
        <v>43924</v>
      </c>
      <c r="AA50" s="94"/>
    </row>
    <row r="51" spans="1:53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5">
        <v>43925</v>
      </c>
      <c r="AC51" s="94"/>
    </row>
    <row r="52" spans="1:53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5">
        <v>43926</v>
      </c>
      <c r="AE52" s="94"/>
    </row>
    <row r="53" spans="1:53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5">
        <v>43927</v>
      </c>
      <c r="AG53" s="94"/>
    </row>
    <row r="54" spans="1:53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5">
        <v>43928</v>
      </c>
      <c r="AI54" s="94"/>
    </row>
    <row r="55" spans="1:53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5">
        <v>43929</v>
      </c>
      <c r="AK55" s="94"/>
    </row>
    <row r="56" spans="1:53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5">
        <v>43930</v>
      </c>
      <c r="AM56" s="94"/>
    </row>
    <row r="57" spans="1:53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5">
        <v>43931</v>
      </c>
      <c r="AO57" s="94"/>
    </row>
    <row r="58" spans="1:53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5"/>
      <c r="AQ58" s="94"/>
    </row>
    <row r="59" spans="1:53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5">
        <v>43933</v>
      </c>
      <c r="AQ59" s="94"/>
    </row>
    <row r="60" spans="1:53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5">
        <v>43934</v>
      </c>
      <c r="AS60" s="94"/>
    </row>
    <row r="61" spans="1:53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5">
        <v>43935</v>
      </c>
      <c r="AU61" s="94"/>
    </row>
    <row r="62" spans="1:53" x14ac:dyDescent="0.2">
      <c r="A62" s="11">
        <v>43936</v>
      </c>
      <c r="B62" s="47">
        <v>644089</v>
      </c>
      <c r="C62" s="52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5">
        <v>43936</v>
      </c>
      <c r="AW62" s="94"/>
    </row>
    <row r="63" spans="1:53" x14ac:dyDescent="0.2">
      <c r="A63" s="11">
        <v>43937</v>
      </c>
      <c r="B63" s="47">
        <v>677056</v>
      </c>
      <c r="C63" s="52">
        <v>34580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  <c r="AX63" s="95">
        <v>43937</v>
      </c>
      <c r="AY63" s="94"/>
    </row>
    <row r="64" spans="1:53" x14ac:dyDescent="0.2">
      <c r="A64" s="11">
        <v>43938</v>
      </c>
      <c r="B64" s="86">
        <v>709735</v>
      </c>
      <c r="C64" s="87">
        <v>37154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  <c r="AX64" s="14">
        <v>711769</v>
      </c>
      <c r="AY64" s="14">
        <v>36300</v>
      </c>
      <c r="AZ64" s="95">
        <v>43938</v>
      </c>
      <c r="BA64" s="94"/>
    </row>
    <row r="65" spans="1:73" x14ac:dyDescent="0.2">
      <c r="A65" s="11">
        <v>43939</v>
      </c>
      <c r="B65" s="47">
        <v>738792</v>
      </c>
      <c r="C65" s="52">
        <v>39014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  <c r="AX65" s="24">
        <v>748263</v>
      </c>
      <c r="AY65" s="24">
        <v>33672</v>
      </c>
      <c r="AZ65" s="14">
        <v>744633</v>
      </c>
      <c r="BA65" s="14">
        <v>40955</v>
      </c>
      <c r="BB65" s="95">
        <v>43939</v>
      </c>
      <c r="BC65" s="94"/>
    </row>
    <row r="66" spans="1:73" x14ac:dyDescent="0.2">
      <c r="A66" s="11">
        <v>43940</v>
      </c>
      <c r="B66" s="47">
        <v>764303</v>
      </c>
      <c r="C66" s="52">
        <v>40548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  <c r="AX66" s="24">
        <v>786627</v>
      </c>
      <c r="AY66" s="24">
        <v>35398</v>
      </c>
      <c r="AZ66" s="24">
        <v>781247</v>
      </c>
      <c r="BA66" s="24">
        <v>42969</v>
      </c>
      <c r="BB66" s="14">
        <v>768943</v>
      </c>
      <c r="BC66" s="14">
        <v>42292</v>
      </c>
      <c r="BD66" s="95">
        <v>43940</v>
      </c>
      <c r="BE66" s="94"/>
    </row>
    <row r="67" spans="1:73" x14ac:dyDescent="0.2">
      <c r="A67" s="11">
        <v>43941</v>
      </c>
      <c r="B67" s="47">
        <v>792759</v>
      </c>
      <c r="C67" s="52">
        <v>42514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  <c r="AX67" s="24">
        <v>826958</v>
      </c>
      <c r="AY67" s="24">
        <v>37213</v>
      </c>
      <c r="AZ67" s="24">
        <v>819662</v>
      </c>
      <c r="BA67" s="24">
        <v>45081</v>
      </c>
      <c r="BB67" s="24">
        <v>800324</v>
      </c>
      <c r="BC67" s="24">
        <v>44018</v>
      </c>
      <c r="BD67" s="14">
        <v>795495</v>
      </c>
      <c r="BE67" s="14">
        <v>43752</v>
      </c>
      <c r="BF67" s="95">
        <v>43941</v>
      </c>
      <c r="BG67" s="95"/>
    </row>
    <row r="68" spans="1:73" x14ac:dyDescent="0.2">
      <c r="A68" s="11">
        <v>43942</v>
      </c>
      <c r="B68" s="47">
        <v>818744</v>
      </c>
      <c r="C68" s="52">
        <v>45318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  <c r="AX68" s="24">
        <v>869357</v>
      </c>
      <c r="AY68" s="24">
        <v>39121</v>
      </c>
      <c r="AZ68" s="24">
        <v>859965</v>
      </c>
      <c r="BA68" s="24">
        <v>47298</v>
      </c>
      <c r="BB68" s="24">
        <v>832986</v>
      </c>
      <c r="BC68" s="24">
        <v>45814</v>
      </c>
      <c r="BD68" s="24">
        <v>827960</v>
      </c>
      <c r="BE68" s="24">
        <v>45538</v>
      </c>
      <c r="BF68" s="14">
        <v>820997</v>
      </c>
      <c r="BG68" s="14">
        <v>45155</v>
      </c>
      <c r="BH68" s="95">
        <v>43942</v>
      </c>
      <c r="BI68" s="94"/>
    </row>
    <row r="69" spans="1:73" x14ac:dyDescent="0.2">
      <c r="A69" s="11">
        <v>43943</v>
      </c>
      <c r="B69" s="47">
        <v>848735</v>
      </c>
      <c r="C69" s="52">
        <v>47663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  <c r="AX69" s="24">
        <v>913930</v>
      </c>
      <c r="AY69" s="24">
        <v>41127</v>
      </c>
      <c r="AZ69" s="24">
        <v>902250</v>
      </c>
      <c r="BA69" s="24">
        <v>49624</v>
      </c>
      <c r="BB69" s="24">
        <v>866980</v>
      </c>
      <c r="BC69" s="24">
        <v>47684</v>
      </c>
      <c r="BD69" s="24">
        <v>861749</v>
      </c>
      <c r="BE69" s="24">
        <v>47396</v>
      </c>
      <c r="BF69" s="24">
        <v>850241</v>
      </c>
      <c r="BG69" s="24">
        <v>46763</v>
      </c>
      <c r="BH69" s="14">
        <v>847907</v>
      </c>
      <c r="BI69" s="14">
        <v>46635</v>
      </c>
      <c r="BJ69" s="95">
        <v>43943</v>
      </c>
      <c r="BK69" s="94"/>
    </row>
    <row r="70" spans="1:73" x14ac:dyDescent="0.2">
      <c r="A70" s="11">
        <v>43944</v>
      </c>
      <c r="B70" s="47">
        <v>880204</v>
      </c>
      <c r="C70" s="52">
        <v>49845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  <c r="AX70" s="24">
        <v>960788</v>
      </c>
      <c r="AY70" s="24">
        <v>43235</v>
      </c>
      <c r="AZ70" s="24">
        <v>946614</v>
      </c>
      <c r="BA70" s="24">
        <v>52064</v>
      </c>
      <c r="BB70" s="24">
        <v>902363</v>
      </c>
      <c r="BC70" s="24">
        <v>49630</v>
      </c>
      <c r="BD70" s="24">
        <v>896918</v>
      </c>
      <c r="BE70" s="24">
        <v>49330</v>
      </c>
      <c r="BF70" s="24">
        <v>880526</v>
      </c>
      <c r="BG70" s="24">
        <v>48429</v>
      </c>
      <c r="BH70" s="24">
        <v>878110</v>
      </c>
      <c r="BI70" s="24">
        <v>48296</v>
      </c>
      <c r="BJ70" s="14">
        <v>878967</v>
      </c>
      <c r="BK70" s="14">
        <v>48343</v>
      </c>
      <c r="BL70" s="100">
        <v>43944</v>
      </c>
      <c r="BM70" s="99"/>
    </row>
    <row r="71" spans="1:73" x14ac:dyDescent="0.2">
      <c r="A71" s="11">
        <v>43945</v>
      </c>
      <c r="B71" s="47">
        <v>925038</v>
      </c>
      <c r="C71" s="52">
        <v>52185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  <c r="AX71" s="24">
        <v>1010049</v>
      </c>
      <c r="AY71" s="24">
        <v>45452</v>
      </c>
      <c r="AZ71" s="24">
        <v>993160</v>
      </c>
      <c r="BA71" s="24">
        <v>54624</v>
      </c>
      <c r="BB71" s="24">
        <v>939189</v>
      </c>
      <c r="BC71" s="24">
        <v>51655</v>
      </c>
      <c r="BD71" s="24">
        <v>933522</v>
      </c>
      <c r="BE71" s="24">
        <v>51344</v>
      </c>
      <c r="BF71" s="24">
        <v>911890</v>
      </c>
      <c r="BG71" s="24">
        <v>50154</v>
      </c>
      <c r="BH71" s="24">
        <v>909388</v>
      </c>
      <c r="BI71" s="24">
        <v>50016</v>
      </c>
      <c r="BJ71" s="24">
        <v>910275</v>
      </c>
      <c r="BK71" s="24">
        <v>50065</v>
      </c>
      <c r="BL71" s="14">
        <v>911557</v>
      </c>
      <c r="BM71" s="14">
        <v>50136</v>
      </c>
    </row>
    <row r="72" spans="1:73" x14ac:dyDescent="0.2">
      <c r="A72" s="11">
        <v>43946</v>
      </c>
      <c r="B72" s="47">
        <v>960651</v>
      </c>
      <c r="C72" s="52">
        <v>54256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  <c r="AX72" s="24">
        <v>1061835</v>
      </c>
      <c r="AY72" s="24">
        <v>47783</v>
      </c>
      <c r="AZ72" s="24">
        <v>1041994</v>
      </c>
      <c r="BA72" s="24">
        <v>57310</v>
      </c>
      <c r="BB72" s="24">
        <v>977518</v>
      </c>
      <c r="BC72" s="24">
        <v>53763</v>
      </c>
      <c r="BD72" s="24">
        <v>971620</v>
      </c>
      <c r="BE72" s="24">
        <v>53439</v>
      </c>
      <c r="BF72" s="24">
        <v>944371</v>
      </c>
      <c r="BG72" s="24">
        <v>51940</v>
      </c>
      <c r="BH72" s="24">
        <v>941780</v>
      </c>
      <c r="BI72" s="24">
        <v>51798</v>
      </c>
      <c r="BJ72" s="24">
        <v>942699</v>
      </c>
      <c r="BK72" s="24">
        <v>51848</v>
      </c>
      <c r="BL72" s="24">
        <v>944026</v>
      </c>
      <c r="BM72" s="24">
        <v>51921</v>
      </c>
      <c r="BN72" s="95">
        <v>43947</v>
      </c>
      <c r="BO72" s="94"/>
    </row>
    <row r="73" spans="1:73" x14ac:dyDescent="0.2">
      <c r="A73" s="11">
        <v>43947</v>
      </c>
      <c r="B73" s="47">
        <v>987160</v>
      </c>
      <c r="C73" s="52">
        <v>55413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  <c r="AX73" s="24">
        <v>1116277</v>
      </c>
      <c r="AY73" s="24">
        <v>50232</v>
      </c>
      <c r="AZ73" s="24">
        <v>1093230</v>
      </c>
      <c r="BA73" s="24">
        <v>60128</v>
      </c>
      <c r="BB73" s="24">
        <v>1017411</v>
      </c>
      <c r="BC73" s="24">
        <v>55958</v>
      </c>
      <c r="BD73" s="24">
        <v>1011272</v>
      </c>
      <c r="BE73" s="24">
        <v>55620</v>
      </c>
      <c r="BF73" s="24">
        <v>978009</v>
      </c>
      <c r="BG73" s="24">
        <v>53791</v>
      </c>
      <c r="BH73" s="24">
        <v>975326</v>
      </c>
      <c r="BI73" s="24">
        <v>53643</v>
      </c>
      <c r="BJ73" s="24">
        <v>976278</v>
      </c>
      <c r="BK73" s="24">
        <v>53695</v>
      </c>
      <c r="BL73" s="24">
        <v>977652</v>
      </c>
      <c r="BM73" s="24">
        <v>53771</v>
      </c>
      <c r="BN73" s="14">
        <v>1022322</v>
      </c>
      <c r="BO73" s="14">
        <v>56228</v>
      </c>
      <c r="BP73" s="95">
        <v>43948</v>
      </c>
      <c r="BQ73" s="94"/>
    </row>
    <row r="74" spans="1:73" x14ac:dyDescent="0.2">
      <c r="A74" s="11">
        <v>43948</v>
      </c>
      <c r="B74" s="47">
        <v>1009040</v>
      </c>
      <c r="C74" s="52">
        <v>56677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  <c r="AX74" s="24">
        <v>1173509</v>
      </c>
      <c r="AY74" s="24">
        <v>52808</v>
      </c>
      <c r="AZ74" s="24">
        <v>1146985</v>
      </c>
      <c r="BA74" s="24">
        <v>63084</v>
      </c>
      <c r="BB74" s="24">
        <v>1058932</v>
      </c>
      <c r="BC74" s="24">
        <v>58241</v>
      </c>
      <c r="BD74" s="24">
        <v>1052543</v>
      </c>
      <c r="BE74" s="24">
        <v>57890</v>
      </c>
      <c r="BF74" s="24">
        <v>1012846</v>
      </c>
      <c r="BG74" s="24">
        <v>55707</v>
      </c>
      <c r="BH74" s="24">
        <v>1010067</v>
      </c>
      <c r="BI74" s="24">
        <v>55554</v>
      </c>
      <c r="BJ74" s="24">
        <v>1011052</v>
      </c>
      <c r="BK74" s="24">
        <v>55608</v>
      </c>
      <c r="BL74" s="24">
        <v>1012476</v>
      </c>
      <c r="BM74" s="24">
        <v>55686</v>
      </c>
      <c r="BN74" s="24">
        <v>1058737</v>
      </c>
      <c r="BO74" s="24">
        <v>58231</v>
      </c>
      <c r="BP74" s="14">
        <v>1029424</v>
      </c>
      <c r="BQ74" s="14">
        <v>57648</v>
      </c>
      <c r="BR74" s="95">
        <v>43949</v>
      </c>
      <c r="BS74" s="94"/>
    </row>
    <row r="75" spans="1:73" x14ac:dyDescent="0.2">
      <c r="A75" s="11">
        <v>43949</v>
      </c>
      <c r="B75" s="47">
        <v>1035765</v>
      </c>
      <c r="C75" s="52">
        <v>59226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  <c r="AX75" s="24">
        <v>1233676</v>
      </c>
      <c r="AY75" s="24">
        <v>55515</v>
      </c>
      <c r="AZ75" s="24">
        <v>1203383</v>
      </c>
      <c r="BA75" s="24">
        <v>66186</v>
      </c>
      <c r="BB75" s="24">
        <v>1102148</v>
      </c>
      <c r="BC75" s="24">
        <v>60618</v>
      </c>
      <c r="BD75" s="24">
        <v>1095498</v>
      </c>
      <c r="BE75" s="24">
        <v>60252</v>
      </c>
      <c r="BF75" s="24">
        <v>1048923</v>
      </c>
      <c r="BG75" s="24">
        <v>57691</v>
      </c>
      <c r="BH75" s="24">
        <v>1046045</v>
      </c>
      <c r="BI75" s="24">
        <v>57532</v>
      </c>
      <c r="BJ75" s="24">
        <v>1047066</v>
      </c>
      <c r="BK75" s="24">
        <v>57589</v>
      </c>
      <c r="BL75" s="24">
        <v>1048540</v>
      </c>
      <c r="BM75" s="24">
        <v>57670</v>
      </c>
      <c r="BN75" s="24">
        <v>1096449</v>
      </c>
      <c r="BO75" s="24">
        <v>60305</v>
      </c>
      <c r="BP75" s="24">
        <v>1050220</v>
      </c>
      <c r="BQ75" s="24">
        <v>58812</v>
      </c>
      <c r="BR75" s="14">
        <v>1056689</v>
      </c>
      <c r="BS75" s="14">
        <v>60231</v>
      </c>
      <c r="BT75" s="95">
        <v>43950</v>
      </c>
      <c r="BU75" s="94"/>
    </row>
    <row r="76" spans="1:73" x14ac:dyDescent="0.2">
      <c r="A76" s="11">
        <v>43950</v>
      </c>
      <c r="B76" s="47">
        <v>1064194</v>
      </c>
      <c r="C76" s="52">
        <v>61656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  <c r="AX76" s="24">
        <v>1296928</v>
      </c>
      <c r="AY76" s="24">
        <v>58362</v>
      </c>
      <c r="AZ76" s="24">
        <v>1262554</v>
      </c>
      <c r="BA76" s="24">
        <v>69440</v>
      </c>
      <c r="BB76" s="24">
        <v>1147128</v>
      </c>
      <c r="BC76" s="24">
        <v>63092</v>
      </c>
      <c r="BD76" s="24">
        <v>1140206</v>
      </c>
      <c r="BE76" s="24">
        <v>62711</v>
      </c>
      <c r="BF76" s="24">
        <v>1086285</v>
      </c>
      <c r="BG76" s="24">
        <v>59746</v>
      </c>
      <c r="BH76" s="24">
        <v>1083305</v>
      </c>
      <c r="BI76" s="24">
        <v>59582</v>
      </c>
      <c r="BJ76" s="24">
        <v>1084362</v>
      </c>
      <c r="BK76" s="24">
        <v>59640</v>
      </c>
      <c r="BL76" s="24">
        <v>1085888</v>
      </c>
      <c r="BM76" s="24">
        <v>59724</v>
      </c>
      <c r="BN76" s="24">
        <v>1135504</v>
      </c>
      <c r="BO76" s="24">
        <v>62453</v>
      </c>
      <c r="BP76" s="24">
        <v>1071436</v>
      </c>
      <c r="BQ76" s="24">
        <v>60000</v>
      </c>
      <c r="BR76" s="24">
        <v>1078035</v>
      </c>
      <c r="BS76" s="24">
        <v>61448</v>
      </c>
      <c r="BT76" s="14">
        <v>1093319</v>
      </c>
      <c r="BU76" s="14">
        <v>62319</v>
      </c>
    </row>
    <row r="77" spans="1:73" x14ac:dyDescent="0.2">
      <c r="A77" s="11">
        <v>43951</v>
      </c>
      <c r="B77" s="49">
        <f>B76*EXP( 0.027)</f>
        <v>1093318.6514940888</v>
      </c>
      <c r="C77" s="48">
        <f t="shared" ref="C77:C140" si="0">B77* 0.057</f>
        <v>62319.163135163064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  <c r="AX77" s="24">
        <v>1363423</v>
      </c>
      <c r="AY77" s="24">
        <v>61354</v>
      </c>
      <c r="AZ77" s="24">
        <v>1324634</v>
      </c>
      <c r="BA77" s="24">
        <v>72855</v>
      </c>
      <c r="BB77" s="24">
        <v>1193943</v>
      </c>
      <c r="BC77" s="24">
        <v>65667</v>
      </c>
      <c r="BD77" s="24">
        <v>1186739</v>
      </c>
      <c r="BE77" s="24">
        <v>65271</v>
      </c>
      <c r="BF77" s="24">
        <v>1124979</v>
      </c>
      <c r="BG77" s="24">
        <v>61874</v>
      </c>
      <c r="BH77" s="24">
        <v>1121892</v>
      </c>
      <c r="BI77" s="24">
        <v>61704</v>
      </c>
      <c r="BJ77" s="24">
        <v>1122987</v>
      </c>
      <c r="BK77" s="24">
        <v>61764</v>
      </c>
      <c r="BL77" s="24">
        <v>1124567</v>
      </c>
      <c r="BM77" s="24">
        <v>61851</v>
      </c>
      <c r="BN77" s="24">
        <v>1175951</v>
      </c>
      <c r="BO77" s="24">
        <v>64677</v>
      </c>
      <c r="BP77" s="24">
        <v>1093080</v>
      </c>
      <c r="BQ77" s="24">
        <v>61212</v>
      </c>
      <c r="BR77" s="24">
        <v>1099813</v>
      </c>
      <c r="BS77" s="24">
        <v>62689</v>
      </c>
      <c r="BT77" s="24">
        <v>1123240</v>
      </c>
      <c r="BU77" s="24">
        <v>64025</v>
      </c>
    </row>
    <row r="78" spans="1:73" x14ac:dyDescent="0.2">
      <c r="A78" s="11">
        <v>43952</v>
      </c>
      <c r="B78" s="49">
        <f>B77*EXP( 0.027)</f>
        <v>1123240.3807058232</v>
      </c>
      <c r="C78" s="48">
        <f t="shared" si="0"/>
        <v>64024.701700231926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  <c r="AX78" s="24">
        <v>1433328</v>
      </c>
      <c r="AY78" s="24">
        <v>64500</v>
      </c>
      <c r="AZ78" s="24">
        <v>1389767</v>
      </c>
      <c r="BA78" s="24">
        <v>76437</v>
      </c>
      <c r="BB78" s="24">
        <v>1242669</v>
      </c>
      <c r="BC78" s="24">
        <v>68347</v>
      </c>
      <c r="BD78" s="24">
        <v>1235171</v>
      </c>
      <c r="BE78" s="24">
        <v>67934</v>
      </c>
      <c r="BF78" s="24">
        <v>1165050</v>
      </c>
      <c r="BG78" s="24">
        <v>64078</v>
      </c>
      <c r="BH78" s="24">
        <v>1161853</v>
      </c>
      <c r="BI78" s="24">
        <v>63902</v>
      </c>
      <c r="BJ78" s="24">
        <v>1162987</v>
      </c>
      <c r="BK78" s="24">
        <v>63964</v>
      </c>
      <c r="BL78" s="24">
        <v>1164624</v>
      </c>
      <c r="BM78" s="24">
        <v>64054</v>
      </c>
      <c r="BN78" s="24">
        <v>1217838</v>
      </c>
      <c r="BO78" s="24">
        <v>66981</v>
      </c>
      <c r="BP78" s="24">
        <v>1115162</v>
      </c>
      <c r="BQ78" s="24">
        <v>62449</v>
      </c>
      <c r="BR78" s="24">
        <v>1122031</v>
      </c>
      <c r="BS78" s="24">
        <v>63956</v>
      </c>
      <c r="BT78" s="24">
        <v>1153981</v>
      </c>
      <c r="BU78" s="24">
        <v>65777</v>
      </c>
    </row>
    <row r="79" spans="1:73" x14ac:dyDescent="0.2">
      <c r="A79" s="11">
        <v>43953</v>
      </c>
      <c r="B79" s="49">
        <f t="shared" ref="B79:B142" si="1">B78*EXP( 0.027)</f>
        <v>1153981.001900967</v>
      </c>
      <c r="C79" s="48">
        <f t="shared" si="0"/>
        <v>65776.917108355119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  <c r="AX79" s="24">
        <v>1506816</v>
      </c>
      <c r="AY79" s="24">
        <v>67807</v>
      </c>
      <c r="AZ79" s="24">
        <v>1458103</v>
      </c>
      <c r="BA79" s="24">
        <v>80196</v>
      </c>
      <c r="BB79" s="24">
        <v>1293383</v>
      </c>
      <c r="BC79" s="24">
        <v>71136</v>
      </c>
      <c r="BD79" s="24">
        <v>1285579</v>
      </c>
      <c r="BE79" s="24">
        <v>70707</v>
      </c>
      <c r="BF79" s="24">
        <v>1206549</v>
      </c>
      <c r="BG79" s="24">
        <v>66360</v>
      </c>
      <c r="BH79" s="24">
        <v>1203238</v>
      </c>
      <c r="BI79" s="24">
        <v>66178</v>
      </c>
      <c r="BJ79" s="24">
        <v>1204412</v>
      </c>
      <c r="BK79" s="24">
        <v>66243</v>
      </c>
      <c r="BL79" s="24">
        <v>1206108</v>
      </c>
      <c r="BM79" s="24">
        <v>66336</v>
      </c>
      <c r="BN79" s="24">
        <v>1261217</v>
      </c>
      <c r="BO79" s="24">
        <v>69367</v>
      </c>
      <c r="BP79" s="24">
        <v>1137689</v>
      </c>
      <c r="BQ79" s="24">
        <v>63711</v>
      </c>
      <c r="BR79" s="24">
        <v>1144697</v>
      </c>
      <c r="BS79" s="24">
        <v>65248</v>
      </c>
      <c r="BT79" s="24">
        <v>1185563</v>
      </c>
      <c r="BU79" s="24">
        <v>67577</v>
      </c>
    </row>
    <row r="80" spans="1:73" x14ac:dyDescent="0.2">
      <c r="A80" s="11">
        <v>43954</v>
      </c>
      <c r="B80" s="49">
        <f t="shared" si="1"/>
        <v>1185562.9263538064</v>
      </c>
      <c r="C80" s="48">
        <f t="shared" si="0"/>
        <v>67577.086802166974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  <c r="AX80" s="24">
        <v>1584072</v>
      </c>
      <c r="AY80" s="24">
        <v>71283</v>
      </c>
      <c r="AZ80" s="24">
        <v>1529799</v>
      </c>
      <c r="BA80" s="24">
        <v>84139</v>
      </c>
      <c r="BB80" s="24">
        <v>1346167</v>
      </c>
      <c r="BC80" s="24">
        <v>74039</v>
      </c>
      <c r="BD80" s="24">
        <v>1338044</v>
      </c>
      <c r="BE80" s="24">
        <v>73592</v>
      </c>
      <c r="BF80" s="24">
        <v>1249526</v>
      </c>
      <c r="BG80" s="24">
        <v>68724</v>
      </c>
      <c r="BH80" s="24">
        <v>1246097</v>
      </c>
      <c r="BI80" s="24">
        <v>68535</v>
      </c>
      <c r="BJ80" s="24">
        <v>1247313</v>
      </c>
      <c r="BK80" s="24">
        <v>68602</v>
      </c>
      <c r="BL80" s="24">
        <v>1249069</v>
      </c>
      <c r="BM80" s="24">
        <v>68699</v>
      </c>
      <c r="BN80" s="24">
        <v>1306141</v>
      </c>
      <c r="BO80" s="24">
        <v>71838</v>
      </c>
      <c r="BP80" s="24">
        <v>1160672</v>
      </c>
      <c r="BQ80" s="24">
        <v>64998</v>
      </c>
      <c r="BR80" s="24">
        <v>1167822</v>
      </c>
      <c r="BS80" s="24">
        <v>66566</v>
      </c>
      <c r="BT80" s="24">
        <v>1218009</v>
      </c>
      <c r="BU80" s="24">
        <v>69427</v>
      </c>
    </row>
    <row r="81" spans="1:73" x14ac:dyDescent="0.2">
      <c r="A81" s="11">
        <v>43955</v>
      </c>
      <c r="B81" s="49">
        <f t="shared" si="1"/>
        <v>1218009.1786859627</v>
      </c>
      <c r="C81" s="48">
        <f t="shared" si="0"/>
        <v>69426.523185099883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  <c r="AX81" s="24">
        <v>1665289</v>
      </c>
      <c r="AY81" s="24">
        <v>74938</v>
      </c>
      <c r="AZ81" s="24">
        <v>1605020</v>
      </c>
      <c r="BA81" s="24">
        <v>88276</v>
      </c>
      <c r="BB81" s="24">
        <v>1401105</v>
      </c>
      <c r="BC81" s="24">
        <v>77061</v>
      </c>
      <c r="BD81" s="24">
        <v>1392651</v>
      </c>
      <c r="BE81" s="24">
        <v>76596</v>
      </c>
      <c r="BF81" s="24">
        <v>1294033</v>
      </c>
      <c r="BG81" s="24">
        <v>71172</v>
      </c>
      <c r="BH81" s="24">
        <v>1290483</v>
      </c>
      <c r="BI81" s="24">
        <v>70977</v>
      </c>
      <c r="BJ81" s="24">
        <v>1291742</v>
      </c>
      <c r="BK81" s="24">
        <v>71046</v>
      </c>
      <c r="BL81" s="24">
        <v>1293560</v>
      </c>
      <c r="BM81" s="24">
        <v>71146</v>
      </c>
      <c r="BN81" s="24">
        <v>1352665</v>
      </c>
      <c r="BO81" s="24">
        <v>74397</v>
      </c>
      <c r="BP81" s="24">
        <v>1184119</v>
      </c>
      <c r="BQ81" s="24">
        <v>66311</v>
      </c>
      <c r="BR81" s="24">
        <v>1191413</v>
      </c>
      <c r="BS81" s="24">
        <v>67911</v>
      </c>
      <c r="BT81" s="24">
        <v>1251343</v>
      </c>
      <c r="BU81" s="24">
        <v>71327</v>
      </c>
    </row>
    <row r="82" spans="1:73" x14ac:dyDescent="0.2">
      <c r="A82" s="11">
        <v>43956</v>
      </c>
      <c r="B82" s="49">
        <f t="shared" si="1"/>
        <v>1251343.4136523597</v>
      </c>
      <c r="C82" s="48">
        <f t="shared" si="0"/>
        <v>71326.574578184503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  <c r="AX82" s="24">
        <v>1750670</v>
      </c>
      <c r="AY82" s="24">
        <v>78780</v>
      </c>
      <c r="AZ82" s="24">
        <v>1683940</v>
      </c>
      <c r="BA82" s="24">
        <v>92617</v>
      </c>
      <c r="BB82" s="24">
        <v>1458285</v>
      </c>
      <c r="BC82" s="24">
        <v>80206</v>
      </c>
      <c r="BD82" s="24">
        <v>1449486</v>
      </c>
      <c r="BE82" s="24">
        <v>79722</v>
      </c>
      <c r="BF82" s="24">
        <v>1340126</v>
      </c>
      <c r="BG82" s="24">
        <v>73707</v>
      </c>
      <c r="BH82" s="24">
        <v>1336449</v>
      </c>
      <c r="BI82" s="24">
        <v>73505</v>
      </c>
      <c r="BJ82" s="24">
        <v>1337754</v>
      </c>
      <c r="BK82" s="24">
        <v>73576</v>
      </c>
      <c r="BL82" s="24">
        <v>1339637</v>
      </c>
      <c r="BM82" s="24">
        <v>73680</v>
      </c>
      <c r="BN82" s="24">
        <v>1400847</v>
      </c>
      <c r="BO82" s="24">
        <v>77047</v>
      </c>
      <c r="BP82" s="24">
        <v>1208040</v>
      </c>
      <c r="BQ82" s="24">
        <v>67650</v>
      </c>
      <c r="BR82" s="24">
        <v>1215481</v>
      </c>
      <c r="BS82" s="24">
        <v>69282</v>
      </c>
      <c r="BT82" s="24">
        <v>1285590</v>
      </c>
      <c r="BU82" s="24">
        <v>73279</v>
      </c>
    </row>
    <row r="83" spans="1:73" x14ac:dyDescent="0.2">
      <c r="A83" s="11">
        <v>43957</v>
      </c>
      <c r="B83" s="49">
        <f t="shared" si="1"/>
        <v>1285589.9333865889</v>
      </c>
      <c r="C83" s="48">
        <f t="shared" si="0"/>
        <v>73278.626203035572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  <c r="AX83" s="24">
        <v>1840429</v>
      </c>
      <c r="AY83" s="24">
        <v>82819</v>
      </c>
      <c r="AZ83" s="24">
        <v>1766741</v>
      </c>
      <c r="BA83" s="24">
        <v>97171</v>
      </c>
      <c r="BB83" s="24">
        <v>1517799</v>
      </c>
      <c r="BC83" s="24">
        <v>83479</v>
      </c>
      <c r="BD83" s="24">
        <v>1508641</v>
      </c>
      <c r="BE83" s="24">
        <v>82975</v>
      </c>
      <c r="BF83" s="24">
        <v>1387861</v>
      </c>
      <c r="BG83" s="24">
        <v>76332</v>
      </c>
      <c r="BH83" s="24">
        <v>1384053</v>
      </c>
      <c r="BI83" s="24">
        <v>76123</v>
      </c>
      <c r="BJ83" s="24">
        <v>1385404</v>
      </c>
      <c r="BK83" s="24">
        <v>76197</v>
      </c>
      <c r="BL83" s="24">
        <v>1387354</v>
      </c>
      <c r="BM83" s="24">
        <v>76304</v>
      </c>
      <c r="BN83" s="24">
        <v>1450744</v>
      </c>
      <c r="BO83" s="24">
        <v>79791</v>
      </c>
      <c r="BP83" s="24">
        <v>1232444</v>
      </c>
      <c r="BQ83" s="24">
        <v>69017</v>
      </c>
      <c r="BR83" s="24">
        <v>1240036</v>
      </c>
      <c r="BS83" s="24">
        <v>70682</v>
      </c>
      <c r="BT83" s="24">
        <v>1320774</v>
      </c>
      <c r="BU83" s="24">
        <v>75284</v>
      </c>
    </row>
    <row r="84" spans="1:73" x14ac:dyDescent="0.2">
      <c r="A84" s="11">
        <v>43958</v>
      </c>
      <c r="B84" s="49">
        <f t="shared" si="1"/>
        <v>1320773.7051182406</v>
      </c>
      <c r="C84" s="48">
        <f t="shared" si="0"/>
        <v>75284.101191739712</v>
      </c>
      <c r="BF84" s="24">
        <v>1437297</v>
      </c>
      <c r="BG84" s="24">
        <v>79051</v>
      </c>
      <c r="BH84" s="24">
        <v>1433353</v>
      </c>
      <c r="BI84" s="24">
        <v>78834</v>
      </c>
      <c r="BJ84" s="24">
        <v>1434752</v>
      </c>
      <c r="BK84" s="24">
        <v>78911</v>
      </c>
      <c r="BL84" s="24">
        <v>1436771</v>
      </c>
      <c r="BM84" s="24">
        <v>79022</v>
      </c>
      <c r="BN84" s="24">
        <v>1502420</v>
      </c>
      <c r="BO84" s="24">
        <v>82633</v>
      </c>
      <c r="BP84" s="24">
        <v>1257341</v>
      </c>
      <c r="BQ84" s="24">
        <v>70411</v>
      </c>
      <c r="BR84" s="24">
        <v>1265086</v>
      </c>
      <c r="BS84" s="24">
        <v>72110</v>
      </c>
      <c r="BT84" s="24">
        <v>1356920</v>
      </c>
      <c r="BU84" s="24">
        <v>77344</v>
      </c>
    </row>
    <row r="85" spans="1:73" x14ac:dyDescent="0.2">
      <c r="A85" s="11">
        <v>43959</v>
      </c>
      <c r="B85" s="49">
        <f t="shared" si="1"/>
        <v>1356920.3793751197</v>
      </c>
      <c r="C85" s="48">
        <f t="shared" si="0"/>
        <v>77344.461624381831</v>
      </c>
      <c r="BF85" s="24">
        <v>1488493</v>
      </c>
      <c r="BG85" s="24">
        <v>81867</v>
      </c>
      <c r="BH85" s="24">
        <v>1484408</v>
      </c>
      <c r="BI85" s="24">
        <v>81642</v>
      </c>
      <c r="BJ85" s="24">
        <v>1485857</v>
      </c>
      <c r="BK85" s="24">
        <v>81722</v>
      </c>
      <c r="BL85" s="24">
        <v>1487949</v>
      </c>
      <c r="BM85" s="24">
        <v>81837</v>
      </c>
      <c r="BN85" s="24">
        <v>1555935</v>
      </c>
      <c r="BO85" s="24">
        <v>85576</v>
      </c>
      <c r="BP85" s="24">
        <v>1282741</v>
      </c>
      <c r="BQ85" s="24">
        <v>71834</v>
      </c>
      <c r="BR85" s="24">
        <v>1290643</v>
      </c>
      <c r="BS85" s="24">
        <v>73567</v>
      </c>
      <c r="BT85" s="24">
        <v>1394056</v>
      </c>
      <c r="BU85" s="24">
        <v>79461</v>
      </c>
    </row>
    <row r="86" spans="1:73" x14ac:dyDescent="0.2">
      <c r="A86" s="11">
        <v>43960</v>
      </c>
      <c r="B86" s="49">
        <f t="shared" si="1"/>
        <v>1394056.308683617</v>
      </c>
      <c r="C86" s="48">
        <f t="shared" si="0"/>
        <v>79461.209594966174</v>
      </c>
      <c r="BF86" s="24">
        <v>1541512</v>
      </c>
      <c r="BG86" s="24">
        <v>84783</v>
      </c>
      <c r="BH86" s="24">
        <v>1537282</v>
      </c>
      <c r="BI86" s="24">
        <v>84551</v>
      </c>
      <c r="BJ86" s="24">
        <v>1538783</v>
      </c>
      <c r="BK86" s="24">
        <v>84633</v>
      </c>
      <c r="BL86" s="24">
        <v>1540949</v>
      </c>
      <c r="BM86" s="24">
        <v>84752</v>
      </c>
      <c r="BN86" s="24">
        <v>1611357</v>
      </c>
      <c r="BO86" s="24">
        <v>88625</v>
      </c>
      <c r="BP86" s="24">
        <v>1308654</v>
      </c>
      <c r="BQ86" s="24">
        <v>73285</v>
      </c>
      <c r="BR86" s="24">
        <v>1316715</v>
      </c>
      <c r="BS86" s="24">
        <v>75053</v>
      </c>
      <c r="BT86" s="24">
        <v>1432209</v>
      </c>
      <c r="BU86" s="24">
        <v>81636</v>
      </c>
    </row>
    <row r="87" spans="1:73" x14ac:dyDescent="0.2">
      <c r="A87" s="11">
        <v>43961</v>
      </c>
      <c r="B87" s="49">
        <f t="shared" si="1"/>
        <v>1432208.5667808685</v>
      </c>
      <c r="C87" s="48">
        <f t="shared" si="0"/>
        <v>81635.8883065095</v>
      </c>
      <c r="BF87" s="24">
        <v>1596421</v>
      </c>
      <c r="BG87" s="24">
        <v>87803</v>
      </c>
      <c r="BH87" s="24">
        <v>1592040</v>
      </c>
      <c r="BI87" s="24">
        <v>87562</v>
      </c>
      <c r="BJ87" s="24">
        <v>1593594</v>
      </c>
      <c r="BK87" s="24">
        <v>87648</v>
      </c>
      <c r="BL87" s="24">
        <v>1595837</v>
      </c>
      <c r="BM87" s="24">
        <v>87771</v>
      </c>
      <c r="BN87" s="24">
        <v>1668753</v>
      </c>
      <c r="BO87" s="24">
        <v>91781</v>
      </c>
      <c r="BP87" s="24">
        <v>1335091</v>
      </c>
      <c r="BQ87" s="24">
        <v>74765</v>
      </c>
      <c r="BR87" s="24">
        <v>1343315</v>
      </c>
      <c r="BS87" s="24">
        <v>76569</v>
      </c>
      <c r="BT87" s="24">
        <v>1471405</v>
      </c>
      <c r="BU87" s="24">
        <v>83870</v>
      </c>
    </row>
    <row r="88" spans="1:73" x14ac:dyDescent="0.2">
      <c r="A88" s="11">
        <v>43962</v>
      </c>
      <c r="B88" s="49">
        <f t="shared" si="1"/>
        <v>1471404.9683527071</v>
      </c>
      <c r="C88" s="48">
        <f t="shared" si="0"/>
        <v>83870.083196104315</v>
      </c>
      <c r="BF88" s="24">
        <v>1653285</v>
      </c>
      <c r="BG88" s="24">
        <v>90931</v>
      </c>
      <c r="BH88" s="24">
        <v>1648748</v>
      </c>
      <c r="BI88" s="24">
        <v>90681</v>
      </c>
      <c r="BJ88" s="24">
        <v>1650357</v>
      </c>
      <c r="BK88" s="24">
        <v>90770</v>
      </c>
      <c r="BL88" s="24">
        <v>1652680</v>
      </c>
      <c r="BM88" s="24">
        <v>90897</v>
      </c>
      <c r="BN88" s="24">
        <v>1728194</v>
      </c>
      <c r="BO88" s="24">
        <v>95051</v>
      </c>
      <c r="BP88" s="24">
        <v>1362062</v>
      </c>
      <c r="BQ88" s="24">
        <v>76275</v>
      </c>
      <c r="BR88" s="24">
        <v>1370452</v>
      </c>
      <c r="BS88" s="24">
        <v>78116</v>
      </c>
      <c r="BT88" s="24">
        <v>1511674</v>
      </c>
      <c r="BU88" s="24">
        <v>86165</v>
      </c>
    </row>
    <row r="89" spans="1:73" x14ac:dyDescent="0.2">
      <c r="A89" s="11">
        <v>43963</v>
      </c>
      <c r="B89" s="49">
        <f t="shared" si="1"/>
        <v>1511674.0893118023</v>
      </c>
      <c r="C89" s="48">
        <f t="shared" si="0"/>
        <v>86165.423090772732</v>
      </c>
      <c r="BF89" s="24">
        <v>1712174</v>
      </c>
      <c r="BG89" s="24">
        <v>94170</v>
      </c>
      <c r="BH89" s="24">
        <v>1707476</v>
      </c>
      <c r="BI89" s="24">
        <v>93911</v>
      </c>
      <c r="BJ89" s="24">
        <v>1709142</v>
      </c>
      <c r="BK89" s="24">
        <v>94003</v>
      </c>
      <c r="BL89" s="24">
        <v>1711548</v>
      </c>
      <c r="BM89" s="24">
        <v>94135</v>
      </c>
      <c r="BN89" s="24">
        <v>1789752</v>
      </c>
      <c r="BO89" s="24">
        <v>98436</v>
      </c>
      <c r="BP89" s="24">
        <v>1389577</v>
      </c>
      <c r="BQ89" s="24">
        <v>77816</v>
      </c>
      <c r="BR89" s="24">
        <v>1398137</v>
      </c>
      <c r="BS89" s="24">
        <v>79694</v>
      </c>
      <c r="BT89" s="24">
        <v>1553045</v>
      </c>
      <c r="BU89" s="24">
        <v>88524</v>
      </c>
    </row>
    <row r="90" spans="1:73" x14ac:dyDescent="0.2">
      <c r="A90" s="11">
        <v>43964</v>
      </c>
      <c r="B90" s="49">
        <f t="shared" si="1"/>
        <v>1553045.2876307652</v>
      </c>
      <c r="C90" s="48">
        <f t="shared" si="0"/>
        <v>88523.581394953624</v>
      </c>
      <c r="BF90" s="24">
        <v>1773161</v>
      </c>
      <c r="BG90" s="24">
        <v>97524</v>
      </c>
      <c r="BH90" s="24">
        <v>1768296</v>
      </c>
      <c r="BI90" s="24">
        <v>97256</v>
      </c>
      <c r="BJ90" s="24">
        <v>1770022</v>
      </c>
      <c r="BK90" s="24">
        <v>97351</v>
      </c>
      <c r="BL90" s="24">
        <v>1772513</v>
      </c>
      <c r="BM90" s="24">
        <v>97488</v>
      </c>
      <c r="BN90" s="24">
        <v>1853502</v>
      </c>
      <c r="BO90" s="24">
        <v>101943</v>
      </c>
      <c r="BP90" s="24">
        <v>1417648</v>
      </c>
      <c r="BQ90" s="24">
        <v>79388</v>
      </c>
      <c r="BR90" s="24">
        <v>1426381</v>
      </c>
      <c r="BS90" s="24">
        <v>81304</v>
      </c>
      <c r="BT90" s="24">
        <v>1595549</v>
      </c>
      <c r="BU90" s="24">
        <v>90946</v>
      </c>
    </row>
    <row r="91" spans="1:73" x14ac:dyDescent="0.2">
      <c r="A91" s="11">
        <v>43965</v>
      </c>
      <c r="B91" s="49">
        <f t="shared" si="1"/>
        <v>1595548.7247454107</v>
      </c>
      <c r="C91" s="48">
        <f t="shared" si="0"/>
        <v>90946.277310488411</v>
      </c>
      <c r="BF91" s="24">
        <v>1836321</v>
      </c>
      <c r="BG91" s="24">
        <v>100998</v>
      </c>
      <c r="BH91" s="24">
        <v>1831282</v>
      </c>
      <c r="BI91" s="24">
        <v>100721</v>
      </c>
      <c r="BJ91" s="24">
        <v>1833069</v>
      </c>
      <c r="BK91" s="24">
        <v>100819</v>
      </c>
      <c r="BL91" s="24">
        <v>1835650</v>
      </c>
      <c r="BM91" s="24">
        <v>100961</v>
      </c>
      <c r="BN91" s="24">
        <v>1919523</v>
      </c>
      <c r="BO91" s="24">
        <v>105574</v>
      </c>
      <c r="BP91" s="24">
        <v>1446287</v>
      </c>
      <c r="BQ91" s="24">
        <v>80992</v>
      </c>
      <c r="BR91" s="24">
        <v>1455196</v>
      </c>
      <c r="BS91" s="24">
        <v>82946</v>
      </c>
      <c r="BT91" s="24">
        <v>1639215</v>
      </c>
      <c r="BU91" s="24">
        <v>93435</v>
      </c>
    </row>
    <row r="92" spans="1:73" x14ac:dyDescent="0.2">
      <c r="A92" s="11">
        <v>43966</v>
      </c>
      <c r="B92" s="49">
        <f t="shared" si="1"/>
        <v>1639215.38754378</v>
      </c>
      <c r="C92" s="48">
        <f t="shared" si="0"/>
        <v>93435.277089995463</v>
      </c>
      <c r="BF92" s="24">
        <v>1901730</v>
      </c>
      <c r="BG92" s="24">
        <v>104595</v>
      </c>
      <c r="BH92" s="24">
        <v>1896512</v>
      </c>
      <c r="BI92" s="24">
        <v>104308</v>
      </c>
      <c r="BJ92" s="24">
        <v>1898363</v>
      </c>
      <c r="BK92" s="24">
        <v>104410</v>
      </c>
      <c r="BL92" s="24">
        <v>1901035</v>
      </c>
      <c r="BM92" s="24">
        <v>104557</v>
      </c>
      <c r="BN92" s="24">
        <v>1987896</v>
      </c>
      <c r="BO92" s="24">
        <v>109334</v>
      </c>
      <c r="BP92" s="24">
        <v>1475504</v>
      </c>
      <c r="BQ92" s="24">
        <v>82628</v>
      </c>
      <c r="BR92" s="24">
        <v>1484592</v>
      </c>
      <c r="BS92" s="24">
        <v>84622</v>
      </c>
      <c r="BT92" s="24">
        <v>1684077</v>
      </c>
      <c r="BU92" s="24">
        <v>95992</v>
      </c>
    </row>
    <row r="93" spans="1:73" x14ac:dyDescent="0.2">
      <c r="A93" s="11">
        <v>43967</v>
      </c>
      <c r="B93" s="49">
        <f t="shared" si="1"/>
        <v>1684077.110956955</v>
      </c>
      <c r="C93" s="48">
        <f t="shared" si="0"/>
        <v>95992.395324546436</v>
      </c>
      <c r="BF93" s="24">
        <v>1969469</v>
      </c>
      <c r="BG93" s="24">
        <v>108321</v>
      </c>
      <c r="BH93" s="24">
        <v>1964065</v>
      </c>
      <c r="BI93" s="24">
        <v>108024</v>
      </c>
      <c r="BJ93" s="24">
        <v>1965982</v>
      </c>
      <c r="BK93" s="24">
        <v>108129</v>
      </c>
      <c r="BL93" s="24">
        <v>1968749</v>
      </c>
      <c r="BM93" s="24">
        <v>108281</v>
      </c>
      <c r="BN93" s="24">
        <v>2058704</v>
      </c>
      <c r="BO93" s="24">
        <v>113229</v>
      </c>
      <c r="BP93" s="24">
        <v>1505311</v>
      </c>
      <c r="BQ93" s="24">
        <v>84297</v>
      </c>
      <c r="BR93" s="24">
        <v>1514583</v>
      </c>
      <c r="BS93" s="24">
        <v>86331</v>
      </c>
      <c r="BT93" s="24">
        <v>1730167</v>
      </c>
      <c r="BU93" s="24">
        <v>98619</v>
      </c>
    </row>
    <row r="94" spans="1:73" x14ac:dyDescent="0.2">
      <c r="A94" s="11">
        <v>43968</v>
      </c>
      <c r="B94" s="49">
        <f t="shared" si="1"/>
        <v>1730166.6011681319</v>
      </c>
      <c r="C94" s="48">
        <f t="shared" si="0"/>
        <v>98619.496266583519</v>
      </c>
      <c r="BF94" s="24">
        <v>2039621</v>
      </c>
      <c r="BG94" s="24">
        <v>112179</v>
      </c>
      <c r="BH94" s="24">
        <v>2034024</v>
      </c>
      <c r="BI94" s="24">
        <v>111871</v>
      </c>
      <c r="BJ94" s="24">
        <v>2036009</v>
      </c>
      <c r="BK94" s="24">
        <v>111981</v>
      </c>
      <c r="BL94" s="24">
        <v>2038875</v>
      </c>
      <c r="BM94" s="24">
        <v>112138</v>
      </c>
      <c r="BN94" s="24">
        <v>2132035</v>
      </c>
      <c r="BO94" s="24">
        <v>117262</v>
      </c>
      <c r="BP94" s="24">
        <v>1535720</v>
      </c>
      <c r="BQ94" s="24">
        <v>86000</v>
      </c>
      <c r="BR94" s="24">
        <v>1545180</v>
      </c>
      <c r="BS94" s="24">
        <v>88075</v>
      </c>
      <c r="BT94" s="24">
        <v>1777517</v>
      </c>
      <c r="BU94" s="24">
        <v>101318</v>
      </c>
    </row>
    <row r="95" spans="1:73" x14ac:dyDescent="0.2">
      <c r="A95" s="11">
        <v>43969</v>
      </c>
      <c r="B95" s="49">
        <f t="shared" si="1"/>
        <v>1777517.4594568782</v>
      </c>
      <c r="C95" s="48">
        <f t="shared" si="0"/>
        <v>101318.49518904206</v>
      </c>
      <c r="BF95" s="24">
        <v>2112272</v>
      </c>
      <c r="BG95" s="24">
        <v>116175</v>
      </c>
      <c r="BH95" s="24">
        <v>2106476</v>
      </c>
      <c r="BI95" s="24">
        <v>115856</v>
      </c>
      <c r="BJ95" s="24">
        <v>2108531</v>
      </c>
      <c r="BK95" s="24">
        <v>115969</v>
      </c>
      <c r="BL95" s="24">
        <v>2111500</v>
      </c>
      <c r="BM95" s="24">
        <v>116132</v>
      </c>
      <c r="BN95" s="24">
        <v>2207977</v>
      </c>
      <c r="BO95" s="24">
        <v>121439</v>
      </c>
      <c r="BP95" s="24">
        <v>1566744</v>
      </c>
      <c r="BQ95" s="24">
        <v>87738</v>
      </c>
      <c r="BR95" s="24">
        <v>1576395</v>
      </c>
      <c r="BS95" s="24">
        <v>89854</v>
      </c>
      <c r="BT95" s="24">
        <v>1826164</v>
      </c>
      <c r="BU95" s="24">
        <v>104091</v>
      </c>
    </row>
    <row r="96" spans="1:73" x14ac:dyDescent="0.2">
      <c r="A96" s="11">
        <v>43970</v>
      </c>
      <c r="B96" s="49">
        <f t="shared" si="1"/>
        <v>1826164.2066959529</v>
      </c>
      <c r="C96" s="48">
        <f t="shared" si="0"/>
        <v>104091.35978166932</v>
      </c>
      <c r="BF96" s="24">
        <v>2187510</v>
      </c>
      <c r="BG96" s="24">
        <v>120313</v>
      </c>
      <c r="BH96" s="24">
        <v>2181508</v>
      </c>
      <c r="BI96" s="24">
        <v>119983</v>
      </c>
      <c r="BJ96" s="24">
        <v>2183637</v>
      </c>
      <c r="BK96" s="24">
        <v>120100</v>
      </c>
      <c r="BL96" s="24">
        <v>2186711</v>
      </c>
      <c r="BM96" s="24">
        <v>120269</v>
      </c>
      <c r="BN96" s="24">
        <v>2286625</v>
      </c>
      <c r="BO96" s="24">
        <v>125764</v>
      </c>
      <c r="BP96" s="24">
        <v>1598394</v>
      </c>
      <c r="BQ96" s="24">
        <v>89510</v>
      </c>
      <c r="BR96" s="24">
        <v>1608240</v>
      </c>
      <c r="BS96" s="24">
        <v>91670</v>
      </c>
      <c r="BT96" s="24">
        <v>1876142</v>
      </c>
      <c r="BU96" s="24">
        <v>106940</v>
      </c>
    </row>
    <row r="97" spans="1:73" x14ac:dyDescent="0.2">
      <c r="A97" s="11">
        <v>43971</v>
      </c>
      <c r="B97" s="49">
        <f t="shared" si="1"/>
        <v>1876142.3085185518</v>
      </c>
      <c r="C97" s="48">
        <f t="shared" si="0"/>
        <v>106940.11158555746</v>
      </c>
      <c r="BF97" s="24">
        <v>2265429</v>
      </c>
      <c r="BG97" s="24">
        <v>124599</v>
      </c>
      <c r="BH97" s="24">
        <v>2259212</v>
      </c>
      <c r="BI97" s="24">
        <v>124257</v>
      </c>
      <c r="BJ97" s="24">
        <v>2261417</v>
      </c>
      <c r="BK97" s="24">
        <v>124378</v>
      </c>
      <c r="BL97" s="24">
        <v>2264601</v>
      </c>
      <c r="BM97" s="24">
        <v>124553</v>
      </c>
      <c r="BN97" s="24">
        <v>2368074</v>
      </c>
      <c r="BO97" s="24">
        <v>130244</v>
      </c>
      <c r="BP97" s="24">
        <v>1630684</v>
      </c>
      <c r="BQ97" s="24">
        <v>91318</v>
      </c>
      <c r="BR97" s="24">
        <v>1640728</v>
      </c>
      <c r="BS97" s="24">
        <v>93522</v>
      </c>
      <c r="BT97" s="24">
        <v>1927488</v>
      </c>
      <c r="BU97" s="24">
        <v>109867</v>
      </c>
    </row>
    <row r="98" spans="1:73" x14ac:dyDescent="0.2">
      <c r="A98" s="11">
        <v>43972</v>
      </c>
      <c r="B98" s="49">
        <f t="shared" si="1"/>
        <v>1927488.2011743251</v>
      </c>
      <c r="C98" s="48">
        <f t="shared" si="0"/>
        <v>109866.82746693653</v>
      </c>
      <c r="BF98" s="24">
        <v>2346123</v>
      </c>
      <c r="BG98" s="24">
        <v>129037</v>
      </c>
      <c r="BH98" s="24">
        <v>2339685</v>
      </c>
      <c r="BI98" s="24">
        <v>128683</v>
      </c>
      <c r="BJ98" s="24">
        <v>2341968</v>
      </c>
      <c r="BK98" s="24">
        <v>128808</v>
      </c>
      <c r="BL98" s="24">
        <v>2345265</v>
      </c>
      <c r="BM98" s="24">
        <v>128990</v>
      </c>
      <c r="BN98" s="24">
        <v>2452424</v>
      </c>
      <c r="BO98" s="24">
        <v>134883</v>
      </c>
      <c r="BP98" s="24">
        <v>1663626</v>
      </c>
      <c r="BQ98" s="24">
        <v>93163</v>
      </c>
      <c r="BR98" s="24">
        <v>1673873</v>
      </c>
      <c r="BS98" s="24">
        <v>95411</v>
      </c>
      <c r="BT98" s="24">
        <v>1980239</v>
      </c>
      <c r="BU98" s="24">
        <v>112874</v>
      </c>
    </row>
    <row r="99" spans="1:73" x14ac:dyDescent="0.2">
      <c r="A99" s="11">
        <v>43973</v>
      </c>
      <c r="B99" s="49">
        <f t="shared" si="1"/>
        <v>1980239.318093017</v>
      </c>
      <c r="C99" s="48">
        <f t="shared" si="0"/>
        <v>112873.64113130198</v>
      </c>
      <c r="BF99" s="24">
        <v>2429691</v>
      </c>
      <c r="BG99" s="24">
        <v>133633</v>
      </c>
      <c r="BH99" s="24">
        <v>2423024</v>
      </c>
      <c r="BI99" s="24">
        <v>133266</v>
      </c>
      <c r="BJ99" s="24">
        <v>2425389</v>
      </c>
      <c r="BK99" s="24">
        <v>133396</v>
      </c>
      <c r="BL99" s="24">
        <v>2428803</v>
      </c>
      <c r="BM99" s="24">
        <v>133584</v>
      </c>
      <c r="BN99" s="24">
        <v>2539778</v>
      </c>
      <c r="BO99" s="24">
        <v>139688</v>
      </c>
      <c r="BP99" s="24">
        <v>1697233</v>
      </c>
      <c r="BQ99" s="24">
        <v>95045</v>
      </c>
      <c r="BR99" s="24">
        <v>1707688</v>
      </c>
      <c r="BS99" s="24">
        <v>97338</v>
      </c>
      <c r="BT99" s="24">
        <v>2034434</v>
      </c>
      <c r="BU99" s="24">
        <v>115963</v>
      </c>
    </row>
    <row r="100" spans="1:73" x14ac:dyDescent="0.2">
      <c r="A100" s="11">
        <v>43974</v>
      </c>
      <c r="B100" s="49">
        <f t="shared" si="1"/>
        <v>2034434.1171750934</v>
      </c>
      <c r="C100" s="48">
        <f t="shared" si="0"/>
        <v>115962.74467898032</v>
      </c>
      <c r="BF100" s="24">
        <v>2516236</v>
      </c>
      <c r="BG100" s="24">
        <v>138393</v>
      </c>
      <c r="BH100" s="24">
        <v>2509331</v>
      </c>
      <c r="BI100" s="24">
        <v>138013</v>
      </c>
      <c r="BJ100" s="24">
        <v>2511780</v>
      </c>
      <c r="BK100" s="24">
        <v>138148</v>
      </c>
      <c r="BL100" s="24">
        <v>2515316</v>
      </c>
      <c r="BM100" s="24">
        <v>138342</v>
      </c>
      <c r="BN100" s="24">
        <v>2630245</v>
      </c>
      <c r="BO100" s="24">
        <v>144663</v>
      </c>
      <c r="BP100" s="24">
        <v>1731520</v>
      </c>
      <c r="BQ100" s="24">
        <v>96965</v>
      </c>
      <c r="BR100" s="24">
        <v>1742185</v>
      </c>
      <c r="BS100" s="24">
        <v>99305</v>
      </c>
      <c r="BT100" s="24">
        <v>2090112</v>
      </c>
      <c r="BU100" s="24">
        <v>119136</v>
      </c>
    </row>
    <row r="101" spans="1:73" x14ac:dyDescent="0.2">
      <c r="A101" s="11">
        <v>43975</v>
      </c>
      <c r="B101" s="49">
        <f t="shared" si="1"/>
        <v>2090112.108829255</v>
      </c>
      <c r="C101" s="48">
        <f t="shared" si="0"/>
        <v>119136.39020326754</v>
      </c>
      <c r="BF101" s="24">
        <v>2605863</v>
      </c>
      <c r="BG101" s="24">
        <v>143322</v>
      </c>
      <c r="BH101" s="24">
        <v>2598713</v>
      </c>
      <c r="BI101" s="24">
        <v>142929</v>
      </c>
      <c r="BJ101" s="24">
        <v>2601249</v>
      </c>
      <c r="BK101" s="24">
        <v>143069</v>
      </c>
      <c r="BL101" s="24">
        <v>2604911</v>
      </c>
      <c r="BM101" s="24">
        <v>143270</v>
      </c>
      <c r="BN101" s="24">
        <v>2723933</v>
      </c>
      <c r="BO101" s="24">
        <v>149816</v>
      </c>
      <c r="BP101" s="24">
        <v>1766499</v>
      </c>
      <c r="BQ101" s="24">
        <v>98924</v>
      </c>
      <c r="BR101" s="24">
        <v>1777380</v>
      </c>
      <c r="BS101" s="24">
        <v>101311</v>
      </c>
      <c r="BT101" s="24">
        <v>2147314</v>
      </c>
      <c r="BU101" s="24">
        <v>122397</v>
      </c>
    </row>
    <row r="102" spans="1:73" x14ac:dyDescent="0.2">
      <c r="A102" s="11">
        <v>43976</v>
      </c>
      <c r="B102" s="49">
        <f t="shared" si="1"/>
        <v>2147313.8847772749</v>
      </c>
      <c r="C102" s="48">
        <f t="shared" si="0"/>
        <v>122396.89143230468</v>
      </c>
      <c r="BF102" s="24">
        <v>2698683</v>
      </c>
      <c r="BG102" s="24">
        <v>148428</v>
      </c>
      <c r="BH102" s="24">
        <v>2691278</v>
      </c>
      <c r="BI102" s="24">
        <v>148020</v>
      </c>
      <c r="BJ102" s="24">
        <v>2693905</v>
      </c>
      <c r="BK102" s="24">
        <v>148165</v>
      </c>
      <c r="BL102" s="24">
        <v>2697697</v>
      </c>
      <c r="BM102" s="24">
        <v>148373</v>
      </c>
      <c r="BN102" s="24">
        <v>2820959</v>
      </c>
      <c r="BO102" s="24">
        <v>155153</v>
      </c>
      <c r="BP102" s="24">
        <v>1802184</v>
      </c>
      <c r="BQ102" s="24">
        <v>100922</v>
      </c>
      <c r="BR102" s="24">
        <v>1813285</v>
      </c>
      <c r="BS102" s="24">
        <v>103357</v>
      </c>
      <c r="BT102" s="24">
        <v>2206081</v>
      </c>
      <c r="BU102" s="24">
        <v>125747</v>
      </c>
    </row>
    <row r="103" spans="1:73" x14ac:dyDescent="0.2">
      <c r="A103" s="11">
        <v>43977</v>
      </c>
      <c r="B103" s="49">
        <f t="shared" si="1"/>
        <v>2206081.1476471615</v>
      </c>
      <c r="C103" s="48">
        <f t="shared" si="0"/>
        <v>125746.62541588821</v>
      </c>
      <c r="BF103" s="24">
        <v>2794810</v>
      </c>
      <c r="BG103" s="24">
        <v>153715</v>
      </c>
      <c r="BH103" s="24">
        <v>2787141</v>
      </c>
      <c r="BI103" s="24">
        <v>153293</v>
      </c>
      <c r="BJ103" s="24">
        <v>2789861</v>
      </c>
      <c r="BK103" s="24">
        <v>153442</v>
      </c>
      <c r="BL103" s="24">
        <v>2793788</v>
      </c>
      <c r="BM103" s="24">
        <v>153658</v>
      </c>
      <c r="BN103" s="24">
        <v>2921441</v>
      </c>
      <c r="BO103" s="24">
        <v>160679</v>
      </c>
      <c r="BP103" s="24">
        <v>1838591</v>
      </c>
      <c r="BQ103" s="24">
        <v>102961</v>
      </c>
      <c r="BR103" s="24">
        <v>1849916</v>
      </c>
      <c r="BS103" s="24">
        <v>105445</v>
      </c>
      <c r="BT103" s="24">
        <v>2266457</v>
      </c>
      <c r="BU103" s="24">
        <v>129188</v>
      </c>
    </row>
    <row r="104" spans="1:73" x14ac:dyDescent="0.2">
      <c r="A104" s="11">
        <v>43978</v>
      </c>
      <c r="B104" s="49">
        <f t="shared" si="1"/>
        <v>2266456.7413762212</v>
      </c>
      <c r="C104" s="48">
        <f t="shared" si="0"/>
        <v>129188.03425844462</v>
      </c>
      <c r="BF104" s="24">
        <v>2894360</v>
      </c>
      <c r="BG104" s="24">
        <v>159190</v>
      </c>
      <c r="BH104" s="24">
        <v>2886418</v>
      </c>
      <c r="BI104" s="24">
        <v>158753</v>
      </c>
      <c r="BJ104" s="24">
        <v>2889235</v>
      </c>
      <c r="BK104" s="24">
        <v>158908</v>
      </c>
      <c r="BL104" s="24">
        <v>2893302</v>
      </c>
      <c r="BM104" s="24">
        <v>159132</v>
      </c>
      <c r="BN104" s="24">
        <v>3025501</v>
      </c>
      <c r="BO104" s="24">
        <v>166403</v>
      </c>
      <c r="BP104" s="24">
        <v>1875733</v>
      </c>
      <c r="BQ104" s="24">
        <v>105041</v>
      </c>
      <c r="BR104" s="24">
        <v>1887287</v>
      </c>
      <c r="BS104" s="24">
        <v>107575</v>
      </c>
      <c r="BT104" s="24">
        <v>2328485</v>
      </c>
      <c r="BU104" s="24">
        <v>132724</v>
      </c>
    </row>
    <row r="105" spans="1:73" x14ac:dyDescent="0.2">
      <c r="A105" s="11">
        <v>43979</v>
      </c>
      <c r="B105" s="49">
        <f t="shared" si="1"/>
        <v>2328484.6824461864</v>
      </c>
      <c r="C105" s="48">
        <f t="shared" si="0"/>
        <v>132723.62689943262</v>
      </c>
      <c r="BF105" s="24">
        <v>2997456</v>
      </c>
      <c r="BG105" s="24">
        <v>164860</v>
      </c>
      <c r="BH105" s="24">
        <v>2989231</v>
      </c>
      <c r="BI105" s="24">
        <v>164408</v>
      </c>
      <c r="BJ105" s="24">
        <v>2992149</v>
      </c>
      <c r="BK105" s="24">
        <v>164568</v>
      </c>
      <c r="BL105" s="24">
        <v>2996361</v>
      </c>
      <c r="BM105" s="24">
        <v>164800</v>
      </c>
      <c r="BN105" s="24">
        <v>3133269</v>
      </c>
      <c r="BO105" s="24">
        <v>172330</v>
      </c>
      <c r="BP105" s="24">
        <v>1913625</v>
      </c>
      <c r="BQ105" s="24">
        <v>107163</v>
      </c>
      <c r="BR105" s="24">
        <v>1925413</v>
      </c>
      <c r="BS105" s="24">
        <v>109749</v>
      </c>
      <c r="BT105" s="24">
        <v>2392210</v>
      </c>
      <c r="BU105" s="24">
        <v>136356</v>
      </c>
    </row>
    <row r="106" spans="1:73" x14ac:dyDescent="0.2">
      <c r="A106" s="11">
        <v>43980</v>
      </c>
      <c r="B106" s="49">
        <f t="shared" si="1"/>
        <v>2392210.19197318</v>
      </c>
      <c r="C106" s="48">
        <f t="shared" si="0"/>
        <v>136355.98094247127</v>
      </c>
      <c r="BF106" s="24">
        <v>3104225</v>
      </c>
      <c r="BG106" s="24">
        <v>170732</v>
      </c>
      <c r="BH106" s="24">
        <v>3095707</v>
      </c>
      <c r="BI106" s="24">
        <v>170264</v>
      </c>
      <c r="BJ106" s="24">
        <v>3098728</v>
      </c>
      <c r="BK106" s="24">
        <v>170430</v>
      </c>
      <c r="BL106" s="24">
        <v>3103090</v>
      </c>
      <c r="BM106" s="24">
        <v>170670</v>
      </c>
      <c r="BN106" s="24">
        <v>3244875</v>
      </c>
      <c r="BO106" s="24">
        <v>178468</v>
      </c>
      <c r="BP106" s="24">
        <v>1952283</v>
      </c>
      <c r="BQ106" s="24">
        <v>109328</v>
      </c>
      <c r="BR106" s="24">
        <v>1964309</v>
      </c>
      <c r="BS106" s="24">
        <v>111966</v>
      </c>
      <c r="BT106" s="24">
        <v>2457680</v>
      </c>
      <c r="BU106" s="24">
        <v>140088</v>
      </c>
    </row>
    <row r="107" spans="1:73" x14ac:dyDescent="0.2">
      <c r="A107" s="11">
        <v>43981</v>
      </c>
      <c r="B107" s="49">
        <f t="shared" si="1"/>
        <v>2457679.7286759112</v>
      </c>
      <c r="C107" s="48">
        <f t="shared" si="0"/>
        <v>140087.74453452695</v>
      </c>
      <c r="BF107" s="24">
        <v>3214796</v>
      </c>
      <c r="BG107" s="24">
        <v>176814</v>
      </c>
      <c r="BH107" s="24">
        <v>3205975</v>
      </c>
      <c r="BI107" s="24">
        <v>176329</v>
      </c>
      <c r="BJ107" s="24">
        <v>3209104</v>
      </c>
      <c r="BK107" s="24">
        <v>176501</v>
      </c>
      <c r="BL107" s="24">
        <v>3213621</v>
      </c>
      <c r="BM107" s="24">
        <v>176749</v>
      </c>
      <c r="BN107" s="24">
        <v>3360457</v>
      </c>
      <c r="BO107" s="24">
        <v>184825</v>
      </c>
      <c r="BP107" s="24">
        <v>1991722</v>
      </c>
      <c r="BQ107" s="24">
        <v>111536</v>
      </c>
      <c r="BR107" s="24">
        <v>2003990</v>
      </c>
      <c r="BS107" s="24">
        <v>114227</v>
      </c>
      <c r="BT107" s="24">
        <v>2524941</v>
      </c>
      <c r="BU107" s="24">
        <v>143922</v>
      </c>
    </row>
    <row r="108" spans="1:73" x14ac:dyDescent="0.2">
      <c r="A108" s="11">
        <v>43982</v>
      </c>
      <c r="B108" s="49">
        <f t="shared" si="1"/>
        <v>2524941.0227461397</v>
      </c>
      <c r="C108" s="48">
        <f t="shared" si="0"/>
        <v>143921.63829652997</v>
      </c>
      <c r="BF108" s="24">
        <v>3329306</v>
      </c>
      <c r="BG108" s="24">
        <v>183112</v>
      </c>
      <c r="BH108" s="24">
        <v>3320171</v>
      </c>
      <c r="BI108" s="24">
        <v>182609</v>
      </c>
      <c r="BJ108" s="24">
        <v>3323411</v>
      </c>
      <c r="BK108" s="24">
        <v>182788</v>
      </c>
      <c r="BL108" s="24">
        <v>3328090</v>
      </c>
      <c r="BM108" s="24">
        <v>183045</v>
      </c>
      <c r="BN108" s="24">
        <v>3480155</v>
      </c>
      <c r="BO108" s="24">
        <v>191409</v>
      </c>
      <c r="BP108" s="24">
        <v>2031957</v>
      </c>
      <c r="BQ108" s="24">
        <v>113790</v>
      </c>
      <c r="BR108" s="24">
        <v>2044473</v>
      </c>
      <c r="BS108" s="24">
        <v>116535</v>
      </c>
      <c r="BT108" s="24">
        <v>2594043</v>
      </c>
      <c r="BU108" s="24">
        <v>147860</v>
      </c>
    </row>
    <row r="109" spans="1:73" x14ac:dyDescent="0.2">
      <c r="A109" s="11">
        <v>43983</v>
      </c>
      <c r="B109" s="49">
        <f t="shared" si="1"/>
        <v>2594043.1106460993</v>
      </c>
      <c r="C109" s="48">
        <f t="shared" si="0"/>
        <v>147860.45730682768</v>
      </c>
      <c r="BF109" s="24">
        <v>3447895</v>
      </c>
      <c r="BG109" s="24">
        <v>189634</v>
      </c>
      <c r="BH109" s="24">
        <v>3438434</v>
      </c>
      <c r="BI109" s="24">
        <v>189114</v>
      </c>
      <c r="BJ109" s="24">
        <v>3441790</v>
      </c>
      <c r="BK109" s="24">
        <v>189298</v>
      </c>
      <c r="BL109" s="24">
        <v>3446635</v>
      </c>
      <c r="BM109" s="24">
        <v>189565</v>
      </c>
      <c r="BN109" s="24">
        <v>3604117</v>
      </c>
      <c r="BO109" s="24">
        <v>198226</v>
      </c>
      <c r="BP109" s="24">
        <v>2073005</v>
      </c>
      <c r="BQ109" s="24">
        <v>116088</v>
      </c>
      <c r="BR109" s="24">
        <v>2085775</v>
      </c>
      <c r="BS109" s="24">
        <v>118889</v>
      </c>
      <c r="BT109" s="24">
        <v>2665036</v>
      </c>
      <c r="BU109" s="24">
        <v>151907</v>
      </c>
    </row>
    <row r="110" spans="1:73" x14ac:dyDescent="0.2">
      <c r="A110" s="11">
        <v>43984</v>
      </c>
      <c r="B110" s="49">
        <f t="shared" si="1"/>
        <v>2665036.3708582502</v>
      </c>
      <c r="C110" s="48">
        <f t="shared" si="0"/>
        <v>151907.07313892027</v>
      </c>
      <c r="BF110" s="24">
        <v>3570708</v>
      </c>
      <c r="BG110" s="24">
        <v>196389</v>
      </c>
      <c r="BH110" s="24">
        <v>3560910</v>
      </c>
      <c r="BI110" s="24">
        <v>195850</v>
      </c>
      <c r="BJ110" s="24">
        <v>3564386</v>
      </c>
      <c r="BK110" s="24">
        <v>196041</v>
      </c>
      <c r="BL110" s="24">
        <v>3569403</v>
      </c>
      <c r="BM110" s="24">
        <v>196317</v>
      </c>
      <c r="BN110" s="24">
        <v>3732495</v>
      </c>
      <c r="BO110" s="24">
        <v>205287</v>
      </c>
      <c r="BP110" s="24">
        <v>2114883</v>
      </c>
      <c r="BQ110" s="24">
        <v>118433</v>
      </c>
      <c r="BR110" s="24">
        <v>2127910</v>
      </c>
      <c r="BS110" s="24">
        <v>121291</v>
      </c>
      <c r="BT110" s="24">
        <v>2737973</v>
      </c>
      <c r="BU110" s="24">
        <v>156064</v>
      </c>
    </row>
    <row r="111" spans="1:73" x14ac:dyDescent="0.2">
      <c r="A111" s="11">
        <v>43985</v>
      </c>
      <c r="B111" s="49">
        <f t="shared" si="1"/>
        <v>2737972.5606134245</v>
      </c>
      <c r="C111" s="48">
        <f t="shared" si="0"/>
        <v>156064.43595496521</v>
      </c>
      <c r="BF111" s="24">
        <v>3697896</v>
      </c>
      <c r="BG111" s="24">
        <v>203384</v>
      </c>
      <c r="BH111" s="24">
        <v>3687749</v>
      </c>
      <c r="BI111" s="24">
        <v>202826</v>
      </c>
      <c r="BJ111" s="24">
        <v>3691348</v>
      </c>
      <c r="BK111" s="24">
        <v>203024</v>
      </c>
      <c r="BL111" s="24">
        <v>3696544</v>
      </c>
      <c r="BM111" s="24">
        <v>203310</v>
      </c>
      <c r="BN111" s="24">
        <v>3865445</v>
      </c>
      <c r="BO111" s="24">
        <v>212599</v>
      </c>
      <c r="BP111" s="24">
        <v>2157606</v>
      </c>
      <c r="BQ111" s="24">
        <v>120826</v>
      </c>
      <c r="BR111" s="24">
        <v>2170897</v>
      </c>
      <c r="BS111" s="24">
        <v>123741</v>
      </c>
      <c r="BT111" s="24">
        <v>2812905</v>
      </c>
      <c r="BU111" s="24">
        <v>160336</v>
      </c>
    </row>
    <row r="112" spans="1:73" x14ac:dyDescent="0.2">
      <c r="A112" s="11">
        <v>43986</v>
      </c>
      <c r="B112" s="49">
        <f t="shared" si="1"/>
        <v>2812904.8536241385</v>
      </c>
      <c r="C112" s="48">
        <f t="shared" si="0"/>
        <v>160335.5766565759</v>
      </c>
      <c r="BF112" s="24">
        <v>3829614</v>
      </c>
      <c r="BG112" s="24">
        <v>210629</v>
      </c>
      <c r="BH112" s="24">
        <v>3819105</v>
      </c>
      <c r="BI112" s="24">
        <v>210051</v>
      </c>
      <c r="BJ112" s="24">
        <v>3822833</v>
      </c>
      <c r="BK112" s="24">
        <v>210256</v>
      </c>
      <c r="BL112" s="24">
        <v>3828214</v>
      </c>
      <c r="BM112" s="24">
        <v>210552</v>
      </c>
      <c r="BN112" s="24">
        <v>4003131</v>
      </c>
      <c r="BO112" s="24">
        <v>220172</v>
      </c>
      <c r="BP112" s="24">
        <v>2201193</v>
      </c>
      <c r="BQ112" s="24">
        <v>123267</v>
      </c>
      <c r="BR112" s="24">
        <v>2214752</v>
      </c>
      <c r="BS112" s="24">
        <v>126241</v>
      </c>
      <c r="BT112" s="24">
        <v>2889888</v>
      </c>
      <c r="BU112" s="24">
        <v>164724</v>
      </c>
    </row>
    <row r="113" spans="1:73" x14ac:dyDescent="0.2">
      <c r="A113" s="11">
        <v>43987</v>
      </c>
      <c r="B113" s="49">
        <f t="shared" si="1"/>
        <v>2889887.8788505858</v>
      </c>
      <c r="C113" s="48">
        <f t="shared" si="0"/>
        <v>164723.6090944834</v>
      </c>
      <c r="BF113" s="24">
        <v>3966024</v>
      </c>
      <c r="BG113" s="24">
        <v>218131</v>
      </c>
      <c r="BH113" s="24">
        <v>3955141</v>
      </c>
      <c r="BI113" s="24">
        <v>217533</v>
      </c>
      <c r="BJ113" s="24">
        <v>3959001</v>
      </c>
      <c r="BK113" s="24">
        <v>217745</v>
      </c>
      <c r="BL113" s="24">
        <v>3964574</v>
      </c>
      <c r="BM113" s="24">
        <v>218052</v>
      </c>
      <c r="BN113" s="24">
        <v>4145722</v>
      </c>
      <c r="BO113" s="24">
        <v>228015</v>
      </c>
      <c r="BP113" s="24">
        <v>2245660</v>
      </c>
      <c r="BQ113" s="24">
        <v>125757</v>
      </c>
      <c r="BR113" s="24">
        <v>2259493</v>
      </c>
      <c r="BS113" s="24">
        <v>128791</v>
      </c>
      <c r="BT113" s="24">
        <v>2968978</v>
      </c>
      <c r="BU113" s="24">
        <v>169232</v>
      </c>
    </row>
    <row r="114" spans="1:73" x14ac:dyDescent="0.2">
      <c r="A114" s="11">
        <v>43988</v>
      </c>
      <c r="B114" s="49">
        <f t="shared" si="1"/>
        <v>2968977.7603275673</v>
      </c>
      <c r="C114" s="48">
        <f t="shared" si="0"/>
        <v>169231.73233867134</v>
      </c>
      <c r="BF114" s="24">
        <v>4107292</v>
      </c>
      <c r="BG114" s="24">
        <v>225901</v>
      </c>
      <c r="BH114" s="24">
        <v>4096022</v>
      </c>
      <c r="BI114" s="24">
        <v>225281</v>
      </c>
      <c r="BJ114" s="24">
        <v>4100019</v>
      </c>
      <c r="BK114" s="24">
        <v>225501</v>
      </c>
      <c r="BL114" s="24">
        <v>4105791</v>
      </c>
      <c r="BM114" s="24">
        <v>225819</v>
      </c>
      <c r="BN114" s="24">
        <v>4293391</v>
      </c>
      <c r="BO114" s="24">
        <v>236137</v>
      </c>
      <c r="BP114" s="24">
        <v>2291025</v>
      </c>
      <c r="BQ114" s="24">
        <v>128297</v>
      </c>
      <c r="BR114" s="24">
        <v>2305137</v>
      </c>
      <c r="BS114" s="24">
        <v>131393</v>
      </c>
      <c r="BT114" s="24">
        <v>3050232</v>
      </c>
      <c r="BU114" s="24">
        <v>173863</v>
      </c>
    </row>
    <row r="115" spans="1:73" x14ac:dyDescent="0.2">
      <c r="A115" s="11">
        <v>43989</v>
      </c>
      <c r="B115" s="49">
        <f t="shared" si="1"/>
        <v>3050232.1580813988</v>
      </c>
      <c r="C115" s="48">
        <f t="shared" si="0"/>
        <v>173863.23301063973</v>
      </c>
      <c r="BF115" s="24">
        <v>4253593</v>
      </c>
      <c r="BG115" s="24">
        <v>233948</v>
      </c>
      <c r="BH115" s="24">
        <v>4241921</v>
      </c>
      <c r="BI115" s="24">
        <v>233306</v>
      </c>
      <c r="BJ115" s="24">
        <v>4246061</v>
      </c>
      <c r="BK115" s="24">
        <v>233533</v>
      </c>
      <c r="BL115" s="24">
        <v>4252038</v>
      </c>
      <c r="BM115" s="24">
        <v>233862</v>
      </c>
      <c r="BN115" s="24">
        <v>4446320</v>
      </c>
      <c r="BO115" s="24">
        <v>244548</v>
      </c>
      <c r="BP115" s="24">
        <v>2337307</v>
      </c>
      <c r="BQ115" s="24">
        <v>130889</v>
      </c>
      <c r="BR115" s="24">
        <v>2351704</v>
      </c>
      <c r="BS115" s="24">
        <v>134047</v>
      </c>
      <c r="BT115" s="24">
        <v>3133710</v>
      </c>
      <c r="BU115" s="24">
        <v>178621</v>
      </c>
    </row>
    <row r="116" spans="1:73" x14ac:dyDescent="0.2">
      <c r="A116" s="11">
        <v>43990</v>
      </c>
      <c r="B116" s="49">
        <f t="shared" si="1"/>
        <v>3133710.310166623</v>
      </c>
      <c r="C116" s="48">
        <f t="shared" si="0"/>
        <v>178621.48767949751</v>
      </c>
      <c r="BF116" s="24">
        <v>4405105</v>
      </c>
      <c r="BG116" s="24">
        <v>242281</v>
      </c>
      <c r="BH116" s="24">
        <v>4393017</v>
      </c>
      <c r="BI116" s="24">
        <v>241616</v>
      </c>
      <c r="BJ116" s="24">
        <v>4397304</v>
      </c>
      <c r="BK116" s="24">
        <v>241852</v>
      </c>
      <c r="BL116" s="24">
        <v>4403494</v>
      </c>
      <c r="BM116" s="24">
        <v>242192</v>
      </c>
      <c r="BN116" s="24">
        <v>4604697</v>
      </c>
      <c r="BO116" s="24">
        <v>253258</v>
      </c>
      <c r="BP116" s="24">
        <v>2384524</v>
      </c>
      <c r="BQ116" s="24">
        <v>133533</v>
      </c>
      <c r="BR116" s="24">
        <v>2399212</v>
      </c>
      <c r="BS116" s="24">
        <v>136755</v>
      </c>
      <c r="BT116" s="24">
        <v>3219473</v>
      </c>
      <c r="BU116" s="24">
        <v>183510</v>
      </c>
    </row>
    <row r="117" spans="1:73" x14ac:dyDescent="0.2">
      <c r="A117" s="11">
        <v>43991</v>
      </c>
      <c r="B117" s="49">
        <f t="shared" si="1"/>
        <v>3219473.0758531764</v>
      </c>
      <c r="C117" s="48">
        <f t="shared" si="0"/>
        <v>183509.96532363107</v>
      </c>
      <c r="BF117" s="24">
        <v>4562013</v>
      </c>
      <c r="BG117" s="24">
        <v>250911</v>
      </c>
      <c r="BH117" s="24">
        <v>4549495</v>
      </c>
      <c r="BI117" s="24">
        <v>250222</v>
      </c>
      <c r="BJ117" s="24">
        <v>4553935</v>
      </c>
      <c r="BK117" s="24">
        <v>250466</v>
      </c>
      <c r="BL117" s="24">
        <v>4560346</v>
      </c>
      <c r="BM117" s="24">
        <v>250819</v>
      </c>
      <c r="BN117" s="24">
        <v>4768715</v>
      </c>
      <c r="BO117" s="24">
        <v>262279</v>
      </c>
      <c r="BP117" s="24">
        <v>2432694</v>
      </c>
      <c r="BQ117" s="24">
        <v>136231</v>
      </c>
      <c r="BR117" s="24">
        <v>2447679</v>
      </c>
      <c r="BS117" s="24">
        <v>139518</v>
      </c>
      <c r="BT117" s="24">
        <v>3307583</v>
      </c>
      <c r="BU117" s="24">
        <v>188532</v>
      </c>
    </row>
    <row r="118" spans="1:73" x14ac:dyDescent="0.2">
      <c r="A118" s="11">
        <v>43992</v>
      </c>
      <c r="B118" s="49">
        <f t="shared" si="1"/>
        <v>3307582.9799954905</v>
      </c>
      <c r="C118" s="48">
        <f t="shared" si="0"/>
        <v>188532.22985974298</v>
      </c>
      <c r="BF118" s="24">
        <v>4724511</v>
      </c>
      <c r="BG118" s="24">
        <v>259848</v>
      </c>
      <c r="BH118" s="24">
        <v>4711546</v>
      </c>
      <c r="BI118" s="24">
        <v>259135</v>
      </c>
      <c r="BJ118" s="24">
        <v>4716145</v>
      </c>
      <c r="BK118" s="24">
        <v>259388</v>
      </c>
      <c r="BL118" s="24">
        <v>4722784</v>
      </c>
      <c r="BM118" s="24">
        <v>259753</v>
      </c>
      <c r="BN118" s="24">
        <v>4938575</v>
      </c>
      <c r="BO118" s="24">
        <v>271622</v>
      </c>
      <c r="BP118" s="24">
        <v>2481838</v>
      </c>
      <c r="BQ118" s="24">
        <v>138983</v>
      </c>
      <c r="BR118" s="24">
        <v>2497126</v>
      </c>
      <c r="BS118" s="24">
        <v>142336</v>
      </c>
      <c r="BT118" s="24">
        <v>3398104</v>
      </c>
      <c r="BU118" s="24">
        <v>193692</v>
      </c>
    </row>
    <row r="119" spans="1:73" x14ac:dyDescent="0.2">
      <c r="A119" s="11">
        <v>43993</v>
      </c>
      <c r="B119" s="49">
        <f t="shared" si="1"/>
        <v>3398104.2586158817</v>
      </c>
      <c r="C119" s="48">
        <f t="shared" si="0"/>
        <v>193691.94274110527</v>
      </c>
      <c r="BF119" s="24">
        <v>4892796</v>
      </c>
      <c r="BG119" s="24">
        <v>269104</v>
      </c>
      <c r="BH119" s="24">
        <v>4879370</v>
      </c>
      <c r="BI119" s="24">
        <v>268365</v>
      </c>
      <c r="BJ119" s="24">
        <v>4884133</v>
      </c>
      <c r="BK119" s="24">
        <v>268627</v>
      </c>
      <c r="BL119" s="24">
        <v>4891008</v>
      </c>
      <c r="BM119" s="24">
        <v>269005</v>
      </c>
      <c r="BN119" s="24">
        <v>5114486</v>
      </c>
      <c r="BO119" s="24">
        <v>281297</v>
      </c>
      <c r="BP119" s="24">
        <v>2531974</v>
      </c>
      <c r="BQ119" s="24">
        <v>141791</v>
      </c>
      <c r="BR119" s="24">
        <v>2547571</v>
      </c>
      <c r="BS119" s="24">
        <v>145212</v>
      </c>
      <c r="BT119" s="24">
        <v>3491103</v>
      </c>
      <c r="BU119" s="24">
        <v>198993</v>
      </c>
    </row>
    <row r="120" spans="1:73" x14ac:dyDescent="0.2">
      <c r="A120" s="11">
        <v>43994</v>
      </c>
      <c r="B120" s="49">
        <f t="shared" si="1"/>
        <v>3491102.9057354545</v>
      </c>
      <c r="C120" s="48">
        <f t="shared" si="0"/>
        <v>198992.86562692092</v>
      </c>
      <c r="BF120" s="24">
        <v>5067076</v>
      </c>
      <c r="BG120" s="24">
        <v>278689</v>
      </c>
      <c r="BH120" s="24">
        <v>5053172</v>
      </c>
      <c r="BI120" s="24">
        <v>277924</v>
      </c>
      <c r="BJ120" s="24">
        <v>5058104</v>
      </c>
      <c r="BK120" s="24">
        <v>278196</v>
      </c>
      <c r="BL120" s="24">
        <v>5065224</v>
      </c>
      <c r="BM120" s="24">
        <v>278587</v>
      </c>
      <c r="BN120" s="24">
        <v>5296662</v>
      </c>
      <c r="BO120" s="24">
        <v>291316</v>
      </c>
      <c r="BP120" s="24">
        <v>2583124</v>
      </c>
      <c r="BQ120" s="24">
        <v>144655</v>
      </c>
      <c r="BR120" s="24">
        <v>2599035</v>
      </c>
      <c r="BS120" s="24">
        <v>148145</v>
      </c>
      <c r="BT120" s="24">
        <v>3586647</v>
      </c>
      <c r="BU120" s="24">
        <v>204439</v>
      </c>
    </row>
    <row r="121" spans="1:73" x14ac:dyDescent="0.2">
      <c r="A121" s="11">
        <v>43995</v>
      </c>
      <c r="B121" s="49">
        <f t="shared" si="1"/>
        <v>3586646.7214866672</v>
      </c>
      <c r="C121" s="48">
        <f t="shared" si="0"/>
        <v>204438.86312474005</v>
      </c>
      <c r="BF121" s="24">
        <v>5247564</v>
      </c>
      <c r="BG121" s="24">
        <v>288616</v>
      </c>
      <c r="BH121" s="24">
        <v>5233165</v>
      </c>
      <c r="BI121" s="24">
        <v>287824</v>
      </c>
      <c r="BJ121" s="24">
        <v>5238272</v>
      </c>
      <c r="BK121" s="24">
        <v>288105</v>
      </c>
      <c r="BL121" s="24">
        <v>5245646</v>
      </c>
      <c r="BM121" s="24">
        <v>288511</v>
      </c>
      <c r="BN121" s="24">
        <v>5485328</v>
      </c>
      <c r="BO121" s="24">
        <v>301693</v>
      </c>
      <c r="BP121" s="24">
        <v>2635306</v>
      </c>
      <c r="BQ121" s="24">
        <v>147577</v>
      </c>
      <c r="BR121" s="24">
        <v>2651539</v>
      </c>
      <c r="BS121" s="24">
        <v>151138</v>
      </c>
      <c r="BT121" s="24">
        <v>3684805</v>
      </c>
      <c r="BU121" s="24">
        <v>210034</v>
      </c>
    </row>
    <row r="122" spans="1:73" x14ac:dyDescent="0.2">
      <c r="A122" s="11">
        <v>43996</v>
      </c>
      <c r="B122" s="49">
        <f t="shared" si="1"/>
        <v>3684805.36154263</v>
      </c>
      <c r="C122" s="48">
        <f t="shared" si="0"/>
        <v>210033.90560792992</v>
      </c>
      <c r="BF122" s="24">
        <v>5434481</v>
      </c>
      <c r="BG122" s="24">
        <v>298896</v>
      </c>
      <c r="BH122" s="24">
        <v>5419568</v>
      </c>
      <c r="BI122" s="24">
        <v>298076</v>
      </c>
      <c r="BJ122" s="24">
        <v>5424858</v>
      </c>
      <c r="BK122" s="24">
        <v>298367</v>
      </c>
      <c r="BL122" s="24">
        <v>5432494</v>
      </c>
      <c r="BM122" s="24">
        <v>298787</v>
      </c>
      <c r="BN122" s="24">
        <v>5680714</v>
      </c>
      <c r="BO122" s="24">
        <v>312439</v>
      </c>
      <c r="BP122" s="24">
        <v>2688543</v>
      </c>
      <c r="BQ122" s="24">
        <v>150558</v>
      </c>
      <c r="BR122" s="24">
        <v>2705104</v>
      </c>
      <c r="BS122" s="24">
        <v>154191</v>
      </c>
      <c r="BT122" s="24">
        <v>3785650</v>
      </c>
      <c r="BU122" s="24">
        <v>215782</v>
      </c>
    </row>
    <row r="123" spans="1:73" x14ac:dyDescent="0.2">
      <c r="A123" s="11">
        <v>43997</v>
      </c>
      <c r="B123" s="49">
        <f t="shared" si="1"/>
        <v>3785650.3878991767</v>
      </c>
      <c r="C123" s="48">
        <f t="shared" si="0"/>
        <v>215782.07211025307</v>
      </c>
      <c r="BF123" s="24">
        <v>5628055</v>
      </c>
      <c r="BG123" s="24">
        <v>309543</v>
      </c>
      <c r="BH123" s="24">
        <v>5612612</v>
      </c>
      <c r="BI123" s="24">
        <v>308694</v>
      </c>
      <c r="BJ123" s="24">
        <v>5618090</v>
      </c>
      <c r="BK123" s="24">
        <v>308995</v>
      </c>
      <c r="BL123" s="24">
        <v>5625998</v>
      </c>
      <c r="BM123" s="24">
        <v>309430</v>
      </c>
      <c r="BN123" s="24">
        <v>5883059</v>
      </c>
      <c r="BO123" s="24">
        <v>323568</v>
      </c>
      <c r="BP123" s="24">
        <v>2742855</v>
      </c>
      <c r="BQ123" s="24">
        <v>153600</v>
      </c>
      <c r="BR123" s="24">
        <v>2759751</v>
      </c>
      <c r="BS123" s="24">
        <v>157306</v>
      </c>
      <c r="BT123" s="24">
        <v>3889255</v>
      </c>
      <c r="BU123" s="24">
        <v>221688</v>
      </c>
    </row>
    <row r="124" spans="1:73" x14ac:dyDescent="0.2">
      <c r="A124" s="11">
        <v>43998</v>
      </c>
      <c r="B124" s="49">
        <f t="shared" si="1"/>
        <v>3889255.3210467286</v>
      </c>
      <c r="C124" s="48">
        <f t="shared" si="0"/>
        <v>221687.55329966353</v>
      </c>
      <c r="BF124" s="24">
        <v>5828525</v>
      </c>
      <c r="BG124" s="24">
        <v>320569</v>
      </c>
      <c r="BH124" s="24">
        <v>5812531</v>
      </c>
      <c r="BI124" s="24">
        <v>319689</v>
      </c>
      <c r="BJ124" s="24">
        <v>5818205</v>
      </c>
      <c r="BK124" s="24">
        <v>320001</v>
      </c>
      <c r="BL124" s="24">
        <v>5826395</v>
      </c>
      <c r="BM124" s="24">
        <v>320452</v>
      </c>
      <c r="BN124" s="24">
        <v>6092612</v>
      </c>
      <c r="BO124" s="24">
        <v>335094</v>
      </c>
      <c r="BP124" s="24">
        <v>2798264</v>
      </c>
      <c r="BQ124" s="24">
        <v>156703</v>
      </c>
      <c r="BR124" s="24">
        <v>2815501</v>
      </c>
      <c r="BS124" s="24">
        <v>160484</v>
      </c>
      <c r="BT124" s="24">
        <v>3995696</v>
      </c>
      <c r="BU124" s="24">
        <v>227755</v>
      </c>
    </row>
    <row r="125" spans="1:73" x14ac:dyDescent="0.2">
      <c r="A125" s="11">
        <v>43999</v>
      </c>
      <c r="B125" s="49">
        <f t="shared" si="1"/>
        <v>3995695.6935699871</v>
      </c>
      <c r="C125" s="48">
        <f t="shared" si="0"/>
        <v>227754.65453348926</v>
      </c>
      <c r="BF125" s="24">
        <v>6036135</v>
      </c>
      <c r="BG125" s="24">
        <v>331987</v>
      </c>
      <c r="BH125" s="24">
        <v>6019572</v>
      </c>
      <c r="BI125" s="24">
        <v>331076</v>
      </c>
      <c r="BJ125" s="24">
        <v>6025447</v>
      </c>
      <c r="BK125" s="24">
        <v>331400</v>
      </c>
      <c r="BL125" s="24">
        <v>6033929</v>
      </c>
      <c r="BM125" s="24">
        <v>331866</v>
      </c>
      <c r="BN125" s="24">
        <v>6309629</v>
      </c>
      <c r="BO125" s="24">
        <v>347030</v>
      </c>
      <c r="BP125" s="24">
        <v>2854793</v>
      </c>
      <c r="BQ125" s="24">
        <v>159868</v>
      </c>
      <c r="BR125" s="24">
        <v>2872378</v>
      </c>
      <c r="BS125" s="24">
        <v>163726</v>
      </c>
      <c r="BT125" s="24">
        <v>4105049</v>
      </c>
      <c r="BU125" s="24">
        <v>233988</v>
      </c>
    </row>
    <row r="126" spans="1:73" x14ac:dyDescent="0.2">
      <c r="A126" s="11">
        <v>44000</v>
      </c>
      <c r="B126" s="49">
        <f t="shared" si="1"/>
        <v>4105049.1052145343</v>
      </c>
      <c r="C126" s="48">
        <f t="shared" si="0"/>
        <v>233987.79899722847</v>
      </c>
      <c r="BF126" s="24">
        <v>6251141</v>
      </c>
      <c r="BG126" s="24">
        <v>343813</v>
      </c>
      <c r="BH126" s="24">
        <v>6233988</v>
      </c>
      <c r="BI126" s="24">
        <v>342869</v>
      </c>
      <c r="BJ126" s="24">
        <v>6240072</v>
      </c>
      <c r="BK126" s="24">
        <v>343204</v>
      </c>
      <c r="BL126" s="24">
        <v>6248856</v>
      </c>
      <c r="BM126" s="24">
        <v>343687</v>
      </c>
      <c r="BN126" s="24">
        <v>6534376</v>
      </c>
      <c r="BO126" s="24">
        <v>359391</v>
      </c>
      <c r="BP126" s="24">
        <v>2912464</v>
      </c>
      <c r="BQ126" s="24">
        <v>163098</v>
      </c>
      <c r="BR126" s="24">
        <v>2930404</v>
      </c>
      <c r="BS126" s="24">
        <v>167033</v>
      </c>
      <c r="BT126" s="24">
        <v>4217395</v>
      </c>
      <c r="BU126" s="24">
        <v>240392</v>
      </c>
    </row>
    <row r="127" spans="1:73" x14ac:dyDescent="0.2">
      <c r="A127" s="11">
        <v>44001</v>
      </c>
      <c r="B127" s="49">
        <f t="shared" si="1"/>
        <v>4217395.2794604842</v>
      </c>
      <c r="C127" s="48">
        <f t="shared" si="0"/>
        <v>240391.53092924762</v>
      </c>
      <c r="BF127" s="24">
        <v>6473805</v>
      </c>
      <c r="BG127" s="24">
        <v>356059</v>
      </c>
      <c r="BH127" s="24">
        <v>6456040</v>
      </c>
      <c r="BI127" s="24">
        <v>355082</v>
      </c>
      <c r="BJ127" s="24">
        <v>6462342</v>
      </c>
      <c r="BK127" s="24">
        <v>355429</v>
      </c>
      <c r="BL127" s="24">
        <v>6471439</v>
      </c>
      <c r="BM127" s="24">
        <v>355929</v>
      </c>
      <c r="BN127" s="24">
        <v>6767129</v>
      </c>
      <c r="BO127" s="24">
        <v>372192</v>
      </c>
      <c r="BP127" s="24">
        <v>2971299</v>
      </c>
      <c r="BQ127" s="24">
        <v>166393</v>
      </c>
      <c r="BR127" s="24">
        <v>2989602</v>
      </c>
      <c r="BS127" s="24">
        <v>170407</v>
      </c>
      <c r="BT127" s="24">
        <v>4332816</v>
      </c>
      <c r="BU127" s="24">
        <v>246971</v>
      </c>
    </row>
    <row r="128" spans="1:73" x14ac:dyDescent="0.2">
      <c r="A128" s="11">
        <v>44002</v>
      </c>
      <c r="B128" s="49">
        <f t="shared" si="1"/>
        <v>4332816.1216444299</v>
      </c>
      <c r="C128" s="48">
        <f t="shared" si="0"/>
        <v>246970.5189337325</v>
      </c>
      <c r="BF128" s="24">
        <v>6704400</v>
      </c>
      <c r="BG128" s="24">
        <v>368742</v>
      </c>
      <c r="BH128" s="24">
        <v>6686003</v>
      </c>
      <c r="BI128" s="24">
        <v>367730</v>
      </c>
      <c r="BJ128" s="24">
        <v>6692528</v>
      </c>
      <c r="BK128" s="24">
        <v>368089</v>
      </c>
      <c r="BL128" s="24">
        <v>6701949</v>
      </c>
      <c r="BM128" s="24">
        <v>368607</v>
      </c>
      <c r="BN128" s="24">
        <v>7008172</v>
      </c>
      <c r="BO128" s="24">
        <v>385449</v>
      </c>
      <c r="BP128" s="24">
        <v>3031324</v>
      </c>
      <c r="BQ128" s="24">
        <v>169754</v>
      </c>
      <c r="BR128" s="24">
        <v>3049996</v>
      </c>
      <c r="BS128" s="24">
        <v>173850</v>
      </c>
      <c r="BT128" s="24">
        <v>4451396</v>
      </c>
      <c r="BU128" s="24">
        <v>253730</v>
      </c>
    </row>
    <row r="129" spans="1:73" x14ac:dyDescent="0.2">
      <c r="A129" s="11">
        <v>44003</v>
      </c>
      <c r="B129" s="49">
        <f t="shared" si="1"/>
        <v>4451395.7786720619</v>
      </c>
      <c r="C129" s="48">
        <f t="shared" si="0"/>
        <v>253729.55938430753</v>
      </c>
      <c r="BF129" s="24">
        <v>6943208</v>
      </c>
      <c r="BG129" s="24">
        <v>381876</v>
      </c>
      <c r="BH129" s="24">
        <v>6924156</v>
      </c>
      <c r="BI129" s="24">
        <v>380829</v>
      </c>
      <c r="BJ129" s="24">
        <v>6930914</v>
      </c>
      <c r="BK129" s="24">
        <v>381200</v>
      </c>
      <c r="BL129" s="24">
        <v>6940671</v>
      </c>
      <c r="BM129" s="24">
        <v>381737</v>
      </c>
      <c r="BN129" s="24">
        <v>7257801</v>
      </c>
      <c r="BO129" s="24">
        <v>399179</v>
      </c>
      <c r="BP129" s="24">
        <v>3092560</v>
      </c>
      <c r="BQ129" s="24">
        <v>173183</v>
      </c>
      <c r="BR129" s="24">
        <v>3111610</v>
      </c>
      <c r="BS129" s="24">
        <v>177362</v>
      </c>
      <c r="BT129" s="24">
        <v>4573221</v>
      </c>
      <c r="BU129" s="24">
        <v>260674</v>
      </c>
    </row>
    <row r="130" spans="1:73" x14ac:dyDescent="0.2">
      <c r="A130" s="11">
        <v>44004</v>
      </c>
      <c r="B130" s="49">
        <f t="shared" si="1"/>
        <v>4573220.7003649883</v>
      </c>
      <c r="C130" s="48">
        <f t="shared" si="0"/>
        <v>260673.57992080433</v>
      </c>
      <c r="BF130" s="24">
        <v>7190524</v>
      </c>
      <c r="BG130" s="24">
        <v>395479</v>
      </c>
      <c r="BH130" s="24">
        <v>7170793</v>
      </c>
      <c r="BI130" s="24">
        <v>394394</v>
      </c>
      <c r="BJ130" s="24">
        <v>7177791</v>
      </c>
      <c r="BK130" s="24">
        <v>394779</v>
      </c>
      <c r="BL130" s="24">
        <v>7187895</v>
      </c>
      <c r="BM130" s="24">
        <v>395334</v>
      </c>
      <c r="BN130" s="24">
        <v>7516321</v>
      </c>
      <c r="BO130" s="24">
        <v>413398</v>
      </c>
      <c r="BP130" s="24">
        <v>3155034</v>
      </c>
      <c r="BQ130" s="24">
        <v>176682</v>
      </c>
      <c r="BR130" s="24">
        <v>3174469</v>
      </c>
      <c r="BS130" s="24">
        <v>180945</v>
      </c>
      <c r="BT130" s="24">
        <v>4698380</v>
      </c>
      <c r="BU130" s="24">
        <v>267808</v>
      </c>
    </row>
    <row r="131" spans="1:73" x14ac:dyDescent="0.2">
      <c r="A131" s="11">
        <v>44005</v>
      </c>
      <c r="B131" s="49">
        <f t="shared" si="1"/>
        <v>4698379.7024864843</v>
      </c>
      <c r="C131" s="48">
        <f t="shared" si="0"/>
        <v>267807.64304172964</v>
      </c>
      <c r="BF131" s="24">
        <v>7446648</v>
      </c>
      <c r="BG131" s="24">
        <v>409566</v>
      </c>
      <c r="BH131" s="24">
        <v>7426214</v>
      </c>
      <c r="BI131" s="24">
        <v>408442</v>
      </c>
      <c r="BJ131" s="24">
        <v>7433462</v>
      </c>
      <c r="BK131" s="24">
        <v>408840</v>
      </c>
      <c r="BL131" s="24">
        <v>7443926</v>
      </c>
      <c r="BM131" s="24">
        <v>409416</v>
      </c>
      <c r="BN131" s="24">
        <v>7784051</v>
      </c>
      <c r="BO131" s="24">
        <v>428123</v>
      </c>
      <c r="BP131" s="24">
        <v>3218770</v>
      </c>
      <c r="BQ131" s="24">
        <v>180251</v>
      </c>
      <c r="BR131" s="24">
        <v>3238597</v>
      </c>
      <c r="BS131" s="24">
        <v>184600</v>
      </c>
      <c r="BT131" s="24">
        <v>4826964</v>
      </c>
      <c r="BU131" s="24">
        <v>275137</v>
      </c>
    </row>
    <row r="132" spans="1:73" x14ac:dyDescent="0.2">
      <c r="A132" s="11">
        <v>44006</v>
      </c>
      <c r="B132" s="49">
        <f t="shared" si="1"/>
        <v>4826964.0314921159</v>
      </c>
      <c r="C132" s="48">
        <f t="shared" si="0"/>
        <v>275136.9497950506</v>
      </c>
      <c r="BF132" s="24">
        <v>7711895</v>
      </c>
      <c r="BG132" s="24">
        <v>424154</v>
      </c>
      <c r="BH132" s="24">
        <v>7690734</v>
      </c>
      <c r="BI132" s="24">
        <v>422990</v>
      </c>
      <c r="BJ132" s="24">
        <v>7698240</v>
      </c>
      <c r="BK132" s="24">
        <v>423403</v>
      </c>
      <c r="BL132" s="24">
        <v>7709077</v>
      </c>
      <c r="BM132" s="24">
        <v>423999</v>
      </c>
      <c r="BN132" s="24">
        <v>8061316</v>
      </c>
      <c r="BO132" s="24">
        <v>443372</v>
      </c>
      <c r="BP132" s="24">
        <v>3283794</v>
      </c>
      <c r="BQ132" s="24">
        <v>183892</v>
      </c>
      <c r="BR132" s="24">
        <v>3304021</v>
      </c>
      <c r="BS132" s="24">
        <v>188329</v>
      </c>
      <c r="BT132" s="24">
        <v>4959067</v>
      </c>
      <c r="BU132" s="24">
        <v>282667</v>
      </c>
    </row>
    <row r="133" spans="1:73" x14ac:dyDescent="0.2">
      <c r="A133" s="11">
        <v>44007</v>
      </c>
      <c r="B133" s="49">
        <f t="shared" si="1"/>
        <v>4959067.4310524501</v>
      </c>
      <c r="C133" s="48">
        <f t="shared" si="0"/>
        <v>282666.84356998967</v>
      </c>
      <c r="BF133" s="24">
        <v>7986591</v>
      </c>
      <c r="BG133" s="24">
        <v>439262</v>
      </c>
      <c r="BH133" s="24">
        <v>7964675</v>
      </c>
      <c r="BI133" s="24">
        <v>438057</v>
      </c>
      <c r="BJ133" s="24">
        <v>7972449</v>
      </c>
      <c r="BK133" s="24">
        <v>438485</v>
      </c>
      <c r="BL133" s="24">
        <v>7983672</v>
      </c>
      <c r="BM133" s="24">
        <v>439102</v>
      </c>
      <c r="BN133" s="24">
        <v>8348458</v>
      </c>
      <c r="BO133" s="24">
        <v>459165</v>
      </c>
      <c r="BP133" s="24">
        <v>3350131</v>
      </c>
      <c r="BQ133" s="24">
        <v>187607</v>
      </c>
      <c r="BR133" s="24">
        <v>3370767</v>
      </c>
      <c r="BS133" s="24">
        <v>192134</v>
      </c>
      <c r="BT133" s="24">
        <v>5094786</v>
      </c>
      <c r="BU133" s="24">
        <v>290403</v>
      </c>
    </row>
    <row r="134" spans="1:73" x14ac:dyDescent="0.2">
      <c r="A134" s="11">
        <v>44008</v>
      </c>
      <c r="B134" s="49">
        <f t="shared" si="1"/>
        <v>5094786.2103963373</v>
      </c>
      <c r="C134" s="48">
        <f t="shared" si="0"/>
        <v>290402.81399259123</v>
      </c>
      <c r="BF134" s="24">
        <v>8271071</v>
      </c>
      <c r="BG134" s="24">
        <v>454909</v>
      </c>
      <c r="BH134" s="24">
        <v>8248375</v>
      </c>
      <c r="BI134" s="24">
        <v>453661</v>
      </c>
      <c r="BJ134" s="24">
        <v>8256425</v>
      </c>
      <c r="BK134" s="24">
        <v>454103</v>
      </c>
      <c r="BL134" s="24">
        <v>8268048</v>
      </c>
      <c r="BM134" s="24">
        <v>454743</v>
      </c>
      <c r="BN134" s="24">
        <v>8645828</v>
      </c>
      <c r="BO134" s="24">
        <v>475521</v>
      </c>
      <c r="BP134" s="24">
        <v>3417808</v>
      </c>
      <c r="BQ134" s="24">
        <v>191397</v>
      </c>
      <c r="BR134" s="24">
        <v>3438861</v>
      </c>
      <c r="BS134" s="24">
        <v>196015</v>
      </c>
      <c r="BT134" s="24">
        <v>5234219</v>
      </c>
      <c r="BU134" s="24">
        <v>298351</v>
      </c>
    </row>
    <row r="135" spans="1:73" x14ac:dyDescent="0.2">
      <c r="A135" s="11">
        <v>44009</v>
      </c>
      <c r="B135" s="49">
        <f t="shared" si="1"/>
        <v>5234219.3145246096</v>
      </c>
      <c r="C135" s="48">
        <f t="shared" si="0"/>
        <v>298350.50092790276</v>
      </c>
      <c r="BF135" s="24">
        <v>8565684</v>
      </c>
      <c r="BG135" s="24">
        <v>471113</v>
      </c>
      <c r="BH135" s="24">
        <v>8542179</v>
      </c>
      <c r="BI135" s="24">
        <v>469820</v>
      </c>
      <c r="BJ135" s="24">
        <v>8550517</v>
      </c>
      <c r="BK135" s="24">
        <v>470278</v>
      </c>
      <c r="BL135" s="24">
        <v>8562553</v>
      </c>
      <c r="BM135" s="24">
        <v>470940</v>
      </c>
      <c r="BN135" s="24">
        <v>8953790</v>
      </c>
      <c r="BO135" s="24">
        <v>492458</v>
      </c>
      <c r="BP135" s="24">
        <v>3486852</v>
      </c>
      <c r="BQ135" s="24">
        <v>195264</v>
      </c>
      <c r="BR135" s="24">
        <v>3508331</v>
      </c>
      <c r="BS135" s="24">
        <v>199975</v>
      </c>
      <c r="BT135" s="24">
        <v>5377468</v>
      </c>
      <c r="BU135" s="24">
        <v>306516</v>
      </c>
    </row>
    <row r="136" spans="1:73" x14ac:dyDescent="0.2">
      <c r="A136" s="11">
        <v>44010</v>
      </c>
      <c r="B136" s="49">
        <f t="shared" si="1"/>
        <v>5377468.3963453658</v>
      </c>
      <c r="C136" s="48">
        <f t="shared" si="0"/>
        <v>306515.69859168585</v>
      </c>
      <c r="BF136" s="24">
        <v>8870791</v>
      </c>
      <c r="BG136" s="24">
        <v>487894</v>
      </c>
      <c r="BH136" s="24">
        <v>8846449</v>
      </c>
      <c r="BI136" s="24">
        <v>486555</v>
      </c>
      <c r="BJ136" s="24">
        <v>8855084</v>
      </c>
      <c r="BK136" s="24">
        <v>487030</v>
      </c>
      <c r="BL136" s="24">
        <v>8867549</v>
      </c>
      <c r="BM136" s="24">
        <v>487715</v>
      </c>
      <c r="BN136" s="24">
        <v>9272721</v>
      </c>
      <c r="BO136" s="24">
        <v>510000</v>
      </c>
      <c r="BP136" s="24">
        <v>3557291</v>
      </c>
      <c r="BQ136" s="24">
        <v>199208</v>
      </c>
      <c r="BR136" s="24">
        <v>3579203</v>
      </c>
      <c r="BS136" s="24">
        <v>204015</v>
      </c>
      <c r="BT136" s="24">
        <v>5524638</v>
      </c>
      <c r="BU136" s="24">
        <v>314904</v>
      </c>
    </row>
    <row r="137" spans="1:73" x14ac:dyDescent="0.2">
      <c r="A137" s="11">
        <v>44011</v>
      </c>
      <c r="B137" s="49">
        <f t="shared" si="1"/>
        <v>5524637.8907834431</v>
      </c>
      <c r="C137" s="48">
        <f t="shared" si="0"/>
        <v>314904.35977465624</v>
      </c>
      <c r="BF137" s="24">
        <v>9186766</v>
      </c>
      <c r="BG137" s="24">
        <v>505272</v>
      </c>
      <c r="BH137" s="24">
        <v>9161557</v>
      </c>
      <c r="BI137" s="24">
        <v>503886</v>
      </c>
      <c r="BJ137" s="24">
        <v>9170499</v>
      </c>
      <c r="BK137" s="24">
        <v>504377</v>
      </c>
      <c r="BL137" s="24">
        <v>9183408</v>
      </c>
      <c r="BM137" s="24">
        <v>505087</v>
      </c>
      <c r="BN137" s="24">
        <v>9603013</v>
      </c>
      <c r="BO137" s="24">
        <v>528166</v>
      </c>
      <c r="BP137" s="24">
        <v>3629153</v>
      </c>
      <c r="BQ137" s="24">
        <v>203233</v>
      </c>
      <c r="BR137" s="24">
        <v>3651508</v>
      </c>
      <c r="BS137" s="24">
        <v>208136</v>
      </c>
      <c r="BT137" s="24">
        <v>5675835</v>
      </c>
      <c r="BU137" s="24">
        <v>323523</v>
      </c>
    </row>
    <row r="138" spans="1:73" x14ac:dyDescent="0.2">
      <c r="A138" s="11">
        <v>44012</v>
      </c>
      <c r="B138" s="49">
        <f t="shared" si="1"/>
        <v>5675835.0909181042</v>
      </c>
      <c r="C138" s="48">
        <f t="shared" si="0"/>
        <v>323522.60018233192</v>
      </c>
      <c r="BF138" s="24">
        <v>9513996</v>
      </c>
      <c r="BG138" s="24">
        <v>523270</v>
      </c>
      <c r="BH138" s="24">
        <v>9487889</v>
      </c>
      <c r="BI138" s="24">
        <v>521834</v>
      </c>
      <c r="BJ138" s="24">
        <v>9497150</v>
      </c>
      <c r="BK138" s="24">
        <v>522343</v>
      </c>
      <c r="BL138" s="24">
        <v>9510519</v>
      </c>
      <c r="BM138" s="24">
        <v>523079</v>
      </c>
      <c r="BN138" s="24">
        <v>9945069</v>
      </c>
      <c r="BO138" s="24">
        <v>546979</v>
      </c>
      <c r="BP138" s="24">
        <v>3702467</v>
      </c>
      <c r="BQ138" s="24">
        <v>207338</v>
      </c>
      <c r="BR138" s="24">
        <v>3725274</v>
      </c>
      <c r="BS138" s="24">
        <v>212341</v>
      </c>
      <c r="BT138" s="24">
        <v>5831170</v>
      </c>
      <c r="BU138" s="24">
        <v>332377</v>
      </c>
    </row>
    <row r="139" spans="1:73" x14ac:dyDescent="0.2">
      <c r="A139" s="11">
        <v>44013</v>
      </c>
      <c r="B139" s="49">
        <f t="shared" si="1"/>
        <v>5831170.2262044428</v>
      </c>
      <c r="C139" s="48">
        <f t="shared" si="0"/>
        <v>332376.70289365324</v>
      </c>
      <c r="BF139" s="24">
        <v>9852882</v>
      </c>
      <c r="BG139" s="24">
        <v>541909</v>
      </c>
      <c r="BH139" s="24">
        <v>9825845</v>
      </c>
      <c r="BI139" s="24">
        <v>540421</v>
      </c>
      <c r="BJ139" s="24">
        <v>9835435</v>
      </c>
      <c r="BK139" s="24">
        <v>540949</v>
      </c>
      <c r="BL139" s="24">
        <v>9849281</v>
      </c>
      <c r="BM139" s="24">
        <v>541710</v>
      </c>
      <c r="BN139" s="24">
        <v>10299310</v>
      </c>
      <c r="BO139" s="24">
        <v>566462</v>
      </c>
      <c r="BP139" s="24">
        <v>3777262</v>
      </c>
      <c r="BQ139" s="24">
        <v>211527</v>
      </c>
      <c r="BR139" s="24">
        <v>3800529</v>
      </c>
      <c r="BS139" s="24">
        <v>216630</v>
      </c>
      <c r="BT139" s="24">
        <v>5990757</v>
      </c>
      <c r="BU139" s="24">
        <v>341473</v>
      </c>
    </row>
    <row r="140" spans="1:73" x14ac:dyDescent="0.2">
      <c r="A140" s="11">
        <v>44014</v>
      </c>
      <c r="B140" s="49">
        <f t="shared" si="1"/>
        <v>5990756.5428355373</v>
      </c>
      <c r="C140" s="48">
        <f t="shared" si="0"/>
        <v>341473.12294162565</v>
      </c>
      <c r="BF140" s="24">
        <v>10203839</v>
      </c>
      <c r="BG140" s="24">
        <v>561211</v>
      </c>
      <c r="BH140" s="24">
        <v>10175839</v>
      </c>
      <c r="BI140" s="24">
        <v>559671</v>
      </c>
      <c r="BJ140" s="24">
        <v>10185771</v>
      </c>
      <c r="BK140" s="24">
        <v>560217</v>
      </c>
      <c r="BL140" s="24">
        <v>10200109</v>
      </c>
      <c r="BM140" s="24">
        <v>561006</v>
      </c>
      <c r="BN140" s="24">
        <v>10666168</v>
      </c>
      <c r="BO140" s="24">
        <v>586639</v>
      </c>
      <c r="BP140" s="24">
        <v>3853568</v>
      </c>
      <c r="BQ140" s="24">
        <v>215800</v>
      </c>
      <c r="BR140" s="24">
        <v>3877305</v>
      </c>
      <c r="BS140" s="24">
        <v>221006</v>
      </c>
      <c r="BT140" s="24">
        <v>6154710</v>
      </c>
      <c r="BU140" s="24">
        <v>350818</v>
      </c>
    </row>
    <row r="141" spans="1:73" x14ac:dyDescent="0.2">
      <c r="A141" s="11">
        <v>44015</v>
      </c>
      <c r="B141" s="49">
        <f t="shared" si="1"/>
        <v>6154710.3863039436</v>
      </c>
      <c r="C141" s="48">
        <f t="shared" ref="C141:C142" si="2">B141* 0.057</f>
        <v>350818.4920193248</v>
      </c>
      <c r="BF141" s="24">
        <v>10567296</v>
      </c>
      <c r="BG141" s="24">
        <v>581201</v>
      </c>
      <c r="BH141" s="24">
        <v>10538299</v>
      </c>
      <c r="BI141" s="24">
        <v>579606</v>
      </c>
      <c r="BJ141" s="24">
        <v>10548585</v>
      </c>
      <c r="BK141" s="24">
        <v>580172</v>
      </c>
      <c r="BL141" s="24">
        <v>10563434</v>
      </c>
      <c r="BM141" s="24">
        <v>580989</v>
      </c>
      <c r="BN141" s="24">
        <v>11046094</v>
      </c>
      <c r="BO141" s="24">
        <v>607535</v>
      </c>
      <c r="BP141" s="24">
        <v>3931415</v>
      </c>
      <c r="BQ141" s="24">
        <v>220159</v>
      </c>
      <c r="BR141" s="24">
        <v>3955632</v>
      </c>
      <c r="BS141" s="24">
        <v>225471</v>
      </c>
      <c r="BT141" s="24">
        <v>6323151</v>
      </c>
      <c r="BU141" s="24">
        <v>360420</v>
      </c>
    </row>
    <row r="142" spans="1:73" x14ac:dyDescent="0.2">
      <c r="A142" s="11">
        <v>44016</v>
      </c>
      <c r="B142" s="49">
        <f t="shared" si="1"/>
        <v>6323151.2862227093</v>
      </c>
      <c r="C142" s="48">
        <f t="shared" si="2"/>
        <v>360419.62331469444</v>
      </c>
      <c r="BF142" s="24">
        <v>10943700</v>
      </c>
      <c r="BG142" s="24">
        <v>601904</v>
      </c>
      <c r="BH142" s="24">
        <v>10913671</v>
      </c>
      <c r="BI142" s="24">
        <v>600252</v>
      </c>
      <c r="BJ142" s="24">
        <v>10924323</v>
      </c>
      <c r="BK142" s="24">
        <v>600838</v>
      </c>
      <c r="BL142" s="24">
        <v>10939700</v>
      </c>
      <c r="BM142" s="24">
        <v>601684</v>
      </c>
    </row>
  </sheetData>
  <mergeCells count="36">
    <mergeCell ref="BT75:BU75"/>
    <mergeCell ref="BJ69:BK69"/>
    <mergeCell ref="BL70:BM70"/>
    <mergeCell ref="BN72:BO72"/>
    <mergeCell ref="BP73:BQ73"/>
    <mergeCell ref="BR74:BS74"/>
    <mergeCell ref="Z50:AA50"/>
    <mergeCell ref="AB51:AC51"/>
    <mergeCell ref="AD52:AE52"/>
    <mergeCell ref="AZ64:BA64"/>
    <mergeCell ref="BH68:BI68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BF67:BG67"/>
    <mergeCell ref="BB65:BC65"/>
    <mergeCell ref="AX63:AY63"/>
    <mergeCell ref="AF53:AG53"/>
    <mergeCell ref="AH54:AI54"/>
    <mergeCell ref="AR60:AS60"/>
    <mergeCell ref="AJ55:AK55"/>
    <mergeCell ref="AL56:AM56"/>
    <mergeCell ref="AN57:AO57"/>
    <mergeCell ref="AP58:AQ58"/>
    <mergeCell ref="AP59:AQ59"/>
    <mergeCell ref="AT61:AU61"/>
    <mergeCell ref="AV62:AW62"/>
    <mergeCell ref="BD66:BE66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66"/>
  <sheetViews>
    <sheetView topLeftCell="A44" workbookViewId="0">
      <selection activeCell="J59" sqref="J59"/>
    </sheetView>
  </sheetViews>
  <sheetFormatPr baseColWidth="10" defaultRowHeight="16" x14ac:dyDescent="0.2"/>
  <cols>
    <col min="2" max="2" width="11.5" bestFit="1" customWidth="1"/>
    <col min="9" max="9" width="13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60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59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>
        <v>43935</v>
      </c>
      <c r="I45" s="47">
        <v>613886</v>
      </c>
      <c r="J45" s="69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7">
        <v>644089</v>
      </c>
      <c r="C46" s="52">
        <v>26047</v>
      </c>
      <c r="D46" s="69">
        <f t="shared" si="1"/>
        <v>4.0440063407386248E-2</v>
      </c>
      <c r="H46" s="11">
        <v>43936</v>
      </c>
      <c r="I46" s="47">
        <v>644089</v>
      </c>
      <c r="J46" s="69">
        <v>4.9917000000000003E-2</v>
      </c>
      <c r="K46" t="s">
        <v>74</v>
      </c>
      <c r="L46" s="16">
        <f t="shared" si="2"/>
        <v>677055.95121760212</v>
      </c>
    </row>
    <row r="47" spans="1:13" x14ac:dyDescent="0.2">
      <c r="A47" s="11">
        <v>43937</v>
      </c>
      <c r="B47" s="47">
        <v>677056</v>
      </c>
      <c r="C47" s="52">
        <v>34580</v>
      </c>
      <c r="D47" s="69">
        <f t="shared" si="1"/>
        <v>5.1074061820587956E-2</v>
      </c>
      <c r="H47" s="11">
        <v>43937</v>
      </c>
      <c r="I47" s="47">
        <v>677056</v>
      </c>
      <c r="J47" s="69">
        <v>4.7137999999999999E-2</v>
      </c>
      <c r="K47" t="s">
        <v>74</v>
      </c>
      <c r="L47" s="16">
        <f t="shared" si="2"/>
        <v>709735.23168361967</v>
      </c>
    </row>
    <row r="48" spans="1:13" x14ac:dyDescent="0.2">
      <c r="A48" s="11">
        <v>43938</v>
      </c>
      <c r="B48" s="47">
        <v>709735</v>
      </c>
      <c r="C48" s="52">
        <v>37154</v>
      </c>
      <c r="D48" s="69">
        <f t="shared" si="1"/>
        <v>5.2349116219434014E-2</v>
      </c>
      <c r="H48" s="11">
        <v>43938</v>
      </c>
      <c r="I48" s="47">
        <v>709735</v>
      </c>
      <c r="J48" s="69">
        <v>4.0125000000000001E-2</v>
      </c>
      <c r="K48" t="s">
        <v>74</v>
      </c>
      <c r="L48" s="16">
        <f t="shared" si="2"/>
        <v>738792.1780721203</v>
      </c>
    </row>
    <row r="49" spans="1:12" x14ac:dyDescent="0.2">
      <c r="A49" s="11">
        <v>43939</v>
      </c>
      <c r="B49" s="47">
        <v>738792</v>
      </c>
      <c r="C49" s="52">
        <v>39014</v>
      </c>
      <c r="D49" s="69">
        <f t="shared" si="1"/>
        <v>5.2807826830826542E-2</v>
      </c>
      <c r="H49" s="11">
        <v>43939</v>
      </c>
      <c r="I49" s="47">
        <v>738792</v>
      </c>
      <c r="J49" s="69">
        <v>3.3947999999999999E-2</v>
      </c>
      <c r="K49" t="s">
        <v>74</v>
      </c>
      <c r="L49" s="16">
        <f t="shared" si="2"/>
        <v>764303.08598005306</v>
      </c>
    </row>
    <row r="50" spans="1:12" x14ac:dyDescent="0.2">
      <c r="A50" s="11">
        <v>43940</v>
      </c>
      <c r="B50" s="47">
        <v>764303</v>
      </c>
      <c r="C50" s="52">
        <v>40548</v>
      </c>
      <c r="D50" s="69">
        <f t="shared" si="1"/>
        <v>5.3052258070424949E-2</v>
      </c>
      <c r="H50" s="11">
        <v>43940</v>
      </c>
      <c r="I50" s="47">
        <v>764303</v>
      </c>
      <c r="J50" s="69">
        <v>3.6554999999999997E-2</v>
      </c>
      <c r="K50" t="s">
        <v>74</v>
      </c>
      <c r="L50" s="16">
        <f t="shared" si="2"/>
        <v>792759.03263144684</v>
      </c>
    </row>
    <row r="51" spans="1:12" x14ac:dyDescent="0.2">
      <c r="A51" s="11">
        <v>43941</v>
      </c>
      <c r="B51" s="47">
        <v>792759</v>
      </c>
      <c r="C51" s="52">
        <v>42514</v>
      </c>
      <c r="D51" s="69">
        <f t="shared" si="1"/>
        <v>5.3627899525580912E-2</v>
      </c>
      <c r="H51" s="11">
        <v>43941</v>
      </c>
      <c r="I51" s="47">
        <v>792759</v>
      </c>
      <c r="J51" s="69">
        <v>3.2252000000000003E-2</v>
      </c>
      <c r="K51" s="78" t="s">
        <v>74</v>
      </c>
      <c r="L51" s="16">
        <f t="shared" si="2"/>
        <v>818743.84244190494</v>
      </c>
    </row>
    <row r="52" spans="1:12" x14ac:dyDescent="0.2">
      <c r="A52" s="11">
        <v>43942</v>
      </c>
      <c r="B52" s="47">
        <v>818744</v>
      </c>
      <c r="C52" s="52">
        <v>45318</v>
      </c>
      <c r="D52" s="69">
        <f t="shared" si="1"/>
        <v>5.5350634630604925E-2</v>
      </c>
      <c r="H52" s="11">
        <v>43942</v>
      </c>
      <c r="I52" s="47">
        <v>818744</v>
      </c>
      <c r="J52" s="69">
        <v>3.5976000000000001E-2</v>
      </c>
      <c r="K52" s="78" t="s">
        <v>74</v>
      </c>
      <c r="L52" s="16">
        <f t="shared" si="2"/>
        <v>848735.38448569947</v>
      </c>
    </row>
    <row r="53" spans="1:12" x14ac:dyDescent="0.2">
      <c r="A53" s="11">
        <v>43943</v>
      </c>
      <c r="B53" s="47">
        <v>848735</v>
      </c>
      <c r="C53" s="52">
        <v>47663</v>
      </c>
      <c r="D53" s="69">
        <f t="shared" si="1"/>
        <v>5.6157693508574524E-2</v>
      </c>
      <c r="H53" s="11">
        <v>43943</v>
      </c>
      <c r="I53" s="47">
        <v>848735</v>
      </c>
      <c r="J53" s="69">
        <v>3.6407000000000002E-2</v>
      </c>
      <c r="K53" s="78" t="s">
        <v>74</v>
      </c>
      <c r="L53" s="16">
        <f t="shared" si="2"/>
        <v>880204.27011682256</v>
      </c>
    </row>
    <row r="54" spans="1:12" x14ac:dyDescent="0.2">
      <c r="A54" s="11">
        <v>43944</v>
      </c>
      <c r="B54" s="47">
        <v>880204</v>
      </c>
      <c r="C54" s="52">
        <v>49845</v>
      </c>
      <c r="D54" s="69">
        <f t="shared" si="1"/>
        <v>5.6628917841773041E-2</v>
      </c>
      <c r="H54" s="11">
        <v>43944</v>
      </c>
      <c r="I54" s="47">
        <v>880204</v>
      </c>
      <c r="J54" s="69">
        <v>4.9681000000000003E-2</v>
      </c>
      <c r="K54" s="78" t="s">
        <v>74</v>
      </c>
      <c r="L54" s="16">
        <f t="shared" si="2"/>
        <v>925037.88995627034</v>
      </c>
    </row>
    <row r="55" spans="1:12" x14ac:dyDescent="0.2">
      <c r="A55" s="11">
        <v>43945</v>
      </c>
      <c r="B55" s="47">
        <v>925038</v>
      </c>
      <c r="C55" s="52">
        <v>52185</v>
      </c>
      <c r="D55" s="69">
        <f t="shared" si="1"/>
        <v>5.6413898672270764E-2</v>
      </c>
      <c r="H55" s="11">
        <v>43945</v>
      </c>
      <c r="I55" s="47">
        <v>925038</v>
      </c>
      <c r="J55" s="69">
        <v>3.7775999999999997E-2</v>
      </c>
      <c r="K55" s="78" t="s">
        <v>74</v>
      </c>
      <c r="L55" s="16">
        <f t="shared" si="2"/>
        <v>960650.65235072991</v>
      </c>
    </row>
    <row r="56" spans="1:12" x14ac:dyDescent="0.2">
      <c r="A56" s="11">
        <v>43946</v>
      </c>
      <c r="B56" s="47">
        <v>960651</v>
      </c>
      <c r="C56" s="52">
        <v>54256</v>
      </c>
      <c r="D56" s="69">
        <f t="shared" si="1"/>
        <v>5.6478367273859083E-2</v>
      </c>
      <c r="H56" s="11">
        <v>43946</v>
      </c>
      <c r="I56" s="47">
        <v>960651</v>
      </c>
      <c r="J56" s="69">
        <v>2.7220999999999999E-2</v>
      </c>
      <c r="K56" s="78" t="s">
        <v>74</v>
      </c>
      <c r="L56" s="16">
        <f t="shared" si="2"/>
        <v>987160.04535740672</v>
      </c>
    </row>
    <row r="57" spans="1:12" x14ac:dyDescent="0.2">
      <c r="A57" s="11">
        <v>43947</v>
      </c>
      <c r="B57" s="47">
        <v>987160</v>
      </c>
      <c r="C57" s="52">
        <v>55143</v>
      </c>
      <c r="D57" s="69">
        <f t="shared" si="1"/>
        <v>5.5860245552899229E-2</v>
      </c>
      <c r="H57" s="11">
        <v>43947</v>
      </c>
      <c r="I57" s="47">
        <v>987160</v>
      </c>
      <c r="J57" s="69">
        <v>2.1923000000000002E-2</v>
      </c>
      <c r="K57" s="78" t="s">
        <v>74</v>
      </c>
      <c r="L57" s="16">
        <f t="shared" si="2"/>
        <v>1009040.4751698725</v>
      </c>
    </row>
    <row r="58" spans="1:12" x14ac:dyDescent="0.2">
      <c r="A58" s="11">
        <v>43948</v>
      </c>
      <c r="B58" s="47">
        <v>1009040</v>
      </c>
      <c r="C58" s="52">
        <v>56677</v>
      </c>
      <c r="D58" s="69">
        <f t="shared" si="1"/>
        <v>5.6169230159359394E-2</v>
      </c>
      <c r="H58" s="11">
        <v>43948</v>
      </c>
      <c r="I58" s="47">
        <v>1009040</v>
      </c>
      <c r="J58" s="69">
        <v>2.6141000000000001E-2</v>
      </c>
      <c r="K58" s="78" t="s">
        <v>74</v>
      </c>
      <c r="L58" s="16">
        <f t="shared" si="2"/>
        <v>1035765.1032316587</v>
      </c>
    </row>
    <row r="59" spans="1:12" x14ac:dyDescent="0.2">
      <c r="A59" s="11">
        <v>43949</v>
      </c>
      <c r="B59" s="47">
        <v>1035765</v>
      </c>
      <c r="C59" s="52">
        <v>59265</v>
      </c>
      <c r="D59" s="69">
        <f t="shared" si="1"/>
        <v>5.7218577573098145E-2</v>
      </c>
      <c r="H59" s="11">
        <v>43949</v>
      </c>
      <c r="I59" s="47">
        <v>1035765</v>
      </c>
      <c r="J59" s="69">
        <v>2.7077E-2</v>
      </c>
      <c r="K59" s="78" t="s">
        <v>74</v>
      </c>
      <c r="L59" s="16">
        <f t="shared" si="2"/>
        <v>1064193.5519781071</v>
      </c>
    </row>
    <row r="60" spans="1:12" x14ac:dyDescent="0.2">
      <c r="A60" s="11">
        <v>43950</v>
      </c>
      <c r="B60" s="47">
        <v>1064194</v>
      </c>
      <c r="C60" s="52">
        <v>61656</v>
      </c>
      <c r="D60" s="69">
        <f t="shared" si="1"/>
        <v>5.7936804755523902E-2</v>
      </c>
      <c r="H60" s="11">
        <v>43949</v>
      </c>
      <c r="I60" s="47">
        <v>1064194</v>
      </c>
      <c r="K60" s="78" t="s">
        <v>74</v>
      </c>
    </row>
    <row r="61" spans="1:12" x14ac:dyDescent="0.2">
      <c r="A61" s="11"/>
      <c r="B61" s="47"/>
      <c r="C61" s="52"/>
      <c r="D61" s="69"/>
    </row>
    <row r="62" spans="1:12" x14ac:dyDescent="0.2">
      <c r="A62" s="11"/>
      <c r="B62" s="47"/>
      <c r="C62" s="52"/>
      <c r="D62" s="69"/>
    </row>
    <row r="63" spans="1:12" x14ac:dyDescent="0.2">
      <c r="A63" s="11"/>
      <c r="B63" s="47"/>
      <c r="C63" s="52"/>
      <c r="D63" s="69"/>
    </row>
    <row r="64" spans="1:12" x14ac:dyDescent="0.2">
      <c r="A64" s="11"/>
      <c r="B64" s="47"/>
      <c r="C64" s="52"/>
      <c r="D64" s="69"/>
    </row>
    <row r="65" spans="4:4" x14ac:dyDescent="0.2">
      <c r="D65" t="s">
        <v>12</v>
      </c>
    </row>
    <row r="66" spans="4:4" x14ac:dyDescent="0.2">
      <c r="D66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zoomScaleNormal="100" workbookViewId="0">
      <pane ySplit="1" topLeftCell="A82" activePane="bottomLeft" state="frozen"/>
      <selection pane="bottomLeft" activeCell="AD87" sqref="AD8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5"/>
      <c r="H58" s="95"/>
      <c r="I58" s="95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>
        <v>28379</v>
      </c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/>
      <c r="D87" s="48">
        <f t="shared" ref="D87:D133" si="5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ref="B88:B125" si="6">D88</f>
        <v>0</v>
      </c>
      <c r="D88" s="48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6"/>
        <v>0</v>
      </c>
      <c r="D89" s="48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6"/>
        <v>0</v>
      </c>
      <c r="D90" s="48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6"/>
        <v>0</v>
      </c>
      <c r="D91" s="48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6"/>
        <v>0</v>
      </c>
      <c r="D92" s="48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6"/>
        <v>0</v>
      </c>
      <c r="D93" s="48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6"/>
        <v>0</v>
      </c>
      <c r="D94" s="48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6"/>
        <v>0</v>
      </c>
      <c r="D95" s="48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6"/>
        <v>0</v>
      </c>
      <c r="D96" s="48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6"/>
        <v>0</v>
      </c>
      <c r="D97" s="48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6"/>
        <v>0</v>
      </c>
      <c r="D98" s="48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6"/>
        <v>0</v>
      </c>
      <c r="D99" s="48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6"/>
        <v>0</v>
      </c>
      <c r="D100" s="48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6"/>
        <v>0</v>
      </c>
      <c r="D101" s="48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6"/>
        <v>0</v>
      </c>
      <c r="D102" s="48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6"/>
        <v>0</v>
      </c>
      <c r="D103" s="48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6"/>
        <v>0</v>
      </c>
      <c r="D104" s="48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6"/>
        <v>0</v>
      </c>
      <c r="D105" s="48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6"/>
        <v>0</v>
      </c>
      <c r="D106" s="48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6"/>
        <v>0</v>
      </c>
      <c r="D107" s="48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6"/>
        <v>0</v>
      </c>
      <c r="D108" s="48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6"/>
        <v>0</v>
      </c>
      <c r="D109" s="48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6"/>
        <v>0</v>
      </c>
      <c r="D110" s="48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6"/>
        <v>0</v>
      </c>
      <c r="D111" s="48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6"/>
        <v>0</v>
      </c>
      <c r="D112" s="48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6"/>
        <v>0</v>
      </c>
      <c r="D113" s="48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6"/>
        <v>0</v>
      </c>
      <c r="D114" s="48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6"/>
        <v>0</v>
      </c>
      <c r="D115" s="48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6"/>
        <v>0</v>
      </c>
      <c r="D116" s="48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6"/>
        <v>0</v>
      </c>
      <c r="D117" s="48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6"/>
        <v>0</v>
      </c>
      <c r="D118" s="48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6"/>
        <v>0</v>
      </c>
      <c r="D119" s="48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6"/>
        <v>0</v>
      </c>
      <c r="D120" s="48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6"/>
        <v>0</v>
      </c>
      <c r="D121" s="48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6"/>
        <v>0</v>
      </c>
      <c r="D122" s="48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6"/>
        <v>0</v>
      </c>
      <c r="D123" s="48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6"/>
        <v>0</v>
      </c>
      <c r="D124" s="48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6"/>
        <v>0</v>
      </c>
      <c r="D125" s="48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0</v>
      </c>
      <c r="D126" s="48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0</v>
      </c>
      <c r="D127" s="48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0</v>
      </c>
      <c r="D128" s="48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0</v>
      </c>
      <c r="D129" s="48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0</v>
      </c>
      <c r="D130" s="48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0</v>
      </c>
      <c r="D131" s="48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0</v>
      </c>
      <c r="D132" s="48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0</v>
      </c>
      <c r="D133" s="48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BS133"/>
  <sheetViews>
    <sheetView topLeftCell="BB1" workbookViewId="0">
      <pane ySplit="1" topLeftCell="A96" activePane="bottomLeft" state="frozen"/>
      <selection pane="bottomLeft" activeCell="A100" sqref="A100:XFD100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10.83203125" hidden="1" customWidth="1"/>
    <col min="16" max="16" width="12.6640625" hidden="1" customWidth="1"/>
    <col min="17" max="17" width="11" hidden="1" customWidth="1"/>
    <col min="18" max="18" width="12.6640625" hidden="1" customWidth="1"/>
    <col min="19" max="19" width="11" hidden="1" customWidth="1"/>
    <col min="20" max="20" width="12.6640625" hidden="1" customWidth="1"/>
    <col min="21" max="21" width="11" hidden="1" customWidth="1"/>
    <col min="22" max="22" width="12.6640625" hidden="1" customWidth="1"/>
    <col min="23" max="23" width="11" hidden="1" customWidth="1"/>
    <col min="24" max="24" width="14" hidden="1" customWidth="1"/>
    <col min="25" max="25" width="11.5" hidden="1" customWidth="1"/>
    <col min="26" max="26" width="12.6640625" hidden="1" customWidth="1"/>
    <col min="27" max="27" width="11" hidden="1" customWidth="1"/>
    <col min="28" max="41" width="10.83203125" hidden="1" customWidth="1"/>
    <col min="42" max="42" width="10.83203125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43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43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43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43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43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43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43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43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43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43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43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43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  <c r="AQ60" s="83">
        <f>SUM(C86/B86)</f>
        <v>3.7703936009020757E-2</v>
      </c>
    </row>
    <row r="61" spans="1:43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  <c r="AQ61" s="83">
        <f t="shared" ref="AQ61:AQ73" si="1">SUM(C87/B87)</f>
        <v>4.2283930113598621E-2</v>
      </c>
    </row>
    <row r="62" spans="1:43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  <c r="AQ62" s="83">
        <f t="shared" si="1"/>
        <v>4.2785103517399066E-2</v>
      </c>
    </row>
    <row r="63" spans="1:43" x14ac:dyDescent="0.2">
      <c r="A63" s="11">
        <v>43913</v>
      </c>
      <c r="B63" s="20">
        <v>2092</v>
      </c>
      <c r="C63">
        <v>24</v>
      </c>
      <c r="E63" s="45"/>
      <c r="F63" s="63"/>
      <c r="AQ63" s="83">
        <f t="shared" si="1"/>
        <v>4.580175538447713E-2</v>
      </c>
    </row>
    <row r="64" spans="1:43" x14ac:dyDescent="0.2">
      <c r="A64" s="11">
        <v>43914</v>
      </c>
      <c r="B64" s="20">
        <v>2792</v>
      </c>
      <c r="C64">
        <v>26</v>
      </c>
      <c r="E64" s="45"/>
      <c r="F64" s="63"/>
      <c r="AQ64" s="83">
        <f t="shared" si="1"/>
        <v>4.6981971702418988E-2</v>
      </c>
    </row>
    <row r="65" spans="1:43" x14ac:dyDescent="0.2">
      <c r="A65" s="11">
        <v>43915</v>
      </c>
      <c r="B65" s="47">
        <v>3409</v>
      </c>
      <c r="C65">
        <v>36</v>
      </c>
      <c r="E65" s="45"/>
      <c r="AQ65" s="83">
        <f t="shared" si="1"/>
        <v>4.7840134669164563E-2</v>
      </c>
    </row>
    <row r="66" spans="1:43" x14ac:dyDescent="0.2">
      <c r="A66" s="11">
        <v>43916</v>
      </c>
      <c r="B66" s="47">
        <v>4043</v>
      </c>
      <c r="C66">
        <v>39</v>
      </c>
      <c r="E66" s="45"/>
      <c r="F66" s="95">
        <v>43916</v>
      </c>
      <c r="G66" s="94"/>
      <c r="AQ66" s="83">
        <f t="shared" si="1"/>
        <v>4.9711103013898285E-2</v>
      </c>
    </row>
    <row r="67" spans="1:43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5">
        <v>43917</v>
      </c>
      <c r="I67" s="94"/>
      <c r="AQ67" s="83">
        <f t="shared" si="1"/>
        <v>5.1604876835033592E-2</v>
      </c>
    </row>
    <row r="68" spans="1:43" x14ac:dyDescent="0.2">
      <c r="A68" s="11">
        <v>43918</v>
      </c>
      <c r="B68" s="47">
        <v>5655</v>
      </c>
      <c r="C68">
        <v>61</v>
      </c>
      <c r="D68" s="45">
        <f t="shared" ref="D68:D74" si="2">B67*EXP(0.2017)</f>
        <v>5820.0986830501824</v>
      </c>
      <c r="E68" s="45">
        <f t="shared" ref="E68:E72" si="3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5">
        <v>43918</v>
      </c>
      <c r="K68" s="94"/>
      <c r="AQ68" s="83">
        <f t="shared" si="1"/>
        <v>5.3004037045832342E-2</v>
      </c>
    </row>
    <row r="69" spans="1:43" x14ac:dyDescent="0.2">
      <c r="A69" s="11">
        <v>43919</v>
      </c>
      <c r="B69" s="47">
        <v>6320</v>
      </c>
      <c r="C69">
        <v>66</v>
      </c>
      <c r="D69" s="45">
        <f t="shared" si="2"/>
        <v>6918.7845391315495</v>
      </c>
      <c r="E69" s="45">
        <f t="shared" si="3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5">
        <v>43919</v>
      </c>
      <c r="M69" s="94"/>
      <c r="AQ69" s="83">
        <f t="shared" si="1"/>
        <v>5.4456799125045571E-2</v>
      </c>
    </row>
    <row r="70" spans="1:43" x14ac:dyDescent="0.2">
      <c r="A70" s="11">
        <v>43920</v>
      </c>
      <c r="B70" s="47">
        <v>7474</v>
      </c>
      <c r="C70">
        <v>92</v>
      </c>
      <c r="D70" s="45">
        <f t="shared" si="2"/>
        <v>7732.3993434679733</v>
      </c>
      <c r="E70" s="45">
        <f t="shared" si="3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4">L70*0.0110301</f>
        <v>85.284733199999991</v>
      </c>
      <c r="N70" s="95">
        <v>43920</v>
      </c>
      <c r="O70" s="94"/>
      <c r="AQ70" s="83">
        <f t="shared" si="1"/>
        <v>5.6334612162102574E-2</v>
      </c>
    </row>
    <row r="71" spans="1:43" x14ac:dyDescent="0.2">
      <c r="A71" s="11">
        <v>43921</v>
      </c>
      <c r="B71" s="47">
        <v>8612</v>
      </c>
      <c r="C71">
        <v>108</v>
      </c>
      <c r="D71" s="45">
        <f t="shared" si="2"/>
        <v>9144.2963121961457</v>
      </c>
      <c r="E71" s="45">
        <f t="shared" si="3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4"/>
        <v>104.34474599999999</v>
      </c>
      <c r="N71" s="14">
        <v>9144</v>
      </c>
      <c r="O71">
        <v>101</v>
      </c>
      <c r="P71" s="95">
        <v>43921</v>
      </c>
      <c r="Q71" s="94"/>
      <c r="AQ71" s="83">
        <f t="shared" si="1"/>
        <v>5.6999680136475106E-2</v>
      </c>
    </row>
    <row r="72" spans="1:43" x14ac:dyDescent="0.2">
      <c r="A72" s="11">
        <v>43922</v>
      </c>
      <c r="B72" s="47">
        <v>9730</v>
      </c>
      <c r="C72">
        <v>129</v>
      </c>
      <c r="D72" s="45">
        <f t="shared" si="2"/>
        <v>10536.617586383891</v>
      </c>
      <c r="E72" s="45">
        <f t="shared" si="3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4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5">
        <v>43922</v>
      </c>
      <c r="S72" s="94"/>
      <c r="AQ72" s="83">
        <f t="shared" si="1"/>
        <v>5.8082474226804126E-2</v>
      </c>
    </row>
    <row r="73" spans="1:43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4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5">
        <v>43923</v>
      </c>
      <c r="U73" s="94"/>
      <c r="AQ73" s="83">
        <f t="shared" si="1"/>
        <v>5.9129252788549955E-2</v>
      </c>
    </row>
    <row r="74" spans="1:43" x14ac:dyDescent="0.2">
      <c r="A74" s="11">
        <v>43924</v>
      </c>
      <c r="B74" s="47">
        <v>12549</v>
      </c>
      <c r="C74">
        <v>219</v>
      </c>
      <c r="D74" s="45">
        <f t="shared" si="2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4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5">
        <v>43924</v>
      </c>
      <c r="W74" s="94"/>
    </row>
    <row r="75" spans="1:43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4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5">
        <v>43925</v>
      </c>
      <c r="Y75" s="94"/>
    </row>
    <row r="76" spans="1:43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5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4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6">X76*1.7452%</f>
        <v>282.61499983609883</v>
      </c>
      <c r="Z76" s="95">
        <v>43926</v>
      </c>
      <c r="AA76" s="94"/>
    </row>
    <row r="77" spans="1:43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4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7">V76*EXP(0.2017)</f>
        <v>21715.562649875486</v>
      </c>
      <c r="Y77" s="65">
        <f t="shared" si="6"/>
        <v>378.97999936562701</v>
      </c>
      <c r="Z77" s="14">
        <v>17247</v>
      </c>
      <c r="AA77">
        <v>345</v>
      </c>
      <c r="AB77" s="95">
        <v>43927</v>
      </c>
      <c r="AC77" s="94"/>
    </row>
    <row r="78" spans="1:43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4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7"/>
        <v>26569.11141499217</v>
      </c>
      <c r="Y78" s="65">
        <f t="shared" si="6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5">
        <v>43928</v>
      </c>
      <c r="AE78" s="94"/>
    </row>
    <row r="79" spans="1:43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8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4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7"/>
        <v>32506.664265284904</v>
      </c>
      <c r="Y79" s="65">
        <f t="shared" si="6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5">
        <v>43929</v>
      </c>
      <c r="AG79" s="94"/>
    </row>
    <row r="80" spans="1:43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8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4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7"/>
        <v>39771.693901600222</v>
      </c>
      <c r="Y80" s="65">
        <f t="shared" si="6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5">
        <v>43930</v>
      </c>
      <c r="AI80" s="94"/>
    </row>
    <row r="81" spans="1:63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8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4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7"/>
        <v>48659.059222953285</v>
      </c>
      <c r="Y81" s="65">
        <f t="shared" si="6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5">
        <v>43931</v>
      </c>
      <c r="AK81" s="94"/>
    </row>
    <row r="82" spans="1:63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4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7"/>
        <v>59533.357540159515</v>
      </c>
      <c r="Y82" s="65">
        <f t="shared" si="6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5">
        <v>43932</v>
      </c>
      <c r="AM82" s="94"/>
    </row>
    <row r="83" spans="1:63" x14ac:dyDescent="0.2">
      <c r="A83" s="11">
        <v>43933</v>
      </c>
      <c r="B83" s="47">
        <v>24383</v>
      </c>
      <c r="C83" s="85">
        <v>764</v>
      </c>
      <c r="D83" s="45">
        <f t="shared" ref="D83" si="9">B82*EXP(0.065)</f>
        <v>24884.014130590604</v>
      </c>
      <c r="E83" s="45">
        <f t="shared" ref="E83" si="10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4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7"/>
        <v>72838.712423104807</v>
      </c>
      <c r="Y83" s="65">
        <f t="shared" si="6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5">
        <v>43933</v>
      </c>
      <c r="AO83" s="94"/>
    </row>
    <row r="84" spans="1:63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1">E84*0.033</f>
        <v>27.636739037667841</v>
      </c>
      <c r="G84" s="45">
        <f t="shared" si="11"/>
        <v>0.91201238824303876</v>
      </c>
      <c r="H84" s="45">
        <f t="shared" si="11"/>
        <v>3.0096408812020279E-2</v>
      </c>
      <c r="I84" s="45">
        <f t="shared" si="11"/>
        <v>9.9318149079666925E-4</v>
      </c>
      <c r="J84" s="45">
        <f t="shared" si="11"/>
        <v>3.2774989196290087E-5</v>
      </c>
      <c r="K84" s="45">
        <f t="shared" si="11"/>
        <v>1.081574643477573E-6</v>
      </c>
      <c r="L84" s="45">
        <f t="shared" si="11"/>
        <v>3.5691963234759911E-8</v>
      </c>
      <c r="M84" s="45">
        <f t="shared" si="11"/>
        <v>1.1778347867470772E-9</v>
      </c>
      <c r="N84" s="45">
        <f t="shared" si="11"/>
        <v>3.8868547962653551E-11</v>
      </c>
      <c r="O84" s="45">
        <f t="shared" si="11"/>
        <v>1.2826620827675671E-12</v>
      </c>
      <c r="P84" s="45">
        <f t="shared" si="11"/>
        <v>4.2327848731329718E-14</v>
      </c>
      <c r="Q84" s="45">
        <f t="shared" si="11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7"/>
        <v>89115.902433468393</v>
      </c>
      <c r="Y84" s="65">
        <f t="shared" si="6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5">
        <v>43934</v>
      </c>
      <c r="AQ84" s="94"/>
    </row>
    <row r="85" spans="1:63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4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7"/>
        <v>109031.72466653354</v>
      </c>
      <c r="Y85" s="65">
        <f t="shared" si="6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5">
        <v>43935</v>
      </c>
      <c r="AS85" s="94"/>
    </row>
    <row r="86" spans="1:63" x14ac:dyDescent="0.2">
      <c r="A86" s="11">
        <v>43936</v>
      </c>
      <c r="B86" s="47">
        <v>28379</v>
      </c>
      <c r="C86" s="85">
        <v>1070</v>
      </c>
      <c r="D86" s="45">
        <f t="shared" ref="D86:D88" si="12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4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7"/>
        <v>133398.57044572788</v>
      </c>
      <c r="Y86" s="65">
        <f t="shared" si="6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5">
        <v>43936</v>
      </c>
      <c r="AU86" s="94"/>
    </row>
    <row r="87" spans="1:63" x14ac:dyDescent="0.2">
      <c r="A87" s="11">
        <v>43937</v>
      </c>
      <c r="B87" s="47">
        <v>30106</v>
      </c>
      <c r="C87" s="85">
        <v>1273</v>
      </c>
      <c r="D87" s="45">
        <f t="shared" si="12"/>
        <v>29834.02244405519</v>
      </c>
      <c r="E87" s="45">
        <f t="shared" ref="E87" si="13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4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7"/>
        <v>163211.12974988675</v>
      </c>
      <c r="Y87" s="65">
        <f t="shared" si="6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  <c r="AV87" s="95">
        <v>43937</v>
      </c>
      <c r="AW87" s="94"/>
    </row>
    <row r="88" spans="1:63" x14ac:dyDescent="0.2">
      <c r="A88" s="11">
        <v>43938</v>
      </c>
      <c r="B88" s="86">
        <v>31927</v>
      </c>
      <c r="C88" s="85">
        <v>1366</v>
      </c>
      <c r="D88" s="45">
        <f t="shared" si="12"/>
        <v>31649.567627496581</v>
      </c>
      <c r="E88" s="45">
        <f>D88*0.05</f>
        <v>1582.478381374829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4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7"/>
        <v>199685.54260233408</v>
      </c>
      <c r="Y88" s="65">
        <f t="shared" si="6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  <c r="AV88" s="14">
        <v>31650</v>
      </c>
      <c r="AW88" s="14">
        <v>1582</v>
      </c>
      <c r="AX88" s="96">
        <v>43938</v>
      </c>
      <c r="AY88" s="97"/>
    </row>
    <row r="89" spans="1:63" x14ac:dyDescent="0.2">
      <c r="A89" s="11">
        <v>43939</v>
      </c>
      <c r="B89" s="47">
        <v>33383</v>
      </c>
      <c r="C89" s="85">
        <v>1529</v>
      </c>
      <c r="D89" s="45">
        <f>B88*EXP(0.06)</f>
        <v>33901.255421553695</v>
      </c>
      <c r="E89" s="45">
        <f t="shared" ref="E89:E133" si="14">D89*0.05</f>
        <v>1695.0627710776848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4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7"/>
        <v>244310.785269051</v>
      </c>
      <c r="Y89" s="65">
        <f t="shared" si="6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  <c r="AV89" s="24">
        <v>33272</v>
      </c>
      <c r="AW89" s="24">
        <v>1664</v>
      </c>
      <c r="AX89" s="14">
        <v>33901</v>
      </c>
      <c r="AY89" s="14">
        <v>1695</v>
      </c>
      <c r="AZ89" s="95">
        <v>43939</v>
      </c>
      <c r="BA89" s="94"/>
    </row>
    <row r="90" spans="1:63" x14ac:dyDescent="0.2">
      <c r="A90" s="11">
        <v>43940</v>
      </c>
      <c r="B90" s="47">
        <v>35056</v>
      </c>
      <c r="C90" s="85">
        <v>1647</v>
      </c>
      <c r="D90" s="45">
        <f>B89*EXP(0.05)</f>
        <v>35094.583010320814</v>
      </c>
      <c r="E90" s="45">
        <f t="shared" si="14"/>
        <v>1754.7291505160408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4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7"/>
        <v>298909.84430411458</v>
      </c>
      <c r="Y90" s="65">
        <f t="shared" si="6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  <c r="AV90" s="24">
        <v>34978</v>
      </c>
      <c r="AW90" s="24">
        <v>1749</v>
      </c>
      <c r="AX90" s="24">
        <v>35998</v>
      </c>
      <c r="AY90" s="24">
        <v>1800</v>
      </c>
      <c r="AZ90" s="14">
        <v>35095</v>
      </c>
      <c r="BA90" s="14">
        <v>1755</v>
      </c>
      <c r="BB90" s="95">
        <v>43940</v>
      </c>
      <c r="BC90" s="94"/>
    </row>
    <row r="91" spans="1:63" x14ac:dyDescent="0.2">
      <c r="A91" s="11">
        <v>43941</v>
      </c>
      <c r="B91" s="47">
        <v>36831</v>
      </c>
      <c r="C91" s="85">
        <v>1762</v>
      </c>
      <c r="D91" s="45">
        <f t="shared" ref="D91:D133" si="15">B90*EXP(0.05)</f>
        <v>36853.359554557901</v>
      </c>
      <c r="E91" s="45">
        <f t="shared" si="14"/>
        <v>1842.667977727895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4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7"/>
        <v>365710.67844240699</v>
      </c>
      <c r="Y91" s="65">
        <f t="shared" si="6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  <c r="AV91" s="24">
        <v>36772</v>
      </c>
      <c r="AW91" s="24">
        <v>1839</v>
      </c>
      <c r="AX91" s="24">
        <v>38224</v>
      </c>
      <c r="AY91" s="24">
        <v>1911</v>
      </c>
      <c r="AZ91" s="24">
        <v>36894</v>
      </c>
      <c r="BA91" s="24">
        <v>1845</v>
      </c>
      <c r="BB91" s="14">
        <v>36853</v>
      </c>
      <c r="BC91" s="14">
        <v>1843</v>
      </c>
      <c r="BD91" s="95">
        <v>43941</v>
      </c>
      <c r="BE91" s="94"/>
    </row>
    <row r="92" spans="1:63" x14ac:dyDescent="0.2">
      <c r="A92" s="11">
        <v>43942</v>
      </c>
      <c r="B92" s="47">
        <v>38422</v>
      </c>
      <c r="C92" s="85">
        <v>1910</v>
      </c>
      <c r="D92" s="45">
        <f t="shared" si="15"/>
        <v>38719.365750625344</v>
      </c>
      <c r="E92" s="45">
        <f t="shared" si="14"/>
        <v>1935.9682875312674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4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7"/>
        <v>447439.20314868237</v>
      </c>
      <c r="Y92" s="65">
        <f t="shared" si="6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  <c r="AV92" s="24">
        <v>38657</v>
      </c>
      <c r="AW92" s="24">
        <v>1933</v>
      </c>
      <c r="AX92" s="24">
        <v>40587</v>
      </c>
      <c r="AY92" s="24">
        <v>2029</v>
      </c>
      <c r="AZ92" s="24">
        <v>38786</v>
      </c>
      <c r="BA92" s="24">
        <v>1939</v>
      </c>
      <c r="BB92" s="24">
        <v>38743</v>
      </c>
      <c r="BC92" s="24">
        <v>1937</v>
      </c>
      <c r="BD92" s="14">
        <v>38719</v>
      </c>
      <c r="BE92" s="14">
        <v>1936</v>
      </c>
      <c r="BF92" s="95">
        <v>43942</v>
      </c>
      <c r="BG92" s="94"/>
    </row>
    <row r="93" spans="1:63" x14ac:dyDescent="0.2">
      <c r="A93" s="11">
        <v>43943</v>
      </c>
      <c r="B93" s="47">
        <v>40190</v>
      </c>
      <c r="C93" s="85">
        <v>2074</v>
      </c>
      <c r="D93" s="45">
        <f t="shared" si="15"/>
        <v>40391.938064959599</v>
      </c>
      <c r="E93" s="45">
        <f t="shared" si="14"/>
        <v>2019.59690324798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4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7"/>
        <v>547433.0743420833</v>
      </c>
      <c r="Y93" s="65">
        <f t="shared" si="6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  <c r="AV93" s="24">
        <v>40639</v>
      </c>
      <c r="AW93" s="24">
        <v>2032</v>
      </c>
      <c r="AX93" s="24">
        <v>43097</v>
      </c>
      <c r="AY93" s="24">
        <v>2155</v>
      </c>
      <c r="AZ93" s="24">
        <v>40774</v>
      </c>
      <c r="BA93" s="24">
        <v>2039</v>
      </c>
      <c r="BB93" s="24">
        <v>40729</v>
      </c>
      <c r="BC93" s="24">
        <v>2036</v>
      </c>
      <c r="BD93" s="24">
        <v>40705</v>
      </c>
      <c r="BE93" s="24">
        <v>2035</v>
      </c>
      <c r="BF93" s="14">
        <v>40392</v>
      </c>
      <c r="BG93" s="14">
        <v>2020</v>
      </c>
      <c r="BH93" s="95">
        <v>43943</v>
      </c>
      <c r="BI93" s="94"/>
    </row>
    <row r="94" spans="1:63" x14ac:dyDescent="0.2">
      <c r="A94" s="11">
        <v>43944</v>
      </c>
      <c r="B94" s="47">
        <v>42110</v>
      </c>
      <c r="C94" s="85">
        <v>2232</v>
      </c>
      <c r="D94" s="45">
        <f t="shared" si="15"/>
        <v>42250.585363352409</v>
      </c>
      <c r="E94" s="45">
        <f t="shared" si="14"/>
        <v>2112.5292681676206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4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7"/>
        <v>669773.82433428848</v>
      </c>
      <c r="Y94" s="65">
        <f t="shared" si="6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  <c r="AV94" s="24">
        <v>42722</v>
      </c>
      <c r="AW94" s="24">
        <v>2136</v>
      </c>
      <c r="AX94" s="24">
        <v>45762</v>
      </c>
      <c r="AY94" s="24">
        <v>2288</v>
      </c>
      <c r="AZ94" s="24">
        <v>42865</v>
      </c>
      <c r="BA94" s="24">
        <v>2143</v>
      </c>
      <c r="BB94" s="24">
        <v>42817</v>
      </c>
      <c r="BC94" s="24">
        <v>2141</v>
      </c>
      <c r="BD94" s="24">
        <v>42792</v>
      </c>
      <c r="BE94" s="24">
        <v>2140</v>
      </c>
      <c r="BF94" s="24">
        <v>42463</v>
      </c>
      <c r="BG94" s="24">
        <v>2123</v>
      </c>
      <c r="BH94" s="45">
        <f t="shared" ref="BH94:BH133" si="16">BF93*EXP(0.05)</f>
        <v>42462.942124820365</v>
      </c>
      <c r="BI94" s="45">
        <f t="shared" ref="BI94:BI133" si="17">BH94*0.05</f>
        <v>2123.1471062410183</v>
      </c>
      <c r="BJ94" s="95">
        <v>43944</v>
      </c>
      <c r="BK94" s="94"/>
    </row>
    <row r="95" spans="1:63" x14ac:dyDescent="0.2">
      <c r="A95" s="11">
        <v>43945</v>
      </c>
      <c r="B95" s="47">
        <v>43888</v>
      </c>
      <c r="C95" s="85">
        <v>2390</v>
      </c>
      <c r="D95" s="45">
        <f>B94*EXP(0.034)</f>
        <v>43566.357789321046</v>
      </c>
      <c r="E95" s="45">
        <f>D95*0.055</f>
        <v>2396.1496784126575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4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7"/>
        <v>819455.70219492388</v>
      </c>
      <c r="Y95" s="65">
        <f t="shared" si="6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  <c r="AV95" s="24">
        <v>44913</v>
      </c>
      <c r="AW95" s="24">
        <v>2246</v>
      </c>
      <c r="AX95" s="24">
        <v>48592</v>
      </c>
      <c r="AY95" s="24">
        <v>2430</v>
      </c>
      <c r="AZ95" s="24">
        <v>45062</v>
      </c>
      <c r="BA95" s="24">
        <v>2253</v>
      </c>
      <c r="BB95" s="24">
        <v>45013</v>
      </c>
      <c r="BC95" s="24">
        <v>2251</v>
      </c>
      <c r="BD95" s="24">
        <v>44985</v>
      </c>
      <c r="BE95" s="24">
        <v>2249</v>
      </c>
      <c r="BF95" s="24">
        <v>44640</v>
      </c>
      <c r="BG95" s="24">
        <v>2232</v>
      </c>
      <c r="BH95" s="65">
        <f t="shared" si="16"/>
        <v>44640.124565415113</v>
      </c>
      <c r="BI95" s="65">
        <f t="shared" si="17"/>
        <v>2232.0062282707559</v>
      </c>
      <c r="BJ95" s="14">
        <v>44269</v>
      </c>
      <c r="BK95" s="14">
        <v>2435</v>
      </c>
    </row>
    <row r="96" spans="1:63" x14ac:dyDescent="0.2">
      <c r="A96" s="11">
        <v>43946</v>
      </c>
      <c r="B96" s="47">
        <v>45354</v>
      </c>
      <c r="C96" s="85">
        <v>2555</v>
      </c>
      <c r="D96" s="45">
        <f t="shared" ref="D96:D133" si="18">B95*EXP(0.034)</f>
        <v>45405.849220083641</v>
      </c>
      <c r="E96" s="45">
        <f t="shared" ref="E96:E133" si="19">D96*0.055</f>
        <v>2497.3217071046001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4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7"/>
        <v>1002588.7715824196</v>
      </c>
      <c r="Y96" s="65">
        <f t="shared" si="6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  <c r="AV96" s="24">
        <v>47216</v>
      </c>
      <c r="AW96" s="24">
        <v>2361</v>
      </c>
      <c r="AX96" s="24">
        <v>51596</v>
      </c>
      <c r="AY96" s="24">
        <v>2580</v>
      </c>
      <c r="AZ96" s="24">
        <v>47373</v>
      </c>
      <c r="BA96" s="24">
        <v>2369</v>
      </c>
      <c r="BB96" s="24">
        <v>47321</v>
      </c>
      <c r="BC96" s="24">
        <v>2366</v>
      </c>
      <c r="BD96" s="24">
        <v>47292</v>
      </c>
      <c r="BE96" s="24">
        <v>2365</v>
      </c>
      <c r="BF96" s="24">
        <v>46929</v>
      </c>
      <c r="BG96" s="24">
        <v>2346</v>
      </c>
      <c r="BH96" s="65">
        <f t="shared" si="16"/>
        <v>46928.741742225713</v>
      </c>
      <c r="BI96" s="65">
        <f t="shared" si="17"/>
        <v>2346.4370871112856</v>
      </c>
      <c r="BJ96" s="60">
        <v>46539</v>
      </c>
      <c r="BK96" s="60">
        <v>2560</v>
      </c>
    </row>
    <row r="97" spans="1:71" x14ac:dyDescent="0.2">
      <c r="A97" s="11">
        <v>43947</v>
      </c>
      <c r="B97" s="47">
        <v>46895</v>
      </c>
      <c r="C97" s="85">
        <v>2673</v>
      </c>
      <c r="D97" s="45">
        <f t="shared" si="18"/>
        <v>46922.550253547059</v>
      </c>
      <c r="E97" s="45">
        <f t="shared" si="19"/>
        <v>2580.7402639450884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4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7"/>
        <v>1226648.5008494006</v>
      </c>
      <c r="Y97" s="65">
        <f t="shared" si="6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  <c r="AV97" s="24">
        <v>49636</v>
      </c>
      <c r="AW97" s="24">
        <v>2482</v>
      </c>
      <c r="AX97" s="24">
        <v>54787</v>
      </c>
      <c r="AY97" s="24">
        <v>2739</v>
      </c>
      <c r="AZ97" s="24">
        <v>49802</v>
      </c>
      <c r="BA97" s="24">
        <v>2490</v>
      </c>
      <c r="BB97" s="24">
        <v>49747</v>
      </c>
      <c r="BC97" s="24">
        <v>2487</v>
      </c>
      <c r="BD97" s="24">
        <v>49717</v>
      </c>
      <c r="BE97" s="24">
        <v>2486</v>
      </c>
      <c r="BF97" s="24">
        <v>49335</v>
      </c>
      <c r="BG97" s="24">
        <v>2467</v>
      </c>
      <c r="BH97" s="65">
        <f t="shared" si="16"/>
        <v>49335.101281830437</v>
      </c>
      <c r="BI97" s="65">
        <f t="shared" si="17"/>
        <v>2466.7550640915219</v>
      </c>
      <c r="BJ97" s="60">
        <v>48925</v>
      </c>
      <c r="BK97" s="60">
        <v>2691</v>
      </c>
      <c r="BL97" s="95">
        <v>43947</v>
      </c>
      <c r="BM97" s="94"/>
    </row>
    <row r="98" spans="1:71" x14ac:dyDescent="0.2">
      <c r="A98" s="11">
        <v>43948</v>
      </c>
      <c r="B98" s="47">
        <v>48500</v>
      </c>
      <c r="C98" s="85">
        <v>2817</v>
      </c>
      <c r="D98" s="45">
        <f t="shared" si="18"/>
        <v>48516.845132515089</v>
      </c>
      <c r="E98" s="45">
        <f>D98*0.06</f>
        <v>2911.0107079509053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4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7"/>
        <v>1500781.6332698807</v>
      </c>
      <c r="Y98" s="65">
        <f t="shared" si="6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  <c r="AV98" s="24">
        <v>52181</v>
      </c>
      <c r="AW98" s="24">
        <v>2609</v>
      </c>
      <c r="AX98" s="24">
        <v>58175</v>
      </c>
      <c r="AY98" s="24">
        <v>2909</v>
      </c>
      <c r="AZ98" s="24">
        <v>52355</v>
      </c>
      <c r="BA98" s="24">
        <v>2618</v>
      </c>
      <c r="BB98" s="24">
        <v>52297</v>
      </c>
      <c r="BC98" s="24">
        <v>2615</v>
      </c>
      <c r="BD98" s="24">
        <v>52266</v>
      </c>
      <c r="BE98" s="24">
        <v>2613</v>
      </c>
      <c r="BF98" s="24">
        <v>51864</v>
      </c>
      <c r="BG98" s="24">
        <v>2593</v>
      </c>
      <c r="BH98" s="65">
        <f t="shared" si="16"/>
        <v>51864.459539711148</v>
      </c>
      <c r="BI98" s="65">
        <f t="shared" si="17"/>
        <v>2593.2229769855576</v>
      </c>
      <c r="BJ98" s="60">
        <v>51433</v>
      </c>
      <c r="BK98" s="60">
        <v>2829</v>
      </c>
      <c r="BL98" s="14">
        <v>48517</v>
      </c>
      <c r="BM98" s="14">
        <v>2911</v>
      </c>
      <c r="BN98" s="95">
        <v>43948</v>
      </c>
      <c r="BO98" s="94"/>
    </row>
    <row r="99" spans="1:71" x14ac:dyDescent="0.2">
      <c r="A99" s="11">
        <v>43949</v>
      </c>
      <c r="B99" s="47">
        <v>50026</v>
      </c>
      <c r="C99" s="85">
        <v>2958</v>
      </c>
      <c r="D99" s="45">
        <f t="shared" si="18"/>
        <v>50177.353426313719</v>
      </c>
      <c r="E99" s="45">
        <f t="shared" ref="E99:E133" si="20">D99*0.06</f>
        <v>3010.6412055788232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4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7"/>
        <v>1836176.9017546216</v>
      </c>
      <c r="Y99" s="65">
        <f t="shared" si="6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  <c r="AV99" s="24">
        <v>54857</v>
      </c>
      <c r="AW99" s="24">
        <v>2743</v>
      </c>
      <c r="AX99" s="24">
        <v>61772</v>
      </c>
      <c r="AY99" s="24">
        <v>3089</v>
      </c>
      <c r="AZ99" s="24">
        <v>55039</v>
      </c>
      <c r="BA99" s="24">
        <v>2752</v>
      </c>
      <c r="BB99" s="24">
        <v>54979</v>
      </c>
      <c r="BC99" s="24">
        <v>2749</v>
      </c>
      <c r="BD99" s="24">
        <v>54945</v>
      </c>
      <c r="BE99" s="24">
        <v>2747</v>
      </c>
      <c r="BF99" s="24">
        <v>54523</v>
      </c>
      <c r="BG99" s="24">
        <v>2726</v>
      </c>
      <c r="BH99" s="65">
        <f t="shared" si="16"/>
        <v>54523.124142446111</v>
      </c>
      <c r="BI99" s="65">
        <f t="shared" si="17"/>
        <v>2726.1562071223057</v>
      </c>
      <c r="BJ99" s="60">
        <v>54070</v>
      </c>
      <c r="BK99" s="60">
        <v>2974</v>
      </c>
      <c r="BL99" s="24">
        <v>50195</v>
      </c>
      <c r="BM99" s="24">
        <v>3012</v>
      </c>
      <c r="BN99" s="14">
        <v>50177</v>
      </c>
      <c r="BO99" s="14">
        <v>3011</v>
      </c>
      <c r="BP99" s="95">
        <v>43949</v>
      </c>
      <c r="BQ99" s="94"/>
    </row>
    <row r="100" spans="1:71" x14ac:dyDescent="0.2">
      <c r="A100" s="11">
        <v>43950</v>
      </c>
      <c r="B100" s="47">
        <v>51597</v>
      </c>
      <c r="C100" s="85">
        <v>3133</v>
      </c>
      <c r="D100" s="45">
        <f t="shared" si="18"/>
        <v>51756.12953618083</v>
      </c>
      <c r="E100" s="45">
        <f t="shared" si="20"/>
        <v>3105.3677721708495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4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7"/>
        <v>2246527.5046346509</v>
      </c>
      <c r="Y100" s="65">
        <f t="shared" si="6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  <c r="AV100" s="24">
        <v>57669</v>
      </c>
      <c r="AW100" s="24">
        <v>2883</v>
      </c>
      <c r="AX100" s="24">
        <v>65592</v>
      </c>
      <c r="AY100" s="24">
        <v>3280</v>
      </c>
      <c r="AZ100" s="24">
        <v>57861</v>
      </c>
      <c r="BA100" s="24">
        <v>2893</v>
      </c>
      <c r="BB100" s="24">
        <v>57798</v>
      </c>
      <c r="BC100" s="24">
        <v>2890</v>
      </c>
      <c r="BD100" s="24">
        <v>57763</v>
      </c>
      <c r="BE100" s="24">
        <v>2888</v>
      </c>
      <c r="BF100" s="24">
        <v>57319</v>
      </c>
      <c r="BG100" s="24">
        <v>2866</v>
      </c>
      <c r="BH100" s="65">
        <f t="shared" si="16"/>
        <v>57318.45398770996</v>
      </c>
      <c r="BI100" s="65">
        <f t="shared" si="17"/>
        <v>2865.9226993854982</v>
      </c>
      <c r="BJ100" s="60">
        <v>56843</v>
      </c>
      <c r="BK100" s="60">
        <v>3126</v>
      </c>
      <c r="BL100" s="24">
        <v>51931</v>
      </c>
      <c r="BM100" s="24">
        <v>3116</v>
      </c>
      <c r="BN100" s="24">
        <v>51913</v>
      </c>
      <c r="BO100" s="24">
        <v>3115</v>
      </c>
      <c r="BP100" s="14">
        <v>51756</v>
      </c>
      <c r="BQ100" s="14">
        <v>3105</v>
      </c>
      <c r="BR100" s="95">
        <v>43950</v>
      </c>
      <c r="BS100" s="94"/>
    </row>
    <row r="101" spans="1:71" x14ac:dyDescent="0.2">
      <c r="A101" s="11">
        <v>43951</v>
      </c>
      <c r="B101" s="49">
        <f t="shared" ref="B92:B131" si="21">D101</f>
        <v>53381.461953350699</v>
      </c>
      <c r="D101" s="45">
        <f t="shared" si="18"/>
        <v>53381.461953350699</v>
      </c>
      <c r="E101" s="45">
        <f t="shared" si="20"/>
        <v>3202.8877172010421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4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7"/>
        <v>2748584.1190320286</v>
      </c>
      <c r="Y101" s="65">
        <f t="shared" si="6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  <c r="AV101" s="24">
        <v>60626</v>
      </c>
      <c r="AW101" s="24">
        <v>3031</v>
      </c>
      <c r="AX101" s="24">
        <v>69648</v>
      </c>
      <c r="AY101" s="24">
        <v>3482</v>
      </c>
      <c r="AZ101" s="24">
        <v>60828</v>
      </c>
      <c r="BA101" s="24">
        <v>3041</v>
      </c>
      <c r="BB101" s="24">
        <v>60761</v>
      </c>
      <c r="BC101" s="24">
        <v>3038</v>
      </c>
      <c r="BD101" s="24">
        <v>60724</v>
      </c>
      <c r="BE101" s="24">
        <v>3036</v>
      </c>
      <c r="BF101" s="24">
        <v>60258</v>
      </c>
      <c r="BG101" s="24">
        <v>3013</v>
      </c>
      <c r="BH101" s="65">
        <f t="shared" si="16"/>
        <v>60257.807973177325</v>
      </c>
      <c r="BI101" s="65">
        <f t="shared" si="17"/>
        <v>3012.8903986588666</v>
      </c>
      <c r="BJ101" s="60">
        <v>59757</v>
      </c>
      <c r="BK101" s="60">
        <v>3287</v>
      </c>
      <c r="BL101" s="24">
        <v>53727</v>
      </c>
      <c r="BM101" s="24">
        <v>3224</v>
      </c>
      <c r="BN101" s="24">
        <v>53708</v>
      </c>
      <c r="BO101" s="24">
        <v>3222</v>
      </c>
      <c r="BP101" s="60">
        <v>53546</v>
      </c>
      <c r="BQ101" s="60">
        <v>3213</v>
      </c>
      <c r="BR101" s="14">
        <v>53381</v>
      </c>
      <c r="BS101" s="14">
        <v>3203</v>
      </c>
    </row>
    <row r="102" spans="1:71" x14ac:dyDescent="0.2">
      <c r="A102" s="11">
        <v>43952</v>
      </c>
      <c r="B102" s="49">
        <f t="shared" si="21"/>
        <v>55227.638821579319</v>
      </c>
      <c r="D102" s="45">
        <f t="shared" si="18"/>
        <v>55227.638821579319</v>
      </c>
      <c r="E102" s="45">
        <f t="shared" si="20"/>
        <v>3313.6583292947589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4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7"/>
        <v>3362840.050168762</v>
      </c>
      <c r="Y102" s="65">
        <f t="shared" si="6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  <c r="AV102" s="24">
        <v>63734</v>
      </c>
      <c r="AW102" s="24">
        <v>3187</v>
      </c>
      <c r="AX102" s="24">
        <v>73955</v>
      </c>
      <c r="AY102" s="24">
        <v>3698</v>
      </c>
      <c r="AZ102" s="24">
        <v>63946</v>
      </c>
      <c r="BA102" s="24">
        <v>3197</v>
      </c>
      <c r="BB102" s="24">
        <v>63876</v>
      </c>
      <c r="BC102" s="24">
        <v>3194</v>
      </c>
      <c r="BD102" s="24">
        <v>63837</v>
      </c>
      <c r="BE102" s="24">
        <v>3192</v>
      </c>
      <c r="BF102" s="24">
        <v>63347</v>
      </c>
      <c r="BG102" s="24">
        <v>3167</v>
      </c>
      <c r="BH102" s="65">
        <f t="shared" si="16"/>
        <v>63347.493725426459</v>
      </c>
      <c r="BI102" s="65">
        <f t="shared" si="17"/>
        <v>3167.3746862713233</v>
      </c>
      <c r="BJ102" s="60">
        <v>62821</v>
      </c>
      <c r="BK102" s="60">
        <v>3455</v>
      </c>
      <c r="BL102" s="24">
        <v>55585</v>
      </c>
      <c r="BM102" s="24">
        <v>3335</v>
      </c>
      <c r="BN102" s="24">
        <v>55566</v>
      </c>
      <c r="BO102" s="24">
        <v>3334</v>
      </c>
      <c r="BP102" s="60">
        <v>55398</v>
      </c>
      <c r="BQ102" s="60">
        <v>3324</v>
      </c>
      <c r="BR102" s="24">
        <v>55228</v>
      </c>
      <c r="BS102" s="24">
        <v>3314</v>
      </c>
    </row>
    <row r="103" spans="1:71" x14ac:dyDescent="0.2">
      <c r="A103" s="11">
        <v>43953</v>
      </c>
      <c r="B103" s="49">
        <f t="shared" si="21"/>
        <v>57137.664990746176</v>
      </c>
      <c r="D103" s="45">
        <f t="shared" si="18"/>
        <v>57137.664990746176</v>
      </c>
      <c r="E103" s="45">
        <f t="shared" si="20"/>
        <v>3428.2598994447703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4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7"/>
        <v>4114369.3157893191</v>
      </c>
      <c r="Y103" s="65">
        <f t="shared" si="6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  <c r="AV103" s="24">
        <v>67002</v>
      </c>
      <c r="AW103" s="24">
        <v>3350</v>
      </c>
      <c r="AX103" s="24">
        <v>78528</v>
      </c>
      <c r="AY103" s="24">
        <v>3926</v>
      </c>
      <c r="AZ103" s="24">
        <v>67225</v>
      </c>
      <c r="BA103" s="24">
        <v>3361</v>
      </c>
      <c r="BB103" s="24">
        <v>67151</v>
      </c>
      <c r="BC103" s="24">
        <v>3358</v>
      </c>
      <c r="BD103" s="24">
        <v>67110</v>
      </c>
      <c r="BE103" s="24">
        <v>3356</v>
      </c>
      <c r="BF103" s="24">
        <v>66595</v>
      </c>
      <c r="BG103" s="24">
        <v>3330</v>
      </c>
      <c r="BH103" s="65">
        <f t="shared" si="16"/>
        <v>66594.870142132</v>
      </c>
      <c r="BI103" s="65">
        <f t="shared" si="17"/>
        <v>3329.7435071066002</v>
      </c>
      <c r="BJ103" s="60">
        <v>66042</v>
      </c>
      <c r="BK103" s="60">
        <v>3632</v>
      </c>
      <c r="BL103" s="24">
        <v>57507</v>
      </c>
      <c r="BM103" s="24">
        <v>3450</v>
      </c>
      <c r="BN103" s="24">
        <v>57487</v>
      </c>
      <c r="BO103" s="24">
        <v>3449</v>
      </c>
      <c r="BP103" s="60">
        <v>57314</v>
      </c>
      <c r="BQ103" s="60">
        <v>3439</v>
      </c>
      <c r="BR103" s="24">
        <v>57138</v>
      </c>
      <c r="BS103" s="24">
        <v>3428</v>
      </c>
    </row>
    <row r="104" spans="1:71" x14ac:dyDescent="0.2">
      <c r="A104" s="11">
        <v>43954</v>
      </c>
      <c r="B104" s="49">
        <f t="shared" si="21"/>
        <v>59113.748663814084</v>
      </c>
      <c r="D104" s="45">
        <f t="shared" si="18"/>
        <v>59113.748663814084</v>
      </c>
      <c r="E104" s="45">
        <f t="shared" si="20"/>
        <v>3546.8249198288449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4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7"/>
        <v>5033853.1466430901</v>
      </c>
      <c r="Y104" s="65">
        <f t="shared" si="6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  <c r="AV104" s="24">
        <v>70437</v>
      </c>
      <c r="AW104" s="24">
        <v>3522</v>
      </c>
      <c r="AX104" s="24">
        <v>83384</v>
      </c>
      <c r="AY104" s="24">
        <v>4169</v>
      </c>
      <c r="AZ104" s="24">
        <v>70672</v>
      </c>
      <c r="BA104" s="24">
        <v>3534</v>
      </c>
      <c r="BB104" s="24">
        <v>70594</v>
      </c>
      <c r="BC104" s="24">
        <v>3530</v>
      </c>
      <c r="BD104" s="24">
        <v>70551</v>
      </c>
      <c r="BE104" s="24">
        <v>3528</v>
      </c>
      <c r="BF104" s="24">
        <v>70009</v>
      </c>
      <c r="BG104" s="24">
        <v>3500</v>
      </c>
      <c r="BH104" s="65">
        <f t="shared" si="16"/>
        <v>70009.398663161322</v>
      </c>
      <c r="BI104" s="65">
        <f t="shared" si="17"/>
        <v>3500.4699331580664</v>
      </c>
      <c r="BJ104" s="60">
        <v>69428</v>
      </c>
      <c r="BK104" s="60">
        <v>3819</v>
      </c>
      <c r="BL104" s="24">
        <v>59496</v>
      </c>
      <c r="BM104" s="24">
        <v>3570</v>
      </c>
      <c r="BN104" s="24">
        <v>59475</v>
      </c>
      <c r="BO104" s="24">
        <v>3569</v>
      </c>
      <c r="BP104" s="60">
        <v>59296</v>
      </c>
      <c r="BQ104" s="60">
        <v>3558</v>
      </c>
      <c r="BR104" s="24">
        <v>59114</v>
      </c>
      <c r="BS104" s="24">
        <v>3547</v>
      </c>
    </row>
    <row r="105" spans="1:71" x14ac:dyDescent="0.2">
      <c r="A105" s="11">
        <v>43955</v>
      </c>
      <c r="B105" s="49">
        <f t="shared" si="21"/>
        <v>61158.174413576897</v>
      </c>
      <c r="D105" s="45">
        <f t="shared" si="18"/>
        <v>61158.174413576897</v>
      </c>
      <c r="E105" s="45">
        <f t="shared" si="20"/>
        <v>3669.4904648146135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4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7"/>
        <v>6158823.0430877041</v>
      </c>
      <c r="Y105" s="65">
        <f t="shared" si="6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  <c r="AV105" s="24">
        <v>74049</v>
      </c>
      <c r="AW105" s="24">
        <v>3702</v>
      </c>
      <c r="AX105" s="24">
        <v>88540</v>
      </c>
      <c r="AY105" s="24">
        <v>4427</v>
      </c>
      <c r="AZ105" s="24">
        <v>74295</v>
      </c>
      <c r="BA105" s="24">
        <v>3715</v>
      </c>
      <c r="BB105" s="24">
        <v>74214</v>
      </c>
      <c r="BC105" s="24">
        <v>3711</v>
      </c>
      <c r="BD105" s="24">
        <v>74169</v>
      </c>
      <c r="BE105" s="24">
        <v>3708</v>
      </c>
      <c r="BF105" s="24">
        <v>73599</v>
      </c>
      <c r="BG105" s="24">
        <v>3680</v>
      </c>
      <c r="BH105" s="65">
        <f t="shared" si="16"/>
        <v>73598.438186189072</v>
      </c>
      <c r="BI105" s="65">
        <f t="shared" si="17"/>
        <v>3679.9219093094539</v>
      </c>
      <c r="BJ105" s="60">
        <v>72987</v>
      </c>
      <c r="BK105" s="60">
        <v>4014</v>
      </c>
      <c r="BL105" s="24">
        <v>61554</v>
      </c>
      <c r="BM105" s="24">
        <v>3693</v>
      </c>
      <c r="BN105" s="24">
        <v>61532</v>
      </c>
      <c r="BO105" s="24">
        <v>3692</v>
      </c>
      <c r="BP105" s="60">
        <v>61347</v>
      </c>
      <c r="BQ105" s="60">
        <v>3681</v>
      </c>
      <c r="BR105" s="24">
        <v>61158</v>
      </c>
      <c r="BS105" s="24">
        <v>3669</v>
      </c>
    </row>
    <row r="106" spans="1:71" x14ac:dyDescent="0.2">
      <c r="A106" s="11">
        <v>43956</v>
      </c>
      <c r="B106" s="49">
        <f t="shared" si="21"/>
        <v>63273.305823880095</v>
      </c>
      <c r="D106" s="45">
        <f t="shared" si="18"/>
        <v>63273.305823880095</v>
      </c>
      <c r="E106" s="45">
        <f t="shared" si="20"/>
        <v>3796.3983494328054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4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7"/>
        <v>7535202.3610340916</v>
      </c>
      <c r="Y106" s="65">
        <f t="shared" si="6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  <c r="AV106" s="24">
        <v>77845</v>
      </c>
      <c r="AW106" s="24">
        <v>3892</v>
      </c>
      <c r="AX106" s="24">
        <v>94015</v>
      </c>
      <c r="AY106" s="24">
        <v>4701</v>
      </c>
      <c r="AZ106" s="24">
        <v>78104</v>
      </c>
      <c r="BA106" s="24">
        <v>3905</v>
      </c>
      <c r="BB106" s="24">
        <v>78019</v>
      </c>
      <c r="BC106" s="24">
        <v>3901</v>
      </c>
      <c r="BD106" s="24">
        <v>77971</v>
      </c>
      <c r="BE106" s="24">
        <v>3899</v>
      </c>
      <c r="BF106" s="24">
        <v>77372</v>
      </c>
      <c r="BG106" s="24">
        <v>3869</v>
      </c>
      <c r="BH106" s="65">
        <f t="shared" si="16"/>
        <v>77372.501422179004</v>
      </c>
      <c r="BI106" s="65">
        <f t="shared" si="17"/>
        <v>3868.6250711089506</v>
      </c>
      <c r="BJ106" s="60">
        <v>76729</v>
      </c>
      <c r="BK106" s="60">
        <v>4220</v>
      </c>
      <c r="BL106" s="24">
        <v>63683</v>
      </c>
      <c r="BM106" s="24">
        <v>3821</v>
      </c>
      <c r="BN106" s="24">
        <v>63660</v>
      </c>
      <c r="BO106" s="24">
        <v>3820</v>
      </c>
      <c r="BP106" s="60">
        <v>63468</v>
      </c>
      <c r="BQ106" s="60">
        <v>3808</v>
      </c>
      <c r="BR106" s="24">
        <v>63273</v>
      </c>
      <c r="BS106" s="24">
        <v>3796</v>
      </c>
    </row>
    <row r="107" spans="1:71" x14ac:dyDescent="0.2">
      <c r="A107" s="11">
        <v>43957</v>
      </c>
      <c r="B107" s="49">
        <f t="shared" si="21"/>
        <v>65461.588222186918</v>
      </c>
      <c r="D107" s="45">
        <f t="shared" si="18"/>
        <v>65461.588222186918</v>
      </c>
      <c r="E107" s="45">
        <f t="shared" si="20"/>
        <v>3927.695293331215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4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7"/>
        <v>9219175.7907750886</v>
      </c>
      <c r="Y107" s="65">
        <f t="shared" si="6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  <c r="AV107" s="24">
        <v>81837</v>
      </c>
      <c r="AW107" s="24">
        <v>4092</v>
      </c>
      <c r="AX107" s="24">
        <v>99828</v>
      </c>
      <c r="AY107" s="24">
        <v>4991</v>
      </c>
      <c r="AZ107" s="24">
        <v>82109</v>
      </c>
      <c r="BA107" s="24">
        <v>4105</v>
      </c>
      <c r="BB107" s="24">
        <v>82019</v>
      </c>
      <c r="BC107" s="24">
        <v>4101</v>
      </c>
      <c r="BD107" s="24">
        <v>81969</v>
      </c>
      <c r="BE107" s="24">
        <v>4098</v>
      </c>
      <c r="BF107" s="24">
        <v>81339</v>
      </c>
      <c r="BG107" s="24">
        <v>4067</v>
      </c>
      <c r="BH107" s="65">
        <f t="shared" si="16"/>
        <v>81338.947268805743</v>
      </c>
      <c r="BI107" s="65">
        <f t="shared" si="17"/>
        <v>4066.9473634402875</v>
      </c>
      <c r="BJ107" s="60">
        <v>80663</v>
      </c>
      <c r="BK107" s="60">
        <v>4436</v>
      </c>
      <c r="BL107" s="24">
        <v>65885</v>
      </c>
      <c r="BM107" s="24">
        <v>3953</v>
      </c>
      <c r="BN107" s="24">
        <v>65862</v>
      </c>
      <c r="BO107" s="24">
        <v>3952</v>
      </c>
      <c r="BP107" s="60">
        <v>65663</v>
      </c>
      <c r="BQ107" s="60">
        <v>3940</v>
      </c>
      <c r="BR107" s="24">
        <v>65462</v>
      </c>
      <c r="BS107" s="24">
        <v>3928</v>
      </c>
    </row>
    <row r="108" spans="1:71" x14ac:dyDescent="0.2">
      <c r="A108" s="11">
        <v>43958</v>
      </c>
      <c r="B108" s="49">
        <f t="shared" si="21"/>
        <v>67725.551506649252</v>
      </c>
      <c r="D108" s="45">
        <f t="shared" si="18"/>
        <v>67725.551506649252</v>
      </c>
      <c r="E108" s="45">
        <f t="shared" si="20"/>
        <v>4063.5330903989548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4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7"/>
        <v>11279485.830651218</v>
      </c>
      <c r="Y108" s="65">
        <f t="shared" si="6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  <c r="AV108" s="24">
        <v>86032</v>
      </c>
      <c r="AW108" s="24">
        <v>4302</v>
      </c>
      <c r="AX108" s="24">
        <v>106001</v>
      </c>
      <c r="AY108" s="24">
        <v>5300</v>
      </c>
      <c r="AZ108" s="24">
        <v>86319</v>
      </c>
      <c r="BA108" s="24">
        <v>4316</v>
      </c>
      <c r="BB108" s="24">
        <v>86224</v>
      </c>
      <c r="BC108" s="24">
        <v>4311</v>
      </c>
      <c r="BD108" s="24">
        <v>86172</v>
      </c>
      <c r="BE108" s="24">
        <v>4309</v>
      </c>
      <c r="BF108" s="24">
        <v>85510</v>
      </c>
      <c r="BG108" s="24">
        <v>4275</v>
      </c>
      <c r="BH108" s="65">
        <f t="shared" si="16"/>
        <v>85509.339708129424</v>
      </c>
      <c r="BI108" s="65">
        <f t="shared" si="17"/>
        <v>4275.4669854064714</v>
      </c>
      <c r="BJ108" s="60">
        <v>84799</v>
      </c>
      <c r="BK108" s="60">
        <v>4664</v>
      </c>
      <c r="BL108" s="24">
        <v>68164</v>
      </c>
      <c r="BM108" s="24">
        <v>4090</v>
      </c>
      <c r="BN108" s="24">
        <v>68140</v>
      </c>
      <c r="BO108" s="24">
        <v>4088</v>
      </c>
      <c r="BP108" s="60">
        <v>67934</v>
      </c>
      <c r="BQ108" s="60">
        <v>4076</v>
      </c>
      <c r="BR108" s="24">
        <v>67726</v>
      </c>
      <c r="BS108" s="24">
        <v>4064</v>
      </c>
    </row>
    <row r="109" spans="1:71" x14ac:dyDescent="0.2">
      <c r="A109" s="11">
        <v>43959</v>
      </c>
      <c r="B109" s="49">
        <f t="shared" si="21"/>
        <v>70067.813070951612</v>
      </c>
      <c r="D109" s="45">
        <f t="shared" si="18"/>
        <v>70067.813070951612</v>
      </c>
      <c r="E109" s="45">
        <f t="shared" si="20"/>
        <v>4204.0687842570969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4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7"/>
        <v>13800235.78181269</v>
      </c>
      <c r="Y109" s="65">
        <f t="shared" si="6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  <c r="AV109" s="24">
        <v>90443</v>
      </c>
      <c r="AW109" s="24">
        <v>4522</v>
      </c>
      <c r="AX109" s="24">
        <v>112556</v>
      </c>
      <c r="AY109" s="24">
        <v>5628</v>
      </c>
      <c r="AZ109" s="24">
        <v>90744</v>
      </c>
      <c r="BA109" s="24">
        <v>4537</v>
      </c>
      <c r="BB109" s="24">
        <v>90645</v>
      </c>
      <c r="BC109" s="24">
        <v>4532</v>
      </c>
      <c r="BD109" s="24">
        <v>90590</v>
      </c>
      <c r="BE109" s="24">
        <v>4529</v>
      </c>
      <c r="BF109" s="24">
        <v>89894</v>
      </c>
      <c r="BG109" s="24">
        <v>4495</v>
      </c>
      <c r="BH109" s="65">
        <f t="shared" si="16"/>
        <v>89894.191451113817</v>
      </c>
      <c r="BI109" s="65">
        <f t="shared" si="17"/>
        <v>4494.709572555691</v>
      </c>
      <c r="BJ109" s="60">
        <v>89147</v>
      </c>
      <c r="BK109" s="60">
        <v>4903</v>
      </c>
      <c r="BL109" s="24">
        <v>70521</v>
      </c>
      <c r="BM109" s="24">
        <v>4231</v>
      </c>
      <c r="BN109" s="24">
        <v>70497</v>
      </c>
      <c r="BO109" s="24">
        <v>4230</v>
      </c>
      <c r="BP109" s="60">
        <v>70284</v>
      </c>
      <c r="BQ109" s="60">
        <v>4217</v>
      </c>
      <c r="BR109" s="24">
        <v>70068</v>
      </c>
      <c r="BS109" s="24">
        <v>4204</v>
      </c>
    </row>
    <row r="110" spans="1:71" x14ac:dyDescent="0.2">
      <c r="A110" s="11">
        <v>43960</v>
      </c>
      <c r="B110" s="49">
        <f t="shared" si="21"/>
        <v>72491.080830309758</v>
      </c>
      <c r="D110" s="45">
        <f t="shared" si="18"/>
        <v>72491.080830309758</v>
      </c>
      <c r="E110" s="45">
        <f t="shared" si="20"/>
        <v>4349.4648498185852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4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7"/>
        <v>16884325.282611251</v>
      </c>
      <c r="Y110" s="65">
        <f t="shared" si="6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  <c r="AV110" s="24">
        <v>95081</v>
      </c>
      <c r="AW110" s="24">
        <v>4754</v>
      </c>
      <c r="AX110" s="24">
        <v>119516</v>
      </c>
      <c r="AY110" s="24">
        <v>5976</v>
      </c>
      <c r="AZ110" s="24">
        <v>95397</v>
      </c>
      <c r="BA110" s="24">
        <v>4770</v>
      </c>
      <c r="BB110" s="24">
        <v>95292</v>
      </c>
      <c r="BC110" s="24">
        <v>4765</v>
      </c>
      <c r="BD110" s="24">
        <v>95234</v>
      </c>
      <c r="BE110" s="24">
        <v>4762</v>
      </c>
      <c r="BF110" s="24">
        <v>94503</v>
      </c>
      <c r="BG110" s="24">
        <v>4725</v>
      </c>
      <c r="BH110" s="65">
        <f t="shared" si="16"/>
        <v>94502.963937626308</v>
      </c>
      <c r="BI110" s="65">
        <f t="shared" si="17"/>
        <v>4725.1481968813159</v>
      </c>
      <c r="BJ110" s="60">
        <v>93718</v>
      </c>
      <c r="BK110" s="60">
        <v>5154</v>
      </c>
      <c r="BL110" s="24">
        <v>72960</v>
      </c>
      <c r="BM110" s="24">
        <v>4378</v>
      </c>
      <c r="BN110" s="24">
        <v>72935</v>
      </c>
      <c r="BO110" s="24">
        <v>4376</v>
      </c>
      <c r="BP110" s="60">
        <v>72715</v>
      </c>
      <c r="BQ110" s="60">
        <v>4363</v>
      </c>
      <c r="BR110" s="24">
        <v>72491</v>
      </c>
      <c r="BS110" s="24">
        <v>4349</v>
      </c>
    </row>
    <row r="111" spans="1:71" x14ac:dyDescent="0.2">
      <c r="A111" s="11">
        <v>43961</v>
      </c>
      <c r="B111" s="49">
        <f t="shared" si="21"/>
        <v>74998.156352122227</v>
      </c>
      <c r="D111" s="45">
        <f t="shared" si="18"/>
        <v>74998.156352122227</v>
      </c>
      <c r="E111" s="45">
        <f t="shared" si="20"/>
        <v>4499.8893811273338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4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7"/>
        <v>20657649.295079097</v>
      </c>
      <c r="Y111" s="65">
        <f t="shared" si="6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  <c r="AV111" s="24">
        <v>99955</v>
      </c>
      <c r="AW111" s="24">
        <v>4998</v>
      </c>
      <c r="AX111" s="24">
        <v>126907</v>
      </c>
      <c r="AY111" s="24">
        <v>6345</v>
      </c>
      <c r="AZ111" s="24">
        <v>100288</v>
      </c>
      <c r="BA111" s="24">
        <v>5014</v>
      </c>
      <c r="BB111" s="24">
        <v>100178</v>
      </c>
      <c r="BC111" s="24">
        <v>5009</v>
      </c>
      <c r="BD111" s="24">
        <v>100117</v>
      </c>
      <c r="BE111" s="24">
        <v>5006</v>
      </c>
      <c r="BF111" s="24">
        <v>99348</v>
      </c>
      <c r="BG111" s="24">
        <v>4967</v>
      </c>
      <c r="BH111" s="65">
        <f t="shared" si="16"/>
        <v>99348.272420823414</v>
      </c>
      <c r="BI111" s="65">
        <f t="shared" si="17"/>
        <v>4967.4136210411707</v>
      </c>
      <c r="BJ111" s="60">
        <v>98523</v>
      </c>
      <c r="BK111" s="60">
        <v>5419</v>
      </c>
      <c r="BL111" s="24">
        <v>75483</v>
      </c>
      <c r="BM111" s="24">
        <v>4529</v>
      </c>
      <c r="BN111" s="24">
        <v>75457</v>
      </c>
      <c r="BO111" s="24">
        <v>4527</v>
      </c>
      <c r="BP111" s="60">
        <v>75229</v>
      </c>
      <c r="BQ111" s="60">
        <v>4514</v>
      </c>
      <c r="BR111" s="24">
        <v>74998</v>
      </c>
      <c r="BS111" s="24">
        <v>4500</v>
      </c>
    </row>
    <row r="112" spans="1:71" x14ac:dyDescent="0.2">
      <c r="A112" s="11">
        <v>43962</v>
      </c>
      <c r="B112" s="49">
        <f t="shared" si="21"/>
        <v>77591.938094894271</v>
      </c>
      <c r="D112" s="45">
        <f t="shared" si="18"/>
        <v>77591.938094894271</v>
      </c>
      <c r="E112" s="45">
        <f t="shared" si="20"/>
        <v>4655.5162856936558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4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7"/>
        <v>25274240.395188481</v>
      </c>
      <c r="Y112" s="65">
        <f t="shared" si="6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  <c r="AV112" s="24">
        <v>105080</v>
      </c>
      <c r="AW112" s="24">
        <v>5254</v>
      </c>
      <c r="AX112" s="24">
        <v>134754</v>
      </c>
      <c r="AY112" s="24">
        <v>6738</v>
      </c>
      <c r="AZ112" s="24">
        <v>105430</v>
      </c>
      <c r="BA112" s="24">
        <v>5271</v>
      </c>
      <c r="BB112" s="24">
        <v>105314</v>
      </c>
      <c r="BC112" s="24">
        <v>5266</v>
      </c>
      <c r="BD112" s="24">
        <v>105250</v>
      </c>
      <c r="BE112" s="24">
        <v>5263</v>
      </c>
      <c r="BF112" s="24">
        <v>104442</v>
      </c>
      <c r="BG112" s="24">
        <v>5222</v>
      </c>
      <c r="BH112" s="65">
        <f t="shared" si="16"/>
        <v>104441.68088276524</v>
      </c>
      <c r="BI112" s="65">
        <f t="shared" si="17"/>
        <v>5222.0840441382625</v>
      </c>
      <c r="BJ112" s="60">
        <v>103574</v>
      </c>
      <c r="BK112" s="60">
        <v>5697</v>
      </c>
      <c r="BL112" s="24">
        <v>78094</v>
      </c>
      <c r="BM112" s="24">
        <v>4686</v>
      </c>
      <c r="BN112" s="24">
        <v>78067</v>
      </c>
      <c r="BO112" s="24">
        <v>4684</v>
      </c>
      <c r="BP112" s="60">
        <v>77831</v>
      </c>
      <c r="BQ112" s="60">
        <v>4670</v>
      </c>
      <c r="BR112" s="24">
        <v>77592</v>
      </c>
      <c r="BS112" s="24">
        <v>4656</v>
      </c>
    </row>
    <row r="113" spans="1:71" x14ac:dyDescent="0.2">
      <c r="A113" s="11">
        <v>43963</v>
      </c>
      <c r="B113" s="49">
        <f t="shared" si="21"/>
        <v>80275.424759178655</v>
      </c>
      <c r="D113" s="45">
        <f t="shared" si="18"/>
        <v>80275.424759178655</v>
      </c>
      <c r="E113" s="45">
        <f t="shared" si="20"/>
        <v>4816.5254855507192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4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7"/>
        <v>30922550.123837341</v>
      </c>
      <c r="Y113" s="65">
        <f t="shared" si="6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  <c r="AV113" s="24">
        <v>110468</v>
      </c>
      <c r="AW113" s="24">
        <v>5523</v>
      </c>
      <c r="AX113" s="24">
        <v>143087</v>
      </c>
      <c r="AY113" s="24">
        <v>7154</v>
      </c>
      <c r="AZ113" s="24">
        <v>110835</v>
      </c>
      <c r="BA113" s="24">
        <v>5542</v>
      </c>
      <c r="BB113" s="24">
        <v>110714</v>
      </c>
      <c r="BC113" s="24">
        <v>5536</v>
      </c>
      <c r="BD113" s="24">
        <v>110646</v>
      </c>
      <c r="BE113" s="24">
        <v>5532</v>
      </c>
      <c r="BF113" s="24">
        <v>109797</v>
      </c>
      <c r="BG113" s="24">
        <v>5490</v>
      </c>
      <c r="BH113" s="65">
        <f t="shared" si="16"/>
        <v>109796.8558477047</v>
      </c>
      <c r="BI113" s="65">
        <f t="shared" si="17"/>
        <v>5489.842792385236</v>
      </c>
      <c r="BJ113" s="60">
        <v>108884</v>
      </c>
      <c r="BK113" s="60">
        <v>5989</v>
      </c>
      <c r="BL113" s="24">
        <v>80795</v>
      </c>
      <c r="BM113" s="24">
        <v>4848</v>
      </c>
      <c r="BN113" s="24">
        <v>80767</v>
      </c>
      <c r="BO113" s="24">
        <v>4846</v>
      </c>
      <c r="BP113" s="60">
        <v>80523</v>
      </c>
      <c r="BQ113" s="60">
        <v>4831</v>
      </c>
      <c r="BR113" s="24">
        <v>80275</v>
      </c>
      <c r="BS113" s="24">
        <v>4817</v>
      </c>
    </row>
    <row r="114" spans="1:71" x14ac:dyDescent="0.2">
      <c r="A114" s="11">
        <v>43964</v>
      </c>
      <c r="B114" s="49">
        <f t="shared" si="21"/>
        <v>83051.71875440747</v>
      </c>
      <c r="D114" s="45">
        <f t="shared" si="18"/>
        <v>83051.71875440747</v>
      </c>
      <c r="E114" s="45">
        <f t="shared" si="20"/>
        <v>4983.103125264448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4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7"/>
        <v>37833149.575689174</v>
      </c>
      <c r="Y114" s="65">
        <f t="shared" si="6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  <c r="AV114" s="24">
        <v>116132</v>
      </c>
      <c r="AW114" s="24">
        <v>5807</v>
      </c>
      <c r="AX114" s="24">
        <v>151935</v>
      </c>
      <c r="AY114" s="24">
        <v>7597</v>
      </c>
      <c r="AZ114" s="24">
        <v>116518</v>
      </c>
      <c r="BA114" s="24">
        <v>5826</v>
      </c>
      <c r="BB114" s="24">
        <v>116390</v>
      </c>
      <c r="BC114" s="24">
        <v>5820</v>
      </c>
      <c r="BD114" s="24">
        <v>116319</v>
      </c>
      <c r="BE114" s="24">
        <v>5816</v>
      </c>
      <c r="BF114" s="24">
        <v>115426</v>
      </c>
      <c r="BG114" s="24">
        <v>5771</v>
      </c>
      <c r="BH114" s="65">
        <f t="shared" si="16"/>
        <v>115426.41256879832</v>
      </c>
      <c r="BI114" s="65">
        <f t="shared" si="17"/>
        <v>5771.3206284399166</v>
      </c>
      <c r="BJ114" s="60">
        <v>114467</v>
      </c>
      <c r="BK114" s="60">
        <v>6296</v>
      </c>
      <c r="BL114" s="24">
        <v>83589</v>
      </c>
      <c r="BM114" s="24">
        <v>5015</v>
      </c>
      <c r="BN114" s="24">
        <v>83560</v>
      </c>
      <c r="BO114" s="24">
        <v>5014</v>
      </c>
      <c r="BP114" s="60">
        <v>83308</v>
      </c>
      <c r="BQ114" s="60">
        <v>4998</v>
      </c>
      <c r="BR114" s="24">
        <v>83052</v>
      </c>
      <c r="BS114" s="24">
        <v>4983</v>
      </c>
    </row>
    <row r="115" spans="1:71" x14ac:dyDescent="0.2">
      <c r="A115" s="11">
        <v>43965</v>
      </c>
      <c r="B115" s="49">
        <f t="shared" si="21"/>
        <v>85924.029785622901</v>
      </c>
      <c r="D115" s="45">
        <f t="shared" si="18"/>
        <v>85924.029785622901</v>
      </c>
      <c r="E115" s="45">
        <f t="shared" si="20"/>
        <v>5155.4417871373735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4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7"/>
        <v>46288136.7438806</v>
      </c>
      <c r="Y115" s="65">
        <f t="shared" si="6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  <c r="AV115" s="24">
        <v>122086</v>
      </c>
      <c r="AW115" s="24">
        <v>6104</v>
      </c>
      <c r="AX115" s="24">
        <v>161330</v>
      </c>
      <c r="AY115" s="24">
        <v>8067</v>
      </c>
      <c r="AZ115" s="24">
        <v>122492</v>
      </c>
      <c r="BA115" s="24">
        <v>6125</v>
      </c>
      <c r="BB115" s="24">
        <v>122357</v>
      </c>
      <c r="BC115" s="24">
        <v>6118</v>
      </c>
      <c r="BD115" s="24">
        <v>122283</v>
      </c>
      <c r="BE115" s="24">
        <v>6114</v>
      </c>
      <c r="BF115" s="24">
        <v>121344</v>
      </c>
      <c r="BG115" s="24">
        <v>6067</v>
      </c>
      <c r="BH115" s="65">
        <f t="shared" si="16"/>
        <v>121344.01757029897</v>
      </c>
      <c r="BI115" s="65">
        <f t="shared" si="17"/>
        <v>6067.2008785149483</v>
      </c>
      <c r="BJ115" s="60">
        <v>120336</v>
      </c>
      <c r="BK115" s="60">
        <v>6618</v>
      </c>
      <c r="BL115" s="24">
        <v>86480</v>
      </c>
      <c r="BM115" s="24">
        <v>5189</v>
      </c>
      <c r="BN115" s="24">
        <v>86450</v>
      </c>
      <c r="BO115" s="24">
        <v>5187</v>
      </c>
      <c r="BP115" s="60">
        <v>86189</v>
      </c>
      <c r="BQ115" s="60">
        <v>5171</v>
      </c>
      <c r="BR115" s="24">
        <v>85924</v>
      </c>
      <c r="BS115" s="24">
        <v>5155</v>
      </c>
    </row>
    <row r="116" spans="1:71" x14ac:dyDescent="0.2">
      <c r="A116" s="11">
        <v>43966</v>
      </c>
      <c r="B116" s="49">
        <f t="shared" si="21"/>
        <v>88895.678564253758</v>
      </c>
      <c r="D116" s="45">
        <f t="shared" si="18"/>
        <v>88895.678564253758</v>
      </c>
      <c r="E116" s="45">
        <f t="shared" si="20"/>
        <v>5333.7407138552253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4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7"/>
        <v>56632651.922334753</v>
      </c>
      <c r="Y116" s="65">
        <f t="shared" si="6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  <c r="AV116" s="24">
        <v>128345</v>
      </c>
      <c r="AW116" s="24">
        <v>6417</v>
      </c>
      <c r="AX116" s="24">
        <v>171306</v>
      </c>
      <c r="AY116" s="24">
        <v>8565</v>
      </c>
      <c r="AZ116" s="24">
        <v>128772</v>
      </c>
      <c r="BA116" s="24">
        <v>6439</v>
      </c>
      <c r="BB116" s="24">
        <v>128631</v>
      </c>
      <c r="BC116" s="24">
        <v>6432</v>
      </c>
      <c r="BD116" s="24">
        <v>128553</v>
      </c>
      <c r="BE116" s="24">
        <v>6428</v>
      </c>
      <c r="BF116" s="24">
        <v>127566</v>
      </c>
      <c r="BG116" s="24">
        <v>6378</v>
      </c>
      <c r="BH116" s="65">
        <f t="shared" si="16"/>
        <v>127565.43991865226</v>
      </c>
      <c r="BI116" s="65">
        <f t="shared" si="17"/>
        <v>6378.2719959326132</v>
      </c>
      <c r="BJ116" s="60">
        <v>126505</v>
      </c>
      <c r="BK116" s="60">
        <v>6958</v>
      </c>
      <c r="BL116" s="24">
        <v>89471</v>
      </c>
      <c r="BM116" s="24">
        <v>5368</v>
      </c>
      <c r="BN116" s="24">
        <v>89440</v>
      </c>
      <c r="BO116" s="24">
        <v>5366</v>
      </c>
      <c r="BP116" s="60">
        <v>89170</v>
      </c>
      <c r="BQ116" s="60">
        <v>5350</v>
      </c>
      <c r="BR116" s="24">
        <v>88896</v>
      </c>
      <c r="BS116" s="24">
        <v>5334</v>
      </c>
    </row>
    <row r="117" spans="1:71" x14ac:dyDescent="0.2">
      <c r="A117" s="11">
        <v>43967</v>
      </c>
      <c r="B117" s="49">
        <f t="shared" si="21"/>
        <v>91970.100647227649</v>
      </c>
      <c r="D117" s="45">
        <f t="shared" si="18"/>
        <v>91970.100647227649</v>
      </c>
      <c r="E117" s="45">
        <f t="shared" si="20"/>
        <v>5518.2060388336586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4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7"/>
        <v>69288968.535387695</v>
      </c>
      <c r="Y117" s="65">
        <f t="shared" si="6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  <c r="AV117" s="24">
        <v>134926</v>
      </c>
      <c r="AW117" s="24">
        <v>6746</v>
      </c>
      <c r="AX117" s="24">
        <v>181899</v>
      </c>
      <c r="AY117" s="24">
        <v>9095</v>
      </c>
      <c r="AZ117" s="24">
        <v>135375</v>
      </c>
      <c r="BA117" s="24">
        <v>6769</v>
      </c>
      <c r="BB117" s="24">
        <v>135226</v>
      </c>
      <c r="BC117" s="24">
        <v>6761</v>
      </c>
      <c r="BD117" s="24">
        <v>135144</v>
      </c>
      <c r="BE117" s="24">
        <v>6757</v>
      </c>
      <c r="BF117" s="24">
        <v>134106</v>
      </c>
      <c r="BG117" s="24">
        <v>6705</v>
      </c>
      <c r="BH117" s="65">
        <f t="shared" si="16"/>
        <v>134106.4486803039</v>
      </c>
      <c r="BI117" s="65">
        <f t="shared" si="17"/>
        <v>6705.3224340151955</v>
      </c>
      <c r="BJ117" s="60">
        <v>132992</v>
      </c>
      <c r="BK117" s="60">
        <v>7315</v>
      </c>
      <c r="BL117" s="24">
        <v>92565</v>
      </c>
      <c r="BM117" s="24">
        <v>5554</v>
      </c>
      <c r="BN117" s="24">
        <v>92533</v>
      </c>
      <c r="BO117" s="24">
        <v>5552</v>
      </c>
      <c r="BP117" s="60">
        <v>92254</v>
      </c>
      <c r="BQ117" s="60">
        <v>5535</v>
      </c>
      <c r="BR117" s="24">
        <v>91970</v>
      </c>
      <c r="BS117" s="24">
        <v>5518</v>
      </c>
    </row>
    <row r="118" spans="1:71" x14ac:dyDescent="0.2">
      <c r="A118" s="11">
        <v>43968</v>
      </c>
      <c r="B118" s="49">
        <f t="shared" si="21"/>
        <v>95150.850408857441</v>
      </c>
      <c r="D118" s="45">
        <f t="shared" si="18"/>
        <v>95150.850408857441</v>
      </c>
      <c r="E118" s="45">
        <f t="shared" si="20"/>
        <v>5709.0510245314463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4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7"/>
        <v>84773729.536831245</v>
      </c>
      <c r="Y118" s="65">
        <f t="shared" si="6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  <c r="AV118" s="24">
        <v>141844</v>
      </c>
      <c r="AW118" s="24">
        <v>7092</v>
      </c>
      <c r="AX118" s="24">
        <v>193147</v>
      </c>
      <c r="AY118" s="24">
        <v>9657</v>
      </c>
      <c r="AZ118" s="24">
        <v>142316</v>
      </c>
      <c r="BA118" s="24">
        <v>7116</v>
      </c>
      <c r="BB118" s="24">
        <v>142159</v>
      </c>
      <c r="BC118" s="24">
        <v>7108</v>
      </c>
      <c r="BD118" s="24">
        <v>142073</v>
      </c>
      <c r="BE118" s="24">
        <v>7104</v>
      </c>
      <c r="BF118" s="24">
        <v>140982</v>
      </c>
      <c r="BG118" s="24">
        <v>7049</v>
      </c>
      <c r="BH118" s="65">
        <f t="shared" si="16"/>
        <v>140981.76165060309</v>
      </c>
      <c r="BI118" s="65">
        <f t="shared" si="17"/>
        <v>7049.0880825301547</v>
      </c>
      <c r="BJ118" s="60">
        <v>139810</v>
      </c>
      <c r="BK118" s="60">
        <v>7690</v>
      </c>
      <c r="BL118" s="24">
        <v>95766</v>
      </c>
      <c r="BM118" s="24">
        <v>5746</v>
      </c>
      <c r="BN118" s="24">
        <v>95733</v>
      </c>
      <c r="BO118" s="24">
        <v>5744</v>
      </c>
      <c r="BP118" s="60">
        <v>95444</v>
      </c>
      <c r="BQ118" s="60">
        <v>5727</v>
      </c>
      <c r="BR118" s="24">
        <v>95151</v>
      </c>
      <c r="BS118" s="24">
        <v>5709</v>
      </c>
    </row>
    <row r="119" spans="1:71" x14ac:dyDescent="0.2">
      <c r="A119" s="11">
        <v>43969</v>
      </c>
      <c r="B119" s="49">
        <f t="shared" si="21"/>
        <v>98441.605150093746</v>
      </c>
      <c r="D119" s="45">
        <f t="shared" si="18"/>
        <v>98441.605150093746</v>
      </c>
      <c r="E119" s="45">
        <f t="shared" si="20"/>
        <v>5906.4963090056244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4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7"/>
        <v>103719040.22078027</v>
      </c>
      <c r="Y119" s="65">
        <f t="shared" si="6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  <c r="AV119" s="24">
        <v>149116</v>
      </c>
      <c r="AW119" s="24">
        <v>7456</v>
      </c>
      <c r="AX119" s="24">
        <v>205091</v>
      </c>
      <c r="AY119" s="24">
        <v>10255</v>
      </c>
      <c r="AZ119" s="24">
        <v>149612</v>
      </c>
      <c r="BA119" s="24">
        <v>7481</v>
      </c>
      <c r="BB119" s="24">
        <v>149448</v>
      </c>
      <c r="BC119" s="24">
        <v>7472</v>
      </c>
      <c r="BD119" s="24">
        <v>149357</v>
      </c>
      <c r="BE119" s="24">
        <v>7468</v>
      </c>
      <c r="BF119" s="24">
        <v>148210</v>
      </c>
      <c r="BG119" s="24">
        <v>7411</v>
      </c>
      <c r="BH119" s="65">
        <f t="shared" si="16"/>
        <v>148210.30170928463</v>
      </c>
      <c r="BI119" s="65">
        <f t="shared" si="17"/>
        <v>7410.5150854642316</v>
      </c>
      <c r="BJ119" s="60">
        <v>146978</v>
      </c>
      <c r="BK119" s="60">
        <v>8084</v>
      </c>
      <c r="BL119" s="24">
        <v>99078</v>
      </c>
      <c r="BM119" s="24">
        <v>5945</v>
      </c>
      <c r="BN119" s="24">
        <v>99044</v>
      </c>
      <c r="BO119" s="24">
        <v>5943</v>
      </c>
      <c r="BP119" s="60">
        <v>98745</v>
      </c>
      <c r="BQ119" s="60">
        <v>5925</v>
      </c>
      <c r="BR119" s="24">
        <v>98442</v>
      </c>
      <c r="BS119" s="24">
        <v>5906</v>
      </c>
    </row>
    <row r="120" spans="1:71" x14ac:dyDescent="0.2">
      <c r="A120" s="11">
        <v>43970</v>
      </c>
      <c r="B120" s="49">
        <f t="shared" si="21"/>
        <v>101846.16934989441</v>
      </c>
      <c r="D120" s="45">
        <f t="shared" si="18"/>
        <v>101846.16934989441</v>
      </c>
      <c r="E120" s="45">
        <f t="shared" si="20"/>
        <v>6110.7701609936639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4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7"/>
        <v>126898265.31663425</v>
      </c>
      <c r="Y120" s="65">
        <f t="shared" si="6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  <c r="AV120" s="24">
        <v>156761</v>
      </c>
      <c r="AW120" s="24">
        <v>7838</v>
      </c>
      <c r="AX120" s="24">
        <v>217773</v>
      </c>
      <c r="AY120" s="24">
        <v>10889</v>
      </c>
      <c r="AZ120" s="24">
        <v>157283</v>
      </c>
      <c r="BA120" s="24">
        <v>7864</v>
      </c>
      <c r="BB120" s="24">
        <v>157110</v>
      </c>
      <c r="BC120" s="24">
        <v>7856</v>
      </c>
      <c r="BD120" s="24">
        <v>157015</v>
      </c>
      <c r="BE120" s="24">
        <v>7851</v>
      </c>
      <c r="BF120" s="24">
        <v>155809</v>
      </c>
      <c r="BG120" s="24">
        <v>7790</v>
      </c>
      <c r="BH120" s="65">
        <f t="shared" si="16"/>
        <v>155808.88919389053</v>
      </c>
      <c r="BI120" s="65">
        <f t="shared" si="17"/>
        <v>7790.4444596945268</v>
      </c>
      <c r="BJ120" s="60">
        <v>154514</v>
      </c>
      <c r="BK120" s="60">
        <v>8498</v>
      </c>
      <c r="BL120" s="24">
        <v>102505</v>
      </c>
      <c r="BM120" s="24">
        <v>6150</v>
      </c>
      <c r="BN120" s="24">
        <v>102469</v>
      </c>
      <c r="BO120" s="24">
        <v>6148</v>
      </c>
      <c r="BP120" s="60">
        <v>102160</v>
      </c>
      <c r="BQ120" s="60">
        <v>6130</v>
      </c>
      <c r="BR120" s="24">
        <v>101846</v>
      </c>
      <c r="BS120" s="24">
        <v>6111</v>
      </c>
    </row>
    <row r="121" spans="1:71" x14ac:dyDescent="0.2">
      <c r="A121" s="11">
        <v>43971</v>
      </c>
      <c r="B121" s="49">
        <f t="shared" si="21"/>
        <v>105368.4790636258</v>
      </c>
      <c r="D121" s="45">
        <f t="shared" si="18"/>
        <v>105368.4790636258</v>
      </c>
      <c r="E121" s="45">
        <f t="shared" si="20"/>
        <v>6322.1087438175473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4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7"/>
        <v>155257604.58437103</v>
      </c>
      <c r="Y121" s="65">
        <f t="shared" si="6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  <c r="AV121" s="24">
        <v>164799</v>
      </c>
      <c r="AW121" s="24">
        <v>8240</v>
      </c>
      <c r="AX121" s="24">
        <v>231239</v>
      </c>
      <c r="AY121" s="24">
        <v>11562</v>
      </c>
      <c r="AZ121" s="24">
        <v>165347</v>
      </c>
      <c r="BA121" s="24">
        <v>8267</v>
      </c>
      <c r="BB121" s="24">
        <v>165165</v>
      </c>
      <c r="BC121" s="24">
        <v>8258</v>
      </c>
      <c r="BD121" s="24">
        <v>165065</v>
      </c>
      <c r="BE121" s="24">
        <v>8253</v>
      </c>
      <c r="BF121" s="24">
        <v>163797</v>
      </c>
      <c r="BG121" s="24">
        <v>8190</v>
      </c>
      <c r="BH121" s="65">
        <f t="shared" si="16"/>
        <v>163797.49825525194</v>
      </c>
      <c r="BI121" s="65">
        <f t="shared" si="17"/>
        <v>8189.874912762597</v>
      </c>
      <c r="BJ121" s="60">
        <v>162436</v>
      </c>
      <c r="BK121" s="60">
        <v>8934</v>
      </c>
      <c r="BL121" s="24">
        <v>106050</v>
      </c>
      <c r="BM121" s="24">
        <v>6363</v>
      </c>
      <c r="BN121" s="24">
        <v>106013</v>
      </c>
      <c r="BO121" s="24">
        <v>6361</v>
      </c>
      <c r="BP121" s="60">
        <v>105693</v>
      </c>
      <c r="BQ121" s="60">
        <v>6342</v>
      </c>
      <c r="BR121" s="24">
        <v>105368</v>
      </c>
      <c r="BS121" s="24">
        <v>6322</v>
      </c>
    </row>
    <row r="122" spans="1:71" x14ac:dyDescent="0.2">
      <c r="A122" s="11">
        <v>43972</v>
      </c>
      <c r="B122" s="49">
        <f t="shared" si="21"/>
        <v>109012.60647358123</v>
      </c>
      <c r="D122" s="45">
        <f t="shared" si="18"/>
        <v>109012.60647358123</v>
      </c>
      <c r="E122" s="45">
        <f t="shared" si="20"/>
        <v>6540.7563884148731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4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7"/>
        <v>189954715.65987501</v>
      </c>
      <c r="Y122" s="65">
        <f t="shared" si="6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  <c r="AV122" s="24">
        <v>173248</v>
      </c>
      <c r="AW122" s="24">
        <v>8662</v>
      </c>
      <c r="AX122" s="24">
        <v>245538</v>
      </c>
      <c r="AY122" s="24">
        <v>12277</v>
      </c>
      <c r="AZ122" s="24">
        <v>173825</v>
      </c>
      <c r="BA122" s="24">
        <v>8691</v>
      </c>
      <c r="BB122" s="24">
        <v>173634</v>
      </c>
      <c r="BC122" s="24">
        <v>8682</v>
      </c>
      <c r="BD122" s="24">
        <v>173528</v>
      </c>
      <c r="BE122" s="24">
        <v>8676</v>
      </c>
      <c r="BF122" s="24">
        <v>172195</v>
      </c>
      <c r="BG122" s="24">
        <v>8610</v>
      </c>
      <c r="BH122" s="65">
        <f t="shared" si="16"/>
        <v>172195.05177310362</v>
      </c>
      <c r="BI122" s="65">
        <f t="shared" si="17"/>
        <v>8609.7525886551812</v>
      </c>
      <c r="BJ122" s="60">
        <v>170764</v>
      </c>
      <c r="BK122" s="60">
        <v>9392</v>
      </c>
      <c r="BL122" s="24">
        <v>109718</v>
      </c>
      <c r="BM122" s="24">
        <v>6583</v>
      </c>
      <c r="BN122" s="24">
        <v>109680</v>
      </c>
      <c r="BO122" s="24">
        <v>6581</v>
      </c>
      <c r="BP122" s="60">
        <v>109349</v>
      </c>
      <c r="BQ122" s="60">
        <v>6561</v>
      </c>
      <c r="BR122" s="24">
        <v>109013</v>
      </c>
      <c r="BS122" s="24">
        <v>6541</v>
      </c>
    </row>
    <row r="123" spans="1:71" x14ac:dyDescent="0.2">
      <c r="A123" s="11">
        <v>43973</v>
      </c>
      <c r="B123" s="49">
        <f t="shared" si="21"/>
        <v>112782.76459687711</v>
      </c>
      <c r="D123" s="45">
        <f t="shared" si="18"/>
        <v>112782.76459687711</v>
      </c>
      <c r="E123" s="45">
        <f t="shared" si="20"/>
        <v>6766.9658758126261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4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7"/>
        <v>232405967.33459589</v>
      </c>
      <c r="Y123" s="65">
        <f t="shared" si="6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  <c r="AV123" s="24">
        <v>182131</v>
      </c>
      <c r="AW123" s="24">
        <v>9107</v>
      </c>
      <c r="AX123" s="24">
        <v>260721</v>
      </c>
      <c r="AY123" s="24">
        <v>13036</v>
      </c>
      <c r="AZ123" s="24">
        <v>182737</v>
      </c>
      <c r="BA123" s="24">
        <v>9137</v>
      </c>
      <c r="BB123" s="24">
        <v>182536</v>
      </c>
      <c r="BC123" s="24">
        <v>9127</v>
      </c>
      <c r="BD123" s="24">
        <v>182425</v>
      </c>
      <c r="BE123" s="24">
        <v>9121</v>
      </c>
      <c r="BF123" s="24">
        <v>181024</v>
      </c>
      <c r="BG123" s="24">
        <v>9051</v>
      </c>
      <c r="BH123" s="65">
        <f t="shared" si="16"/>
        <v>181023.62644046947</v>
      </c>
      <c r="BI123" s="65">
        <f t="shared" si="17"/>
        <v>9051.1813220234744</v>
      </c>
      <c r="BJ123" s="60">
        <v>179520</v>
      </c>
      <c r="BK123" s="60">
        <v>9874</v>
      </c>
      <c r="BL123" s="24">
        <v>113512</v>
      </c>
      <c r="BM123" s="24">
        <v>6811</v>
      </c>
      <c r="BN123" s="24">
        <v>113473</v>
      </c>
      <c r="BO123" s="24">
        <v>6808</v>
      </c>
      <c r="BP123" s="60">
        <v>113131</v>
      </c>
      <c r="BQ123" s="60">
        <v>6788</v>
      </c>
      <c r="BR123" s="24">
        <v>112783</v>
      </c>
      <c r="BS123" s="24">
        <v>6767</v>
      </c>
    </row>
    <row r="124" spans="1:71" x14ac:dyDescent="0.2">
      <c r="A124" s="11">
        <v>43974</v>
      </c>
      <c r="B124" s="49">
        <f t="shared" si="21"/>
        <v>116683.31215617001</v>
      </c>
      <c r="D124" s="45">
        <f t="shared" si="18"/>
        <v>116683.31215617001</v>
      </c>
      <c r="E124" s="45">
        <f t="shared" si="20"/>
        <v>7000.9987293702006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4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7"/>
        <v>284344263.71025944</v>
      </c>
      <c r="Y124" s="65">
        <f t="shared" si="6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  <c r="AV124" s="24">
        <v>191469</v>
      </c>
      <c r="AW124" s="24">
        <v>9573</v>
      </c>
      <c r="AX124" s="24">
        <v>276843</v>
      </c>
      <c r="AY124" s="24">
        <v>13842</v>
      </c>
      <c r="AZ124" s="24">
        <v>192106</v>
      </c>
      <c r="BA124" s="24">
        <v>9605</v>
      </c>
      <c r="BB124" s="24">
        <v>191895</v>
      </c>
      <c r="BC124" s="24">
        <v>9595</v>
      </c>
      <c r="BD124" s="24">
        <v>191778</v>
      </c>
      <c r="BE124" s="24">
        <v>9589</v>
      </c>
      <c r="BF124" s="24">
        <v>190305</v>
      </c>
      <c r="BG124" s="24">
        <v>9515</v>
      </c>
      <c r="BH124" s="65">
        <f t="shared" si="16"/>
        <v>190305.2989503734</v>
      </c>
      <c r="BI124" s="65">
        <f t="shared" si="17"/>
        <v>9515.2649475186699</v>
      </c>
      <c r="BJ124" s="60">
        <v>188724</v>
      </c>
      <c r="BK124" s="60">
        <v>10380</v>
      </c>
      <c r="BL124" s="24">
        <v>117438</v>
      </c>
      <c r="BM124" s="24">
        <v>7046</v>
      </c>
      <c r="BN124" s="24">
        <v>117397</v>
      </c>
      <c r="BO124" s="24">
        <v>7044</v>
      </c>
      <c r="BP124" s="60">
        <v>117043</v>
      </c>
      <c r="BQ124" s="60">
        <v>7023</v>
      </c>
      <c r="BR124" s="24">
        <v>116683</v>
      </c>
      <c r="BS124" s="24">
        <v>7001</v>
      </c>
    </row>
    <row r="125" spans="1:71" x14ac:dyDescent="0.2">
      <c r="A125" s="11">
        <v>43975</v>
      </c>
      <c r="B125" s="49">
        <f t="shared" si="21"/>
        <v>120718.75861882538</v>
      </c>
      <c r="D125" s="45">
        <f t="shared" si="18"/>
        <v>120718.75861882538</v>
      </c>
      <c r="E125" s="45">
        <f t="shared" si="20"/>
        <v>7243.1255171295224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4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7"/>
        <v>347889778.52412724</v>
      </c>
      <c r="Y125" s="65">
        <f t="shared" si="6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  <c r="AV125" s="24">
        <v>201286</v>
      </c>
      <c r="AW125" s="24">
        <v>10064</v>
      </c>
      <c r="AX125" s="24">
        <v>293962</v>
      </c>
      <c r="AY125" s="24">
        <v>14698</v>
      </c>
      <c r="AZ125" s="24">
        <v>201955</v>
      </c>
      <c r="BA125" s="24">
        <v>10098</v>
      </c>
      <c r="BB125" s="24">
        <v>201733</v>
      </c>
      <c r="BC125" s="24">
        <v>10087</v>
      </c>
      <c r="BD125" s="24">
        <v>201611</v>
      </c>
      <c r="BE125" s="24">
        <v>10081</v>
      </c>
      <c r="BF125" s="24">
        <v>200063</v>
      </c>
      <c r="BG125" s="24">
        <v>10003</v>
      </c>
      <c r="BH125" s="65">
        <f t="shared" si="16"/>
        <v>200062.14599583927</v>
      </c>
      <c r="BI125" s="65">
        <f t="shared" si="17"/>
        <v>10003.107299791964</v>
      </c>
      <c r="BJ125" s="60">
        <v>198400</v>
      </c>
      <c r="BK125" s="60">
        <v>10912</v>
      </c>
      <c r="BL125" s="24">
        <v>121500</v>
      </c>
      <c r="BM125" s="24">
        <v>7290</v>
      </c>
      <c r="BN125" s="24">
        <v>121457</v>
      </c>
      <c r="BO125" s="24">
        <v>7287</v>
      </c>
      <c r="BP125" s="60">
        <v>121091</v>
      </c>
      <c r="BQ125" s="60">
        <v>7265</v>
      </c>
      <c r="BR125" s="24">
        <v>120719</v>
      </c>
      <c r="BS125" s="24">
        <v>7243</v>
      </c>
    </row>
    <row r="126" spans="1:71" x14ac:dyDescent="0.2">
      <c r="A126" s="11">
        <v>43976</v>
      </c>
      <c r="B126" s="49">
        <f t="shared" si="21"/>
        <v>124893.76941036405</v>
      </c>
      <c r="D126" s="45">
        <f t="shared" si="18"/>
        <v>124893.76941036405</v>
      </c>
      <c r="E126" s="45">
        <f t="shared" si="20"/>
        <v>7493.6261646218427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4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7"/>
        <v>425636502.96500289</v>
      </c>
      <c r="Y126" s="65">
        <f t="shared" si="6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  <c r="AV126" s="24">
        <v>211606</v>
      </c>
      <c r="AW126" s="24">
        <v>10580</v>
      </c>
      <c r="AX126" s="24">
        <v>312140</v>
      </c>
      <c r="AY126" s="24">
        <v>15607</v>
      </c>
      <c r="AZ126" s="24">
        <v>212310</v>
      </c>
      <c r="BA126" s="24">
        <v>10615</v>
      </c>
      <c r="BB126" s="24">
        <v>212076</v>
      </c>
      <c r="BC126" s="24">
        <v>10604</v>
      </c>
      <c r="BD126" s="24">
        <v>211948</v>
      </c>
      <c r="BE126" s="24">
        <v>10597</v>
      </c>
      <c r="BF126" s="24">
        <v>210320</v>
      </c>
      <c r="BG126" s="24">
        <v>10516</v>
      </c>
      <c r="BH126" s="65">
        <f t="shared" si="16"/>
        <v>210320.44935427653</v>
      </c>
      <c r="BI126" s="65">
        <f t="shared" si="17"/>
        <v>10516.022467713827</v>
      </c>
      <c r="BJ126" s="60">
        <v>208572</v>
      </c>
      <c r="BK126" s="60">
        <v>11471</v>
      </c>
      <c r="BL126" s="24">
        <v>125702</v>
      </c>
      <c r="BM126" s="24">
        <v>7542</v>
      </c>
      <c r="BN126" s="24">
        <v>125658</v>
      </c>
      <c r="BO126" s="24">
        <v>7539</v>
      </c>
      <c r="BP126" s="60">
        <v>125279</v>
      </c>
      <c r="BQ126" s="60">
        <v>7517</v>
      </c>
      <c r="BR126" s="24">
        <v>124894</v>
      </c>
      <c r="BS126" s="24">
        <v>7494</v>
      </c>
    </row>
    <row r="127" spans="1:71" x14ac:dyDescent="0.2">
      <c r="A127" s="11">
        <v>43977</v>
      </c>
      <c r="B127" s="49">
        <f t="shared" si="21"/>
        <v>129213.17130821374</v>
      </c>
      <c r="D127" s="45">
        <f t="shared" si="18"/>
        <v>129213.17130821374</v>
      </c>
      <c r="E127" s="45">
        <f t="shared" si="20"/>
        <v>7752.7902784928247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4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7"/>
        <v>520758135.49892473</v>
      </c>
      <c r="Y127" s="65">
        <f t="shared" si="6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  <c r="AV127" s="24">
        <v>222455</v>
      </c>
      <c r="AW127" s="24">
        <v>11123</v>
      </c>
      <c r="AX127" s="24">
        <v>331442</v>
      </c>
      <c r="AY127" s="24">
        <v>16572</v>
      </c>
      <c r="AZ127" s="24">
        <v>223195</v>
      </c>
      <c r="BA127" s="24">
        <v>11160</v>
      </c>
      <c r="BB127" s="24">
        <v>222950</v>
      </c>
      <c r="BC127" s="24">
        <v>11147</v>
      </c>
      <c r="BD127" s="24">
        <v>222815</v>
      </c>
      <c r="BE127" s="24">
        <v>11141</v>
      </c>
      <c r="BF127" s="24">
        <v>221103</v>
      </c>
      <c r="BG127" s="24">
        <v>11055</v>
      </c>
      <c r="BH127" s="65">
        <f t="shared" si="16"/>
        <v>221103.33698980539</v>
      </c>
      <c r="BI127" s="65">
        <f t="shared" si="17"/>
        <v>11055.16684949027</v>
      </c>
      <c r="BJ127" s="60">
        <v>219266</v>
      </c>
      <c r="BK127" s="60">
        <v>12060</v>
      </c>
      <c r="BL127" s="24">
        <v>130049</v>
      </c>
      <c r="BM127" s="24">
        <v>7803</v>
      </c>
      <c r="BN127" s="24">
        <v>130004</v>
      </c>
      <c r="BO127" s="24">
        <v>7800</v>
      </c>
      <c r="BP127" s="60">
        <v>129612</v>
      </c>
      <c r="BQ127" s="60">
        <v>7777</v>
      </c>
      <c r="BR127" s="24">
        <v>129213</v>
      </c>
      <c r="BS127" s="24">
        <v>7753</v>
      </c>
    </row>
    <row r="128" spans="1:71" x14ac:dyDescent="0.2">
      <c r="A128" s="11">
        <v>43978</v>
      </c>
      <c r="B128" s="49">
        <f t="shared" si="21"/>
        <v>133681.95802200126</v>
      </c>
      <c r="D128" s="45">
        <f t="shared" si="18"/>
        <v>133681.95802200126</v>
      </c>
      <c r="E128" s="45">
        <f t="shared" si="20"/>
        <v>8020.9174813200752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4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7"/>
        <v>637137636.26259589</v>
      </c>
      <c r="Y128" s="65">
        <f t="shared" si="6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  <c r="AV128" s="24">
        <v>233860</v>
      </c>
      <c r="AW128" s="24">
        <v>11693</v>
      </c>
      <c r="AX128" s="24">
        <v>351937</v>
      </c>
      <c r="AY128" s="24">
        <v>17597</v>
      </c>
      <c r="AZ128" s="24">
        <v>234639</v>
      </c>
      <c r="BA128" s="24">
        <v>11732</v>
      </c>
      <c r="BB128" s="24">
        <v>234381</v>
      </c>
      <c r="BC128" s="24">
        <v>11719</v>
      </c>
      <c r="BD128" s="24">
        <v>234239</v>
      </c>
      <c r="BE128" s="24">
        <v>11712</v>
      </c>
      <c r="BF128" s="24">
        <v>232440</v>
      </c>
      <c r="BG128" s="24">
        <v>11622</v>
      </c>
      <c r="BH128" s="65">
        <f t="shared" si="16"/>
        <v>232439.19322202806</v>
      </c>
      <c r="BI128" s="65">
        <f t="shared" si="17"/>
        <v>11621.959661101404</v>
      </c>
      <c r="BJ128" s="60">
        <v>230508</v>
      </c>
      <c r="BK128" s="60">
        <v>12678</v>
      </c>
      <c r="BL128" s="24">
        <v>134547</v>
      </c>
      <c r="BM128" s="24">
        <v>8073</v>
      </c>
      <c r="BN128" s="24">
        <v>134500</v>
      </c>
      <c r="BO128" s="24">
        <v>8070</v>
      </c>
      <c r="BP128" s="60">
        <v>134094</v>
      </c>
      <c r="BQ128" s="60">
        <v>8046</v>
      </c>
      <c r="BR128" s="24">
        <v>133682</v>
      </c>
      <c r="BS128" s="24">
        <v>8021</v>
      </c>
    </row>
    <row r="129" spans="1:71" x14ac:dyDescent="0.2">
      <c r="A129" s="11">
        <v>43979</v>
      </c>
      <c r="B129" s="49">
        <f t="shared" si="21"/>
        <v>138305.29596683694</v>
      </c>
      <c r="D129" s="45">
        <f t="shared" si="18"/>
        <v>138305.29596683694</v>
      </c>
      <c r="E129" s="45">
        <f t="shared" si="20"/>
        <v>8298.3177580102165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4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7"/>
        <v>779525735.13252151</v>
      </c>
      <c r="Y129" s="65">
        <f t="shared" si="6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  <c r="AV129" s="24">
        <v>245851</v>
      </c>
      <c r="AW129" s="24">
        <v>12293</v>
      </c>
      <c r="AX129" s="24">
        <v>373700</v>
      </c>
      <c r="AY129" s="24">
        <v>18685</v>
      </c>
      <c r="AZ129" s="24">
        <v>246669</v>
      </c>
      <c r="BA129" s="24">
        <v>12333</v>
      </c>
      <c r="BB129" s="24">
        <v>246398</v>
      </c>
      <c r="BC129" s="24">
        <v>12320</v>
      </c>
      <c r="BD129" s="24">
        <v>246248</v>
      </c>
      <c r="BE129" s="24">
        <v>12312</v>
      </c>
      <c r="BF129" s="24">
        <v>244357</v>
      </c>
      <c r="BG129" s="24">
        <v>12218</v>
      </c>
      <c r="BH129" s="65">
        <f t="shared" si="16"/>
        <v>244357.45364164305</v>
      </c>
      <c r="BI129" s="65">
        <f t="shared" si="17"/>
        <v>12217.872682082154</v>
      </c>
      <c r="BJ129" s="60">
        <v>242326</v>
      </c>
      <c r="BK129" s="60">
        <v>13328</v>
      </c>
      <c r="BL129" s="24">
        <v>139200</v>
      </c>
      <c r="BM129" s="24">
        <v>8352</v>
      </c>
      <c r="BN129" s="24">
        <v>139152</v>
      </c>
      <c r="BO129" s="24">
        <v>8349</v>
      </c>
      <c r="BP129" s="60">
        <v>138732</v>
      </c>
      <c r="BQ129" s="60">
        <v>8324</v>
      </c>
      <c r="BR129" s="24">
        <v>138305</v>
      </c>
      <c r="BS129" s="24">
        <v>8298</v>
      </c>
    </row>
    <row r="130" spans="1:71" x14ac:dyDescent="0.2">
      <c r="A130" s="11">
        <v>43980</v>
      </c>
      <c r="B130" s="49">
        <f t="shared" si="21"/>
        <v>143088.53023626594</v>
      </c>
      <c r="D130" s="45">
        <f t="shared" si="18"/>
        <v>143088.53023626594</v>
      </c>
      <c r="E130" s="45">
        <f t="shared" si="20"/>
        <v>8585.3118141759569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4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7"/>
        <v>953734854.67253006</v>
      </c>
      <c r="Y130" s="65">
        <f t="shared" si="6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  <c r="AV130" s="24">
        <v>258456</v>
      </c>
      <c r="AW130" s="24">
        <v>12923</v>
      </c>
      <c r="AX130" s="24">
        <v>396808</v>
      </c>
      <c r="AY130" s="24">
        <v>19840</v>
      </c>
      <c r="AZ130" s="24">
        <v>259316</v>
      </c>
      <c r="BA130" s="24">
        <v>12966</v>
      </c>
      <c r="BB130" s="24">
        <v>259031</v>
      </c>
      <c r="BC130" s="24">
        <v>12952</v>
      </c>
      <c r="BD130" s="24">
        <v>258874</v>
      </c>
      <c r="BE130" s="24">
        <v>12944</v>
      </c>
      <c r="BF130" s="24">
        <v>256885</v>
      </c>
      <c r="BG130" s="24">
        <v>12844</v>
      </c>
      <c r="BH130" s="65">
        <f t="shared" si="16"/>
        <v>256885.45129715613</v>
      </c>
      <c r="BI130" s="65">
        <f t="shared" si="17"/>
        <v>12844.272564857807</v>
      </c>
      <c r="BJ130" s="60">
        <v>254751</v>
      </c>
      <c r="BK130" s="60">
        <v>14011</v>
      </c>
      <c r="BL130" s="24">
        <v>144014</v>
      </c>
      <c r="BM130" s="24">
        <v>8641</v>
      </c>
      <c r="BN130" s="24">
        <v>143964</v>
      </c>
      <c r="BO130" s="24">
        <v>8638</v>
      </c>
      <c r="BP130" s="60">
        <v>143530</v>
      </c>
      <c r="BQ130" s="60">
        <v>8612</v>
      </c>
      <c r="BR130" s="24">
        <v>143089</v>
      </c>
      <c r="BS130" s="24">
        <v>8585</v>
      </c>
    </row>
    <row r="131" spans="1:71" x14ac:dyDescent="0.2">
      <c r="A131" s="11">
        <v>43981</v>
      </c>
      <c r="B131" s="49">
        <f t="shared" si="21"/>
        <v>148037.19078179161</v>
      </c>
      <c r="D131" s="45">
        <f t="shared" si="18"/>
        <v>148037.19078179161</v>
      </c>
      <c r="E131" s="45">
        <f t="shared" si="20"/>
        <v>8882.2314469074954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4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7"/>
        <v>1166876385.9038169</v>
      </c>
      <c r="Y131" s="65">
        <f t="shared" si="6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  <c r="AV131" s="24">
        <v>271707</v>
      </c>
      <c r="AW131" s="24">
        <v>13585</v>
      </c>
      <c r="AX131" s="24">
        <v>421345</v>
      </c>
      <c r="AY131" s="24">
        <v>21067</v>
      </c>
      <c r="AZ131" s="24">
        <v>272611</v>
      </c>
      <c r="BA131" s="24">
        <v>13631</v>
      </c>
      <c r="BB131" s="24">
        <v>272312</v>
      </c>
      <c r="BC131" s="24">
        <v>13616</v>
      </c>
      <c r="BD131" s="24">
        <v>272146</v>
      </c>
      <c r="BE131" s="24">
        <v>13607</v>
      </c>
      <c r="BF131" s="24">
        <v>270056</v>
      </c>
      <c r="BG131" s="24">
        <v>13503</v>
      </c>
      <c r="BH131" s="65">
        <f t="shared" si="16"/>
        <v>270055.77559255494</v>
      </c>
      <c r="BI131" s="65">
        <f t="shared" si="17"/>
        <v>13502.788779627748</v>
      </c>
      <c r="BJ131" s="60">
        <v>267812</v>
      </c>
      <c r="BK131" s="60">
        <v>14730</v>
      </c>
      <c r="BL131" s="24">
        <v>148995</v>
      </c>
      <c r="BM131" s="24">
        <v>8940</v>
      </c>
      <c r="BN131" s="24">
        <v>148943</v>
      </c>
      <c r="BO131" s="24">
        <v>8937</v>
      </c>
      <c r="BP131" s="60">
        <v>148494</v>
      </c>
      <c r="BQ131" s="60">
        <v>8910</v>
      </c>
      <c r="BR131" s="24">
        <v>148037</v>
      </c>
      <c r="BS131" s="24">
        <v>8882</v>
      </c>
    </row>
    <row r="132" spans="1:71" x14ac:dyDescent="0.2">
      <c r="A132" s="11">
        <v>43982</v>
      </c>
      <c r="B132" s="49">
        <f t="shared" ref="B132:B133" si="22">D132</f>
        <v>153156.99880611524</v>
      </c>
      <c r="D132" s="45">
        <f t="shared" si="18"/>
        <v>153156.99880611524</v>
      </c>
      <c r="E132" s="45">
        <f t="shared" si="20"/>
        <v>9189.4199283669132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4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7"/>
        <v>1427650981.1732092</v>
      </c>
      <c r="Y132" s="65">
        <f t="shared" si="6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  <c r="AV132" s="24">
        <v>285638</v>
      </c>
      <c r="AW132" s="24">
        <v>14282</v>
      </c>
      <c r="AX132" s="24">
        <v>447400</v>
      </c>
      <c r="AY132" s="24">
        <v>22370</v>
      </c>
      <c r="AZ132" s="24">
        <v>286588</v>
      </c>
      <c r="BA132" s="24">
        <v>14329</v>
      </c>
      <c r="BB132" s="24">
        <v>286273</v>
      </c>
      <c r="BC132" s="24">
        <v>14314</v>
      </c>
      <c r="BD132" s="24">
        <v>286100</v>
      </c>
      <c r="BE132" s="24">
        <v>14305</v>
      </c>
      <c r="BF132" s="24">
        <v>283902</v>
      </c>
      <c r="BG132" s="24">
        <v>14195</v>
      </c>
      <c r="BH132" s="65">
        <f t="shared" si="16"/>
        <v>283902.06720292359</v>
      </c>
      <c r="BI132" s="65">
        <f t="shared" si="17"/>
        <v>14195.10336014618</v>
      </c>
      <c r="BJ132" s="60">
        <v>281543</v>
      </c>
      <c r="BK132" s="60">
        <v>15485</v>
      </c>
      <c r="BL132" s="24">
        <v>154148</v>
      </c>
      <c r="BM132" s="24">
        <v>9249</v>
      </c>
      <c r="BN132" s="24">
        <v>154094</v>
      </c>
      <c r="BO132" s="24">
        <v>9246</v>
      </c>
      <c r="BP132" s="60">
        <v>153629</v>
      </c>
      <c r="BQ132" s="60">
        <v>9218</v>
      </c>
      <c r="BR132" s="24">
        <v>153157</v>
      </c>
      <c r="BS132" s="24">
        <v>9189</v>
      </c>
    </row>
    <row r="133" spans="1:71" x14ac:dyDescent="0.2">
      <c r="A133" s="11">
        <v>43983</v>
      </c>
      <c r="B133" s="49">
        <f t="shared" si="22"/>
        <v>158453.87337748357</v>
      </c>
      <c r="D133" s="45">
        <f t="shared" si="18"/>
        <v>158453.87337748357</v>
      </c>
      <c r="E133" s="45">
        <f t="shared" si="20"/>
        <v>9507.2324026490132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4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7"/>
        <v>1746703719.6496532</v>
      </c>
      <c r="Y133" s="65">
        <f t="shared" si="6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  <c r="AV133" s="24">
        <v>300283</v>
      </c>
      <c r="AW133" s="24">
        <v>15014</v>
      </c>
      <c r="AX133" s="24">
        <v>475065</v>
      </c>
      <c r="AY133" s="24">
        <v>23753</v>
      </c>
      <c r="AZ133" s="24">
        <v>301282</v>
      </c>
      <c r="BA133" s="24">
        <v>15064</v>
      </c>
      <c r="BB133" s="24">
        <v>300951</v>
      </c>
      <c r="BC133" s="24">
        <v>15048</v>
      </c>
      <c r="BD133" s="24">
        <v>300768</v>
      </c>
      <c r="BE133" s="24">
        <v>15038</v>
      </c>
      <c r="BF133" s="24">
        <v>298458</v>
      </c>
      <c r="BG133" s="24">
        <v>14923</v>
      </c>
      <c r="BH133" s="65">
        <f t="shared" si="16"/>
        <v>298457.966803346</v>
      </c>
      <c r="BI133" s="65">
        <f t="shared" si="17"/>
        <v>14922.898340167301</v>
      </c>
      <c r="BJ133" s="60">
        <v>295978</v>
      </c>
      <c r="BK133" s="60">
        <v>16279</v>
      </c>
      <c r="BL133" s="24">
        <v>159479</v>
      </c>
      <c r="BM133" s="24">
        <v>9569</v>
      </c>
      <c r="BN133" s="24">
        <v>159423</v>
      </c>
      <c r="BO133" s="24">
        <v>9565</v>
      </c>
      <c r="BP133" s="60">
        <v>158943</v>
      </c>
      <c r="BQ133" s="60">
        <v>9537</v>
      </c>
      <c r="BR133" s="24">
        <v>158454</v>
      </c>
      <c r="BS133" s="24">
        <v>9507</v>
      </c>
    </row>
  </sheetData>
  <mergeCells count="33">
    <mergeCell ref="BP99:BQ99"/>
    <mergeCell ref="BR100:BS100"/>
    <mergeCell ref="BF92:BG92"/>
    <mergeCell ref="BH93:BI93"/>
    <mergeCell ref="BJ94:BK94"/>
    <mergeCell ref="BL97:BM97"/>
    <mergeCell ref="BN98:BO98"/>
    <mergeCell ref="Z76:AA76"/>
    <mergeCell ref="AB77:AC77"/>
    <mergeCell ref="AD78:AE78"/>
    <mergeCell ref="BB90:BC90"/>
    <mergeCell ref="P71:Q71"/>
    <mergeCell ref="R72:S72"/>
    <mergeCell ref="T73:U73"/>
    <mergeCell ref="V74:W74"/>
    <mergeCell ref="X75:Y75"/>
    <mergeCell ref="AX88:AY88"/>
    <mergeCell ref="AZ89:BA89"/>
    <mergeCell ref="AP84:AQ84"/>
    <mergeCell ref="AF79:AG79"/>
    <mergeCell ref="AH80:AI80"/>
    <mergeCell ref="AJ81:AK81"/>
    <mergeCell ref="AL82:AM82"/>
    <mergeCell ref="F66:G66"/>
    <mergeCell ref="H67:I67"/>
    <mergeCell ref="J68:K68"/>
    <mergeCell ref="L69:M69"/>
    <mergeCell ref="N70:O70"/>
    <mergeCell ref="AN83:AO83"/>
    <mergeCell ref="AV87:AW87"/>
    <mergeCell ref="AR85:AS85"/>
    <mergeCell ref="AT86:AU86"/>
    <mergeCell ref="BD91:BE91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Q66"/>
  <sheetViews>
    <sheetView workbookViewId="0">
      <pane ySplit="1" topLeftCell="A42" activePane="bottomLeft" state="frozen"/>
      <selection pane="bottomLeft" activeCell="G71" sqref="G71"/>
    </sheetView>
  </sheetViews>
  <sheetFormatPr baseColWidth="10" defaultRowHeight="16" x14ac:dyDescent="0.2"/>
  <cols>
    <col min="3" max="3" width="10.83203125" style="68"/>
    <col min="4" max="4" width="3" bestFit="1" customWidth="1"/>
    <col min="10" max="10" width="22.1640625" bestFit="1" customWidth="1"/>
    <col min="15" max="15" width="5.1640625" bestFit="1" customWidth="1"/>
    <col min="16" max="16" width="10.83203125" style="101"/>
  </cols>
  <sheetData>
    <row r="1" spans="1:17" x14ac:dyDescent="0.2">
      <c r="A1" t="s">
        <v>8</v>
      </c>
      <c r="B1" t="s">
        <v>107</v>
      </c>
      <c r="C1" s="68" t="s">
        <v>108</v>
      </c>
      <c r="H1" t="s">
        <v>3</v>
      </c>
      <c r="I1" t="s">
        <v>107</v>
      </c>
      <c r="J1" t="s">
        <v>76</v>
      </c>
      <c r="M1" t="s">
        <v>8</v>
      </c>
      <c r="N1" t="s">
        <v>107</v>
      </c>
      <c r="O1" t="s">
        <v>109</v>
      </c>
      <c r="P1" s="101" t="s">
        <v>110</v>
      </c>
    </row>
    <row r="2" spans="1:17" x14ac:dyDescent="0.2">
      <c r="A2" s="11">
        <v>43891</v>
      </c>
      <c r="B2" s="20">
        <v>24</v>
      </c>
      <c r="C2" s="68">
        <v>0.1</v>
      </c>
      <c r="D2" t="s">
        <v>74</v>
      </c>
      <c r="E2" s="16">
        <f t="shared" ref="E2:E60" si="0">B2*EXP(C2)</f>
        <v>26.524102033815545</v>
      </c>
      <c r="H2" s="11">
        <v>43891</v>
      </c>
      <c r="I2" s="20">
        <v>24</v>
      </c>
      <c r="M2" s="11">
        <v>43891</v>
      </c>
      <c r="N2" s="20">
        <v>24</v>
      </c>
      <c r="O2">
        <v>0</v>
      </c>
      <c r="P2" s="102">
        <f>O2/N2</f>
        <v>0</v>
      </c>
    </row>
    <row r="3" spans="1:17" x14ac:dyDescent="0.2">
      <c r="A3" s="11">
        <v>43892</v>
      </c>
      <c r="B3" s="20">
        <v>27</v>
      </c>
      <c r="C3" s="68">
        <v>0.2</v>
      </c>
      <c r="D3" t="s">
        <v>74</v>
      </c>
      <c r="E3" s="16">
        <f t="shared" si="0"/>
        <v>32.977874470324586</v>
      </c>
      <c r="H3" s="11">
        <v>43892</v>
      </c>
      <c r="I3" s="20">
        <v>27</v>
      </c>
      <c r="J3" s="16">
        <f>I3-I2</f>
        <v>3</v>
      </c>
      <c r="M3" s="11">
        <v>43892</v>
      </c>
      <c r="N3" s="20">
        <v>27</v>
      </c>
      <c r="O3">
        <v>0</v>
      </c>
      <c r="P3" s="102">
        <f t="shared" ref="P3:P61" si="1">O3/N3</f>
        <v>0</v>
      </c>
    </row>
    <row r="4" spans="1:17" x14ac:dyDescent="0.2">
      <c r="A4" s="11">
        <v>43893</v>
      </c>
      <c r="B4" s="20">
        <v>33</v>
      </c>
      <c r="C4" s="68">
        <v>0.04</v>
      </c>
      <c r="D4" t="s">
        <v>74</v>
      </c>
      <c r="E4" s="16">
        <f t="shared" si="0"/>
        <v>34.34675554834881</v>
      </c>
      <c r="H4" s="11">
        <v>43893</v>
      </c>
      <c r="I4" s="20">
        <v>33</v>
      </c>
      <c r="J4" s="16">
        <f t="shared" ref="J4:J35" si="2">I4-I3</f>
        <v>6</v>
      </c>
      <c r="K4" s="41">
        <f>J4/J3</f>
        <v>2</v>
      </c>
      <c r="M4" s="11">
        <v>43893</v>
      </c>
      <c r="N4" s="20">
        <v>33</v>
      </c>
      <c r="O4">
        <v>0</v>
      </c>
      <c r="P4" s="102">
        <f t="shared" si="1"/>
        <v>0</v>
      </c>
      <c r="Q4" s="42"/>
    </row>
    <row r="5" spans="1:17" x14ac:dyDescent="0.2">
      <c r="A5" s="11">
        <v>43894</v>
      </c>
      <c r="B5" s="20">
        <v>34</v>
      </c>
      <c r="C5" s="68">
        <v>0.32</v>
      </c>
      <c r="D5" t="s">
        <v>74</v>
      </c>
      <c r="E5" s="16">
        <f t="shared" si="0"/>
        <v>46.822343987422542</v>
      </c>
      <c r="H5" s="11">
        <v>43894</v>
      </c>
      <c r="I5" s="20">
        <v>34</v>
      </c>
      <c r="J5" s="16">
        <f t="shared" si="2"/>
        <v>1</v>
      </c>
      <c r="K5" s="41">
        <f>J5/J4</f>
        <v>0.16666666666666666</v>
      </c>
      <c r="M5" s="11">
        <v>43894</v>
      </c>
      <c r="N5" s="20">
        <v>34</v>
      </c>
      <c r="O5">
        <v>0</v>
      </c>
      <c r="P5" s="102">
        <f t="shared" si="1"/>
        <v>0</v>
      </c>
      <c r="Q5" s="42"/>
    </row>
    <row r="6" spans="1:17" x14ac:dyDescent="0.2">
      <c r="A6" s="11">
        <v>43895</v>
      </c>
      <c r="B6" s="20">
        <v>47</v>
      </c>
      <c r="C6" s="68">
        <v>0.14000000000000001</v>
      </c>
      <c r="D6" t="s">
        <v>74</v>
      </c>
      <c r="E6" s="16">
        <f t="shared" si="0"/>
        <v>54.062868546289685</v>
      </c>
      <c r="H6" s="11">
        <v>43895</v>
      </c>
      <c r="I6" s="20">
        <v>47</v>
      </c>
      <c r="J6" s="16">
        <f t="shared" si="2"/>
        <v>13</v>
      </c>
      <c r="K6" s="41">
        <f t="shared" ref="K6:K35" si="3">J6/J5</f>
        <v>13</v>
      </c>
      <c r="M6" s="11">
        <v>43895</v>
      </c>
      <c r="N6" s="20">
        <v>47</v>
      </c>
      <c r="O6">
        <v>0</v>
      </c>
      <c r="P6" s="102">
        <f t="shared" si="1"/>
        <v>0</v>
      </c>
    </row>
    <row r="7" spans="1:17" x14ac:dyDescent="0.2">
      <c r="A7" s="11">
        <v>43896</v>
      </c>
      <c r="B7" s="20">
        <v>54</v>
      </c>
      <c r="C7" s="68">
        <v>0.1</v>
      </c>
      <c r="D7" t="s">
        <v>74</v>
      </c>
      <c r="E7" s="16">
        <f t="shared" si="0"/>
        <v>59.679229576084978</v>
      </c>
      <c r="H7" s="11">
        <v>43896</v>
      </c>
      <c r="I7" s="20">
        <v>54</v>
      </c>
      <c r="J7" s="16">
        <f t="shared" si="2"/>
        <v>7</v>
      </c>
      <c r="K7" s="41">
        <f t="shared" si="3"/>
        <v>0.53846153846153844</v>
      </c>
      <c r="M7" s="11">
        <v>43896</v>
      </c>
      <c r="N7" s="20">
        <v>54</v>
      </c>
      <c r="O7">
        <v>0</v>
      </c>
      <c r="P7" s="102">
        <f t="shared" si="1"/>
        <v>0</v>
      </c>
    </row>
    <row r="8" spans="1:17" x14ac:dyDescent="0.2">
      <c r="A8" s="11">
        <v>43897</v>
      </c>
      <c r="B8" s="20">
        <v>60</v>
      </c>
      <c r="C8" s="68">
        <v>0.1</v>
      </c>
      <c r="D8" t="s">
        <v>74</v>
      </c>
      <c r="E8" s="16">
        <f t="shared" si="0"/>
        <v>66.310255084538866</v>
      </c>
      <c r="H8" s="11">
        <v>43897</v>
      </c>
      <c r="I8" s="20">
        <v>60</v>
      </c>
      <c r="J8" s="16">
        <f t="shared" si="2"/>
        <v>6</v>
      </c>
      <c r="K8" s="41">
        <f t="shared" si="3"/>
        <v>0.8571428571428571</v>
      </c>
      <c r="M8" s="11">
        <v>43897</v>
      </c>
      <c r="N8" s="20">
        <v>60</v>
      </c>
      <c r="O8">
        <v>0</v>
      </c>
      <c r="P8" s="102">
        <f t="shared" si="1"/>
        <v>0</v>
      </c>
    </row>
    <row r="9" spans="1:17" x14ac:dyDescent="0.2">
      <c r="A9" s="11">
        <v>43898</v>
      </c>
      <c r="B9" s="20">
        <v>66</v>
      </c>
      <c r="C9" s="68">
        <v>0.18</v>
      </c>
      <c r="D9" t="s">
        <v>74</v>
      </c>
      <c r="E9" s="16">
        <f t="shared" si="0"/>
        <v>79.016345966039466</v>
      </c>
      <c r="H9" s="11">
        <v>43898</v>
      </c>
      <c r="I9" s="20">
        <v>66</v>
      </c>
      <c r="J9" s="16">
        <f t="shared" si="2"/>
        <v>6</v>
      </c>
      <c r="K9" s="41">
        <f t="shared" si="3"/>
        <v>1</v>
      </c>
      <c r="M9" s="11">
        <v>43898</v>
      </c>
      <c r="N9" s="20">
        <v>66</v>
      </c>
      <c r="O9">
        <v>0</v>
      </c>
      <c r="P9" s="102">
        <f t="shared" si="1"/>
        <v>0</v>
      </c>
    </row>
    <row r="10" spans="1:17" x14ac:dyDescent="0.2">
      <c r="A10" s="11">
        <v>43899</v>
      </c>
      <c r="B10" s="20">
        <v>79</v>
      </c>
      <c r="C10" s="68">
        <v>0.2</v>
      </c>
      <c r="D10" t="s">
        <v>74</v>
      </c>
      <c r="E10" s="16">
        <f t="shared" si="0"/>
        <v>96.490817894653418</v>
      </c>
      <c r="H10" s="11">
        <v>43899</v>
      </c>
      <c r="I10" s="20">
        <v>79</v>
      </c>
      <c r="J10" s="16">
        <f t="shared" si="2"/>
        <v>13</v>
      </c>
      <c r="K10" s="41">
        <f t="shared" si="3"/>
        <v>2.1666666666666665</v>
      </c>
      <c r="M10" s="11">
        <v>43899</v>
      </c>
      <c r="N10" s="20">
        <v>79</v>
      </c>
      <c r="O10">
        <v>1</v>
      </c>
      <c r="P10" s="102">
        <f t="shared" si="1"/>
        <v>1.2658227848101266E-2</v>
      </c>
    </row>
    <row r="11" spans="1:17" x14ac:dyDescent="0.2">
      <c r="A11" s="11">
        <v>43900</v>
      </c>
      <c r="B11" s="20">
        <v>96</v>
      </c>
      <c r="C11" s="68">
        <v>0.21</v>
      </c>
      <c r="D11" t="s">
        <v>74</v>
      </c>
      <c r="E11" s="16">
        <f t="shared" si="0"/>
        <v>118.43309375584735</v>
      </c>
      <c r="H11" s="11">
        <v>43900</v>
      </c>
      <c r="I11" s="20">
        <v>96</v>
      </c>
      <c r="J11" s="16">
        <f t="shared" si="2"/>
        <v>17</v>
      </c>
      <c r="K11" s="41">
        <f t="shared" si="3"/>
        <v>1.3076923076923077</v>
      </c>
      <c r="M11" s="11">
        <v>43900</v>
      </c>
      <c r="N11" s="20">
        <v>96</v>
      </c>
      <c r="O11">
        <v>1</v>
      </c>
      <c r="P11" s="102">
        <f t="shared" si="1"/>
        <v>1.0416666666666666E-2</v>
      </c>
    </row>
    <row r="12" spans="1:17" x14ac:dyDescent="0.2">
      <c r="A12" s="11">
        <v>43901</v>
      </c>
      <c r="B12" s="20">
        <v>118</v>
      </c>
      <c r="C12" s="68">
        <v>0.26500000000000001</v>
      </c>
      <c r="D12" t="s">
        <v>74</v>
      </c>
      <c r="E12" s="16">
        <f t="shared" si="0"/>
        <v>153.80485514184753</v>
      </c>
      <c r="H12" s="11">
        <v>43901</v>
      </c>
      <c r="I12" s="20">
        <v>118</v>
      </c>
      <c r="J12" s="16">
        <f t="shared" si="2"/>
        <v>22</v>
      </c>
      <c r="K12" s="41">
        <f t="shared" si="3"/>
        <v>1.2941176470588236</v>
      </c>
      <c r="M12" s="11">
        <v>43901</v>
      </c>
      <c r="N12" s="20">
        <v>118</v>
      </c>
      <c r="O12">
        <v>1</v>
      </c>
      <c r="P12" s="102">
        <f t="shared" si="1"/>
        <v>8.4745762711864406E-3</v>
      </c>
    </row>
    <row r="13" spans="1:17" x14ac:dyDescent="0.2">
      <c r="A13" s="11">
        <v>43902</v>
      </c>
      <c r="B13" s="20">
        <v>154</v>
      </c>
      <c r="C13" s="68">
        <v>0.2175</v>
      </c>
      <c r="D13" t="s">
        <v>74</v>
      </c>
      <c r="E13" s="16">
        <f t="shared" si="0"/>
        <v>191.41667614419057</v>
      </c>
      <c r="H13" s="11">
        <v>43902</v>
      </c>
      <c r="I13" s="20">
        <v>154</v>
      </c>
      <c r="J13" s="16">
        <f t="shared" si="2"/>
        <v>36</v>
      </c>
      <c r="K13" s="41">
        <f t="shared" si="3"/>
        <v>1.6363636363636365</v>
      </c>
      <c r="M13" s="11">
        <v>43902</v>
      </c>
      <c r="N13" s="20">
        <v>154</v>
      </c>
      <c r="O13">
        <v>1</v>
      </c>
      <c r="P13" s="102">
        <f t="shared" si="1"/>
        <v>6.4935064935064939E-3</v>
      </c>
    </row>
    <row r="14" spans="1:17" x14ac:dyDescent="0.2">
      <c r="A14" s="11">
        <v>43903</v>
      </c>
      <c r="B14" s="20">
        <v>191</v>
      </c>
      <c r="C14" s="68">
        <v>0.26500000000000001</v>
      </c>
      <c r="D14" t="s">
        <v>74</v>
      </c>
      <c r="E14" s="16">
        <f t="shared" si="0"/>
        <v>248.95531637366844</v>
      </c>
      <c r="H14" s="11">
        <v>43903</v>
      </c>
      <c r="I14" s="20">
        <v>191</v>
      </c>
      <c r="J14" s="16">
        <f t="shared" si="2"/>
        <v>37</v>
      </c>
      <c r="K14" s="41">
        <f t="shared" si="3"/>
        <v>1.0277777777777777</v>
      </c>
      <c r="M14" s="11">
        <v>43903</v>
      </c>
      <c r="N14" s="20">
        <v>191</v>
      </c>
      <c r="O14">
        <v>1</v>
      </c>
      <c r="P14" s="102">
        <f t="shared" si="1"/>
        <v>5.235602094240838E-3</v>
      </c>
    </row>
    <row r="15" spans="1:17" x14ac:dyDescent="0.2">
      <c r="A15" s="11">
        <v>43904</v>
      </c>
      <c r="B15" s="20">
        <v>249</v>
      </c>
      <c r="C15" s="68">
        <v>0.23</v>
      </c>
      <c r="D15" t="s">
        <v>74</v>
      </c>
      <c r="E15" s="16">
        <f t="shared" si="0"/>
        <v>313.39140247244001</v>
      </c>
      <c r="H15" s="11">
        <v>43904</v>
      </c>
      <c r="I15" s="20">
        <v>249</v>
      </c>
      <c r="J15" s="16">
        <f t="shared" si="2"/>
        <v>58</v>
      </c>
      <c r="K15" s="41">
        <f t="shared" si="3"/>
        <v>1.5675675675675675</v>
      </c>
      <c r="M15" s="11">
        <v>43904</v>
      </c>
      <c r="N15" s="20">
        <v>249</v>
      </c>
      <c r="O15">
        <v>1</v>
      </c>
      <c r="P15" s="102">
        <f t="shared" si="1"/>
        <v>4.0160642570281121E-3</v>
      </c>
    </row>
    <row r="16" spans="1:17" x14ac:dyDescent="0.2">
      <c r="A16" s="11">
        <v>43905</v>
      </c>
      <c r="B16" s="20">
        <v>313</v>
      </c>
      <c r="C16" s="68">
        <v>0.34300000000000003</v>
      </c>
      <c r="D16" t="s">
        <v>74</v>
      </c>
      <c r="E16" s="16">
        <f t="shared" si="0"/>
        <v>441.06982248297908</v>
      </c>
      <c r="H16" s="11">
        <v>43905</v>
      </c>
      <c r="I16" s="20">
        <v>313</v>
      </c>
      <c r="J16" s="16">
        <f t="shared" si="2"/>
        <v>64</v>
      </c>
      <c r="K16" s="41">
        <f t="shared" si="3"/>
        <v>1.103448275862069</v>
      </c>
      <c r="M16" s="11">
        <v>43905</v>
      </c>
      <c r="N16" s="20">
        <v>313</v>
      </c>
      <c r="O16">
        <v>1</v>
      </c>
      <c r="P16" s="102">
        <f t="shared" si="1"/>
        <v>3.1948881789137379E-3</v>
      </c>
    </row>
    <row r="17" spans="1:16" x14ac:dyDescent="0.2">
      <c r="A17" s="11">
        <v>43906</v>
      </c>
      <c r="B17" s="20">
        <v>441</v>
      </c>
      <c r="C17" s="68">
        <v>0.255</v>
      </c>
      <c r="D17" t="s">
        <v>74</v>
      </c>
      <c r="E17" s="16">
        <f t="shared" si="0"/>
        <v>569.09357480494441</v>
      </c>
      <c r="H17" s="11">
        <v>43906</v>
      </c>
      <c r="I17" s="20">
        <v>441</v>
      </c>
      <c r="J17" s="16">
        <f t="shared" si="2"/>
        <v>128</v>
      </c>
      <c r="K17" s="41">
        <f t="shared" si="3"/>
        <v>2</v>
      </c>
      <c r="M17" s="11">
        <v>43906</v>
      </c>
      <c r="N17" s="20">
        <v>441</v>
      </c>
      <c r="O17">
        <v>4</v>
      </c>
      <c r="P17" s="102">
        <f t="shared" si="1"/>
        <v>9.0702947845804991E-3</v>
      </c>
    </row>
    <row r="18" spans="1:16" x14ac:dyDescent="0.2">
      <c r="A18" s="11">
        <v>43907</v>
      </c>
      <c r="B18" s="20">
        <v>569</v>
      </c>
      <c r="C18" s="68">
        <v>0.245</v>
      </c>
      <c r="D18" t="s">
        <v>74</v>
      </c>
      <c r="E18" s="16">
        <f t="shared" si="0"/>
        <v>726.96652721358043</v>
      </c>
      <c r="H18" s="11">
        <v>43907</v>
      </c>
      <c r="I18" s="20">
        <v>569</v>
      </c>
      <c r="J18" s="16">
        <f t="shared" si="2"/>
        <v>128</v>
      </c>
      <c r="K18" s="41">
        <f t="shared" si="3"/>
        <v>1</v>
      </c>
      <c r="M18" s="11">
        <v>43907</v>
      </c>
      <c r="N18" s="20">
        <v>569</v>
      </c>
      <c r="O18">
        <v>8</v>
      </c>
      <c r="P18" s="102">
        <f t="shared" si="1"/>
        <v>1.4059753954305799E-2</v>
      </c>
    </row>
    <row r="19" spans="1:16" x14ac:dyDescent="0.2">
      <c r="A19" s="11">
        <v>43908</v>
      </c>
      <c r="B19" s="30">
        <v>727</v>
      </c>
      <c r="C19" s="68">
        <v>0.183</v>
      </c>
      <c r="D19" t="s">
        <v>74</v>
      </c>
      <c r="E19" s="16">
        <f t="shared" si="0"/>
        <v>872.9920746747639</v>
      </c>
      <c r="H19" s="11">
        <v>43908</v>
      </c>
      <c r="I19" s="30">
        <v>727</v>
      </c>
      <c r="J19" s="16">
        <f t="shared" si="2"/>
        <v>158</v>
      </c>
      <c r="K19" s="41">
        <f t="shared" si="3"/>
        <v>1.234375</v>
      </c>
      <c r="M19" s="11">
        <v>43908</v>
      </c>
      <c r="N19" s="30">
        <v>727</v>
      </c>
      <c r="O19">
        <v>9</v>
      </c>
      <c r="P19" s="102">
        <f t="shared" si="1"/>
        <v>1.2379642365887207E-2</v>
      </c>
    </row>
    <row r="20" spans="1:16" x14ac:dyDescent="0.2">
      <c r="A20" s="11">
        <v>43909</v>
      </c>
      <c r="B20" s="20">
        <v>873</v>
      </c>
      <c r="C20" s="68">
        <v>0.219</v>
      </c>
      <c r="D20" t="s">
        <v>74</v>
      </c>
      <c r="E20" s="16">
        <f t="shared" si="0"/>
        <v>1086.7377045482147</v>
      </c>
      <c r="H20" s="11">
        <v>43909</v>
      </c>
      <c r="I20" s="20">
        <v>873</v>
      </c>
      <c r="J20" s="16">
        <f t="shared" si="2"/>
        <v>146</v>
      </c>
      <c r="K20" s="41">
        <f t="shared" si="3"/>
        <v>0.92405063291139244</v>
      </c>
      <c r="M20" s="11">
        <v>43909</v>
      </c>
      <c r="N20" s="20">
        <v>873</v>
      </c>
      <c r="O20">
        <v>12</v>
      </c>
      <c r="P20" s="102">
        <f t="shared" si="1"/>
        <v>1.3745704467353952E-2</v>
      </c>
    </row>
    <row r="21" spans="1:16" x14ac:dyDescent="0.2">
      <c r="A21" s="11">
        <v>43910</v>
      </c>
      <c r="B21" s="20">
        <v>1087</v>
      </c>
      <c r="C21" s="68">
        <v>0.20250000000000001</v>
      </c>
      <c r="D21" t="s">
        <v>74</v>
      </c>
      <c r="E21" s="16">
        <f t="shared" si="0"/>
        <v>1330.9881125275213</v>
      </c>
      <c r="H21" s="11">
        <v>43910</v>
      </c>
      <c r="I21" s="20">
        <v>1087</v>
      </c>
      <c r="J21" s="16">
        <f t="shared" si="2"/>
        <v>214</v>
      </c>
      <c r="K21" s="41">
        <f t="shared" si="3"/>
        <v>1.4657534246575343</v>
      </c>
      <c r="M21" s="11">
        <v>43910</v>
      </c>
      <c r="N21" s="20">
        <v>1087</v>
      </c>
      <c r="O21">
        <v>12</v>
      </c>
      <c r="P21" s="102">
        <f t="shared" si="1"/>
        <v>1.1039558417663294E-2</v>
      </c>
    </row>
    <row r="22" spans="1:16" x14ac:dyDescent="0.2">
      <c r="A22" s="11">
        <v>43911</v>
      </c>
      <c r="B22" s="20">
        <v>1331</v>
      </c>
      <c r="C22" s="68">
        <v>9.9000000000000005E-2</v>
      </c>
      <c r="D22" t="s">
        <v>74</v>
      </c>
      <c r="E22" s="16">
        <f t="shared" si="0"/>
        <v>1469.5122447128717</v>
      </c>
      <c r="H22" s="11">
        <v>43911</v>
      </c>
      <c r="I22" s="20">
        <v>1331</v>
      </c>
      <c r="J22" s="16">
        <f t="shared" si="2"/>
        <v>244</v>
      </c>
      <c r="K22" s="41">
        <f t="shared" si="3"/>
        <v>1.1401869158878504</v>
      </c>
      <c r="M22" s="11">
        <v>43911</v>
      </c>
      <c r="N22" s="20">
        <v>1331</v>
      </c>
      <c r="O22">
        <v>19</v>
      </c>
      <c r="P22" s="102">
        <f t="shared" si="1"/>
        <v>1.4274981217129978E-2</v>
      </c>
    </row>
    <row r="23" spans="1:16" x14ac:dyDescent="0.2">
      <c r="A23" s="11">
        <v>43912</v>
      </c>
      <c r="B23" s="20">
        <v>1470</v>
      </c>
      <c r="C23" s="68">
        <v>0.35299999999999998</v>
      </c>
      <c r="D23" t="s">
        <v>74</v>
      </c>
      <c r="E23" s="16">
        <f t="shared" si="0"/>
        <v>2092.2967808473945</v>
      </c>
      <c r="H23" s="11">
        <v>43912</v>
      </c>
      <c r="I23" s="20">
        <v>1470</v>
      </c>
      <c r="J23" s="16">
        <f t="shared" si="2"/>
        <v>139</v>
      </c>
      <c r="K23" s="41">
        <f t="shared" si="3"/>
        <v>0.56967213114754101</v>
      </c>
      <c r="M23" s="11">
        <v>43912</v>
      </c>
      <c r="N23" s="20">
        <v>1470</v>
      </c>
      <c r="O23">
        <v>20</v>
      </c>
      <c r="P23" s="102">
        <f t="shared" si="1"/>
        <v>1.3605442176870748E-2</v>
      </c>
    </row>
    <row r="24" spans="1:16" x14ac:dyDescent="0.2">
      <c r="A24" s="11">
        <v>43913</v>
      </c>
      <c r="B24" s="20">
        <v>2092</v>
      </c>
      <c r="C24" s="68">
        <v>0.28849999999999998</v>
      </c>
      <c r="D24" t="s">
        <v>74</v>
      </c>
      <c r="E24" s="16">
        <f t="shared" si="0"/>
        <v>2791.6157392019054</v>
      </c>
      <c r="H24" s="11">
        <v>43913</v>
      </c>
      <c r="I24" s="20">
        <v>2092</v>
      </c>
      <c r="J24" s="16">
        <f t="shared" si="2"/>
        <v>622</v>
      </c>
      <c r="K24" s="41">
        <f t="shared" si="3"/>
        <v>4.4748201438848918</v>
      </c>
      <c r="M24" s="11">
        <v>43913</v>
      </c>
      <c r="N24" s="20">
        <v>2092</v>
      </c>
      <c r="O24">
        <v>24</v>
      </c>
      <c r="P24" s="102">
        <f t="shared" si="1"/>
        <v>1.1472275334608031E-2</v>
      </c>
    </row>
    <row r="25" spans="1:16" x14ac:dyDescent="0.2">
      <c r="A25" s="11">
        <v>43914</v>
      </c>
      <c r="B25" s="20">
        <v>2792</v>
      </c>
      <c r="C25" s="68">
        <v>0.19980000000000001</v>
      </c>
      <c r="D25" t="s">
        <v>74</v>
      </c>
      <c r="E25" s="16">
        <f t="shared" si="0"/>
        <v>3409.4745376816209</v>
      </c>
      <c r="H25" s="11">
        <v>43914</v>
      </c>
      <c r="I25" s="20">
        <v>2792</v>
      </c>
      <c r="J25" s="16">
        <f t="shared" si="2"/>
        <v>700</v>
      </c>
      <c r="K25" s="41">
        <f t="shared" si="3"/>
        <v>1.1254019292604502</v>
      </c>
      <c r="M25" s="11">
        <v>43914</v>
      </c>
      <c r="N25" s="20">
        <v>2792</v>
      </c>
      <c r="O25">
        <v>26</v>
      </c>
      <c r="P25" s="102">
        <f t="shared" si="1"/>
        <v>9.3123209169054446E-3</v>
      </c>
    </row>
    <row r="26" spans="1:16" x14ac:dyDescent="0.2">
      <c r="A26" s="11">
        <v>43915</v>
      </c>
      <c r="B26" s="47">
        <v>3409</v>
      </c>
      <c r="C26" s="68">
        <v>0.17050000000000001</v>
      </c>
      <c r="D26" t="s">
        <v>74</v>
      </c>
      <c r="E26" s="16">
        <f t="shared" si="0"/>
        <v>4042.7250954424235</v>
      </c>
      <c r="H26" s="11">
        <v>43915</v>
      </c>
      <c r="I26" s="47">
        <v>3409</v>
      </c>
      <c r="J26" s="16">
        <f t="shared" si="2"/>
        <v>617</v>
      </c>
      <c r="K26" s="41">
        <f t="shared" si="3"/>
        <v>0.88142857142857145</v>
      </c>
      <c r="M26" s="11">
        <v>43915</v>
      </c>
      <c r="N26" s="47">
        <v>3409</v>
      </c>
      <c r="O26">
        <v>36</v>
      </c>
      <c r="P26" s="102">
        <f t="shared" si="1"/>
        <v>1.0560281607509533E-2</v>
      </c>
    </row>
    <row r="27" spans="1:16" x14ac:dyDescent="0.2">
      <c r="A27" s="11">
        <v>43916</v>
      </c>
      <c r="B27" s="47">
        <v>4043</v>
      </c>
      <c r="C27" s="68">
        <v>0.16270000000000001</v>
      </c>
      <c r="D27" t="s">
        <v>74</v>
      </c>
      <c r="E27" s="16">
        <f t="shared" si="0"/>
        <v>4757.3319227323063</v>
      </c>
      <c r="H27" s="11">
        <v>43916</v>
      </c>
      <c r="I27" s="47">
        <v>4043</v>
      </c>
      <c r="J27" s="16">
        <f t="shared" si="2"/>
        <v>634</v>
      </c>
      <c r="K27" s="41">
        <f t="shared" si="3"/>
        <v>1.027552674230146</v>
      </c>
      <c r="M27" s="11">
        <v>43916</v>
      </c>
      <c r="N27" s="47">
        <v>4043</v>
      </c>
      <c r="O27">
        <v>39</v>
      </c>
      <c r="P27" s="102">
        <f t="shared" si="1"/>
        <v>9.6463022508038593E-3</v>
      </c>
    </row>
    <row r="28" spans="1:16" x14ac:dyDescent="0.2">
      <c r="A28" s="11">
        <v>43917</v>
      </c>
      <c r="B28" s="47">
        <v>4757</v>
      </c>
      <c r="C28" s="68">
        <v>0.17299999999999999</v>
      </c>
      <c r="D28" t="s">
        <v>74</v>
      </c>
      <c r="E28" s="16">
        <f t="shared" si="0"/>
        <v>5655.4360618847404</v>
      </c>
      <c r="H28" s="11">
        <v>43917</v>
      </c>
      <c r="I28" s="47">
        <v>4757</v>
      </c>
      <c r="J28" s="16">
        <f t="shared" si="2"/>
        <v>714</v>
      </c>
      <c r="K28" s="41">
        <f t="shared" si="3"/>
        <v>1.1261829652996846</v>
      </c>
      <c r="M28" s="11">
        <v>43917</v>
      </c>
      <c r="N28" s="47">
        <v>4757</v>
      </c>
      <c r="O28">
        <v>55</v>
      </c>
      <c r="P28" s="102">
        <f t="shared" si="1"/>
        <v>1.156190876602901E-2</v>
      </c>
    </row>
    <row r="29" spans="1:16" x14ac:dyDescent="0.2">
      <c r="A29" s="11">
        <v>43918</v>
      </c>
      <c r="B29" s="47">
        <v>5655</v>
      </c>
      <c r="C29" s="68">
        <v>0.11119999999999999</v>
      </c>
      <c r="D29" t="s">
        <v>74</v>
      </c>
      <c r="E29" s="16">
        <f t="shared" si="0"/>
        <v>6320.1320982874031</v>
      </c>
      <c r="H29" s="11">
        <v>43918</v>
      </c>
      <c r="I29" s="47">
        <v>5655</v>
      </c>
      <c r="J29" s="16">
        <f t="shared" si="2"/>
        <v>898</v>
      </c>
      <c r="K29" s="41">
        <f t="shared" si="3"/>
        <v>1.257703081232493</v>
      </c>
      <c r="M29" s="11">
        <v>43918</v>
      </c>
      <c r="N29" s="47">
        <v>5655</v>
      </c>
      <c r="O29">
        <v>61</v>
      </c>
      <c r="P29" s="102">
        <f t="shared" si="1"/>
        <v>1.0786914235190096E-2</v>
      </c>
    </row>
    <row r="30" spans="1:16" x14ac:dyDescent="0.2">
      <c r="A30" s="11">
        <v>43919</v>
      </c>
      <c r="B30" s="47">
        <v>6320</v>
      </c>
      <c r="C30" s="68">
        <v>0.16769999999999999</v>
      </c>
      <c r="D30" t="s">
        <v>74</v>
      </c>
      <c r="E30" s="16">
        <f t="shared" si="0"/>
        <v>7473.9168678739079</v>
      </c>
      <c r="H30" s="11">
        <v>43919</v>
      </c>
      <c r="I30" s="47">
        <v>6320</v>
      </c>
      <c r="J30" s="16">
        <f t="shared" si="2"/>
        <v>665</v>
      </c>
      <c r="K30" s="41">
        <f t="shared" si="3"/>
        <v>0.74053452115812912</v>
      </c>
      <c r="M30" s="11">
        <v>43919</v>
      </c>
      <c r="N30" s="47">
        <v>6320</v>
      </c>
      <c r="O30">
        <v>66</v>
      </c>
      <c r="P30" s="102">
        <f t="shared" si="1"/>
        <v>1.0443037974683544E-2</v>
      </c>
    </row>
    <row r="31" spans="1:16" x14ac:dyDescent="0.2">
      <c r="A31" s="11">
        <v>43920</v>
      </c>
      <c r="B31" s="47">
        <v>7474</v>
      </c>
      <c r="C31" s="68">
        <v>0.14169999999999999</v>
      </c>
      <c r="D31" t="s">
        <v>74</v>
      </c>
      <c r="E31" s="16">
        <f t="shared" si="0"/>
        <v>8611.7739514115674</v>
      </c>
      <c r="H31" s="11">
        <v>43920</v>
      </c>
      <c r="I31" s="47">
        <v>7474</v>
      </c>
      <c r="J31" s="16">
        <f t="shared" si="2"/>
        <v>1154</v>
      </c>
      <c r="K31" s="41">
        <f t="shared" si="3"/>
        <v>1.7353383458646616</v>
      </c>
      <c r="M31" s="11">
        <v>43920</v>
      </c>
      <c r="N31" s="47">
        <v>7474</v>
      </c>
      <c r="O31">
        <v>92</v>
      </c>
      <c r="P31" s="102">
        <f t="shared" si="1"/>
        <v>1.2309339042012309E-2</v>
      </c>
    </row>
    <row r="32" spans="1:16" x14ac:dyDescent="0.2">
      <c r="A32" s="11">
        <v>43921</v>
      </c>
      <c r="B32" s="47">
        <v>8612</v>
      </c>
      <c r="C32" s="68">
        <v>0.1221</v>
      </c>
      <c r="D32" t="s">
        <v>74</v>
      </c>
      <c r="E32" s="16">
        <f t="shared" si="0"/>
        <v>9730.4153174133899</v>
      </c>
      <c r="H32" s="11">
        <v>43921</v>
      </c>
      <c r="I32" s="47">
        <v>8612</v>
      </c>
      <c r="J32" s="16">
        <f t="shared" si="2"/>
        <v>1138</v>
      </c>
      <c r="K32" s="41">
        <f t="shared" si="3"/>
        <v>0.98613518197573657</v>
      </c>
      <c r="M32" s="11">
        <v>43921</v>
      </c>
      <c r="N32" s="47">
        <v>8612</v>
      </c>
      <c r="O32">
        <v>108</v>
      </c>
      <c r="P32" s="102">
        <f t="shared" si="1"/>
        <v>1.2540640966093822E-2</v>
      </c>
    </row>
    <row r="33" spans="1:16" x14ac:dyDescent="0.2">
      <c r="A33" s="11">
        <v>43922</v>
      </c>
      <c r="B33" s="47">
        <v>9730</v>
      </c>
      <c r="C33" s="68">
        <v>0.14810000000000001</v>
      </c>
      <c r="D33" t="s">
        <v>74</v>
      </c>
      <c r="E33" s="16">
        <f t="shared" si="0"/>
        <v>11283.18874407208</v>
      </c>
      <c r="H33" s="11">
        <v>43922</v>
      </c>
      <c r="I33" s="47">
        <v>9730</v>
      </c>
      <c r="J33" s="16">
        <f t="shared" si="2"/>
        <v>1118</v>
      </c>
      <c r="K33" s="41">
        <f t="shared" si="3"/>
        <v>0.98242530755711777</v>
      </c>
      <c r="M33" s="11">
        <v>43922</v>
      </c>
      <c r="N33" s="47">
        <v>9730</v>
      </c>
      <c r="O33">
        <v>129</v>
      </c>
      <c r="P33" s="102">
        <f t="shared" si="1"/>
        <v>1.3257965056526207E-2</v>
      </c>
    </row>
    <row r="34" spans="1:16" x14ac:dyDescent="0.2">
      <c r="A34" s="11">
        <v>43923</v>
      </c>
      <c r="B34" s="47">
        <v>11283</v>
      </c>
      <c r="C34" s="68">
        <v>0.10635</v>
      </c>
      <c r="D34" t="s">
        <v>74</v>
      </c>
      <c r="E34" s="16">
        <f t="shared" si="0"/>
        <v>12549.077641256288</v>
      </c>
      <c r="F34" s="67"/>
      <c r="H34" s="11">
        <v>43923</v>
      </c>
      <c r="I34" s="47">
        <v>11283</v>
      </c>
      <c r="J34" s="16">
        <f t="shared" si="2"/>
        <v>1553</v>
      </c>
      <c r="K34" s="41">
        <f t="shared" si="3"/>
        <v>1.3890876565295169</v>
      </c>
      <c r="M34" s="11">
        <v>43923</v>
      </c>
      <c r="N34" s="47">
        <v>11283</v>
      </c>
      <c r="O34">
        <v>166</v>
      </c>
      <c r="P34" s="102">
        <f t="shared" si="1"/>
        <v>1.4712399184614021E-2</v>
      </c>
    </row>
    <row r="35" spans="1:16" x14ac:dyDescent="0.2">
      <c r="A35" s="11">
        <v>43924</v>
      </c>
      <c r="B35" s="47">
        <v>12549</v>
      </c>
      <c r="C35" s="68">
        <v>0.11070000000000001</v>
      </c>
      <c r="D35" t="s">
        <v>74</v>
      </c>
      <c r="E35" s="16">
        <f t="shared" si="0"/>
        <v>14017.982660446158</v>
      </c>
      <c r="H35" s="11">
        <v>43924</v>
      </c>
      <c r="I35" s="47">
        <v>12549</v>
      </c>
      <c r="J35" s="16">
        <f t="shared" si="2"/>
        <v>1266</v>
      </c>
      <c r="K35" s="41">
        <f t="shared" si="3"/>
        <v>0.81519639407598199</v>
      </c>
      <c r="M35" s="11">
        <v>43924</v>
      </c>
      <c r="N35" s="47">
        <v>12549</v>
      </c>
      <c r="O35">
        <v>219</v>
      </c>
      <c r="P35" s="102">
        <f t="shared" si="1"/>
        <v>1.7451589768109014E-2</v>
      </c>
    </row>
    <row r="36" spans="1:16" x14ac:dyDescent="0.2">
      <c r="A36" s="11">
        <v>43925</v>
      </c>
      <c r="B36" s="47">
        <v>14018</v>
      </c>
      <c r="C36" s="68">
        <v>0.1013</v>
      </c>
      <c r="D36" t="s">
        <v>74</v>
      </c>
      <c r="E36" s="16">
        <f t="shared" si="0"/>
        <v>15512.438997949101</v>
      </c>
      <c r="H36" s="11">
        <v>43925</v>
      </c>
      <c r="I36" s="47">
        <v>14018</v>
      </c>
      <c r="J36" s="16">
        <f t="shared" ref="J36:J47" si="4">I36-I35</f>
        <v>1469</v>
      </c>
      <c r="K36" s="41">
        <f t="shared" ref="K36:K47" si="5">J36/J35</f>
        <v>1.1603475513428121</v>
      </c>
      <c r="M36" s="11">
        <v>43925</v>
      </c>
      <c r="N36" s="47">
        <v>14018</v>
      </c>
      <c r="O36">
        <v>249</v>
      </c>
      <c r="P36" s="102">
        <f t="shared" si="1"/>
        <v>1.7762876301897559E-2</v>
      </c>
    </row>
    <row r="37" spans="1:16" x14ac:dyDescent="0.2">
      <c r="A37" s="11">
        <v>43926</v>
      </c>
      <c r="B37" s="47">
        <v>15512</v>
      </c>
      <c r="C37" s="68">
        <v>7.1800000000000003E-2</v>
      </c>
      <c r="D37" t="s">
        <v>74</v>
      </c>
      <c r="E37" s="16">
        <f t="shared" si="0"/>
        <v>16666.7200197573</v>
      </c>
      <c r="H37" s="11">
        <v>43926</v>
      </c>
      <c r="I37" s="47">
        <v>15512</v>
      </c>
      <c r="J37" s="16">
        <f t="shared" si="4"/>
        <v>1494</v>
      </c>
      <c r="K37" s="41">
        <f t="shared" si="5"/>
        <v>1.0170183798502384</v>
      </c>
      <c r="M37" s="11">
        <v>43926</v>
      </c>
      <c r="N37" s="47">
        <v>15512</v>
      </c>
      <c r="O37">
        <v>307</v>
      </c>
      <c r="P37" s="102">
        <f t="shared" si="1"/>
        <v>1.9791129448169159E-2</v>
      </c>
    </row>
    <row r="38" spans="1:16" x14ac:dyDescent="0.2">
      <c r="A38" s="11">
        <v>43927</v>
      </c>
      <c r="B38" s="47">
        <v>16667</v>
      </c>
      <c r="C38" s="68">
        <v>7.1199999999999999E-2</v>
      </c>
      <c r="D38" t="s">
        <v>74</v>
      </c>
      <c r="E38" s="16">
        <f t="shared" si="0"/>
        <v>17896.957325097646</v>
      </c>
      <c r="H38" s="11">
        <v>43927</v>
      </c>
      <c r="I38" s="47">
        <v>16667</v>
      </c>
      <c r="J38" s="16">
        <f t="shared" si="4"/>
        <v>1155</v>
      </c>
      <c r="K38" s="41">
        <f t="shared" si="5"/>
        <v>0.7730923694779116</v>
      </c>
      <c r="M38" s="11">
        <v>43927</v>
      </c>
      <c r="N38" s="47">
        <v>16667</v>
      </c>
      <c r="O38">
        <v>359</v>
      </c>
      <c r="P38" s="102">
        <f t="shared" si="1"/>
        <v>2.1539569208615827E-2</v>
      </c>
    </row>
    <row r="39" spans="1:16" x14ac:dyDescent="0.2">
      <c r="A39" s="11">
        <v>43928</v>
      </c>
      <c r="B39" s="47">
        <v>17897</v>
      </c>
      <c r="C39" s="68">
        <v>7.4999999999999997E-2</v>
      </c>
      <c r="D39" t="s">
        <v>74</v>
      </c>
      <c r="E39" s="16">
        <f t="shared" si="0"/>
        <v>19290.892648382251</v>
      </c>
      <c r="H39" s="11">
        <v>43928</v>
      </c>
      <c r="I39" s="47">
        <v>17897</v>
      </c>
      <c r="J39" s="16">
        <f t="shared" si="4"/>
        <v>1230</v>
      </c>
      <c r="K39" s="41">
        <f t="shared" si="5"/>
        <v>1.0649350649350648</v>
      </c>
      <c r="M39" s="11">
        <v>43928</v>
      </c>
      <c r="N39" s="47">
        <v>17897</v>
      </c>
      <c r="O39">
        <v>421</v>
      </c>
      <c r="P39" s="102">
        <f t="shared" si="1"/>
        <v>2.3523495557914734E-2</v>
      </c>
    </row>
    <row r="40" spans="1:16" x14ac:dyDescent="0.2">
      <c r="A40" s="11">
        <v>43929</v>
      </c>
      <c r="B40" s="47">
        <v>19291</v>
      </c>
      <c r="C40" s="68">
        <v>7.3649999999999993E-2</v>
      </c>
      <c r="D40" t="s">
        <v>74</v>
      </c>
      <c r="E40" s="16">
        <f t="shared" si="0"/>
        <v>20765.410918976115</v>
      </c>
      <c r="H40" s="11">
        <v>43929</v>
      </c>
      <c r="I40" s="47">
        <v>19291</v>
      </c>
      <c r="J40" s="16">
        <f t="shared" si="4"/>
        <v>1394</v>
      </c>
      <c r="K40" s="41">
        <f t="shared" si="5"/>
        <v>1.1333333333333333</v>
      </c>
      <c r="M40" s="11">
        <v>43929</v>
      </c>
      <c r="N40" s="47">
        <v>19291</v>
      </c>
      <c r="O40">
        <v>476</v>
      </c>
      <c r="P40" s="102">
        <f t="shared" si="1"/>
        <v>2.46747187807786E-2</v>
      </c>
    </row>
    <row r="41" spans="1:16" x14ac:dyDescent="0.2">
      <c r="A41" s="11">
        <v>43930</v>
      </c>
      <c r="B41" s="47">
        <v>20765</v>
      </c>
      <c r="C41" s="68">
        <v>6.4500000000000002E-2</v>
      </c>
      <c r="D41" t="s">
        <v>74</v>
      </c>
      <c r="E41" s="16">
        <f t="shared" si="0"/>
        <v>22148.480132250137</v>
      </c>
      <c r="H41" s="11">
        <v>43930</v>
      </c>
      <c r="I41" s="47">
        <v>20765</v>
      </c>
      <c r="J41" s="16">
        <f t="shared" si="4"/>
        <v>1474</v>
      </c>
      <c r="K41" s="41">
        <f t="shared" si="5"/>
        <v>1.0573888091822095</v>
      </c>
      <c r="M41" s="11">
        <v>43930</v>
      </c>
      <c r="N41" s="47">
        <v>20765</v>
      </c>
      <c r="O41">
        <v>544</v>
      </c>
      <c r="P41" s="102">
        <f t="shared" si="1"/>
        <v>2.619792920780159E-2</v>
      </c>
    </row>
    <row r="42" spans="1:16" x14ac:dyDescent="0.2">
      <c r="A42" s="11">
        <v>43931</v>
      </c>
      <c r="B42" s="47">
        <v>22148</v>
      </c>
      <c r="C42" s="68">
        <v>5.1479999999999998E-2</v>
      </c>
      <c r="D42" t="s">
        <v>74</v>
      </c>
      <c r="E42" s="16">
        <f t="shared" si="0"/>
        <v>23318.037412586276</v>
      </c>
      <c r="H42" s="11">
        <v>43931</v>
      </c>
      <c r="I42" s="47">
        <v>22148</v>
      </c>
      <c r="J42" s="16">
        <f t="shared" si="4"/>
        <v>1383</v>
      </c>
      <c r="K42" s="41">
        <f t="shared" si="5"/>
        <v>0.93826322930800543</v>
      </c>
      <c r="M42" s="11">
        <v>43931</v>
      </c>
      <c r="N42" s="47">
        <v>22148</v>
      </c>
      <c r="O42" s="85">
        <v>621</v>
      </c>
      <c r="P42" s="102">
        <f t="shared" si="1"/>
        <v>2.8038649087953765E-2</v>
      </c>
    </row>
    <row r="43" spans="1:16" x14ac:dyDescent="0.2">
      <c r="A43" s="11">
        <v>43932</v>
      </c>
      <c r="B43" s="47">
        <v>23318</v>
      </c>
      <c r="C43" s="68">
        <v>4.4650000000000002E-2</v>
      </c>
      <c r="D43" t="s">
        <v>74</v>
      </c>
      <c r="E43" s="16">
        <f t="shared" si="0"/>
        <v>24382.742183969862</v>
      </c>
      <c r="H43" s="11">
        <v>43932</v>
      </c>
      <c r="I43" s="47">
        <v>23318</v>
      </c>
      <c r="J43" s="16">
        <f t="shared" si="4"/>
        <v>1170</v>
      </c>
      <c r="K43" s="41">
        <f t="shared" si="5"/>
        <v>0.84598698481561818</v>
      </c>
      <c r="M43" s="11">
        <v>43932</v>
      </c>
      <c r="N43" s="47">
        <v>23318</v>
      </c>
      <c r="O43" s="85">
        <v>709</v>
      </c>
      <c r="P43" s="102">
        <f t="shared" si="1"/>
        <v>3.0405695171112444E-2</v>
      </c>
    </row>
    <row r="44" spans="1:16" x14ac:dyDescent="0.2">
      <c r="A44" s="11">
        <v>43933</v>
      </c>
      <c r="B44" s="47">
        <v>24383</v>
      </c>
      <c r="C44" s="68">
        <v>5.1810000000000002E-2</v>
      </c>
      <c r="D44" t="s">
        <v>74</v>
      </c>
      <c r="E44" s="16">
        <f t="shared" si="0"/>
        <v>25679.581145739885</v>
      </c>
      <c r="H44" s="11">
        <v>43933</v>
      </c>
      <c r="I44" s="47">
        <v>24383</v>
      </c>
      <c r="J44" s="16">
        <f t="shared" si="4"/>
        <v>1065</v>
      </c>
      <c r="K44" s="41">
        <f t="shared" si="5"/>
        <v>0.91025641025641024</v>
      </c>
      <c r="M44" s="11">
        <v>43933</v>
      </c>
      <c r="N44" s="47">
        <v>24383</v>
      </c>
      <c r="O44" s="85">
        <v>764</v>
      </c>
      <c r="P44" s="102">
        <f t="shared" si="1"/>
        <v>3.1333305991879591E-2</v>
      </c>
    </row>
    <row r="45" spans="1:16" x14ac:dyDescent="0.2">
      <c r="A45" s="11">
        <v>43934</v>
      </c>
      <c r="B45" s="47">
        <v>25680</v>
      </c>
      <c r="C45" s="68">
        <v>5.2449999999999997E-2</v>
      </c>
      <c r="D45" t="s">
        <v>74</v>
      </c>
      <c r="E45" s="16">
        <f t="shared" si="0"/>
        <v>27062.86461711684</v>
      </c>
      <c r="H45" s="11">
        <v>43934</v>
      </c>
      <c r="I45" s="47">
        <v>25680</v>
      </c>
      <c r="J45" s="16">
        <f t="shared" si="4"/>
        <v>1297</v>
      </c>
      <c r="K45" s="41">
        <f t="shared" si="5"/>
        <v>1.2178403755868545</v>
      </c>
      <c r="M45" s="11">
        <v>43934</v>
      </c>
      <c r="N45" s="47">
        <v>25680</v>
      </c>
      <c r="O45" s="85">
        <v>833</v>
      </c>
      <c r="P45" s="102">
        <f t="shared" si="1"/>
        <v>3.2437694704049842E-2</v>
      </c>
    </row>
    <row r="46" spans="1:16" x14ac:dyDescent="0.2">
      <c r="A46" s="11">
        <v>43935</v>
      </c>
      <c r="B46" s="47">
        <v>27063</v>
      </c>
      <c r="C46" s="68">
        <v>4.7489999999999997E-2</v>
      </c>
      <c r="D46" t="s">
        <v>74</v>
      </c>
      <c r="E46" s="16">
        <f t="shared" si="0"/>
        <v>28379.228347242901</v>
      </c>
      <c r="H46" s="11">
        <v>43935</v>
      </c>
      <c r="I46" s="47">
        <v>27063</v>
      </c>
      <c r="J46" s="16">
        <f t="shared" si="4"/>
        <v>1383</v>
      </c>
      <c r="K46" s="41">
        <f t="shared" si="5"/>
        <v>1.0663068619892058</v>
      </c>
      <c r="M46" s="11">
        <v>43935</v>
      </c>
      <c r="N46" s="47">
        <v>27063</v>
      </c>
      <c r="O46" s="85">
        <v>980</v>
      </c>
      <c r="P46" s="102">
        <f t="shared" si="1"/>
        <v>3.6211802091416327E-2</v>
      </c>
    </row>
    <row r="47" spans="1:16" x14ac:dyDescent="0.2">
      <c r="A47" s="11">
        <v>43936</v>
      </c>
      <c r="B47" s="47">
        <v>28379</v>
      </c>
      <c r="C47" s="68">
        <v>5.9089999999999997E-2</v>
      </c>
      <c r="D47" t="s">
        <v>74</v>
      </c>
      <c r="E47" s="16">
        <f t="shared" si="0"/>
        <v>30106.450015538907</v>
      </c>
      <c r="H47" s="11">
        <v>43936</v>
      </c>
      <c r="I47" s="47">
        <v>28379</v>
      </c>
      <c r="J47" s="16">
        <f t="shared" si="4"/>
        <v>1316</v>
      </c>
      <c r="K47" s="41">
        <f t="shared" si="5"/>
        <v>0.95155459146782362</v>
      </c>
      <c r="M47" s="11">
        <v>43936</v>
      </c>
      <c r="N47" s="47">
        <v>28379</v>
      </c>
      <c r="O47" s="85">
        <v>1070</v>
      </c>
      <c r="P47" s="102">
        <f t="shared" si="1"/>
        <v>3.7703936009020757E-2</v>
      </c>
    </row>
    <row r="48" spans="1:16" x14ac:dyDescent="0.2">
      <c r="A48" s="11">
        <v>43937</v>
      </c>
      <c r="B48" s="47">
        <v>30106</v>
      </c>
      <c r="C48" s="68">
        <v>5.8720000000000001E-2</v>
      </c>
      <c r="D48" t="s">
        <v>74</v>
      </c>
      <c r="E48" s="16">
        <f t="shared" si="0"/>
        <v>31926.758653654451</v>
      </c>
      <c r="H48" s="11">
        <v>43937</v>
      </c>
      <c r="I48" s="47">
        <v>30106</v>
      </c>
      <c r="J48" s="16">
        <f t="shared" ref="J48" si="6">I48-I47</f>
        <v>1727</v>
      </c>
      <c r="K48" s="41">
        <f t="shared" ref="K48" si="7">J48/J47</f>
        <v>1.3123100303951367</v>
      </c>
      <c r="M48" s="11">
        <v>43937</v>
      </c>
      <c r="N48" s="47">
        <v>30106</v>
      </c>
      <c r="O48" s="85">
        <v>1273</v>
      </c>
      <c r="P48" s="102">
        <f t="shared" si="1"/>
        <v>4.2283930113598621E-2</v>
      </c>
    </row>
    <row r="49" spans="1:16" x14ac:dyDescent="0.2">
      <c r="A49" s="11">
        <v>43938</v>
      </c>
      <c r="B49" s="47">
        <v>31927</v>
      </c>
      <c r="C49" s="68">
        <v>4.4600000000000001E-2</v>
      </c>
      <c r="D49" t="s">
        <v>74</v>
      </c>
      <c r="E49" s="16">
        <f t="shared" si="0"/>
        <v>33383.175542078607</v>
      </c>
      <c r="H49" s="11">
        <v>43938</v>
      </c>
      <c r="I49" s="47">
        <v>31927</v>
      </c>
      <c r="J49" s="16">
        <f t="shared" ref="J49" si="8">I49-I48</f>
        <v>1821</v>
      </c>
      <c r="K49" s="41">
        <f t="shared" ref="K49" si="9">J49/J48</f>
        <v>1.0544296467863348</v>
      </c>
      <c r="M49" s="11">
        <v>43938</v>
      </c>
      <c r="N49" s="86">
        <v>31927</v>
      </c>
      <c r="O49" s="85">
        <v>1366</v>
      </c>
      <c r="P49" s="102">
        <f t="shared" si="1"/>
        <v>4.2785103517399066E-2</v>
      </c>
    </row>
    <row r="50" spans="1:16" x14ac:dyDescent="0.2">
      <c r="A50" s="11">
        <v>43939</v>
      </c>
      <c r="B50" s="47">
        <v>33383</v>
      </c>
      <c r="C50" s="68">
        <v>4.8899999999999999E-2</v>
      </c>
      <c r="D50" t="s">
        <v>74</v>
      </c>
      <c r="E50" s="16">
        <f t="shared" si="0"/>
        <v>35056.000193449174</v>
      </c>
      <c r="H50" s="11">
        <v>43939</v>
      </c>
      <c r="I50" s="47">
        <v>33383</v>
      </c>
      <c r="J50" s="16">
        <f t="shared" ref="J50" si="10">I50-I49</f>
        <v>1456</v>
      </c>
      <c r="K50" s="41">
        <f t="shared" ref="K50" si="11">J50/J49</f>
        <v>0.79956068094453592</v>
      </c>
      <c r="M50" s="11">
        <v>43939</v>
      </c>
      <c r="N50" s="47">
        <v>33383</v>
      </c>
      <c r="O50" s="85">
        <v>1529</v>
      </c>
      <c r="P50" s="102">
        <f t="shared" si="1"/>
        <v>4.580175538447713E-2</v>
      </c>
    </row>
    <row r="51" spans="1:16" x14ac:dyDescent="0.2">
      <c r="A51" s="11">
        <v>43940</v>
      </c>
      <c r="B51" s="47">
        <v>35056</v>
      </c>
      <c r="C51" s="68">
        <v>4.9399999999999999E-2</v>
      </c>
      <c r="D51" t="s">
        <v>74</v>
      </c>
      <c r="E51" s="16">
        <f t="shared" si="0"/>
        <v>36831.254171103363</v>
      </c>
      <c r="H51" s="11">
        <v>43940</v>
      </c>
      <c r="I51" s="47">
        <v>35056</v>
      </c>
      <c r="J51" s="16">
        <f t="shared" ref="J51:J52" si="12">I51-I50</f>
        <v>1673</v>
      </c>
      <c r="K51" s="41">
        <f t="shared" ref="K51:K52" si="13">J51/J50</f>
        <v>1.1490384615384615</v>
      </c>
      <c r="M51" s="11">
        <v>43940</v>
      </c>
      <c r="N51" s="47">
        <v>35056</v>
      </c>
      <c r="O51" s="85">
        <v>1647</v>
      </c>
      <c r="P51" s="102">
        <f t="shared" si="1"/>
        <v>4.6981971702418988E-2</v>
      </c>
    </row>
    <row r="52" spans="1:16" x14ac:dyDescent="0.2">
      <c r="A52" s="11">
        <v>43941</v>
      </c>
      <c r="B52" s="47">
        <v>36831</v>
      </c>
      <c r="C52" s="68">
        <v>4.2299999999999997E-2</v>
      </c>
      <c r="D52" t="s">
        <v>74</v>
      </c>
      <c r="E52" s="16">
        <f t="shared" si="0"/>
        <v>38422.371529494376</v>
      </c>
      <c r="H52" s="11">
        <v>43941</v>
      </c>
      <c r="I52" s="47">
        <v>36831</v>
      </c>
      <c r="J52" s="16">
        <f t="shared" si="12"/>
        <v>1775</v>
      </c>
      <c r="K52" s="41">
        <f t="shared" si="13"/>
        <v>1.0609683203825464</v>
      </c>
      <c r="M52" s="11">
        <v>43941</v>
      </c>
      <c r="N52" s="47">
        <v>36831</v>
      </c>
      <c r="O52" s="85">
        <v>1762</v>
      </c>
      <c r="P52" s="102">
        <f t="shared" si="1"/>
        <v>4.7840134669164563E-2</v>
      </c>
    </row>
    <row r="53" spans="1:16" x14ac:dyDescent="0.2">
      <c r="A53" s="11">
        <v>43942</v>
      </c>
      <c r="B53" s="47">
        <v>38422</v>
      </c>
      <c r="C53" s="68">
        <v>4.4999999999999998E-2</v>
      </c>
      <c r="D53" t="s">
        <v>74</v>
      </c>
      <c r="E53" s="16">
        <f t="shared" si="0"/>
        <v>40190.482433412719</v>
      </c>
      <c r="H53" s="11">
        <v>43942</v>
      </c>
      <c r="I53" s="47">
        <v>38422</v>
      </c>
      <c r="J53" s="16">
        <f t="shared" ref="J53" si="14">I53-I52</f>
        <v>1591</v>
      </c>
      <c r="K53" s="41">
        <f t="shared" ref="K53" si="15">J53/J52</f>
        <v>0.89633802816901409</v>
      </c>
      <c r="M53" s="11">
        <v>43942</v>
      </c>
      <c r="N53" s="47">
        <v>38422</v>
      </c>
      <c r="O53" s="85">
        <v>1910</v>
      </c>
      <c r="P53" s="102">
        <f t="shared" si="1"/>
        <v>4.9711103013898285E-2</v>
      </c>
    </row>
    <row r="54" spans="1:16" x14ac:dyDescent="0.2">
      <c r="A54" s="11">
        <v>43943</v>
      </c>
      <c r="B54" s="47">
        <v>40190</v>
      </c>
      <c r="C54" s="68">
        <v>4.666E-2</v>
      </c>
      <c r="D54" t="s">
        <v>74</v>
      </c>
      <c r="E54" s="16">
        <f t="shared" si="0"/>
        <v>42109.703811398729</v>
      </c>
      <c r="H54" s="11">
        <v>43943</v>
      </c>
      <c r="I54" s="47">
        <v>40190</v>
      </c>
      <c r="J54" s="16">
        <f t="shared" ref="J54:J55" si="16">I54-I53</f>
        <v>1768</v>
      </c>
      <c r="K54" s="41">
        <f t="shared" ref="K54:K55" si="17">J54/J53</f>
        <v>1.1112507856693903</v>
      </c>
      <c r="M54" s="11">
        <v>43943</v>
      </c>
      <c r="N54" s="47">
        <v>40190</v>
      </c>
      <c r="O54" s="85">
        <v>2074</v>
      </c>
      <c r="P54" s="102">
        <f t="shared" si="1"/>
        <v>5.1604876835033592E-2</v>
      </c>
    </row>
    <row r="55" spans="1:16" x14ac:dyDescent="0.2">
      <c r="A55" s="11">
        <v>43944</v>
      </c>
      <c r="B55" s="47">
        <v>42110</v>
      </c>
      <c r="C55" s="68">
        <v>4.1360000000000001E-2</v>
      </c>
      <c r="D55" t="s">
        <v>74</v>
      </c>
      <c r="E55" s="16">
        <f t="shared" si="0"/>
        <v>43888.189068971566</v>
      </c>
      <c r="H55" s="11">
        <v>43944</v>
      </c>
      <c r="I55" s="47">
        <v>42110</v>
      </c>
      <c r="J55" s="16">
        <f t="shared" si="16"/>
        <v>1920</v>
      </c>
      <c r="K55" s="41">
        <f t="shared" si="17"/>
        <v>1.0859728506787329</v>
      </c>
      <c r="M55" s="11">
        <v>43944</v>
      </c>
      <c r="N55" s="47">
        <v>42110</v>
      </c>
      <c r="O55" s="85">
        <v>2232</v>
      </c>
      <c r="P55" s="102">
        <f t="shared" si="1"/>
        <v>5.3004037045832342E-2</v>
      </c>
    </row>
    <row r="56" spans="1:16" x14ac:dyDescent="0.2">
      <c r="A56" s="11">
        <v>43945</v>
      </c>
      <c r="B56" s="47">
        <v>43888</v>
      </c>
      <c r="C56" s="68">
        <v>3.2849999999999997E-2</v>
      </c>
      <c r="D56" t="s">
        <v>74</v>
      </c>
      <c r="E56" s="16">
        <f t="shared" si="0"/>
        <v>45353.662506592205</v>
      </c>
      <c r="H56" s="11">
        <v>43945</v>
      </c>
      <c r="I56" s="47">
        <v>43888</v>
      </c>
      <c r="J56" s="16">
        <f t="shared" ref="J56:J58" si="18">I56-I55</f>
        <v>1778</v>
      </c>
      <c r="K56" s="41">
        <f t="shared" ref="K56:K58" si="19">J56/J55</f>
        <v>0.92604166666666665</v>
      </c>
      <c r="M56" s="11">
        <v>43945</v>
      </c>
      <c r="N56" s="47">
        <v>43888</v>
      </c>
      <c r="O56" s="85">
        <v>2390</v>
      </c>
      <c r="P56" s="102">
        <f t="shared" si="1"/>
        <v>5.4456799125045571E-2</v>
      </c>
    </row>
    <row r="57" spans="1:16" x14ac:dyDescent="0.2">
      <c r="A57" s="11">
        <v>43946</v>
      </c>
      <c r="B57" s="47">
        <v>45354</v>
      </c>
      <c r="C57" s="68">
        <v>3.3410000000000002E-2</v>
      </c>
      <c r="D57" t="s">
        <v>74</v>
      </c>
      <c r="E57" s="16">
        <f t="shared" si="0"/>
        <v>46894.874114161423</v>
      </c>
      <c r="H57" s="11">
        <v>43946</v>
      </c>
      <c r="I57" s="47">
        <v>45354</v>
      </c>
      <c r="J57" s="16">
        <f t="shared" si="18"/>
        <v>1466</v>
      </c>
      <c r="K57" s="41">
        <f t="shared" si="19"/>
        <v>0.82452193475815527</v>
      </c>
      <c r="M57" s="11">
        <v>43946</v>
      </c>
      <c r="N57" s="47">
        <v>45354</v>
      </c>
      <c r="O57" s="85">
        <v>2555</v>
      </c>
      <c r="P57" s="102">
        <f t="shared" si="1"/>
        <v>5.6334612162102574E-2</v>
      </c>
    </row>
    <row r="58" spans="1:16" x14ac:dyDescent="0.2">
      <c r="A58" s="11">
        <v>43947</v>
      </c>
      <c r="B58" s="47">
        <v>46895</v>
      </c>
      <c r="C58" s="68">
        <v>3.3660000000000002E-2</v>
      </c>
      <c r="D58" t="s">
        <v>74</v>
      </c>
      <c r="E58" s="16">
        <f t="shared" si="0"/>
        <v>48500.352209125893</v>
      </c>
      <c r="H58" s="11">
        <v>43947</v>
      </c>
      <c r="I58" s="47">
        <v>46895</v>
      </c>
      <c r="J58" s="16">
        <f t="shared" si="18"/>
        <v>1541</v>
      </c>
      <c r="K58" s="41">
        <f t="shared" si="19"/>
        <v>1.0511596180081855</v>
      </c>
      <c r="M58" s="11">
        <v>43947</v>
      </c>
      <c r="N58" s="47">
        <v>46895</v>
      </c>
      <c r="O58" s="85">
        <v>2673</v>
      </c>
      <c r="P58" s="102">
        <f t="shared" si="1"/>
        <v>5.6999680136475106E-2</v>
      </c>
    </row>
    <row r="59" spans="1:16" x14ac:dyDescent="0.2">
      <c r="A59" s="11">
        <v>43948</v>
      </c>
      <c r="B59" s="47">
        <v>48500</v>
      </c>
      <c r="C59" s="68">
        <v>3.0960000000000001E-2</v>
      </c>
      <c r="D59" t="s">
        <v>74</v>
      </c>
      <c r="E59" s="16">
        <f t="shared" si="0"/>
        <v>50025.045896639916</v>
      </c>
      <c r="H59" s="11">
        <v>43948</v>
      </c>
      <c r="I59" s="47">
        <v>48500</v>
      </c>
      <c r="J59" s="16">
        <f t="shared" ref="J59" si="20">I59-I58</f>
        <v>1605</v>
      </c>
      <c r="K59" s="41">
        <f t="shared" ref="K59" si="21">J59/J58</f>
        <v>1.0415314730694354</v>
      </c>
      <c r="M59" s="11">
        <v>43948</v>
      </c>
      <c r="N59" s="47">
        <v>48500</v>
      </c>
      <c r="O59" s="85">
        <v>2817</v>
      </c>
      <c r="P59" s="102">
        <f t="shared" si="1"/>
        <v>5.8082474226804126E-2</v>
      </c>
    </row>
    <row r="60" spans="1:16" x14ac:dyDescent="0.2">
      <c r="A60" s="11">
        <v>43949</v>
      </c>
      <c r="B60" s="47">
        <v>50026</v>
      </c>
      <c r="C60" s="68">
        <v>3.0929999999999999E-2</v>
      </c>
      <c r="D60" t="s">
        <v>74</v>
      </c>
      <c r="E60" s="16">
        <f t="shared" si="0"/>
        <v>51597.481867279697</v>
      </c>
      <c r="H60" s="11">
        <v>43949</v>
      </c>
      <c r="I60" s="47">
        <v>50026</v>
      </c>
      <c r="J60" s="16">
        <f t="shared" ref="J60" si="22">I60-I59</f>
        <v>1526</v>
      </c>
      <c r="K60" s="41">
        <f t="shared" ref="K60" si="23">J60/J59</f>
        <v>0.95077881619937699</v>
      </c>
      <c r="M60" s="11">
        <v>43949</v>
      </c>
      <c r="N60" s="47">
        <v>50026</v>
      </c>
      <c r="O60" s="85">
        <v>2958</v>
      </c>
      <c r="P60" s="102">
        <f t="shared" si="1"/>
        <v>5.9129252788549955E-2</v>
      </c>
    </row>
    <row r="61" spans="1:16" x14ac:dyDescent="0.2">
      <c r="A61" s="11">
        <v>43950</v>
      </c>
      <c r="B61" s="47">
        <v>51597</v>
      </c>
      <c r="D61" t="s">
        <v>74</v>
      </c>
      <c r="E61" s="16"/>
      <c r="H61" s="11">
        <v>43950</v>
      </c>
      <c r="I61" s="47">
        <v>51597</v>
      </c>
      <c r="J61" s="16">
        <f t="shared" ref="J61" si="24">I61-I60</f>
        <v>1571</v>
      </c>
      <c r="K61" s="41">
        <f t="shared" ref="K61" si="25">J61/J60</f>
        <v>1.0294888597640892</v>
      </c>
      <c r="M61" s="11">
        <v>43950</v>
      </c>
      <c r="N61" s="47">
        <v>51597</v>
      </c>
      <c r="O61" s="85">
        <v>3133</v>
      </c>
      <c r="P61" s="102">
        <f t="shared" si="1"/>
        <v>6.072058453010834E-2</v>
      </c>
    </row>
    <row r="62" spans="1:16" x14ac:dyDescent="0.2">
      <c r="A62" s="11"/>
      <c r="B62" s="47"/>
      <c r="E62" s="16"/>
    </row>
    <row r="63" spans="1:16" x14ac:dyDescent="0.2">
      <c r="A63" s="11"/>
      <c r="B63" s="47"/>
      <c r="E63" s="16"/>
    </row>
    <row r="64" spans="1:16" x14ac:dyDescent="0.2">
      <c r="A64" s="11"/>
      <c r="B64" s="47"/>
      <c r="E64" s="16"/>
      <c r="J64" t="s">
        <v>12</v>
      </c>
      <c r="K64" s="42">
        <f>AVERAGE(K3:K61)</f>
        <v>1.3615769819471919</v>
      </c>
    </row>
    <row r="65" spans="1:5" x14ac:dyDescent="0.2">
      <c r="A65" s="11"/>
      <c r="B65" s="47"/>
      <c r="E65" s="16"/>
    </row>
    <row r="66" spans="1:5" x14ac:dyDescent="0.2">
      <c r="A66" s="11"/>
      <c r="B66" s="47"/>
      <c r="C66" s="90"/>
      <c r="D66" s="78"/>
      <c r="E66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54"/>
  <sheetViews>
    <sheetView topLeftCell="G13" zoomScaleNormal="100" workbookViewId="0">
      <selection activeCell="C52" sqref="C52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7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  <c r="B43" s="67">
        <v>5.1810000000000002E-2</v>
      </c>
      <c r="C43" s="71">
        <f t="shared" si="0"/>
        <v>5.181</v>
      </c>
    </row>
    <row r="44" spans="1:3" x14ac:dyDescent="0.2">
      <c r="A44" s="11">
        <v>43934</v>
      </c>
      <c r="B44" s="67">
        <v>5.2449999999999997E-2</v>
      </c>
      <c r="C44" s="71">
        <f t="shared" si="0"/>
        <v>5.2449999999999992</v>
      </c>
    </row>
    <row r="45" spans="1:3" x14ac:dyDescent="0.2">
      <c r="A45" s="11">
        <v>43935</v>
      </c>
      <c r="B45" s="67">
        <v>4.7489999999999997E-2</v>
      </c>
      <c r="C45" s="71">
        <f t="shared" si="0"/>
        <v>4.7489999999999997</v>
      </c>
    </row>
    <row r="46" spans="1:3" x14ac:dyDescent="0.2">
      <c r="A46" s="11">
        <v>43936</v>
      </c>
      <c r="B46" s="67">
        <v>5.9089999999999997E-2</v>
      </c>
      <c r="C46" s="71">
        <f t="shared" si="0"/>
        <v>5.9089999999999998</v>
      </c>
    </row>
    <row r="47" spans="1:3" x14ac:dyDescent="0.2">
      <c r="A47" s="11">
        <v>43937</v>
      </c>
      <c r="B47" s="68">
        <v>5.8720000000000001E-2</v>
      </c>
      <c r="C47" s="71">
        <f t="shared" si="0"/>
        <v>5.8719999999999999</v>
      </c>
    </row>
    <row r="48" spans="1:3" x14ac:dyDescent="0.2">
      <c r="A48" s="11">
        <v>43938</v>
      </c>
    </row>
    <row r="49" spans="1:1" x14ac:dyDescent="0.2">
      <c r="A49" s="11">
        <v>43939</v>
      </c>
    </row>
    <row r="50" spans="1:1" x14ac:dyDescent="0.2">
      <c r="A50" s="11">
        <v>43940</v>
      </c>
    </row>
    <row r="51" spans="1:1" x14ac:dyDescent="0.2">
      <c r="A51" s="11">
        <v>43941</v>
      </c>
    </row>
    <row r="52" spans="1:1" x14ac:dyDescent="0.2">
      <c r="A52" s="11">
        <v>43942</v>
      </c>
    </row>
    <row r="53" spans="1:1" x14ac:dyDescent="0.2">
      <c r="A53" s="11">
        <v>43943</v>
      </c>
    </row>
    <row r="54" spans="1:1" x14ac:dyDescent="0.2">
      <c r="A54" s="11">
        <v>43944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N140"/>
  <sheetViews>
    <sheetView topLeftCell="U1" zoomScale="90" zoomScaleNormal="90" workbookViewId="0">
      <pane ySplit="1" topLeftCell="A84" activePane="bottomLeft" state="frozen"/>
      <selection pane="bottomLeft" activeCell="C98" sqref="C98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39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39" x14ac:dyDescent="0.2">
      <c r="A82" s="11">
        <v>43935</v>
      </c>
      <c r="B82" s="20">
        <v>7953</v>
      </c>
      <c r="C82" s="17">
        <f t="shared" ref="C82:C85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39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39" x14ac:dyDescent="0.2">
      <c r="A84" s="11">
        <v>43937</v>
      </c>
      <c r="B84" s="20">
        <v>8961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  <c r="AC84" s="11">
        <v>43937</v>
      </c>
    </row>
    <row r="85" spans="1:39" x14ac:dyDescent="0.2">
      <c r="A85" s="11">
        <v>43938</v>
      </c>
      <c r="B85" s="20">
        <v>9525</v>
      </c>
      <c r="C85" s="17">
        <f t="shared" si="7"/>
        <v>9515.1172935929681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  <c r="AC85" s="14">
        <v>9515</v>
      </c>
      <c r="AD85" s="11">
        <v>43938</v>
      </c>
    </row>
    <row r="86" spans="1:39" x14ac:dyDescent="0.2">
      <c r="A86" s="11">
        <v>43939</v>
      </c>
      <c r="B86" s="20">
        <v>10010</v>
      </c>
      <c r="C86" s="17">
        <f>B85*EXP( 0.05)</f>
        <v>10013.35719298163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  <c r="AC86" s="24">
        <v>10103</v>
      </c>
      <c r="AD86" s="14">
        <v>10114</v>
      </c>
      <c r="AE86" s="11">
        <v>43939</v>
      </c>
    </row>
    <row r="87" spans="1:39" x14ac:dyDescent="0.2">
      <c r="A87" s="11">
        <v>43940</v>
      </c>
      <c r="B87" s="20">
        <v>10578</v>
      </c>
      <c r="C87" s="17">
        <f t="shared" ref="C87:C132" si="8">B86*EXP( 0.05)</f>
        <v>10523.223674724002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  <c r="AC87" s="24">
        <v>10728</v>
      </c>
      <c r="AD87" s="24">
        <v>10739</v>
      </c>
      <c r="AE87" s="14">
        <v>10523</v>
      </c>
      <c r="AF87" s="11">
        <v>43940</v>
      </c>
    </row>
    <row r="88" spans="1:39" x14ac:dyDescent="0.2">
      <c r="A88" s="11">
        <v>43941</v>
      </c>
      <c r="B88" s="20">
        <v>11184</v>
      </c>
      <c r="C88" s="17">
        <f t="shared" si="8"/>
        <v>11120.345657465583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  <c r="AC88" s="24">
        <v>11392</v>
      </c>
      <c r="AD88" s="24">
        <v>11403</v>
      </c>
      <c r="AE88" s="24">
        <v>11063</v>
      </c>
      <c r="AF88" s="14">
        <v>11120</v>
      </c>
      <c r="AG88" s="11">
        <v>43941</v>
      </c>
    </row>
    <row r="89" spans="1:39" x14ac:dyDescent="0.2">
      <c r="A89" s="11">
        <v>43942</v>
      </c>
      <c r="B89" s="20">
        <v>11735</v>
      </c>
      <c r="C89" s="17">
        <f t="shared" si="8"/>
        <v>11757.415941869454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  <c r="AC89" s="24">
        <v>12096</v>
      </c>
      <c r="AD89" s="24">
        <v>12109</v>
      </c>
      <c r="AE89" s="24">
        <v>11630</v>
      </c>
      <c r="AF89" s="24">
        <v>11690</v>
      </c>
      <c r="AG89" s="14">
        <v>11757</v>
      </c>
      <c r="AH89" s="11">
        <v>43942</v>
      </c>
    </row>
    <row r="90" spans="1:39" x14ac:dyDescent="0.2">
      <c r="A90" s="11">
        <v>43943</v>
      </c>
      <c r="B90" s="20">
        <v>12245</v>
      </c>
      <c r="C90" s="17">
        <f t="shared" si="8"/>
        <v>12336.666315972643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  <c r="AC90" s="24">
        <v>12844</v>
      </c>
      <c r="AD90" s="24">
        <v>12857</v>
      </c>
      <c r="AE90" s="24">
        <v>12226</v>
      </c>
      <c r="AF90" s="24">
        <v>12290</v>
      </c>
      <c r="AG90" s="24">
        <v>12360</v>
      </c>
      <c r="AH90" s="62">
        <v>12337</v>
      </c>
      <c r="AI90" s="11">
        <v>43943</v>
      </c>
    </row>
    <row r="91" spans="1:39" x14ac:dyDescent="0.2">
      <c r="A91" s="11">
        <v>43944</v>
      </c>
      <c r="B91" s="20">
        <v>12879</v>
      </c>
      <c r="C91" s="17">
        <f t="shared" si="8"/>
        <v>12872.814575124416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  <c r="AC91" s="24">
        <v>13638</v>
      </c>
      <c r="AD91" s="24">
        <v>13652</v>
      </c>
      <c r="AE91" s="24">
        <v>12853</v>
      </c>
      <c r="AF91" s="24">
        <v>12920</v>
      </c>
      <c r="AG91" s="24">
        <v>12994</v>
      </c>
      <c r="AH91" s="65">
        <v>12969</v>
      </c>
      <c r="AI91" s="14">
        <v>12873</v>
      </c>
      <c r="AJ91" s="11">
        <v>43944</v>
      </c>
    </row>
    <row r="92" spans="1:39" x14ac:dyDescent="0.2">
      <c r="A92" s="11">
        <v>43945</v>
      </c>
      <c r="B92" s="20">
        <v>13519</v>
      </c>
      <c r="C92" s="17">
        <f t="shared" si="8"/>
        <v>13539.320450226815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  <c r="AC92" s="24">
        <v>14482</v>
      </c>
      <c r="AD92" s="24">
        <v>14497</v>
      </c>
      <c r="AE92" s="24">
        <v>13512</v>
      </c>
      <c r="AF92" s="24">
        <v>13582</v>
      </c>
      <c r="AG92" s="24">
        <v>13660</v>
      </c>
      <c r="AH92" s="65">
        <v>13634</v>
      </c>
      <c r="AI92" s="24">
        <v>13533</v>
      </c>
      <c r="AJ92" s="14">
        <v>13539</v>
      </c>
    </row>
    <row r="93" spans="1:39" x14ac:dyDescent="0.2">
      <c r="A93" s="11">
        <v>43946</v>
      </c>
      <c r="B93" s="20">
        <v>13995</v>
      </c>
      <c r="C93" s="17">
        <f t="shared" si="8"/>
        <v>14212.13395190747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  <c r="AC93" s="24">
        <v>15377</v>
      </c>
      <c r="AD93" s="24">
        <v>15393</v>
      </c>
      <c r="AE93" s="24">
        <v>14205</v>
      </c>
      <c r="AF93" s="24">
        <v>14278</v>
      </c>
      <c r="AG93" s="24">
        <v>14361</v>
      </c>
      <c r="AH93" s="65">
        <v>14333</v>
      </c>
      <c r="AI93" s="24">
        <v>14227</v>
      </c>
      <c r="AJ93" s="24">
        <v>14233</v>
      </c>
    </row>
    <row r="94" spans="1:39" x14ac:dyDescent="0.2">
      <c r="A94" s="11">
        <v>43947</v>
      </c>
      <c r="B94" s="20">
        <f t="shared" ref="B90:B127" si="9">C94</f>
        <v>14712.538993782458</v>
      </c>
      <c r="C94" s="17">
        <f t="shared" si="8"/>
        <v>14712.538993782458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  <c r="AC94" s="24">
        <v>16328</v>
      </c>
      <c r="AD94" s="24">
        <v>16345</v>
      </c>
      <c r="AE94" s="24">
        <v>14933</v>
      </c>
      <c r="AF94" s="24">
        <v>15010</v>
      </c>
      <c r="AG94" s="24">
        <v>15097</v>
      </c>
      <c r="AH94" s="65">
        <v>15068</v>
      </c>
      <c r="AI94" s="24">
        <v>14956</v>
      </c>
      <c r="AJ94" s="24">
        <v>14963</v>
      </c>
      <c r="AK94" s="11">
        <v>43947</v>
      </c>
    </row>
    <row r="95" spans="1:39" x14ac:dyDescent="0.2">
      <c r="A95" s="11">
        <v>43948</v>
      </c>
      <c r="B95" s="20">
        <v>14856</v>
      </c>
      <c r="C95" s="17">
        <f>B94*EXP( 0.0325)</f>
        <v>15198.5514347796</v>
      </c>
      <c r="D95" s="17">
        <f t="shared" ref="D95:N95" si="10">C94*EXP( 0.0325)</f>
        <v>15198.5514347796</v>
      </c>
      <c r="E95" s="17">
        <f t="shared" si="10"/>
        <v>0</v>
      </c>
      <c r="F95" s="17">
        <f t="shared" si="10"/>
        <v>0</v>
      </c>
      <c r="G95" s="17">
        <f t="shared" si="10"/>
        <v>0</v>
      </c>
      <c r="H95" s="17">
        <f t="shared" si="10"/>
        <v>0</v>
      </c>
      <c r="I95" s="17">
        <f t="shared" si="10"/>
        <v>0</v>
      </c>
      <c r="J95" s="17">
        <f t="shared" si="10"/>
        <v>0</v>
      </c>
      <c r="K95" s="17">
        <f t="shared" si="10"/>
        <v>0</v>
      </c>
      <c r="L95" s="17">
        <f t="shared" si="10"/>
        <v>0</v>
      </c>
      <c r="M95" s="17">
        <f t="shared" si="10"/>
        <v>0</v>
      </c>
      <c r="N95" s="17">
        <f t="shared" si="10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  <c r="AC95" s="24">
        <v>17338</v>
      </c>
      <c r="AD95" s="24">
        <v>17356</v>
      </c>
      <c r="AE95" s="24">
        <v>15699</v>
      </c>
      <c r="AF95" s="24">
        <v>15780</v>
      </c>
      <c r="AG95" s="24">
        <v>15871</v>
      </c>
      <c r="AH95" s="65">
        <v>15841</v>
      </c>
      <c r="AI95" s="24">
        <v>15723</v>
      </c>
      <c r="AJ95" s="24">
        <v>15730</v>
      </c>
      <c r="AK95" s="14">
        <v>15199</v>
      </c>
      <c r="AL95" s="11">
        <v>43948</v>
      </c>
    </row>
    <row r="96" spans="1:39" x14ac:dyDescent="0.2">
      <c r="A96" s="11">
        <v>43949</v>
      </c>
      <c r="B96" s="20">
        <v>15381</v>
      </c>
      <c r="C96" s="17">
        <f>B95*EXP( 0.03)</f>
        <v>15308.432556413447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  <c r="AC96" s="24">
        <v>18410</v>
      </c>
      <c r="AD96" s="24">
        <v>18429</v>
      </c>
      <c r="AE96" s="24">
        <v>16504</v>
      </c>
      <c r="AF96" s="24">
        <v>16589</v>
      </c>
      <c r="AG96" s="24">
        <v>16685</v>
      </c>
      <c r="AH96" s="65">
        <v>16653</v>
      </c>
      <c r="AI96" s="24">
        <v>16529</v>
      </c>
      <c r="AJ96" s="24">
        <v>16537</v>
      </c>
      <c r="AK96" s="24">
        <v>15701</v>
      </c>
      <c r="AL96" s="14">
        <v>15308</v>
      </c>
      <c r="AM96" s="11">
        <v>43949</v>
      </c>
    </row>
    <row r="97" spans="1:40" x14ac:dyDescent="0.2">
      <c r="A97" s="11">
        <v>43950</v>
      </c>
      <c r="B97" s="20">
        <v>15728</v>
      </c>
      <c r="C97" s="17">
        <f t="shared" ref="C97:C132" si="11">B96*EXP( 0.03)</f>
        <v>15849.421186739044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  <c r="AC97" s="24">
        <v>19548</v>
      </c>
      <c r="AD97" s="24">
        <v>19568</v>
      </c>
      <c r="AE97" s="24">
        <v>17350</v>
      </c>
      <c r="AF97" s="24">
        <v>17440</v>
      </c>
      <c r="AG97" s="24">
        <v>17540</v>
      </c>
      <c r="AH97" s="65">
        <v>17507</v>
      </c>
      <c r="AI97" s="24">
        <v>17376</v>
      </c>
      <c r="AJ97" s="24">
        <v>17385</v>
      </c>
      <c r="AK97" s="24">
        <v>16219</v>
      </c>
      <c r="AL97" s="24">
        <v>15775</v>
      </c>
      <c r="AM97" s="62">
        <v>15849</v>
      </c>
      <c r="AN97" s="11">
        <v>43950</v>
      </c>
    </row>
    <row r="98" spans="1:40" x14ac:dyDescent="0.2">
      <c r="A98" s="11">
        <v>43951</v>
      </c>
      <c r="C98" s="17">
        <f>B97*EXP( 0.025)</f>
        <v>16126.156215608216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  <c r="AC98" s="24">
        <v>20757</v>
      </c>
      <c r="AD98" s="24">
        <v>20779</v>
      </c>
      <c r="AE98" s="24">
        <v>18239</v>
      </c>
      <c r="AF98" s="24">
        <v>18334</v>
      </c>
      <c r="AG98" s="24">
        <v>18439</v>
      </c>
      <c r="AH98" s="65">
        <v>18404</v>
      </c>
      <c r="AI98" s="24">
        <v>18267</v>
      </c>
      <c r="AJ98" s="24">
        <v>18276</v>
      </c>
      <c r="AK98" s="24">
        <v>16755</v>
      </c>
      <c r="AL98" s="24">
        <v>16255</v>
      </c>
      <c r="AM98" s="65">
        <v>16332</v>
      </c>
      <c r="AN98" s="14">
        <v>16126</v>
      </c>
    </row>
    <row r="99" spans="1:40" x14ac:dyDescent="0.2">
      <c r="A99" s="11">
        <v>43952</v>
      </c>
      <c r="B99" s="20">
        <f t="shared" si="9"/>
        <v>0</v>
      </c>
      <c r="C99" s="17">
        <f t="shared" ref="C99:C132" si="12">B98*EXP( 0.025)</f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  <c r="AC99" s="24">
        <v>22041</v>
      </c>
      <c r="AD99" s="24">
        <v>22063</v>
      </c>
      <c r="AE99" s="24">
        <v>19175</v>
      </c>
      <c r="AF99" s="24">
        <v>19274</v>
      </c>
      <c r="AG99" s="24">
        <v>19385</v>
      </c>
      <c r="AH99" s="65">
        <v>19348</v>
      </c>
      <c r="AI99" s="24">
        <v>19204</v>
      </c>
      <c r="AJ99" s="24">
        <v>19213</v>
      </c>
      <c r="AK99" s="24">
        <v>17309</v>
      </c>
      <c r="AL99" s="24">
        <v>16750</v>
      </c>
      <c r="AM99" s="65">
        <v>16829</v>
      </c>
      <c r="AN99" s="24">
        <v>16534</v>
      </c>
    </row>
    <row r="100" spans="1:40" x14ac:dyDescent="0.2">
      <c r="A100" s="11">
        <v>43953</v>
      </c>
      <c r="B100" s="20">
        <f t="shared" si="9"/>
        <v>0</v>
      </c>
      <c r="C100" s="17">
        <f t="shared" si="12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  <c r="AC100" s="24">
        <v>23403</v>
      </c>
      <c r="AD100" s="24">
        <v>23428</v>
      </c>
      <c r="AE100" s="24">
        <v>20158</v>
      </c>
      <c r="AF100" s="24">
        <v>20262</v>
      </c>
      <c r="AG100" s="24">
        <v>20379</v>
      </c>
      <c r="AH100" s="65">
        <v>20340</v>
      </c>
      <c r="AI100" s="24">
        <v>20189</v>
      </c>
      <c r="AJ100" s="24">
        <v>20198</v>
      </c>
      <c r="AK100" s="24">
        <v>17880</v>
      </c>
      <c r="AL100" s="24">
        <v>17260</v>
      </c>
      <c r="AM100" s="65">
        <v>17342</v>
      </c>
      <c r="AN100" s="24">
        <v>16953</v>
      </c>
    </row>
    <row r="101" spans="1:40" x14ac:dyDescent="0.2">
      <c r="A101" s="11">
        <v>43954</v>
      </c>
      <c r="B101" s="20">
        <f t="shared" si="9"/>
        <v>0</v>
      </c>
      <c r="C101" s="17">
        <f t="shared" si="12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  <c r="AC101" s="24">
        <v>24851</v>
      </c>
      <c r="AD101" s="24">
        <v>24876</v>
      </c>
      <c r="AE101" s="24">
        <v>21191</v>
      </c>
      <c r="AF101" s="24">
        <v>21301</v>
      </c>
      <c r="AG101" s="24">
        <v>21423</v>
      </c>
      <c r="AH101" s="65">
        <v>21383</v>
      </c>
      <c r="AI101" s="24">
        <v>21224</v>
      </c>
      <c r="AJ101" s="24">
        <v>21234</v>
      </c>
      <c r="AK101" s="24">
        <v>18471</v>
      </c>
      <c r="AL101" s="24">
        <v>17786</v>
      </c>
      <c r="AM101" s="65">
        <v>17870</v>
      </c>
      <c r="AN101" s="24">
        <v>17382</v>
      </c>
    </row>
    <row r="102" spans="1:40" x14ac:dyDescent="0.2">
      <c r="A102" s="11">
        <v>43955</v>
      </c>
      <c r="B102" s="20">
        <f t="shared" si="9"/>
        <v>0</v>
      </c>
      <c r="C102" s="17">
        <f t="shared" si="12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  <c r="AC102" s="24">
        <v>26387</v>
      </c>
      <c r="AD102" s="24">
        <v>26415</v>
      </c>
      <c r="AE102" s="24">
        <v>22278</v>
      </c>
      <c r="AF102" s="24">
        <v>22393</v>
      </c>
      <c r="AG102" s="24">
        <v>22522</v>
      </c>
      <c r="AH102" s="65">
        <v>22479</v>
      </c>
      <c r="AI102" s="24">
        <v>22312</v>
      </c>
      <c r="AJ102" s="24">
        <v>22323</v>
      </c>
      <c r="AK102" s="24">
        <v>19081</v>
      </c>
      <c r="AL102" s="24">
        <v>18328</v>
      </c>
      <c r="AM102" s="65">
        <v>18414</v>
      </c>
      <c r="AN102" s="24">
        <v>17822</v>
      </c>
    </row>
    <row r="103" spans="1:40" x14ac:dyDescent="0.2">
      <c r="A103" s="11">
        <v>43956</v>
      </c>
      <c r="B103" s="20">
        <f t="shared" si="9"/>
        <v>0</v>
      </c>
      <c r="C103" s="17">
        <f t="shared" si="12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  <c r="AC103" s="24">
        <v>28019</v>
      </c>
      <c r="AD103" s="24">
        <v>28048</v>
      </c>
      <c r="AE103" s="24">
        <v>23420</v>
      </c>
      <c r="AF103" s="24">
        <v>23541</v>
      </c>
      <c r="AG103" s="24">
        <v>23677</v>
      </c>
      <c r="AH103" s="65">
        <v>23631</v>
      </c>
      <c r="AI103" s="24">
        <v>23456</v>
      </c>
      <c r="AJ103" s="24">
        <v>23467</v>
      </c>
      <c r="AK103" s="24">
        <v>19711</v>
      </c>
      <c r="AL103" s="24">
        <v>18886</v>
      </c>
      <c r="AM103" s="65">
        <v>18975</v>
      </c>
      <c r="AN103" s="24">
        <v>18273</v>
      </c>
    </row>
    <row r="104" spans="1:40" x14ac:dyDescent="0.2">
      <c r="A104" s="11">
        <v>43957</v>
      </c>
      <c r="B104" s="20">
        <f t="shared" si="9"/>
        <v>0</v>
      </c>
      <c r="C104" s="17">
        <f t="shared" si="12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  <c r="AC104" s="24">
        <v>29752</v>
      </c>
      <c r="AD104" s="24">
        <v>29782</v>
      </c>
      <c r="AE104" s="24">
        <v>24621</v>
      </c>
      <c r="AF104" s="24">
        <v>24748</v>
      </c>
      <c r="AG104" s="24">
        <v>24890</v>
      </c>
      <c r="AH104" s="65">
        <v>24843</v>
      </c>
      <c r="AI104" s="24">
        <v>24658</v>
      </c>
      <c r="AJ104" s="24">
        <v>24670</v>
      </c>
      <c r="AK104" s="24">
        <v>20363</v>
      </c>
      <c r="AL104" s="24">
        <v>19461</v>
      </c>
      <c r="AM104" s="65">
        <v>19553</v>
      </c>
      <c r="AN104" s="24">
        <v>18736</v>
      </c>
    </row>
    <row r="105" spans="1:40" x14ac:dyDescent="0.2">
      <c r="A105" s="11">
        <v>43958</v>
      </c>
      <c r="B105" s="20">
        <f t="shared" si="9"/>
        <v>0</v>
      </c>
      <c r="C105" s="17">
        <f t="shared" si="12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  <c r="AC105" s="24">
        <v>31591</v>
      </c>
      <c r="AD105" s="24">
        <v>31624</v>
      </c>
      <c r="AE105" s="24">
        <v>25883</v>
      </c>
      <c r="AF105" s="24">
        <v>26017</v>
      </c>
      <c r="AG105" s="24">
        <v>26167</v>
      </c>
      <c r="AH105" s="65">
        <v>26117</v>
      </c>
      <c r="AI105" s="24">
        <v>25923</v>
      </c>
      <c r="AJ105" s="24">
        <v>25935</v>
      </c>
      <c r="AK105" s="24">
        <v>21035</v>
      </c>
      <c r="AL105" s="24">
        <v>20054</v>
      </c>
      <c r="AM105" s="65">
        <v>20149</v>
      </c>
      <c r="AN105" s="24">
        <v>19210</v>
      </c>
    </row>
    <row r="106" spans="1:40" x14ac:dyDescent="0.2">
      <c r="A106" s="11">
        <v>43959</v>
      </c>
      <c r="B106" s="20">
        <f t="shared" si="9"/>
        <v>0</v>
      </c>
      <c r="C106" s="17">
        <f t="shared" si="12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  <c r="AC106" s="24">
        <v>33545</v>
      </c>
      <c r="AD106" s="24">
        <v>33580</v>
      </c>
      <c r="AE106" s="24">
        <v>27210</v>
      </c>
      <c r="AF106" s="24">
        <v>27351</v>
      </c>
      <c r="AG106" s="24">
        <v>27508</v>
      </c>
      <c r="AH106" s="65">
        <v>27456</v>
      </c>
      <c r="AI106" s="24">
        <v>27252</v>
      </c>
      <c r="AJ106" s="24">
        <v>27265</v>
      </c>
      <c r="AK106" s="24">
        <v>21730</v>
      </c>
      <c r="AL106" s="24">
        <v>20664</v>
      </c>
      <c r="AM106" s="65">
        <v>20762</v>
      </c>
      <c r="AN106" s="24">
        <v>19697</v>
      </c>
    </row>
    <row r="107" spans="1:40" x14ac:dyDescent="0.2">
      <c r="A107" s="11">
        <v>43960</v>
      </c>
      <c r="B107" s="20">
        <f t="shared" si="9"/>
        <v>0</v>
      </c>
      <c r="C107" s="17">
        <f t="shared" si="12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  <c r="AC107" s="24">
        <v>35619</v>
      </c>
      <c r="AD107" s="24">
        <v>35656</v>
      </c>
      <c r="AE107" s="24">
        <v>28605</v>
      </c>
      <c r="AF107" s="24">
        <v>28753</v>
      </c>
      <c r="AG107" s="24">
        <v>28919</v>
      </c>
      <c r="AH107" s="65">
        <v>28863</v>
      </c>
      <c r="AI107" s="24">
        <v>28649</v>
      </c>
      <c r="AJ107" s="24">
        <v>28663</v>
      </c>
      <c r="AK107" s="24">
        <v>22448</v>
      </c>
      <c r="AL107" s="24">
        <v>21294</v>
      </c>
      <c r="AM107" s="65">
        <v>21394</v>
      </c>
      <c r="AN107" s="24">
        <v>20195</v>
      </c>
    </row>
    <row r="108" spans="1:40" x14ac:dyDescent="0.2">
      <c r="A108" s="11">
        <v>43961</v>
      </c>
      <c r="B108" s="20">
        <f t="shared" si="9"/>
        <v>0</v>
      </c>
      <c r="C108" s="17">
        <f t="shared" si="12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  <c r="AC108" s="24">
        <v>37822</v>
      </c>
      <c r="AD108" s="24">
        <v>37861</v>
      </c>
      <c r="AE108" s="24">
        <v>30072</v>
      </c>
      <c r="AF108" s="24">
        <v>30227</v>
      </c>
      <c r="AG108" s="24">
        <v>30401</v>
      </c>
      <c r="AH108" s="65">
        <v>30343</v>
      </c>
      <c r="AI108" s="24">
        <v>30118</v>
      </c>
      <c r="AJ108" s="24">
        <v>30132</v>
      </c>
      <c r="AK108" s="24">
        <v>23190</v>
      </c>
      <c r="AL108" s="24">
        <v>21942</v>
      </c>
      <c r="AM108" s="65">
        <v>22046</v>
      </c>
      <c r="AN108" s="24">
        <v>20706</v>
      </c>
    </row>
    <row r="109" spans="1:40" x14ac:dyDescent="0.2">
      <c r="A109" s="11">
        <v>43962</v>
      </c>
      <c r="B109" s="20">
        <f t="shared" si="9"/>
        <v>0</v>
      </c>
      <c r="C109" s="17">
        <f t="shared" si="12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  <c r="AC109" s="24">
        <v>40160</v>
      </c>
      <c r="AD109" s="24">
        <v>40202</v>
      </c>
      <c r="AE109" s="24">
        <v>31614</v>
      </c>
      <c r="AF109" s="24">
        <v>31777</v>
      </c>
      <c r="AG109" s="24">
        <v>31960</v>
      </c>
      <c r="AH109" s="65">
        <v>31899</v>
      </c>
      <c r="AI109" s="24">
        <v>31662</v>
      </c>
      <c r="AJ109" s="24">
        <v>31677</v>
      </c>
      <c r="AK109" s="24">
        <v>23956</v>
      </c>
      <c r="AL109" s="24">
        <v>22610</v>
      </c>
      <c r="AM109" s="65">
        <v>22717</v>
      </c>
      <c r="AN109" s="24">
        <v>21231</v>
      </c>
    </row>
    <row r="110" spans="1:40" x14ac:dyDescent="0.2">
      <c r="A110" s="11">
        <v>43963</v>
      </c>
      <c r="B110" s="20">
        <f t="shared" si="9"/>
        <v>0</v>
      </c>
      <c r="C110" s="17">
        <f t="shared" si="12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  <c r="AC110" s="24">
        <v>42644</v>
      </c>
      <c r="AD110" s="24">
        <v>42688</v>
      </c>
      <c r="AE110" s="24">
        <v>33234</v>
      </c>
      <c r="AF110" s="24">
        <v>33406</v>
      </c>
      <c r="AG110" s="24">
        <v>33599</v>
      </c>
      <c r="AH110" s="65">
        <v>33535</v>
      </c>
      <c r="AI110" s="24">
        <v>33285</v>
      </c>
      <c r="AJ110" s="24">
        <v>33301</v>
      </c>
      <c r="AK110" s="24">
        <v>24747</v>
      </c>
      <c r="AL110" s="24">
        <v>23299</v>
      </c>
      <c r="AM110" s="65">
        <v>23409</v>
      </c>
      <c r="AN110" s="24">
        <v>21768</v>
      </c>
    </row>
    <row r="111" spans="1:40" x14ac:dyDescent="0.2">
      <c r="A111" s="11">
        <v>43964</v>
      </c>
      <c r="B111" s="20">
        <f t="shared" si="9"/>
        <v>0</v>
      </c>
      <c r="C111" s="17">
        <f t="shared" si="12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  <c r="AC111" s="24">
        <v>45281</v>
      </c>
      <c r="AD111" s="24">
        <v>45328</v>
      </c>
      <c r="AE111" s="24">
        <v>34938</v>
      </c>
      <c r="AF111" s="24">
        <v>35119</v>
      </c>
      <c r="AG111" s="24">
        <v>35321</v>
      </c>
      <c r="AH111" s="65">
        <v>35254</v>
      </c>
      <c r="AI111" s="24">
        <v>34992</v>
      </c>
      <c r="AJ111" s="24">
        <v>35009</v>
      </c>
      <c r="AK111" s="24">
        <v>25564</v>
      </c>
      <c r="AL111" s="24">
        <v>24008</v>
      </c>
      <c r="AM111" s="65">
        <v>24122</v>
      </c>
      <c r="AN111" s="24">
        <v>22319</v>
      </c>
    </row>
    <row r="112" spans="1:40" x14ac:dyDescent="0.2">
      <c r="A112" s="11">
        <v>43965</v>
      </c>
      <c r="B112" s="20">
        <f t="shared" si="9"/>
        <v>0</v>
      </c>
      <c r="C112" s="17">
        <f t="shared" si="12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  <c r="AC112" s="24">
        <v>48081</v>
      </c>
      <c r="AD112" s="24">
        <v>48131</v>
      </c>
      <c r="AE112" s="24">
        <v>36730</v>
      </c>
      <c r="AF112" s="24">
        <v>36920</v>
      </c>
      <c r="AG112" s="24">
        <v>37132</v>
      </c>
      <c r="AH112" s="65">
        <v>37061</v>
      </c>
      <c r="AI112" s="24">
        <v>36786</v>
      </c>
      <c r="AJ112" s="24">
        <v>36804</v>
      </c>
      <c r="AK112" s="24">
        <v>26409</v>
      </c>
      <c r="AL112" s="24">
        <v>24740</v>
      </c>
      <c r="AM112" s="65">
        <v>24857</v>
      </c>
      <c r="AN112" s="24">
        <v>22884</v>
      </c>
    </row>
    <row r="113" spans="1:40" x14ac:dyDescent="0.2">
      <c r="A113" s="11">
        <v>43966</v>
      </c>
      <c r="B113" s="20">
        <f t="shared" si="9"/>
        <v>0</v>
      </c>
      <c r="C113" s="17">
        <f t="shared" si="12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  <c r="AC113" s="24">
        <v>51054</v>
      </c>
      <c r="AD113" s="24">
        <v>51107</v>
      </c>
      <c r="AE113" s="24">
        <v>38613</v>
      </c>
      <c r="AF113" s="24">
        <v>38813</v>
      </c>
      <c r="AG113" s="24">
        <v>39036</v>
      </c>
      <c r="AH113" s="65">
        <v>38962</v>
      </c>
      <c r="AI113" s="24">
        <v>38672</v>
      </c>
      <c r="AJ113" s="24">
        <v>38691</v>
      </c>
      <c r="AK113" s="24">
        <v>27281</v>
      </c>
      <c r="AL113" s="24">
        <v>25493</v>
      </c>
      <c r="AM113" s="65">
        <v>25614</v>
      </c>
      <c r="AN113" s="24">
        <v>23463</v>
      </c>
    </row>
    <row r="114" spans="1:40" x14ac:dyDescent="0.2">
      <c r="A114" s="11">
        <v>43967</v>
      </c>
      <c r="B114" s="20">
        <f t="shared" si="9"/>
        <v>0</v>
      </c>
      <c r="C114" s="17">
        <f t="shared" si="12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  <c r="AC114" s="24">
        <v>54211</v>
      </c>
      <c r="AD114" s="24">
        <v>54267</v>
      </c>
      <c r="AE114" s="24">
        <v>40593</v>
      </c>
      <c r="AF114" s="24">
        <v>40803</v>
      </c>
      <c r="AG114" s="24">
        <v>41037</v>
      </c>
      <c r="AH114" s="65">
        <v>40959</v>
      </c>
      <c r="AI114" s="24">
        <v>40655</v>
      </c>
      <c r="AJ114" s="24">
        <v>40674</v>
      </c>
      <c r="AK114" s="24">
        <v>28182</v>
      </c>
      <c r="AL114" s="24">
        <v>26269</v>
      </c>
      <c r="AM114" s="65">
        <v>26394</v>
      </c>
      <c r="AN114" s="24">
        <v>24057</v>
      </c>
    </row>
    <row r="115" spans="1:40" x14ac:dyDescent="0.2">
      <c r="A115" s="11">
        <v>43968</v>
      </c>
      <c r="B115" s="20">
        <f t="shared" si="9"/>
        <v>0</v>
      </c>
      <c r="C115" s="17">
        <f t="shared" si="12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  <c r="AC115" s="24">
        <v>57563</v>
      </c>
      <c r="AD115" s="24">
        <v>57623</v>
      </c>
      <c r="AE115" s="24">
        <v>42674</v>
      </c>
      <c r="AF115" s="24">
        <v>42895</v>
      </c>
      <c r="AG115" s="24">
        <v>43141</v>
      </c>
      <c r="AH115" s="65">
        <v>43059</v>
      </c>
      <c r="AI115" s="24">
        <v>42739</v>
      </c>
      <c r="AJ115" s="24">
        <v>42760</v>
      </c>
      <c r="AK115" s="24">
        <v>29113</v>
      </c>
      <c r="AL115" s="24">
        <v>27069</v>
      </c>
      <c r="AM115" s="65">
        <v>27198</v>
      </c>
      <c r="AN115" s="24">
        <v>24666</v>
      </c>
    </row>
    <row r="116" spans="1:40" x14ac:dyDescent="0.2">
      <c r="A116" s="11">
        <v>43969</v>
      </c>
      <c r="B116" s="20">
        <f t="shared" si="9"/>
        <v>0</v>
      </c>
      <c r="C116" s="17">
        <f t="shared" si="12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  <c r="AC116" s="24">
        <v>61123</v>
      </c>
      <c r="AD116" s="24">
        <v>61186</v>
      </c>
      <c r="AE116" s="24">
        <v>44862</v>
      </c>
      <c r="AF116" s="24">
        <v>45094</v>
      </c>
      <c r="AG116" s="24">
        <v>45353</v>
      </c>
      <c r="AH116" s="65">
        <v>45267</v>
      </c>
      <c r="AI116" s="24">
        <v>44931</v>
      </c>
      <c r="AJ116" s="24">
        <v>44952</v>
      </c>
      <c r="AK116" s="24">
        <v>30075</v>
      </c>
      <c r="AL116" s="24">
        <v>27894</v>
      </c>
      <c r="AM116" s="65">
        <v>28026</v>
      </c>
      <c r="AN116" s="24">
        <v>25291</v>
      </c>
    </row>
    <row r="117" spans="1:40" x14ac:dyDescent="0.2">
      <c r="A117" s="11">
        <v>43970</v>
      </c>
      <c r="B117" s="20">
        <f t="shared" si="9"/>
        <v>0</v>
      </c>
      <c r="C117" s="17">
        <f t="shared" si="12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  <c r="AC117" s="24">
        <v>64902</v>
      </c>
      <c r="AD117" s="24">
        <v>64970</v>
      </c>
      <c r="AE117" s="24">
        <v>47162</v>
      </c>
      <c r="AF117" s="24">
        <v>47406</v>
      </c>
      <c r="AG117" s="24">
        <v>47679</v>
      </c>
      <c r="AH117" s="65">
        <v>47588</v>
      </c>
      <c r="AI117" s="24">
        <v>47234</v>
      </c>
      <c r="AJ117" s="24">
        <v>47257</v>
      </c>
      <c r="AK117" s="24">
        <v>31069</v>
      </c>
      <c r="AL117" s="24">
        <v>28743</v>
      </c>
      <c r="AM117" s="65">
        <v>28880</v>
      </c>
      <c r="AN117" s="24">
        <v>25931</v>
      </c>
    </row>
    <row r="118" spans="1:40" x14ac:dyDescent="0.2">
      <c r="A118" s="11">
        <v>43971</v>
      </c>
      <c r="B118" s="20">
        <f t="shared" si="9"/>
        <v>0</v>
      </c>
      <c r="C118" s="17">
        <f t="shared" si="12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  <c r="AC118" s="24">
        <v>68916</v>
      </c>
      <c r="AD118" s="24">
        <v>68987</v>
      </c>
      <c r="AE118" s="24">
        <v>49580</v>
      </c>
      <c r="AF118" s="24">
        <v>49836</v>
      </c>
      <c r="AG118" s="24">
        <v>50123</v>
      </c>
      <c r="AH118" s="65">
        <v>50028</v>
      </c>
      <c r="AI118" s="24">
        <v>49656</v>
      </c>
      <c r="AJ118" s="24">
        <v>49680</v>
      </c>
      <c r="AK118" s="24">
        <v>32095</v>
      </c>
      <c r="AL118" s="24">
        <v>29619</v>
      </c>
      <c r="AM118" s="65">
        <v>29759</v>
      </c>
      <c r="AN118" s="24">
        <v>26588</v>
      </c>
    </row>
    <row r="119" spans="1:40" x14ac:dyDescent="0.2">
      <c r="A119" s="11">
        <v>43972</v>
      </c>
      <c r="B119" s="20">
        <f t="shared" si="9"/>
        <v>0</v>
      </c>
      <c r="C119" s="17">
        <f t="shared" si="12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  <c r="AC119" s="24">
        <v>73177</v>
      </c>
      <c r="AD119" s="24">
        <v>73253</v>
      </c>
      <c r="AE119" s="24">
        <v>52122</v>
      </c>
      <c r="AF119" s="24">
        <v>52392</v>
      </c>
      <c r="AG119" s="24">
        <v>52693</v>
      </c>
      <c r="AH119" s="65">
        <v>52593</v>
      </c>
      <c r="AI119" s="24">
        <v>52202</v>
      </c>
      <c r="AJ119" s="24">
        <v>52227</v>
      </c>
      <c r="AK119" s="24">
        <v>33155</v>
      </c>
      <c r="AL119" s="24">
        <v>30521</v>
      </c>
      <c r="AM119" s="65">
        <v>30665</v>
      </c>
      <c r="AN119" s="24">
        <v>27261</v>
      </c>
    </row>
    <row r="120" spans="1:40" x14ac:dyDescent="0.2">
      <c r="A120" s="11">
        <v>43973</v>
      </c>
      <c r="B120" s="20">
        <f t="shared" si="9"/>
        <v>0</v>
      </c>
      <c r="C120" s="17">
        <f t="shared" si="12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  <c r="AC120" s="24">
        <v>77702</v>
      </c>
      <c r="AD120" s="24">
        <v>77783</v>
      </c>
      <c r="AE120" s="24">
        <v>54794</v>
      </c>
      <c r="AF120" s="24">
        <v>55078</v>
      </c>
      <c r="AG120" s="24">
        <v>55395</v>
      </c>
      <c r="AH120" s="65">
        <v>55289</v>
      </c>
      <c r="AI120" s="24">
        <v>54878</v>
      </c>
      <c r="AJ120" s="24">
        <v>54905</v>
      </c>
      <c r="AK120" s="24">
        <v>34250</v>
      </c>
      <c r="AL120" s="24">
        <v>31450</v>
      </c>
      <c r="AM120" s="65">
        <v>31599</v>
      </c>
      <c r="AN120" s="24">
        <v>27951</v>
      </c>
    </row>
    <row r="121" spans="1:40" x14ac:dyDescent="0.2">
      <c r="A121" s="11">
        <v>43974</v>
      </c>
      <c r="B121" s="20">
        <f t="shared" si="9"/>
        <v>0</v>
      </c>
      <c r="C121" s="17">
        <f t="shared" si="12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  <c r="AC121" s="24">
        <v>82507</v>
      </c>
      <c r="AD121" s="24">
        <v>82593</v>
      </c>
      <c r="AE121" s="24">
        <v>57604</v>
      </c>
      <c r="AF121" s="24">
        <v>57902</v>
      </c>
      <c r="AG121" s="24">
        <v>58235</v>
      </c>
      <c r="AH121" s="65">
        <v>58124</v>
      </c>
      <c r="AI121" s="24">
        <v>57692</v>
      </c>
      <c r="AJ121" s="24">
        <v>57720</v>
      </c>
      <c r="AK121" s="24">
        <v>35382</v>
      </c>
      <c r="AL121" s="24">
        <v>32408</v>
      </c>
      <c r="AM121" s="65">
        <v>32562</v>
      </c>
      <c r="AN121" s="24">
        <v>28658</v>
      </c>
    </row>
    <row r="122" spans="1:40" x14ac:dyDescent="0.2">
      <c r="A122" s="11">
        <v>43975</v>
      </c>
      <c r="B122" s="20">
        <f t="shared" si="9"/>
        <v>0</v>
      </c>
      <c r="C122" s="17">
        <f t="shared" si="12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  <c r="AC122" s="24">
        <v>87609</v>
      </c>
      <c r="AD122" s="24">
        <v>87700</v>
      </c>
      <c r="AE122" s="24">
        <v>60557</v>
      </c>
      <c r="AF122" s="24">
        <v>60870</v>
      </c>
      <c r="AG122" s="24">
        <v>61221</v>
      </c>
      <c r="AH122" s="65">
        <v>61104</v>
      </c>
      <c r="AI122" s="24">
        <v>60650</v>
      </c>
      <c r="AJ122" s="24">
        <v>60679</v>
      </c>
      <c r="AK122" s="24">
        <v>36551</v>
      </c>
      <c r="AL122" s="24">
        <v>33395</v>
      </c>
      <c r="AM122" s="65">
        <v>33553</v>
      </c>
      <c r="AN122" s="24">
        <v>29384</v>
      </c>
    </row>
    <row r="123" spans="1:40" x14ac:dyDescent="0.2">
      <c r="A123" s="11">
        <v>43976</v>
      </c>
      <c r="B123" s="20">
        <f t="shared" si="9"/>
        <v>0</v>
      </c>
      <c r="C123" s="17">
        <f t="shared" si="12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  <c r="AC123" s="24">
        <v>93026</v>
      </c>
      <c r="AD123" s="24">
        <v>93123</v>
      </c>
      <c r="AE123" s="24">
        <v>63662</v>
      </c>
      <c r="AF123" s="24">
        <v>63991</v>
      </c>
      <c r="AG123" s="24">
        <v>64359</v>
      </c>
      <c r="AH123" s="65">
        <v>64237</v>
      </c>
      <c r="AI123" s="24">
        <v>63759</v>
      </c>
      <c r="AJ123" s="24">
        <v>63790</v>
      </c>
      <c r="AK123" s="24">
        <v>37758</v>
      </c>
      <c r="AL123" s="24">
        <v>34412</v>
      </c>
      <c r="AM123" s="65">
        <v>34575</v>
      </c>
      <c r="AN123" s="24">
        <v>30128</v>
      </c>
    </row>
    <row r="124" spans="1:40" x14ac:dyDescent="0.2">
      <c r="A124" s="11">
        <v>43977</v>
      </c>
      <c r="B124" s="20">
        <f t="shared" si="9"/>
        <v>0</v>
      </c>
      <c r="C124" s="17">
        <f t="shared" si="12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  <c r="AC124" s="24">
        <v>98779</v>
      </c>
      <c r="AD124" s="24">
        <v>98881</v>
      </c>
      <c r="AE124" s="24">
        <v>66926</v>
      </c>
      <c r="AF124" s="24">
        <v>67272</v>
      </c>
      <c r="AG124" s="24">
        <v>67659</v>
      </c>
      <c r="AH124" s="65">
        <v>67530</v>
      </c>
      <c r="AI124" s="24">
        <v>67028</v>
      </c>
      <c r="AJ124" s="24">
        <v>67061</v>
      </c>
      <c r="AK124" s="24">
        <v>39005</v>
      </c>
      <c r="AL124" s="24">
        <v>35460</v>
      </c>
      <c r="AM124" s="65">
        <v>35628</v>
      </c>
      <c r="AN124" s="24">
        <v>30890</v>
      </c>
    </row>
    <row r="125" spans="1:40" x14ac:dyDescent="0.2">
      <c r="A125" s="11">
        <v>43978</v>
      </c>
      <c r="B125" s="20">
        <f t="shared" si="9"/>
        <v>0</v>
      </c>
      <c r="C125" s="17">
        <f t="shared" si="12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  <c r="AC125" s="24">
        <v>104887</v>
      </c>
      <c r="AD125" s="24">
        <v>104996</v>
      </c>
      <c r="AE125" s="24">
        <v>70357</v>
      </c>
      <c r="AF125" s="24">
        <v>70721</v>
      </c>
      <c r="AG125" s="24">
        <v>71128</v>
      </c>
      <c r="AH125" s="65">
        <v>70993</v>
      </c>
      <c r="AI125" s="24">
        <v>70465</v>
      </c>
      <c r="AJ125" s="24">
        <v>70499</v>
      </c>
      <c r="AK125" s="24">
        <v>40294</v>
      </c>
      <c r="AL125" s="24">
        <v>36540</v>
      </c>
      <c r="AM125" s="65">
        <v>36713</v>
      </c>
      <c r="AN125" s="24">
        <v>31672</v>
      </c>
    </row>
    <row r="126" spans="1:40" x14ac:dyDescent="0.2">
      <c r="A126" s="11">
        <v>43979</v>
      </c>
      <c r="B126" s="20">
        <f t="shared" si="9"/>
        <v>0</v>
      </c>
      <c r="C126" s="17">
        <f t="shared" si="12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  <c r="AC126" s="24">
        <v>111373</v>
      </c>
      <c r="AD126" s="24">
        <v>111488</v>
      </c>
      <c r="AE126" s="24">
        <v>73964</v>
      </c>
      <c r="AF126" s="24">
        <v>74347</v>
      </c>
      <c r="AG126" s="24">
        <v>74775</v>
      </c>
      <c r="AH126" s="65">
        <v>74632</v>
      </c>
      <c r="AI126" s="24">
        <v>74078</v>
      </c>
      <c r="AJ126" s="24">
        <v>74114</v>
      </c>
      <c r="AK126" s="24">
        <v>41625</v>
      </c>
      <c r="AL126" s="24">
        <v>37653</v>
      </c>
      <c r="AM126" s="65">
        <v>37831</v>
      </c>
      <c r="AN126" s="24">
        <v>32474</v>
      </c>
    </row>
    <row r="127" spans="1:40" x14ac:dyDescent="0.2">
      <c r="A127" s="11">
        <v>43980</v>
      </c>
      <c r="B127" s="20">
        <f t="shared" si="9"/>
        <v>0</v>
      </c>
      <c r="C127" s="17">
        <f t="shared" si="12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  <c r="AC127" s="24">
        <v>118260</v>
      </c>
      <c r="AD127" s="24">
        <v>118382</v>
      </c>
      <c r="AE127" s="24">
        <v>77757</v>
      </c>
      <c r="AF127" s="24">
        <v>78159</v>
      </c>
      <c r="AG127" s="24">
        <v>78609</v>
      </c>
      <c r="AH127" s="65">
        <v>78459</v>
      </c>
      <c r="AI127" s="24">
        <v>77876</v>
      </c>
      <c r="AJ127" s="24">
        <v>77913</v>
      </c>
      <c r="AK127" s="24">
        <v>43000</v>
      </c>
      <c r="AL127" s="24">
        <v>38799</v>
      </c>
      <c r="AM127" s="65">
        <v>38983</v>
      </c>
      <c r="AN127" s="24">
        <v>33296</v>
      </c>
    </row>
    <row r="128" spans="1:40" x14ac:dyDescent="0.2">
      <c r="A128" s="11">
        <v>43981</v>
      </c>
      <c r="B128" s="20">
        <f t="shared" ref="B128:B132" si="13">C128</f>
        <v>0</v>
      </c>
      <c r="C128" s="17">
        <f t="shared" si="12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  <c r="AC128" s="24">
        <v>125572</v>
      </c>
      <c r="AD128" s="24">
        <v>125703</v>
      </c>
      <c r="AE128" s="24">
        <v>81743</v>
      </c>
      <c r="AF128" s="24">
        <v>82166</v>
      </c>
      <c r="AG128" s="24">
        <v>82639</v>
      </c>
      <c r="AH128" s="65">
        <v>82482</v>
      </c>
      <c r="AI128" s="24">
        <v>81869</v>
      </c>
      <c r="AJ128" s="24">
        <v>81908</v>
      </c>
      <c r="AK128" s="24">
        <v>44420</v>
      </c>
      <c r="AL128" s="24">
        <v>39981</v>
      </c>
      <c r="AM128" s="65">
        <v>40171</v>
      </c>
      <c r="AN128" s="24">
        <v>34139</v>
      </c>
    </row>
    <row r="129" spans="1:40" x14ac:dyDescent="0.2">
      <c r="A129" s="11">
        <v>43982</v>
      </c>
      <c r="B129" s="20">
        <f t="shared" si="13"/>
        <v>0</v>
      </c>
      <c r="C129" s="17">
        <f t="shared" si="12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  <c r="AC129" s="24">
        <v>133337</v>
      </c>
      <c r="AD129" s="24">
        <v>133476</v>
      </c>
      <c r="AE129" s="24">
        <v>85934</v>
      </c>
      <c r="AF129" s="24">
        <v>86379</v>
      </c>
      <c r="AG129" s="24">
        <v>86876</v>
      </c>
      <c r="AH129" s="65">
        <v>86711</v>
      </c>
      <c r="AI129" s="24">
        <v>86066</v>
      </c>
      <c r="AJ129" s="24">
        <v>86108</v>
      </c>
      <c r="AK129" s="24">
        <v>45888</v>
      </c>
      <c r="AL129" s="24">
        <v>41199</v>
      </c>
      <c r="AM129" s="65">
        <v>41394</v>
      </c>
      <c r="AN129" s="24">
        <v>35003</v>
      </c>
    </row>
    <row r="130" spans="1:40" x14ac:dyDescent="0.2">
      <c r="A130" s="11">
        <v>43983</v>
      </c>
      <c r="B130" s="20">
        <f t="shared" si="13"/>
        <v>0</v>
      </c>
      <c r="C130" s="17">
        <f t="shared" si="12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  <c r="AC130" s="24">
        <v>141582</v>
      </c>
      <c r="AD130" s="24">
        <v>141729</v>
      </c>
      <c r="AE130" s="24">
        <v>90340</v>
      </c>
      <c r="AF130" s="24">
        <v>90808</v>
      </c>
      <c r="AG130" s="24">
        <v>91330</v>
      </c>
      <c r="AH130" s="65">
        <v>91156</v>
      </c>
      <c r="AI130" s="24">
        <v>90479</v>
      </c>
      <c r="AJ130" s="24">
        <v>90522</v>
      </c>
      <c r="AK130" s="24">
        <v>47404</v>
      </c>
      <c r="AL130" s="24">
        <v>42453</v>
      </c>
      <c r="AM130" s="65">
        <v>42655</v>
      </c>
      <c r="AN130" s="24">
        <v>35889</v>
      </c>
    </row>
    <row r="131" spans="1:40" x14ac:dyDescent="0.2">
      <c r="A131" s="11">
        <v>43984</v>
      </c>
      <c r="B131" s="20">
        <f t="shared" si="13"/>
        <v>0</v>
      </c>
      <c r="C131" s="17">
        <f t="shared" si="12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  <c r="AC131" s="24">
        <v>150337</v>
      </c>
      <c r="AD131" s="24">
        <v>150494</v>
      </c>
      <c r="AE131" s="24">
        <v>94972</v>
      </c>
      <c r="AF131" s="24">
        <v>95464</v>
      </c>
      <c r="AG131" s="24">
        <v>96013</v>
      </c>
      <c r="AH131" s="65">
        <v>95830</v>
      </c>
      <c r="AI131" s="24">
        <v>95118</v>
      </c>
      <c r="AJ131" s="24">
        <v>95164</v>
      </c>
      <c r="AK131" s="24">
        <v>48970</v>
      </c>
      <c r="AL131" s="24">
        <v>43746</v>
      </c>
      <c r="AM131" s="65">
        <v>43954</v>
      </c>
      <c r="AN131" s="24">
        <v>36798</v>
      </c>
    </row>
    <row r="132" spans="1:40" x14ac:dyDescent="0.2">
      <c r="A132" s="11">
        <v>43985</v>
      </c>
      <c r="B132" s="20">
        <f t="shared" si="13"/>
        <v>0</v>
      </c>
      <c r="C132" s="17">
        <f t="shared" si="12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  <c r="AC132" s="24">
        <v>159634</v>
      </c>
      <c r="AD132" s="24">
        <v>159800</v>
      </c>
      <c r="AE132" s="24">
        <v>99842</v>
      </c>
      <c r="AF132" s="24">
        <v>100358</v>
      </c>
      <c r="AG132" s="24">
        <v>100936</v>
      </c>
      <c r="AH132" s="65">
        <v>100743</v>
      </c>
      <c r="AI132" s="24">
        <v>99995</v>
      </c>
      <c r="AJ132" s="24">
        <v>100043</v>
      </c>
      <c r="AK132" s="24">
        <v>50587</v>
      </c>
      <c r="AL132" s="24">
        <v>45078</v>
      </c>
      <c r="AM132" s="65">
        <v>45292</v>
      </c>
      <c r="AN132" s="24">
        <v>37730</v>
      </c>
    </row>
    <row r="133" spans="1:40" x14ac:dyDescent="0.2">
      <c r="A133" s="11"/>
      <c r="C133" s="29"/>
    </row>
    <row r="134" spans="1:40" x14ac:dyDescent="0.2">
      <c r="A134" s="11"/>
      <c r="C134" s="29"/>
    </row>
    <row r="135" spans="1:40" x14ac:dyDescent="0.2">
      <c r="A135" s="11"/>
      <c r="C135" s="29"/>
    </row>
    <row r="136" spans="1:40" x14ac:dyDescent="0.2">
      <c r="A136" s="11"/>
      <c r="C136" s="29"/>
    </row>
    <row r="137" spans="1:40" x14ac:dyDescent="0.2">
      <c r="A137" s="11"/>
      <c r="C137" s="29"/>
    </row>
    <row r="138" spans="1:40" x14ac:dyDescent="0.2">
      <c r="A138" s="11"/>
      <c r="C138" s="29"/>
    </row>
    <row r="139" spans="1:40" x14ac:dyDescent="0.2">
      <c r="A139" s="11"/>
      <c r="C139" s="29"/>
    </row>
    <row r="140" spans="1:40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Variables</vt:lpstr>
      <vt:lpstr>Canada Exponents Graph</vt:lpstr>
      <vt:lpstr>Ontario</vt:lpstr>
      <vt:lpstr>Ontario Exponents &amp; Growth Rate</vt:lpstr>
      <vt:lpstr>Ontario Exponents Graph</vt:lpstr>
      <vt:lpstr>Python Models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2020-04-30T02:15:20Z</dcterms:modified>
</cp:coreProperties>
</file>