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alytics_PerformanceMeasures\Data_Visualization\670_Smartlane\Data\Bottlenecks\"/>
    </mc:Choice>
  </mc:AlternateContent>
  <xr:revisionPtr revIDLastSave="0" documentId="8_{48533E91-CF04-4DD4-BA19-A8FD8E32B804}" xr6:coauthVersionLast="47" xr6:coauthVersionMax="47" xr10:uidLastSave="{00000000-0000-0000-0000-000000000000}"/>
  <bookViews>
    <workbookView xWindow="-108" yWindow="-108" windowWidth="23256" windowHeight="12576" xr2:uid="{55DB6307-F6AC-4DC4-A5D1-B28A4DFF6CD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6" i="10" l="1"/>
  <c r="U6" i="10"/>
  <c r="T6" i="10"/>
  <c r="S6" i="10"/>
  <c r="R6" i="10"/>
  <c r="Q6" i="10"/>
  <c r="P6" i="10"/>
  <c r="V5" i="10"/>
  <c r="U5" i="10"/>
  <c r="T5" i="10"/>
  <c r="S5" i="10"/>
  <c r="R5" i="10"/>
  <c r="Q5" i="10"/>
  <c r="P5" i="10"/>
  <c r="V4" i="10"/>
  <c r="U4" i="10"/>
  <c r="T4" i="10"/>
  <c r="S4" i="10"/>
  <c r="R4" i="10"/>
  <c r="Q4" i="10"/>
  <c r="P4" i="10"/>
  <c r="V3" i="10"/>
  <c r="U3" i="10"/>
  <c r="T3" i="10"/>
  <c r="S3" i="10"/>
  <c r="R3" i="10"/>
  <c r="Q3" i="10"/>
  <c r="P3" i="10"/>
  <c r="V2" i="10"/>
  <c r="U2" i="10"/>
  <c r="T2" i="10"/>
  <c r="S2" i="10"/>
  <c r="R2" i="10"/>
  <c r="Q2" i="10"/>
  <c r="P2" i="10"/>
  <c r="V4" i="9"/>
  <c r="U4" i="9"/>
  <c r="T4" i="9"/>
  <c r="S4" i="9"/>
  <c r="R4" i="9"/>
  <c r="Q4" i="9"/>
  <c r="P4" i="9"/>
  <c r="V3" i="9"/>
  <c r="U3" i="9"/>
  <c r="T3" i="9"/>
  <c r="S3" i="9"/>
  <c r="R3" i="9"/>
  <c r="Q3" i="9"/>
  <c r="P3" i="9"/>
  <c r="V2" i="9"/>
  <c r="U2" i="9"/>
  <c r="T2" i="9"/>
  <c r="S2" i="9"/>
  <c r="R2" i="9"/>
  <c r="Q2" i="9"/>
  <c r="P2" i="9"/>
  <c r="V4" i="8"/>
  <c r="U4" i="8"/>
  <c r="T4" i="8"/>
  <c r="S4" i="8"/>
  <c r="R4" i="8"/>
  <c r="Q4" i="8"/>
  <c r="P4" i="8"/>
  <c r="V3" i="8"/>
  <c r="U3" i="8"/>
  <c r="T3" i="8"/>
  <c r="S3" i="8"/>
  <c r="R3" i="8"/>
  <c r="Q3" i="8"/>
  <c r="P3" i="8"/>
  <c r="V2" i="8"/>
  <c r="U2" i="8"/>
  <c r="T2" i="8"/>
  <c r="S2" i="8"/>
  <c r="R2" i="8"/>
  <c r="Q2" i="8"/>
  <c r="P2" i="8"/>
  <c r="V3" i="7"/>
  <c r="U3" i="7"/>
  <c r="T3" i="7"/>
  <c r="S3" i="7"/>
  <c r="R3" i="7"/>
  <c r="Q3" i="7"/>
  <c r="P3" i="7"/>
  <c r="V2" i="7"/>
  <c r="U2" i="7"/>
  <c r="T2" i="7"/>
  <c r="S2" i="7"/>
  <c r="R2" i="7"/>
  <c r="Q2" i="7"/>
  <c r="P2" i="7"/>
  <c r="V3" i="6"/>
  <c r="U3" i="6"/>
  <c r="T3" i="6"/>
  <c r="S3" i="6"/>
  <c r="R3" i="6"/>
  <c r="Q3" i="6"/>
  <c r="P3" i="6"/>
  <c r="V2" i="6"/>
  <c r="U2" i="6"/>
  <c r="T2" i="6"/>
  <c r="S2" i="6"/>
  <c r="R2" i="6"/>
  <c r="Q2" i="6"/>
  <c r="P2" i="6"/>
  <c r="V3" i="5"/>
  <c r="U3" i="5"/>
  <c r="T3" i="5"/>
  <c r="S3" i="5"/>
  <c r="R3" i="5"/>
  <c r="Q3" i="5"/>
  <c r="P3" i="5"/>
  <c r="V2" i="5"/>
  <c r="U2" i="5"/>
  <c r="T2" i="5"/>
  <c r="S2" i="5"/>
  <c r="R2" i="5"/>
  <c r="Q2" i="5"/>
  <c r="P2" i="5"/>
  <c r="V3" i="4"/>
  <c r="U3" i="4"/>
  <c r="T3" i="4"/>
  <c r="S3" i="4"/>
  <c r="R3" i="4"/>
  <c r="Q3" i="4"/>
  <c r="P3" i="4"/>
  <c r="V2" i="4"/>
  <c r="U2" i="4"/>
  <c r="T2" i="4"/>
  <c r="S2" i="4"/>
  <c r="R2" i="4"/>
  <c r="Q2" i="4"/>
  <c r="P2" i="4"/>
  <c r="V4" i="3"/>
  <c r="U4" i="3"/>
  <c r="T4" i="3"/>
  <c r="S4" i="3"/>
  <c r="R4" i="3"/>
  <c r="Q4" i="3"/>
  <c r="P4" i="3"/>
  <c r="V3" i="3"/>
  <c r="U3" i="3"/>
  <c r="T3" i="3"/>
  <c r="S3" i="3"/>
  <c r="R3" i="3"/>
  <c r="Q3" i="3"/>
  <c r="P3" i="3"/>
  <c r="V2" i="3"/>
  <c r="U2" i="3"/>
  <c r="T2" i="3"/>
  <c r="S2" i="3"/>
  <c r="R2" i="3"/>
  <c r="Q2" i="3"/>
  <c r="P2" i="3"/>
  <c r="V3" i="2"/>
  <c r="U3" i="2"/>
  <c r="T3" i="2"/>
  <c r="S3" i="2"/>
  <c r="R3" i="2"/>
  <c r="Q3" i="2"/>
  <c r="P3" i="2"/>
  <c r="V2" i="2"/>
  <c r="U2" i="2"/>
  <c r="T2" i="2"/>
  <c r="S2" i="2"/>
  <c r="R2" i="2"/>
  <c r="Q2" i="2"/>
  <c r="P2" i="2"/>
  <c r="V6" i="1"/>
  <c r="U6" i="1"/>
  <c r="T6" i="1"/>
  <c r="S6" i="1"/>
  <c r="R6" i="1"/>
  <c r="Q6" i="1"/>
  <c r="P6" i="1"/>
  <c r="V5" i="1"/>
  <c r="U5" i="1"/>
  <c r="T5" i="1"/>
  <c r="S5" i="1"/>
  <c r="R5" i="1"/>
  <c r="Q5" i="1"/>
  <c r="P5" i="1"/>
  <c r="V4" i="1"/>
  <c r="U4" i="1"/>
  <c r="T4" i="1"/>
  <c r="S4" i="1"/>
  <c r="R4" i="1"/>
  <c r="Q4" i="1"/>
  <c r="P4" i="1"/>
  <c r="V3" i="1"/>
  <c r="U3" i="1"/>
  <c r="T3" i="1"/>
  <c r="S3" i="1"/>
  <c r="R3" i="1"/>
  <c r="Q3" i="1"/>
  <c r="P3" i="1"/>
  <c r="V2" i="1"/>
  <c r="U2" i="1"/>
  <c r="T2" i="1"/>
  <c r="S2" i="1"/>
  <c r="R2" i="1"/>
  <c r="Q2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tc={E4D93ABB-1158-4B3F-8A0E-D0247072EE82}</author>
  </authors>
  <commentList>
    <comment ref="V1" authorId="0" shapeId="0" xr:uid="{E4D93ABB-1158-4B3F-8A0E-D0247072EE82}">
      <text>
        <t>[Threaded comment]
Your version of Excel allows you to read this threaded comment; however, any edits to it will get removed if the file is opened in a newer version of Excel. Learn more: https://go.microsoft.com/fwlink/?linkid=870924
Comment:
    MaxDuration*MaxLengthMiles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tc={9F777C9A-1364-4FFB-A5A9-8C2AF7EA8DA2}</author>
  </authors>
  <commentList>
    <comment ref="V1" authorId="0" shapeId="0" xr:uid="{9F777C9A-1364-4FFB-A5A9-8C2AF7EA8DA2}">
      <text>
        <t>[Threaded comment]
Your version of Excel allows you to read this threaded comment; however, any edits to it will get removed if the file is opened in a newer version of Excel. Learn more: https://go.microsoft.com/fwlink/?linkid=870924
Comment:
    MaxDuration*MaxLengthMiles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tc={9CB1B5D5-74AB-4464-9ABC-39C0ABCDDDEC}</author>
  </authors>
  <commentList>
    <comment ref="V1" authorId="0" shapeId="0" xr:uid="{9CB1B5D5-74AB-4464-9ABC-39C0ABCDDDEC}">
      <text>
        <t>[Threaded comment]
Your version of Excel allows you to read this threaded comment; however, any edits to it will get removed if the file is opened in a newer version of Excel. Learn more: https://go.microsoft.com/fwlink/?linkid=870924
Comment:
    MaxDuration*MaxLengthMiles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tc={FCD0896B-5CAE-4704-A6EC-463549E24A47}</author>
  </authors>
  <commentList>
    <comment ref="V1" authorId="0" shapeId="0" xr:uid="{FCD0896B-5CAE-4704-A6EC-463549E24A47}">
      <text>
        <t>[Threaded comment]
Your version of Excel allows you to read this threaded comment; however, any edits to it will get removed if the file is opened in a newer version of Excel. Learn more: https://go.microsoft.com/fwlink/?linkid=870924
Comment:
    MaxDuration*MaxLengthMiles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tc={528E009E-394B-404F-9489-B264B27E7F8F}</author>
  </authors>
  <commentList>
    <comment ref="V1" authorId="0" shapeId="0" xr:uid="{528E009E-394B-404F-9489-B264B27E7F8F}">
      <text>
        <t>[Threaded comment]
Your version of Excel allows you to read this threaded comment; however, any edits to it will get removed if the file is opened in a newer version of Excel. Learn more: https://go.microsoft.com/fwlink/?linkid=870924
Comment:
    MaxDuration*MaxLengthMiles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tc={F3BC5CBF-D9F5-448A-8C54-EE228FED8AA8}</author>
  </authors>
  <commentList>
    <comment ref="V1" authorId="0" shapeId="0" xr:uid="{F3BC5CBF-D9F5-448A-8C54-EE228FED8AA8}">
      <text>
        <t>[Threaded comment]
Your version of Excel allows you to read this threaded comment; however, any edits to it will get removed if the file is opened in a newer version of Excel. Learn more: https://go.microsoft.com/fwlink/?linkid=870924
Comment:
    MaxDuration*MaxLengthMiles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tc={C6BAAF8E-4184-48C1-9C9A-76FD3EC12AF0}</author>
  </authors>
  <commentList>
    <comment ref="V1" authorId="0" shapeId="0" xr:uid="{C6BAAF8E-4184-48C1-9C9A-76FD3EC12AF0}">
      <text>
        <t>[Threaded comment]
Your version of Excel allows you to read this threaded comment; however, any edits to it will get removed if the file is opened in a newer version of Excel. Learn more: https://go.microsoft.com/fwlink/?linkid=870924
Comment:
    MaxDuration*MaxLengthMiles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tc={FFF2D83B-58C5-4734-B35E-B3589FB5BC2E}</author>
  </authors>
  <commentList>
    <comment ref="V1" authorId="0" shapeId="0" xr:uid="{FFF2D83B-58C5-4734-B35E-B3589FB5BC2E}">
      <text>
        <t>[Threaded comment]
Your version of Excel allows you to read this threaded comment; however, any edits to it will get removed if the file is opened in a newer version of Excel. Learn more: https://go.microsoft.com/fwlink/?linkid=870924
Comment:
    MaxDuration*MaxLengthMiles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tc={096814FB-BC77-497A-8D49-A83A30A68BC4}</author>
  </authors>
  <commentList>
    <comment ref="V1" authorId="0" shapeId="0" xr:uid="{096814FB-BC77-497A-8D49-A83A30A68BC4}">
      <text>
        <t>[Threaded comment]
Your version of Excel allows you to read this threaded comment; however, any edits to it will get removed if the file is opened in a newer version of Excel. Learn more: https://go.microsoft.com/fwlink/?linkid=870924
Comment:
    MaxDuration*MaxLengthMiles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tc={C4CAF0A5-8862-4779-80E7-E39BB08C3318}</author>
  </authors>
  <commentList>
    <comment ref="V1" authorId="0" shapeId="0" xr:uid="{C4CAF0A5-8862-4779-80E7-E39BB08C3318}">
      <text>
        <t>[Threaded comment]
Your version of Excel allows you to read this threaded comment; however, any edits to it will get removed if the file is opened in a newer version of Excel. Learn more: https://go.microsoft.com/fwlink/?linkid=870924
Comment:
    MaxDuration*MaxLengthMiles</t>
      </text>
    </comment>
  </commentList>
</comments>
</file>

<file path=xl/sharedStrings.xml><?xml version="1.0" encoding="utf-8"?>
<sst xmlns="http://schemas.openxmlformats.org/spreadsheetml/2006/main" count="394" uniqueCount="116">
  <si>
    <t>BottleneckSummaryIndex</t>
  </si>
  <si>
    <t>Id</t>
  </si>
  <si>
    <t>StartDate</t>
  </si>
  <si>
    <t>EndDate</t>
  </si>
  <si>
    <t>FromIntersectionName</t>
  </si>
  <si>
    <t>ToIntersectionName</t>
  </si>
  <si>
    <t>Direction</t>
  </si>
  <si>
    <t>MaxDurationMinutes</t>
  </si>
  <si>
    <t>StartSegmentOffsetMiles</t>
  </si>
  <si>
    <t>EndSegmentOffsetMiles</t>
  </si>
  <si>
    <t>MaxLengthMiles</t>
  </si>
  <si>
    <t>FromPointLat</t>
  </si>
  <si>
    <t>FromPointLon</t>
  </si>
  <si>
    <t>ToPointLat</t>
  </si>
  <si>
    <t>ToPointLon</t>
  </si>
  <si>
    <t>StartHour</t>
  </si>
  <si>
    <t>StartMinutes</t>
  </si>
  <si>
    <t>EndHour</t>
  </si>
  <si>
    <t>EndMinutes</t>
  </si>
  <si>
    <t>TotalImpactFactor</t>
  </si>
  <si>
    <t>10205eb9-7061-48bc-bfd3-50f6b97f4529</t>
  </si>
  <si>
    <t>2022-01-17T03:45:34.000Z</t>
  </si>
  <si>
    <t>2022-01-17T03:59:31.000Z</t>
  </si>
  <si>
    <t>I-70 / I-670</t>
  </si>
  <si>
    <t>I-670  Exit 6 / Leonard Ave</t>
  </si>
  <si>
    <t>Eastbound</t>
  </si>
  <si>
    <t>809771a2-9b36-4d73-ba3e-7bf2b65e4040</t>
  </si>
  <si>
    <t>2022-01-17T03:49:29.000Z</t>
  </si>
  <si>
    <t>2022-01-17T05:50:30.000Z</t>
  </si>
  <si>
    <t>I-270  Exits 35,35A,35B / I-670  Exits 10A-B,10C,10D / US-62</t>
  </si>
  <si>
    <t>24ede196-9e03-4f5a-b382-88e8c3f56b1e</t>
  </si>
  <si>
    <t>2022-01-17T04:32:40.000Z</t>
  </si>
  <si>
    <t>2022-01-17T04:33:36.000Z</t>
  </si>
  <si>
    <t>I-670  Exit 3 / Spruce St</t>
  </si>
  <si>
    <t>I-670  Exit 7 / US-62 5th Ave / 5th Ave</t>
  </si>
  <si>
    <t>8608dd20-d772-40ba-989f-c6846c946f18</t>
  </si>
  <si>
    <t>2022-01-17T04:53:37.000Z</t>
  </si>
  <si>
    <t>2022-01-17T04:54:32.000Z</t>
  </si>
  <si>
    <t>d0bc44b2-1133-443c-8633-38c4632249ed</t>
  </si>
  <si>
    <t>2022-01-17T05:10:34.000Z</t>
  </si>
  <si>
    <t>2022-01-17T05:11:58.000Z</t>
  </si>
  <si>
    <t>c5448542-c8c0-47d5-baa7-85e065fee728</t>
  </si>
  <si>
    <t>2022-01-17T05:46:33.000Z</t>
  </si>
  <si>
    <t>2022-01-17T06:01:37.000Z</t>
  </si>
  <si>
    <t>fb41b02b-1647-44c7-9095-e991f05592bf</t>
  </si>
  <si>
    <t>2022-01-17T05:51:39.000Z</t>
  </si>
  <si>
    <t>2022-01-17T06:09:31.000Z</t>
  </si>
  <si>
    <t>b557bf60-ec48-438f-a764-30b155a0688b</t>
  </si>
  <si>
    <t>2022-01-17T05:58:42.000Z</t>
  </si>
  <si>
    <t>2022-01-17T06:33:47.000Z</t>
  </si>
  <si>
    <t>6478ce43-500d-48e5-a149-244ca074085a</t>
  </si>
  <si>
    <t>2022-01-17T06:13:42.000Z</t>
  </si>
  <si>
    <t>2022-01-17T06:44:30.000Z</t>
  </si>
  <si>
    <t>e489ff0a-3bcf-4740-aeb8-5f418d82d094</t>
  </si>
  <si>
    <t>2022-01-17T06:39:30.000Z</t>
  </si>
  <si>
    <t>2022-01-17T06:42:31.000Z</t>
  </si>
  <si>
    <t>I-670  Exits 2A,2B,3 / OH-315  Exits 1C,1D,1E,1F,2 / Goodale St</t>
  </si>
  <si>
    <t>9c0832fb-0a46-443d-bdc2-0c7802b042f2</t>
  </si>
  <si>
    <t>2022-01-17T07:41:41.000Z</t>
  </si>
  <si>
    <t>2022-01-17T08:09:39.000Z</t>
  </si>
  <si>
    <t>442f80a4-5a5b-46e7-9065-9c71ee610169</t>
  </si>
  <si>
    <t>2022-01-17T07:58:33.000Z</t>
  </si>
  <si>
    <t>a7b280b8-76ae-4a14-b8e0-c20309a240a8</t>
  </si>
  <si>
    <t>2022-01-17T08:26:38.000Z</t>
  </si>
  <si>
    <t>2022-01-17T08:56:31.000Z</t>
  </si>
  <si>
    <t>aabb55db-3841-48f5-8bcd-2c2c38b19d51</t>
  </si>
  <si>
    <t>2022-01-17T08:37:38.000Z</t>
  </si>
  <si>
    <t>2022-01-17T08:40:41.000Z</t>
  </si>
  <si>
    <t>41ef26fd-e88b-4fb2-8798-3b0f9f4aa2e9</t>
  </si>
  <si>
    <t>2022-01-17T08:55:39.000Z</t>
  </si>
  <si>
    <t>2022-01-17T09:37:53.000Z</t>
  </si>
  <si>
    <t>4bc1a3f8-3388-4e22-87ab-c2efe88fa129</t>
  </si>
  <si>
    <t>2022-01-17T09:00:30.000Z</t>
  </si>
  <si>
    <t>2022-01-17T09:03:53.000Z</t>
  </si>
  <si>
    <t>e1ab6600-7763-4d19-b58c-919eb1c92f4f</t>
  </si>
  <si>
    <t>2022-01-17T09:31:35.000Z</t>
  </si>
  <si>
    <t>2022-01-17T10:07:51.000Z</t>
  </si>
  <si>
    <t>0d4695ac-217e-4264-9053-7b9a17de869d</t>
  </si>
  <si>
    <t>2022-01-17T09:57:38.000Z</t>
  </si>
  <si>
    <t>2022-01-17T10:04:48.000Z</t>
  </si>
  <si>
    <t>9501f9c1-01bb-4c25-b922-b6db734bf261</t>
  </si>
  <si>
    <t>2022-01-17T11:22:35.000Z</t>
  </si>
  <si>
    <t>2022-01-17T11:30:41.000Z</t>
  </si>
  <si>
    <t>b72f58fb-b454-4745-8891-ea14a1f0d0ef</t>
  </si>
  <si>
    <t>2022-01-17T11:26:41.000Z</t>
  </si>
  <si>
    <t>2022-01-17T11:57:39.000Z</t>
  </si>
  <si>
    <t>I-670  Exit 9 / Stelzer Rd / International Gtwy</t>
  </si>
  <si>
    <t>2abc3874-329c-4cd4-84f4-3a1349549c7a</t>
  </si>
  <si>
    <t>2022-01-17T11:51:43.000Z</t>
  </si>
  <si>
    <t>2022-01-17T12:01:34.000Z</t>
  </si>
  <si>
    <t>6e851e78-4b38-4266-b265-8c584f3ae29e</t>
  </si>
  <si>
    <t>2022-01-17T11:59:34.000Z</t>
  </si>
  <si>
    <t>2022-01-17T12:44:54.000Z</t>
  </si>
  <si>
    <t>37fbb1da-2858-4b4c-af40-de668ddf898f</t>
  </si>
  <si>
    <t>2022-01-17T12:26:48.000Z</t>
  </si>
  <si>
    <t>2022-01-17T12:29:31.000Z</t>
  </si>
  <si>
    <t>85ed3a41-d4fe-4ca7-ba77-42221c8d99ae</t>
  </si>
  <si>
    <t>2022-01-17T12:40:36.000Z</t>
  </si>
  <si>
    <t>US-62 Nelson Rd / Willamont Ave</t>
  </si>
  <si>
    <t>fa0efa3f-60b2-4776-952b-a8a4d2d986f2</t>
  </si>
  <si>
    <t>2022-01-17T12:43:30.000Z</t>
  </si>
  <si>
    <t>2022-01-17T12:54:38.000Z</t>
  </si>
  <si>
    <t>1af94f09-e4f6-4edd-b309-758a571d6004</t>
  </si>
  <si>
    <t>2022-01-17T12:47:48.000Z</t>
  </si>
  <si>
    <t>2022-01-17T13:18:40.000Z</t>
  </si>
  <si>
    <t>3424ffc7-a659-491b-85e5-108b420670fb</t>
  </si>
  <si>
    <t>2022-01-17T12:51:37.000Z</t>
  </si>
  <si>
    <t>2022-01-17T13:20:45.000Z</t>
  </si>
  <si>
    <t>5th Ave / US-62 5th Ave / Nelson Rd</t>
  </si>
  <si>
    <t>US-62 / Olde Ridenour Rd</t>
  </si>
  <si>
    <t>3f5988ea-9908-4775-a553-5465c4263348</t>
  </si>
  <si>
    <t>2022-01-17T12:56:36.000Z</t>
  </si>
  <si>
    <t>2022-01-17T12:57:50.000Z</t>
  </si>
  <si>
    <t>f4dd19ea-9a9a-42cd-b4dc-917cfdd9346c</t>
  </si>
  <si>
    <t>2022-01-17T13:06:32.000Z</t>
  </si>
  <si>
    <t>2022-01-17T13:15:42.000Z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</si>
</sst>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164" fontId="0" fillId="2" borderId="0" xfId="0" applyNumberFormat="1" applyFill="1"/>
    <xf numFmtId="164" fontId="1" fillId="2" borderId="0" xfId="0" applyNumberFormat="1" applyFont="1" applyFill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64" fontId="0" fillId="3" borderId="0" xfId="0" applyNumberFormat="1" applyFill="1"/>
    <xf numFmtId="14" fontId="0" fillId="2" borderId="0" xfId="0" applyNumberFormat="1" applyFill="1"/>
    <xf numFmtId="164" fontId="0" fillId="0" borderId="0" xfId="0" applyNumberFormat="1"/>
    <xf numFmtId="14" fontId="0" fillId="0" borderId="0" xfId="0" applyNumberFormat="1"/>
    <xf numFmtId="0" fontId="0" fillId="4" borderId="0" xfId="0" applyFill="1"/>
    <xf numFmtId="0" fontId="0" fillId="5" borderId="0" xfId="0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k, Stephanie" id="{EC43C446-72BA-4AED-AED1-0D5FD7B05015}" userId="S::10131497@id.ohio.gov::80da64a8-66c2-4f05-bfda-85151552e26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" dT="2020-03-21T01:14:14.18" personId="{EC43C446-72BA-4AED-AED1-0D5FD7B05015}" id="{E4D93ABB-1158-4B3F-8A0E-D0247072EE82}">
    <text>MaxDuration*MaxLengthMiles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V1" dT="2020-03-21T01:14:14.18" personId="{EC43C446-72BA-4AED-AED1-0D5FD7B05015}" id="{9F777C9A-1364-4FFB-A5A9-8C2AF7EA8DA2}">
    <text>MaxDuration*MaxLengthMiles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V1" dT="2020-03-21T01:14:14.18" personId="{EC43C446-72BA-4AED-AED1-0D5FD7B05015}" id="{9CB1B5D5-74AB-4464-9ABC-39C0ABCDDDEC}">
    <text>MaxDuration*MaxLengthMiles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V1" dT="2020-03-21T01:14:14.18" personId="{EC43C446-72BA-4AED-AED1-0D5FD7B05015}" id="{FCD0896B-5CAE-4704-A6EC-463549E24A47}">
    <text>MaxDuration*MaxLengthMiles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V1" dT="2020-03-21T01:14:14.18" personId="{EC43C446-72BA-4AED-AED1-0D5FD7B05015}" id="{528E009E-394B-404F-9489-B264B27E7F8F}">
    <text>MaxDuration*MaxLengthMiles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V1" dT="2020-03-21T01:14:14.18" personId="{EC43C446-72BA-4AED-AED1-0D5FD7B05015}" id="{F3BC5CBF-D9F5-448A-8C54-EE228FED8AA8}">
    <text>MaxDuration*MaxLengthMiles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V1" dT="2020-03-21T01:14:14.18" personId="{EC43C446-72BA-4AED-AED1-0D5FD7B05015}" id="{C6BAAF8E-4184-48C1-9C9A-76FD3EC12AF0}">
    <text>MaxDuration*MaxLengthMiles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V1" dT="2020-03-21T01:14:14.18" personId="{EC43C446-72BA-4AED-AED1-0D5FD7B05015}" id="{FFF2D83B-58C5-4734-B35E-B3589FB5BC2E}">
    <text>MaxDuration*MaxLengthMiles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V1" dT="2020-03-21T01:14:14.18" personId="{EC43C446-72BA-4AED-AED1-0D5FD7B05015}" id="{096814FB-BC77-497A-8D49-A83A30A68BC4}">
    <text>MaxDuration*MaxLengthMiles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V1" dT="2020-03-21T01:14:14.18" personId="{EC43C446-72BA-4AED-AED1-0D5FD7B05015}" id="{C4CAF0A5-8862-4779-80E7-E39BB08C3318}">
    <text>MaxDuration*MaxLengthMiles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94DC-6024-49F3-A7C0-C22B84A6C110}">
  <dimension ref="A1:V6"/>
  <sheetViews>
    <sheetView tabSelected="1" workbookViewId="0">
      <selection activeCell="C13" sqref="C13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2</v>
      </c>
      <c r="Q1" s="3" t="s">
        <v>15</v>
      </c>
      <c r="R1" s="3" t="s">
        <v>16</v>
      </c>
      <c r="S1" s="4" t="s">
        <v>3</v>
      </c>
      <c r="T1" s="3" t="s">
        <v>17</v>
      </c>
      <c r="U1" s="3" t="s">
        <v>18</v>
      </c>
      <c r="V1" s="5" t="s">
        <v>19</v>
      </c>
    </row>
    <row r="2" spans="1:22" s="6" customFormat="1" x14ac:dyDescent="0.3">
      <c r="A2" s="6">
        <v>2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6">
        <v>14</v>
      </c>
      <c r="I2" s="6">
        <v>0</v>
      </c>
      <c r="J2" s="6">
        <v>0</v>
      </c>
      <c r="K2" s="6">
        <v>6.18</v>
      </c>
      <c r="L2" s="6">
        <v>39.968429999999998</v>
      </c>
      <c r="M2" s="6">
        <v>-83.065560000000005</v>
      </c>
      <c r="N2" s="6">
        <v>39.980265016818002</v>
      </c>
      <c r="O2" s="6">
        <v>-82.9620348822734</v>
      </c>
      <c r="P2" s="7">
        <f>DATE(LEFT(C2,4),MID(C2,6,2),MID(C2,9,2)-1)</f>
        <v>44577</v>
      </c>
      <c r="Q2" s="8">
        <f>TIME(23,0,0)-TIME(4,0,0)+TIME(MID(C2,13,1),0,0)</f>
        <v>0.91666666666666674</v>
      </c>
      <c r="R2" s="8" t="str">
        <f>MID(C2,15,2)</f>
        <v>45</v>
      </c>
      <c r="S2" s="7">
        <f>DATE(LEFT(D2,4),MID(D2,6,2),MID(D2,9,2)-1)</f>
        <v>44577</v>
      </c>
      <c r="T2" s="8">
        <f>TIME(23,0,0)-TIME(4,0,0)+TIME(MID(D2,13,1),0,0)</f>
        <v>0.91666666666666674</v>
      </c>
      <c r="U2" s="8" t="str">
        <f>MID(D2,15,2)</f>
        <v>59</v>
      </c>
      <c r="V2" s="6">
        <f>H2*K2</f>
        <v>86.52</v>
      </c>
    </row>
    <row r="3" spans="1:22" x14ac:dyDescent="0.3">
      <c r="A3">
        <v>3</v>
      </c>
      <c r="B3" t="s">
        <v>26</v>
      </c>
      <c r="C3" s="5" t="s">
        <v>27</v>
      </c>
      <c r="D3" t="s">
        <v>28</v>
      </c>
      <c r="E3" t="s">
        <v>23</v>
      </c>
      <c r="F3" t="s">
        <v>29</v>
      </c>
      <c r="G3" t="s">
        <v>25</v>
      </c>
      <c r="H3">
        <v>121</v>
      </c>
      <c r="I3">
        <v>0</v>
      </c>
      <c r="J3">
        <v>0.215</v>
      </c>
      <c r="K3">
        <v>10.37</v>
      </c>
      <c r="L3">
        <v>39.968429999999998</v>
      </c>
      <c r="M3">
        <v>-83.065560000000005</v>
      </c>
      <c r="N3">
        <v>40.012971347110501</v>
      </c>
      <c r="O3">
        <v>-82.902048877407907</v>
      </c>
      <c r="P3" s="9">
        <f>DATE(LEFT(C3,4),MID(C3,6,2),MID(C3,9,2)-1)</f>
        <v>44577</v>
      </c>
      <c r="Q3" s="3">
        <f>TIME(23,0,0)-TIME(4,0,0)+TIME(MID(C3,13,1),0,0)</f>
        <v>0.91666666666666674</v>
      </c>
      <c r="R3" s="10" t="str">
        <f>MID(C3,15,2)</f>
        <v>49</v>
      </c>
      <c r="S3" s="11">
        <f>DATE(LEFT(D3,4),MID(D3,6,2),MID(D3,9,2))</f>
        <v>44578</v>
      </c>
      <c r="T3" s="3">
        <f>TIME(23,0,0)-TIME(4,0,0)+TIME(MID(D3,13,1),0,0)</f>
        <v>1</v>
      </c>
      <c r="U3" s="10" t="str">
        <f>MID(D3,15,2)</f>
        <v>50</v>
      </c>
      <c r="V3" s="12">
        <f>H3*K3</f>
        <v>1254.77</v>
      </c>
    </row>
    <row r="4" spans="1:22" x14ac:dyDescent="0.3">
      <c r="A4">
        <v>5</v>
      </c>
      <c r="B4" t="s">
        <v>30</v>
      </c>
      <c r="C4" s="5" t="s">
        <v>31</v>
      </c>
      <c r="D4" t="s">
        <v>32</v>
      </c>
      <c r="E4" t="s">
        <v>33</v>
      </c>
      <c r="F4" t="s">
        <v>34</v>
      </c>
      <c r="G4" t="s">
        <v>25</v>
      </c>
      <c r="H4">
        <v>1</v>
      </c>
      <c r="I4">
        <v>0.12</v>
      </c>
      <c r="J4">
        <v>0.14799999999999999</v>
      </c>
      <c r="K4">
        <v>3.34</v>
      </c>
      <c r="L4">
        <v>39.972992151308901</v>
      </c>
      <c r="M4">
        <v>-83.014464704494699</v>
      </c>
      <c r="N4">
        <v>39.980610412777899</v>
      </c>
      <c r="O4">
        <v>-82.958864316825697</v>
      </c>
      <c r="P4" s="9">
        <f>DATE(LEFT(C4,4),MID(C4,6,2),MID(C4,9,2)-1)</f>
        <v>44577</v>
      </c>
      <c r="Q4" s="3">
        <f>TIME(23,0,0)-TIME(4,0,0)+TIME(MID(C4,13,1),0,0)</f>
        <v>0.95833333333333337</v>
      </c>
      <c r="R4" s="10" t="str">
        <f>MID(C4,15,2)</f>
        <v>32</v>
      </c>
      <c r="S4" s="9">
        <f>DATE(LEFT(D4,4),MID(D4,6,2),MID(D4,9,2)-1)</f>
        <v>44577</v>
      </c>
      <c r="T4" s="3">
        <f>TIME(23,0,0)-TIME(4,0,0)+TIME(MID(D4,13,1),0,0)</f>
        <v>0.95833333333333337</v>
      </c>
      <c r="U4" s="10" t="str">
        <f>MID(D4,15,2)</f>
        <v>33</v>
      </c>
      <c r="V4" s="13">
        <f>H4*K4</f>
        <v>3.34</v>
      </c>
    </row>
    <row r="5" spans="1:22" x14ac:dyDescent="0.3">
      <c r="A5">
        <v>5</v>
      </c>
      <c r="B5" t="s">
        <v>35</v>
      </c>
      <c r="C5" s="5" t="s">
        <v>36</v>
      </c>
      <c r="D5" t="s">
        <v>37</v>
      </c>
      <c r="E5" t="s">
        <v>33</v>
      </c>
      <c r="F5" t="s">
        <v>34</v>
      </c>
      <c r="G5" t="s">
        <v>25</v>
      </c>
      <c r="H5">
        <v>1</v>
      </c>
      <c r="I5">
        <v>0.23899999999999999</v>
      </c>
      <c r="J5">
        <v>0.04</v>
      </c>
      <c r="K5">
        <v>3.11</v>
      </c>
      <c r="L5">
        <v>39.973390000000002</v>
      </c>
      <c r="M5">
        <v>-83.012597478431601</v>
      </c>
      <c r="N5">
        <v>39.980437222184101</v>
      </c>
      <c r="O5">
        <v>-82.960836666895105</v>
      </c>
      <c r="P5" s="9">
        <f>DATE(LEFT(C5,4),MID(C5,6,2),MID(C5,9,2)-1)</f>
        <v>44577</v>
      </c>
      <c r="Q5" s="3">
        <f>TIME(23,0,0)-TIME(4,0,0)+TIME(MID(C5,13,1),0,0)</f>
        <v>0.95833333333333337</v>
      </c>
      <c r="R5" s="10" t="str">
        <f>MID(C5,15,2)</f>
        <v>53</v>
      </c>
      <c r="S5" s="9">
        <f>DATE(LEFT(D5,4),MID(D5,6,2),MID(D5,9,2)-1)</f>
        <v>44577</v>
      </c>
      <c r="T5" s="3">
        <f>TIME(23,0,0)-TIME(4,0,0)+TIME(MID(D5,13,1),0,0)</f>
        <v>0.95833333333333337</v>
      </c>
      <c r="U5" s="10" t="str">
        <f>MID(D5,15,2)</f>
        <v>54</v>
      </c>
      <c r="V5" s="13">
        <f>H5*K5</f>
        <v>3.11</v>
      </c>
    </row>
    <row r="6" spans="1:22" x14ac:dyDescent="0.3">
      <c r="A6">
        <v>5</v>
      </c>
      <c r="B6" t="s">
        <v>38</v>
      </c>
      <c r="C6" t="s">
        <v>39</v>
      </c>
      <c r="D6" t="s">
        <v>40</v>
      </c>
      <c r="E6" t="s">
        <v>23</v>
      </c>
      <c r="F6" t="s">
        <v>34</v>
      </c>
      <c r="G6" t="s">
        <v>25</v>
      </c>
      <c r="H6">
        <v>1</v>
      </c>
      <c r="I6">
        <v>0</v>
      </c>
      <c r="J6">
        <v>0.25600000000000001</v>
      </c>
      <c r="K6">
        <v>6.44</v>
      </c>
      <c r="L6">
        <v>39.968429999999998</v>
      </c>
      <c r="M6">
        <v>-83.065560000000005</v>
      </c>
      <c r="N6">
        <v>39.980635408273798</v>
      </c>
      <c r="O6">
        <v>-82.957485159200303</v>
      </c>
      <c r="P6" s="11">
        <f>DATE(LEFT(C6,4),MID(C6,6,2),MID(C6,9,2))</f>
        <v>44578</v>
      </c>
      <c r="Q6" s="10">
        <f>TIME(MID(C6,12,2),0,0)-TIME(5,0,0)</f>
        <v>0</v>
      </c>
      <c r="R6" s="10" t="str">
        <f>MID(C6,15,2)</f>
        <v>10</v>
      </c>
      <c r="S6" s="11">
        <f>DATE(LEFT(D6,4),MID(D6,6,2),MID(D6,9,2))</f>
        <v>44578</v>
      </c>
      <c r="T6" s="10">
        <f>TIME(MID(D6,12,2),0,0)-TIME(5,0,0)</f>
        <v>0</v>
      </c>
      <c r="U6" s="10" t="str">
        <f>MID(D6,15,2)</f>
        <v>11</v>
      </c>
      <c r="V6" s="13">
        <f>H6*K6</f>
        <v>6.44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7C5D-5953-4C7E-BFDB-7FAB2475619B}">
  <dimension ref="A1:V6"/>
  <sheetViews>
    <sheetView workbookViewId="0">
      <selection activeCell="E11" sqref="E11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2</v>
      </c>
      <c r="Q1" s="3" t="s">
        <v>15</v>
      </c>
      <c r="R1" s="3" t="s">
        <v>16</v>
      </c>
      <c r="S1" s="4" t="s">
        <v>3</v>
      </c>
      <c r="T1" s="3" t="s">
        <v>17</v>
      </c>
      <c r="U1" s="3" t="s">
        <v>18</v>
      </c>
      <c r="V1" s="5" t="s">
        <v>19</v>
      </c>
    </row>
    <row r="2" spans="1:22" s="6" customFormat="1" x14ac:dyDescent="0.3">
      <c r="A2" s="6">
        <v>3</v>
      </c>
      <c r="B2" s="6" t="s">
        <v>99</v>
      </c>
      <c r="C2" s="6" t="s">
        <v>100</v>
      </c>
      <c r="D2" s="6" t="s">
        <v>101</v>
      </c>
      <c r="E2" s="6" t="s">
        <v>33</v>
      </c>
      <c r="F2" s="6" t="s">
        <v>29</v>
      </c>
      <c r="G2" s="6" t="s">
        <v>25</v>
      </c>
      <c r="H2" s="6">
        <v>11</v>
      </c>
      <c r="I2" s="6">
        <v>0.34499999999999997</v>
      </c>
      <c r="J2" s="6">
        <v>0.215</v>
      </c>
      <c r="K2" s="6">
        <v>7.15</v>
      </c>
      <c r="L2" s="6">
        <v>39.973269999999999</v>
      </c>
      <c r="M2" s="6">
        <v>-83.010300000000001</v>
      </c>
      <c r="N2" s="6">
        <v>40.012971347110501</v>
      </c>
      <c r="O2" s="6">
        <v>-82.902048877407907</v>
      </c>
      <c r="P2" s="7">
        <f>DATE(LEFT(C2,4),MID(C2,6,2),MID(C2,9,2))</f>
        <v>44578</v>
      </c>
      <c r="Q2" s="8">
        <f>TIME(MID(C2,12,2),0,0)-TIME(5,0,0)</f>
        <v>0.29166666666666663</v>
      </c>
      <c r="R2" s="8" t="str">
        <f>MID(C2,15,2)</f>
        <v>43</v>
      </c>
      <c r="S2" s="7">
        <f>DATE(LEFT(D2,4),MID(D2,6,2),MID(D2,9,2))</f>
        <v>44578</v>
      </c>
      <c r="T2" s="8">
        <f>TIME(MID(D2,12,2),0,0)-TIME(5,0,0)</f>
        <v>0.29166666666666663</v>
      </c>
      <c r="U2" s="8" t="str">
        <f>MID(D2,15,2)</f>
        <v>54</v>
      </c>
      <c r="V2" s="6">
        <f>H2*K2</f>
        <v>78.650000000000006</v>
      </c>
    </row>
    <row r="3" spans="1:22" x14ac:dyDescent="0.3">
      <c r="A3">
        <v>5</v>
      </c>
      <c r="B3" t="s">
        <v>102</v>
      </c>
      <c r="C3" t="s">
        <v>103</v>
      </c>
      <c r="D3" t="s">
        <v>104</v>
      </c>
      <c r="E3" t="s">
        <v>33</v>
      </c>
      <c r="F3" t="s">
        <v>34</v>
      </c>
      <c r="G3" t="s">
        <v>25</v>
      </c>
      <c r="H3">
        <v>31</v>
      </c>
      <c r="I3">
        <v>0</v>
      </c>
      <c r="J3">
        <v>0.04</v>
      </c>
      <c r="K3">
        <v>2.6</v>
      </c>
      <c r="L3">
        <v>39.974229999999999</v>
      </c>
      <c r="M3">
        <v>-83.002889999999994</v>
      </c>
      <c r="N3">
        <v>39.980437222184101</v>
      </c>
      <c r="O3">
        <v>-82.960836666895105</v>
      </c>
      <c r="P3" s="11">
        <f>DATE(LEFT(C3,4),MID(C3,6,2),MID(C3,9,2))</f>
        <v>44578</v>
      </c>
      <c r="Q3" s="10">
        <f>TIME(MID(C3,12,2),0,0)-TIME(5,0,0)</f>
        <v>0.29166666666666663</v>
      </c>
      <c r="R3" s="10" t="str">
        <f>MID(C3,15,2)</f>
        <v>47</v>
      </c>
      <c r="S3" s="11">
        <f>DATE(LEFT(D3,4),MID(D3,6,2),MID(D3,9,2))</f>
        <v>44578</v>
      </c>
      <c r="T3" s="10">
        <f>TIME(MID(D3,12,2),0,0)-TIME(5,0,0)</f>
        <v>0.33333333333333326</v>
      </c>
      <c r="U3" s="10" t="str">
        <f>MID(D3,15,2)</f>
        <v>18</v>
      </c>
      <c r="V3">
        <f>H3*K3</f>
        <v>80.600000000000009</v>
      </c>
    </row>
    <row r="4" spans="1:22" x14ac:dyDescent="0.3">
      <c r="A4">
        <v>7</v>
      </c>
      <c r="B4" t="s">
        <v>105</v>
      </c>
      <c r="C4" t="s">
        <v>106</v>
      </c>
      <c r="D4" t="s">
        <v>107</v>
      </c>
      <c r="E4" t="s">
        <v>108</v>
      </c>
      <c r="F4" t="s">
        <v>109</v>
      </c>
      <c r="G4" t="s">
        <v>25</v>
      </c>
      <c r="H4">
        <v>29</v>
      </c>
      <c r="I4">
        <v>6.2E-2</v>
      </c>
      <c r="J4">
        <v>0.25700000000000001</v>
      </c>
      <c r="K4">
        <v>3.74</v>
      </c>
      <c r="L4">
        <v>39.985649935375903</v>
      </c>
      <c r="M4">
        <v>-82.940258879850504</v>
      </c>
      <c r="N4">
        <v>40.018550006820497</v>
      </c>
      <c r="O4">
        <v>-82.889849877230006</v>
      </c>
      <c r="P4" s="11">
        <f>DATE(LEFT(C4,4),MID(C4,6,2),MID(C4,9,2))</f>
        <v>44578</v>
      </c>
      <c r="Q4" s="10">
        <f>TIME(MID(C4,12,2),0,0)-TIME(5,0,0)</f>
        <v>0.29166666666666663</v>
      </c>
      <c r="R4" s="10" t="str">
        <f>MID(C4,15,2)</f>
        <v>51</v>
      </c>
      <c r="S4" s="11">
        <f>DATE(LEFT(D4,4),MID(D4,6,2),MID(D4,9,2))</f>
        <v>44578</v>
      </c>
      <c r="T4" s="10">
        <f>TIME(MID(D4,12,2),0,0)-TIME(5,0,0)</f>
        <v>0.33333333333333326</v>
      </c>
      <c r="U4" s="10" t="str">
        <f>MID(D4,15,2)</f>
        <v>20</v>
      </c>
      <c r="V4">
        <f>H4*K4</f>
        <v>108.46000000000001</v>
      </c>
    </row>
    <row r="5" spans="1:22" x14ac:dyDescent="0.3">
      <c r="A5">
        <v>3</v>
      </c>
      <c r="B5" t="s">
        <v>110</v>
      </c>
      <c r="C5" t="s">
        <v>111</v>
      </c>
      <c r="D5" t="s">
        <v>112</v>
      </c>
      <c r="E5" t="s">
        <v>24</v>
      </c>
      <c r="F5" t="s">
        <v>29</v>
      </c>
      <c r="G5" t="s">
        <v>25</v>
      </c>
      <c r="H5">
        <v>1</v>
      </c>
      <c r="I5">
        <v>5.7000000000000002E-2</v>
      </c>
      <c r="J5">
        <v>0.215</v>
      </c>
      <c r="K5">
        <v>3.53</v>
      </c>
      <c r="L5">
        <v>39.980799980774997</v>
      </c>
      <c r="M5">
        <v>-82.949062057067906</v>
      </c>
      <c r="N5">
        <v>40.012971347110501</v>
      </c>
      <c r="O5">
        <v>-82.902048877407907</v>
      </c>
      <c r="P5" s="11">
        <f>DATE(LEFT(C5,4),MID(C5,6,2),MID(C5,9,2))</f>
        <v>44578</v>
      </c>
      <c r="Q5" s="10">
        <f>TIME(MID(C5,12,2),0,0)-TIME(5,0,0)</f>
        <v>0.29166666666666663</v>
      </c>
      <c r="R5" s="10" t="str">
        <f>MID(C5,15,2)</f>
        <v>56</v>
      </c>
      <c r="S5" s="11">
        <f>DATE(LEFT(D5,4),MID(D5,6,2),MID(D5,9,2))</f>
        <v>44578</v>
      </c>
      <c r="T5" s="10">
        <f>TIME(MID(D5,12,2),0,0)-TIME(5,0,0)</f>
        <v>0.29166666666666663</v>
      </c>
      <c r="U5" s="10" t="str">
        <f>MID(D5,15,2)</f>
        <v>57</v>
      </c>
      <c r="V5">
        <f>H5*K5</f>
        <v>3.53</v>
      </c>
    </row>
    <row r="6" spans="1:22" x14ac:dyDescent="0.3">
      <c r="A6">
        <v>3</v>
      </c>
      <c r="B6" t="s">
        <v>113</v>
      </c>
      <c r="C6" t="s">
        <v>114</v>
      </c>
      <c r="D6" t="s">
        <v>115</v>
      </c>
      <c r="E6" t="s">
        <v>24</v>
      </c>
      <c r="F6" t="s">
        <v>29</v>
      </c>
      <c r="G6" t="s">
        <v>25</v>
      </c>
      <c r="H6">
        <v>9</v>
      </c>
      <c r="I6">
        <v>0.48199999999999998</v>
      </c>
      <c r="J6">
        <v>0.215</v>
      </c>
      <c r="K6">
        <v>3.7</v>
      </c>
      <c r="L6">
        <v>39.980660127798103</v>
      </c>
      <c r="M6">
        <v>-82.952488470045395</v>
      </c>
      <c r="N6">
        <v>40.012971347110501</v>
      </c>
      <c r="O6">
        <v>-82.902048877407907</v>
      </c>
      <c r="P6" s="11">
        <f>DATE(LEFT(C6,4),MID(C6,6,2),MID(C6,9,2))</f>
        <v>44578</v>
      </c>
      <c r="Q6" s="10">
        <f>TIME(MID(C6,12,2),0,0)-TIME(5,0,0)</f>
        <v>0.33333333333333326</v>
      </c>
      <c r="R6" s="10" t="str">
        <f>MID(C6,15,2)</f>
        <v>06</v>
      </c>
      <c r="S6" s="11">
        <f>DATE(LEFT(D6,4),MID(D6,6,2),MID(D6,9,2))</f>
        <v>44578</v>
      </c>
      <c r="T6" s="10">
        <f>TIME(MID(D6,12,2),0,0)-TIME(5,0,0)</f>
        <v>0.33333333333333326</v>
      </c>
      <c r="U6" s="10" t="str">
        <f>MID(D6,15,2)</f>
        <v>15</v>
      </c>
      <c r="V6">
        <f>H6*K6</f>
        <v>33.300000000000004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5CE9-996B-4660-9B39-BAF278EC7C67}">
  <dimension ref="A1:V3"/>
  <sheetViews>
    <sheetView topLeftCell="L1" workbookViewId="0">
      <selection activeCell="W1" sqref="W1:AT104857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2</v>
      </c>
      <c r="Q1" s="3" t="s">
        <v>15</v>
      </c>
      <c r="R1" s="3" t="s">
        <v>16</v>
      </c>
      <c r="S1" s="4" t="s">
        <v>3</v>
      </c>
      <c r="T1" s="3" t="s">
        <v>17</v>
      </c>
      <c r="U1" s="3" t="s">
        <v>18</v>
      </c>
      <c r="V1" s="5" t="s">
        <v>19</v>
      </c>
    </row>
    <row r="2" spans="1:22" s="6" customFormat="1" x14ac:dyDescent="0.3">
      <c r="A2" s="6">
        <v>5</v>
      </c>
      <c r="B2" s="6" t="s">
        <v>41</v>
      </c>
      <c r="C2" s="6" t="s">
        <v>42</v>
      </c>
      <c r="D2" s="6" t="s">
        <v>43</v>
      </c>
      <c r="E2" s="6" t="s">
        <v>33</v>
      </c>
      <c r="F2" s="6" t="s">
        <v>34</v>
      </c>
      <c r="G2" s="6" t="s">
        <v>25</v>
      </c>
      <c r="H2" s="6">
        <v>15</v>
      </c>
      <c r="I2" s="6">
        <v>0.12</v>
      </c>
      <c r="J2" s="6">
        <v>0.25600000000000001</v>
      </c>
      <c r="K2" s="6">
        <v>3.45</v>
      </c>
      <c r="L2" s="6">
        <v>39.972992151308901</v>
      </c>
      <c r="M2" s="6">
        <v>-83.014464704494699</v>
      </c>
      <c r="N2" s="6">
        <v>39.980635408273798</v>
      </c>
      <c r="O2" s="6">
        <v>-82.957485159200303</v>
      </c>
      <c r="P2" s="7">
        <f>DATE(LEFT(C2,4),MID(C2,6,2),MID(C2,9,2))</f>
        <v>44578</v>
      </c>
      <c r="Q2" s="8">
        <f>TIME(MID(C2,12,2),0,0)-TIME(5,0,0)</f>
        <v>0</v>
      </c>
      <c r="R2" s="8" t="str">
        <f>MID(C2,15,2)</f>
        <v>46</v>
      </c>
      <c r="S2" s="7">
        <f>DATE(LEFT(D2,4),MID(D2,6,2),MID(D2,9,2))</f>
        <v>44578</v>
      </c>
      <c r="T2" s="8">
        <f>TIME(MID(D2,12,2),0,0)-TIME(5,0,0)</f>
        <v>4.1666666666666657E-2</v>
      </c>
      <c r="U2" s="8" t="str">
        <f>MID(D2,15,2)</f>
        <v>01</v>
      </c>
      <c r="V2" s="6">
        <f>H2*K2</f>
        <v>51.75</v>
      </c>
    </row>
    <row r="3" spans="1:22" x14ac:dyDescent="0.3">
      <c r="A3">
        <v>3</v>
      </c>
      <c r="B3" t="s">
        <v>44</v>
      </c>
      <c r="C3" t="s">
        <v>45</v>
      </c>
      <c r="D3" t="s">
        <v>46</v>
      </c>
      <c r="E3" t="s">
        <v>24</v>
      </c>
      <c r="F3" t="s">
        <v>29</v>
      </c>
      <c r="G3" t="s">
        <v>25</v>
      </c>
      <c r="H3">
        <v>18</v>
      </c>
      <c r="I3">
        <v>0.20599999999999999</v>
      </c>
      <c r="J3">
        <v>0.215</v>
      </c>
      <c r="K3">
        <v>3.38</v>
      </c>
      <c r="L3">
        <v>39.980849589906597</v>
      </c>
      <c r="M3">
        <v>-82.9462494428913</v>
      </c>
      <c r="N3">
        <v>40.012971347110501</v>
      </c>
      <c r="O3">
        <v>-82.902048877407907</v>
      </c>
      <c r="P3" s="11">
        <f>DATE(LEFT(C3,4),MID(C3,6,2),MID(C3,9,2))</f>
        <v>44578</v>
      </c>
      <c r="Q3" s="10">
        <f>TIME(MID(C3,12,2),0,0)-TIME(5,0,0)</f>
        <v>0</v>
      </c>
      <c r="R3" s="10" t="str">
        <f>MID(C3,15,2)</f>
        <v>51</v>
      </c>
      <c r="S3" s="11">
        <f>DATE(LEFT(D3,4),MID(D3,6,2),MID(D3,9,2))</f>
        <v>44578</v>
      </c>
      <c r="T3" s="10">
        <f>TIME(MID(D3,12,2),0,0)-TIME(5,0,0)</f>
        <v>4.1666666666666657E-2</v>
      </c>
      <c r="U3" s="10" t="str">
        <f>MID(D3,15,2)</f>
        <v>09</v>
      </c>
      <c r="V3">
        <f>H3*K3</f>
        <v>60.839999999999996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7BA3F-D5AB-4395-8FAB-94523837C0C5}">
  <dimension ref="A1:V4"/>
  <sheetViews>
    <sheetView topLeftCell="L1" workbookViewId="0">
      <selection activeCell="W1" sqref="W1:AT1048576"/>
    </sheetView>
  </sheetViews>
  <sheetFormatPr defaultRowHeight="14.4" x14ac:dyDescent="0.3"/>
  <cols>
    <col min="16" max="16" width="9.5546875" bestFit="1" customWidth="1"/>
    <col min="19" max="19" width="9.5546875" bestFit="1" customWidth="1"/>
  </cols>
  <sheetData>
    <row r="1" spans="1:22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2</v>
      </c>
      <c r="Q1" s="3" t="s">
        <v>15</v>
      </c>
      <c r="R1" s="3" t="s">
        <v>16</v>
      </c>
      <c r="S1" s="4" t="s">
        <v>3</v>
      </c>
      <c r="T1" s="3" t="s">
        <v>17</v>
      </c>
      <c r="U1" s="3" t="s">
        <v>18</v>
      </c>
      <c r="V1" s="5" t="s">
        <v>19</v>
      </c>
    </row>
    <row r="2" spans="1:22" s="6" customFormat="1" x14ac:dyDescent="0.3">
      <c r="A2" s="6">
        <v>8</v>
      </c>
      <c r="B2" s="6" t="s">
        <v>47</v>
      </c>
      <c r="C2" s="6" t="s">
        <v>48</v>
      </c>
      <c r="D2" s="6" t="s">
        <v>49</v>
      </c>
      <c r="E2" s="6" t="s">
        <v>34</v>
      </c>
      <c r="F2" s="6" t="s">
        <v>29</v>
      </c>
      <c r="G2" s="6" t="s">
        <v>25</v>
      </c>
      <c r="H2" s="6">
        <v>35</v>
      </c>
      <c r="I2" s="6">
        <v>0</v>
      </c>
      <c r="J2" s="6">
        <v>0</v>
      </c>
      <c r="K2" s="6">
        <v>3.2</v>
      </c>
      <c r="L2" s="6">
        <v>39.988219999999998</v>
      </c>
      <c r="M2" s="6">
        <v>-82.938199999999995</v>
      </c>
      <c r="N2" s="6">
        <v>40.018127772740499</v>
      </c>
      <c r="O2" s="6">
        <v>-82.895120204494603</v>
      </c>
      <c r="P2" s="7">
        <f>DATE(LEFT(C2,4),MID(C2,6,2),MID(C2,9,2))</f>
        <v>44578</v>
      </c>
      <c r="Q2" s="8">
        <f>TIME(MID(C2,12,2),0,0)-TIME(5,0,0)</f>
        <v>0</v>
      </c>
      <c r="R2" s="8" t="str">
        <f>MID(C2,15,2)</f>
        <v>58</v>
      </c>
      <c r="S2" s="7">
        <f>DATE(LEFT(D2,4),MID(D2,6,2),MID(D2,9,2))</f>
        <v>44578</v>
      </c>
      <c r="T2" s="8">
        <f>TIME(MID(D2,12,2),0,0)-TIME(5,0,0)</f>
        <v>4.1666666666666657E-2</v>
      </c>
      <c r="U2" s="8" t="str">
        <f>MID(D2,15,2)</f>
        <v>33</v>
      </c>
      <c r="V2" s="6">
        <f>H2*K2</f>
        <v>112</v>
      </c>
    </row>
    <row r="3" spans="1:22" x14ac:dyDescent="0.3">
      <c r="A3">
        <v>3</v>
      </c>
      <c r="B3" t="s">
        <v>50</v>
      </c>
      <c r="C3" t="s">
        <v>51</v>
      </c>
      <c r="D3" t="s">
        <v>52</v>
      </c>
      <c r="E3" t="s">
        <v>33</v>
      </c>
      <c r="F3" t="s">
        <v>29</v>
      </c>
      <c r="G3" t="s">
        <v>25</v>
      </c>
      <c r="H3">
        <v>31</v>
      </c>
      <c r="I3">
        <v>0.245</v>
      </c>
      <c r="J3">
        <v>0.215</v>
      </c>
      <c r="K3">
        <v>6.49</v>
      </c>
      <c r="L3">
        <v>39.975682534983797</v>
      </c>
      <c r="M3">
        <v>-82.998991621367296</v>
      </c>
      <c r="N3">
        <v>40.012971347110501</v>
      </c>
      <c r="O3">
        <v>-82.902048877407907</v>
      </c>
      <c r="P3" s="11">
        <f>DATE(LEFT(C3,4),MID(C3,6,2),MID(C3,9,2))</f>
        <v>44578</v>
      </c>
      <c r="Q3" s="10">
        <f>TIME(MID(C3,12,2),0,0)-TIME(5,0,0)</f>
        <v>4.1666666666666657E-2</v>
      </c>
      <c r="R3" s="10" t="str">
        <f>MID(C3,15,2)</f>
        <v>13</v>
      </c>
      <c r="S3" s="11">
        <f>DATE(LEFT(D3,4),MID(D3,6,2),MID(D3,9,2))</f>
        <v>44578</v>
      </c>
      <c r="T3" s="10">
        <f>TIME(MID(D3,12,2),0,0)-TIME(5,0,0)</f>
        <v>4.1666666666666657E-2</v>
      </c>
      <c r="U3" s="10" t="str">
        <f>MID(D3,15,2)</f>
        <v>44</v>
      </c>
      <c r="V3">
        <f>H3*K3</f>
        <v>201.19</v>
      </c>
    </row>
    <row r="4" spans="1:22" x14ac:dyDescent="0.3">
      <c r="A4">
        <v>2</v>
      </c>
      <c r="B4" t="s">
        <v>53</v>
      </c>
      <c r="C4" t="s">
        <v>54</v>
      </c>
      <c r="D4" t="s">
        <v>55</v>
      </c>
      <c r="E4" t="s">
        <v>56</v>
      </c>
      <c r="F4" t="s">
        <v>24</v>
      </c>
      <c r="G4" t="s">
        <v>25</v>
      </c>
      <c r="H4">
        <v>3</v>
      </c>
      <c r="I4">
        <v>0.188</v>
      </c>
      <c r="J4">
        <v>0.50700000000000001</v>
      </c>
      <c r="K4">
        <v>3.6</v>
      </c>
      <c r="L4">
        <v>39.968703514596697</v>
      </c>
      <c r="M4">
        <v>-83.022354728104801</v>
      </c>
      <c r="N4">
        <v>39.979987443653499</v>
      </c>
      <c r="O4">
        <v>-82.963776692258904</v>
      </c>
      <c r="P4" s="11">
        <f>DATE(LEFT(C4,4),MID(C4,6,2),MID(C4,9,2))</f>
        <v>44578</v>
      </c>
      <c r="Q4" s="10">
        <f>TIME(MID(C4,12,2),0,0)-TIME(5,0,0)</f>
        <v>4.1666666666666657E-2</v>
      </c>
      <c r="R4" s="10" t="str">
        <f>MID(C4,15,2)</f>
        <v>39</v>
      </c>
      <c r="S4" s="11">
        <f>DATE(LEFT(D4,4),MID(D4,6,2),MID(D4,9,2))</f>
        <v>44578</v>
      </c>
      <c r="T4" s="10">
        <f>TIME(MID(D4,12,2),0,0)-TIME(5,0,0)</f>
        <v>4.1666666666666657E-2</v>
      </c>
      <c r="U4" s="10" t="str">
        <f>MID(D4,15,2)</f>
        <v>42</v>
      </c>
      <c r="V4">
        <f>H4*K4</f>
        <v>10.8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B5B0-38EA-45EF-9D3A-9A0EFB141674}">
  <dimension ref="A1:V3"/>
  <sheetViews>
    <sheetView topLeftCell="L1" workbookViewId="0">
      <selection activeCell="W1" sqref="W1:AT104857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2</v>
      </c>
      <c r="Q1" s="3" t="s">
        <v>15</v>
      </c>
      <c r="R1" s="3" t="s">
        <v>16</v>
      </c>
      <c r="S1" s="4" t="s">
        <v>3</v>
      </c>
      <c r="T1" s="3" t="s">
        <v>17</v>
      </c>
      <c r="U1" s="3" t="s">
        <v>18</v>
      </c>
      <c r="V1" s="5" t="s">
        <v>19</v>
      </c>
    </row>
    <row r="2" spans="1:22" s="6" customFormat="1" x14ac:dyDescent="0.3">
      <c r="A2" s="6">
        <v>3</v>
      </c>
      <c r="B2" s="6" t="s">
        <v>57</v>
      </c>
      <c r="C2" s="6" t="s">
        <v>58</v>
      </c>
      <c r="D2" s="6" t="s">
        <v>59</v>
      </c>
      <c r="E2" s="6" t="s">
        <v>56</v>
      </c>
      <c r="F2" s="6" t="s">
        <v>29</v>
      </c>
      <c r="G2" s="6" t="s">
        <v>25</v>
      </c>
      <c r="H2" s="6">
        <v>28</v>
      </c>
      <c r="I2" s="6">
        <v>0.373</v>
      </c>
      <c r="J2" s="6">
        <v>0.215</v>
      </c>
      <c r="K2" s="6">
        <v>7.7</v>
      </c>
      <c r="L2" s="6">
        <v>39.970379999999999</v>
      </c>
      <c r="M2" s="6">
        <v>-83.019450000000006</v>
      </c>
      <c r="N2" s="6">
        <v>40.012971347110501</v>
      </c>
      <c r="O2" s="6">
        <v>-82.902048877407907</v>
      </c>
      <c r="P2" s="7">
        <f>DATE(LEFT(C2,4),MID(C2,6,2),MID(C2,9,2))</f>
        <v>44578</v>
      </c>
      <c r="Q2" s="8">
        <f>TIME(MID(C2,12,2),0,0)-TIME(5,0,0)</f>
        <v>8.3333333333333343E-2</v>
      </c>
      <c r="R2" s="8" t="str">
        <f>MID(C2,15,2)</f>
        <v>41</v>
      </c>
      <c r="S2" s="7">
        <f>DATE(LEFT(D2,4),MID(D2,6,2),MID(D2,9,2))</f>
        <v>44578</v>
      </c>
      <c r="T2" s="8">
        <f>TIME(MID(D2,12,2),0,0)-TIME(5,0,0)</f>
        <v>0.12499999999999997</v>
      </c>
      <c r="U2" s="8" t="str">
        <f>MID(D2,15,2)</f>
        <v>09</v>
      </c>
      <c r="V2" s="6">
        <f>H2*K2</f>
        <v>215.6</v>
      </c>
    </row>
    <row r="3" spans="1:22" x14ac:dyDescent="0.3">
      <c r="A3">
        <v>5</v>
      </c>
      <c r="B3" t="s">
        <v>60</v>
      </c>
      <c r="C3" t="s">
        <v>61</v>
      </c>
      <c r="D3" t="s">
        <v>59</v>
      </c>
      <c r="E3" t="s">
        <v>56</v>
      </c>
      <c r="F3" t="s">
        <v>34</v>
      </c>
      <c r="G3" t="s">
        <v>25</v>
      </c>
      <c r="H3">
        <v>11</v>
      </c>
      <c r="I3">
        <v>4.8000000000000001E-2</v>
      </c>
      <c r="J3">
        <v>0.40899999999999997</v>
      </c>
      <c r="K3">
        <v>4.4800000000000004</v>
      </c>
      <c r="L3">
        <v>39.970771084099297</v>
      </c>
      <c r="M3">
        <v>-83.018707897504299</v>
      </c>
      <c r="N3">
        <v>39.981162968398699</v>
      </c>
      <c r="O3">
        <v>-82.942709981654204</v>
      </c>
      <c r="P3" s="11">
        <f>DATE(LEFT(C3,4),MID(C3,6,2),MID(C3,9,2))</f>
        <v>44578</v>
      </c>
      <c r="Q3" s="10">
        <f>TIME(MID(C3,12,2),0,0)-TIME(5,0,0)</f>
        <v>8.3333333333333343E-2</v>
      </c>
      <c r="R3" s="10" t="str">
        <f>MID(C3,15,2)</f>
        <v>58</v>
      </c>
      <c r="S3" s="11">
        <f>DATE(LEFT(D3,4),MID(D3,6,2),MID(D3,9,2))</f>
        <v>44578</v>
      </c>
      <c r="T3" s="10">
        <f>TIME(MID(D3,12,2),0,0)-TIME(5,0,0)</f>
        <v>0.12499999999999997</v>
      </c>
      <c r="U3" s="10" t="str">
        <f>MID(D3,15,2)</f>
        <v>09</v>
      </c>
      <c r="V3">
        <f>H3*K3</f>
        <v>49.28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7E1C-6C57-4041-B3C1-A32E6FC82380}">
  <dimension ref="A1:V3"/>
  <sheetViews>
    <sheetView topLeftCell="L1" workbookViewId="0">
      <selection activeCell="W1" sqref="W1:AT104857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2</v>
      </c>
      <c r="Q1" s="3" t="s">
        <v>15</v>
      </c>
      <c r="R1" s="3" t="s">
        <v>16</v>
      </c>
      <c r="S1" s="4" t="s">
        <v>3</v>
      </c>
      <c r="T1" s="3" t="s">
        <v>17</v>
      </c>
      <c r="U1" s="3" t="s">
        <v>18</v>
      </c>
      <c r="V1" s="5" t="s">
        <v>19</v>
      </c>
    </row>
    <row r="2" spans="1:22" s="6" customFormat="1" x14ac:dyDescent="0.3">
      <c r="A2" s="6">
        <v>3</v>
      </c>
      <c r="B2" s="6" t="s">
        <v>62</v>
      </c>
      <c r="C2" s="6" t="s">
        <v>63</v>
      </c>
      <c r="D2" s="6" t="s">
        <v>64</v>
      </c>
      <c r="E2" s="6" t="s">
        <v>23</v>
      </c>
      <c r="F2" s="6" t="s">
        <v>29</v>
      </c>
      <c r="G2" s="6" t="s">
        <v>25</v>
      </c>
      <c r="H2" s="6">
        <v>30</v>
      </c>
      <c r="I2" s="6">
        <v>4.4999999999999998E-2</v>
      </c>
      <c r="J2" s="6">
        <v>0.19</v>
      </c>
      <c r="K2" s="6">
        <v>10.3</v>
      </c>
      <c r="L2" s="6">
        <v>39.968220186226802</v>
      </c>
      <c r="M2" s="6">
        <v>-83.064760709435703</v>
      </c>
      <c r="N2" s="6">
        <v>40.012577548455901</v>
      </c>
      <c r="O2" s="6">
        <v>-82.902514652230295</v>
      </c>
      <c r="P2" s="7">
        <f>DATE(LEFT(C2,4),MID(C2,6,2),MID(C2,9,2))</f>
        <v>44578</v>
      </c>
      <c r="Q2" s="8">
        <f>TIME(MID(C2,12,2),0,0)-TIME(5,0,0)</f>
        <v>0.12499999999999997</v>
      </c>
      <c r="R2" s="8" t="str">
        <f>MID(C2,15,2)</f>
        <v>26</v>
      </c>
      <c r="S2" s="7">
        <f>DATE(LEFT(D2,4),MID(D2,6,2),MID(D2,9,2))</f>
        <v>44578</v>
      </c>
      <c r="T2" s="8">
        <f>TIME(MID(D2,12,2),0,0)-TIME(5,0,0)</f>
        <v>0.12499999999999997</v>
      </c>
      <c r="U2" s="8" t="str">
        <f>MID(D2,15,2)</f>
        <v>56</v>
      </c>
      <c r="V2" s="6">
        <f>H2*K2</f>
        <v>309</v>
      </c>
    </row>
    <row r="3" spans="1:22" x14ac:dyDescent="0.3">
      <c r="A3">
        <v>3</v>
      </c>
      <c r="B3" t="s">
        <v>65</v>
      </c>
      <c r="C3" t="s">
        <v>66</v>
      </c>
      <c r="D3" t="s">
        <v>67</v>
      </c>
      <c r="E3" t="s">
        <v>24</v>
      </c>
      <c r="F3" t="s">
        <v>29</v>
      </c>
      <c r="G3" t="s">
        <v>25</v>
      </c>
      <c r="H3">
        <v>3</v>
      </c>
      <c r="I3">
        <v>0.35399999999999998</v>
      </c>
      <c r="J3">
        <v>0.19</v>
      </c>
      <c r="K3">
        <v>3.2</v>
      </c>
      <c r="L3">
        <v>39.980971989110699</v>
      </c>
      <c r="M3">
        <v>-82.943763589836607</v>
      </c>
      <c r="N3">
        <v>40.012577548455901</v>
      </c>
      <c r="O3">
        <v>-82.902514652230295</v>
      </c>
      <c r="P3" s="11">
        <f>DATE(LEFT(C3,4),MID(C3,6,2),MID(C3,9,2))</f>
        <v>44578</v>
      </c>
      <c r="Q3" s="10">
        <f>TIME(MID(C3,12,2),0,0)-TIME(5,0,0)</f>
        <v>0.12499999999999997</v>
      </c>
      <c r="R3" s="10" t="str">
        <f>MID(C3,15,2)</f>
        <v>37</v>
      </c>
      <c r="S3" s="11">
        <f>DATE(LEFT(D3,4),MID(D3,6,2),MID(D3,9,2))</f>
        <v>44578</v>
      </c>
      <c r="T3" s="10">
        <f>TIME(MID(D3,12,2),0,0)-TIME(5,0,0)</f>
        <v>0.12499999999999997</v>
      </c>
      <c r="U3" s="10" t="str">
        <f>MID(D3,15,2)</f>
        <v>40</v>
      </c>
      <c r="V3">
        <f>H3*K3</f>
        <v>9.6000000000000014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AEB56-CC02-4269-AAA1-F5F2CAF66A5A}">
  <dimension ref="A1:V3"/>
  <sheetViews>
    <sheetView workbookViewId="0">
      <selection activeCell="A2" sqref="A2:XFD3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2</v>
      </c>
      <c r="Q1" s="3" t="s">
        <v>15</v>
      </c>
      <c r="R1" s="3" t="s">
        <v>16</v>
      </c>
      <c r="S1" s="4" t="s">
        <v>3</v>
      </c>
      <c r="T1" s="3" t="s">
        <v>17</v>
      </c>
      <c r="U1" s="3" t="s">
        <v>18</v>
      </c>
      <c r="V1" s="5" t="s">
        <v>19</v>
      </c>
    </row>
    <row r="2" spans="1:22" s="6" customFormat="1" x14ac:dyDescent="0.3">
      <c r="A2" s="6">
        <v>3</v>
      </c>
      <c r="B2" s="6" t="s">
        <v>68</v>
      </c>
      <c r="C2" s="6" t="s">
        <v>69</v>
      </c>
      <c r="D2" s="6" t="s">
        <v>70</v>
      </c>
      <c r="E2" s="6" t="s">
        <v>23</v>
      </c>
      <c r="F2" s="6" t="s">
        <v>29</v>
      </c>
      <c r="G2" s="6" t="s">
        <v>25</v>
      </c>
      <c r="H2" s="6">
        <v>42</v>
      </c>
      <c r="I2" s="6">
        <v>0</v>
      </c>
      <c r="J2" s="6">
        <v>0</v>
      </c>
      <c r="K2" s="6">
        <v>10.15</v>
      </c>
      <c r="L2" s="6">
        <v>39.968429999999998</v>
      </c>
      <c r="M2" s="6">
        <v>-83.065560000000005</v>
      </c>
      <c r="N2" s="6">
        <v>40.011270000000003</v>
      </c>
      <c r="O2" s="6">
        <v>-82.905289999999994</v>
      </c>
      <c r="P2" s="7">
        <f>DATE(LEFT(C2,4),MID(C2,6,2),MID(C2,9,2))</f>
        <v>44578</v>
      </c>
      <c r="Q2" s="8">
        <f>TIME(MID(C2,12,2),0,0)-TIME(5,0,0)</f>
        <v>0.12499999999999997</v>
      </c>
      <c r="R2" s="8" t="str">
        <f>MID(C2,15,2)</f>
        <v>55</v>
      </c>
      <c r="S2" s="7">
        <f>DATE(LEFT(D2,4),MID(D2,6,2),MID(D2,9,2))</f>
        <v>44578</v>
      </c>
      <c r="T2" s="8">
        <f>TIME(MID(D2,12,2),0,0)-TIME(5,0,0)</f>
        <v>0.16666666666666666</v>
      </c>
      <c r="U2" s="8" t="str">
        <f>MID(D2,15,2)</f>
        <v>37</v>
      </c>
      <c r="V2" s="6">
        <f>H2*K2</f>
        <v>426.3</v>
      </c>
    </row>
    <row r="3" spans="1:22" x14ac:dyDescent="0.3">
      <c r="A3">
        <v>5</v>
      </c>
      <c r="B3" t="s">
        <v>71</v>
      </c>
      <c r="C3" t="s">
        <v>72</v>
      </c>
      <c r="D3" t="s">
        <v>73</v>
      </c>
      <c r="E3" t="s">
        <v>23</v>
      </c>
      <c r="F3" t="s">
        <v>34</v>
      </c>
      <c r="G3" t="s">
        <v>25</v>
      </c>
      <c r="H3">
        <v>3</v>
      </c>
      <c r="I3">
        <v>0</v>
      </c>
      <c r="J3">
        <v>0.25600000000000001</v>
      </c>
      <c r="K3">
        <v>6.44</v>
      </c>
      <c r="L3">
        <v>39.968429999999998</v>
      </c>
      <c r="M3">
        <v>-83.065560000000005</v>
      </c>
      <c r="N3">
        <v>39.980635408273798</v>
      </c>
      <c r="O3">
        <v>-82.957485159200303</v>
      </c>
      <c r="P3" s="11">
        <f>DATE(LEFT(C3,4),MID(C3,6,2),MID(C3,9,2))</f>
        <v>44578</v>
      </c>
      <c r="Q3" s="10">
        <f>TIME(MID(C3,12,2),0,0)-TIME(5,0,0)</f>
        <v>0.16666666666666666</v>
      </c>
      <c r="R3" s="10" t="str">
        <f>MID(C3,15,2)</f>
        <v>00</v>
      </c>
      <c r="S3" s="11">
        <f>DATE(LEFT(D3,4),MID(D3,6,2),MID(D3,9,2))</f>
        <v>44578</v>
      </c>
      <c r="T3" s="10">
        <f>TIME(MID(D3,12,2),0,0)-TIME(5,0,0)</f>
        <v>0.16666666666666666</v>
      </c>
      <c r="U3" s="10" t="str">
        <f>MID(D3,15,2)</f>
        <v>03</v>
      </c>
      <c r="V3">
        <f>H3*K3</f>
        <v>19.32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C87A-BCC7-42BD-A553-63231F62535D}">
  <dimension ref="A1:V3"/>
  <sheetViews>
    <sheetView workbookViewId="0">
      <selection activeCell="A2" sqref="A2:XFD3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2</v>
      </c>
      <c r="Q1" s="3" t="s">
        <v>15</v>
      </c>
      <c r="R1" s="3" t="s">
        <v>16</v>
      </c>
      <c r="S1" s="4" t="s">
        <v>3</v>
      </c>
      <c r="T1" s="3" t="s">
        <v>17</v>
      </c>
      <c r="U1" s="3" t="s">
        <v>18</v>
      </c>
      <c r="V1" s="5" t="s">
        <v>19</v>
      </c>
    </row>
    <row r="2" spans="1:22" s="6" customFormat="1" x14ac:dyDescent="0.3">
      <c r="A2" s="6">
        <v>2</v>
      </c>
      <c r="B2" s="6" t="s">
        <v>74</v>
      </c>
      <c r="C2" s="6" t="s">
        <v>75</v>
      </c>
      <c r="D2" s="6" t="s">
        <v>76</v>
      </c>
      <c r="E2" s="6" t="s">
        <v>33</v>
      </c>
      <c r="F2" s="6" t="s">
        <v>24</v>
      </c>
      <c r="G2" s="6" t="s">
        <v>25</v>
      </c>
      <c r="H2" s="6">
        <v>36</v>
      </c>
      <c r="I2" s="6">
        <v>0.107</v>
      </c>
      <c r="J2" s="6">
        <v>3.6999999999999998E-2</v>
      </c>
      <c r="K2" s="6">
        <v>2.2999999999999998</v>
      </c>
      <c r="L2" s="6">
        <v>39.973168812027701</v>
      </c>
      <c r="M2" s="6">
        <v>-83.008607731573406</v>
      </c>
      <c r="N2" s="6">
        <v>39.978661082818199</v>
      </c>
      <c r="O2" s="6">
        <v>-82.971941337454197</v>
      </c>
      <c r="P2" s="7">
        <f>DATE(LEFT(C2,4),MID(C2,6,2),MID(C2,9,2))</f>
        <v>44578</v>
      </c>
      <c r="Q2" s="8">
        <f>TIME(MID(C2,12,2),0,0)-TIME(5,0,0)</f>
        <v>0.16666666666666666</v>
      </c>
      <c r="R2" s="8" t="str">
        <f>MID(C2,15,2)</f>
        <v>31</v>
      </c>
      <c r="S2" s="7">
        <f>DATE(LEFT(D2,4),MID(D2,6,2),MID(D2,9,2))</f>
        <v>44578</v>
      </c>
      <c r="T2" s="8">
        <f>TIME(MID(D2,12,2),0,0)-TIME(5,0,0)</f>
        <v>0.20833333333333334</v>
      </c>
      <c r="U2" s="8" t="str">
        <f>MID(D2,15,2)</f>
        <v>07</v>
      </c>
      <c r="V2" s="6">
        <f>H2*K2</f>
        <v>82.8</v>
      </c>
    </row>
    <row r="3" spans="1:22" x14ac:dyDescent="0.3">
      <c r="A3">
        <v>5</v>
      </c>
      <c r="B3" t="s">
        <v>77</v>
      </c>
      <c r="C3" t="s">
        <v>78</v>
      </c>
      <c r="D3" t="s">
        <v>79</v>
      </c>
      <c r="E3" t="s">
        <v>56</v>
      </c>
      <c r="F3" t="s">
        <v>34</v>
      </c>
      <c r="G3" t="s">
        <v>25</v>
      </c>
      <c r="H3">
        <v>7</v>
      </c>
      <c r="I3">
        <v>0.17499999999999999</v>
      </c>
      <c r="J3">
        <v>0.25600000000000001</v>
      </c>
      <c r="K3">
        <v>4.32</v>
      </c>
      <c r="L3">
        <v>39.965050004796502</v>
      </c>
      <c r="M3">
        <v>-83.027259991650396</v>
      </c>
      <c r="N3">
        <v>39.980635408273798</v>
      </c>
      <c r="O3">
        <v>-82.957485159200303</v>
      </c>
      <c r="P3" s="11">
        <f>DATE(LEFT(C3,4),MID(C3,6,2),MID(C3,9,2))</f>
        <v>44578</v>
      </c>
      <c r="Q3" s="10">
        <f>TIME(MID(C3,12,2),0,0)-TIME(5,0,0)</f>
        <v>0.16666666666666666</v>
      </c>
      <c r="R3" s="10" t="str">
        <f>MID(C3,15,2)</f>
        <v>57</v>
      </c>
      <c r="S3" s="11">
        <f>DATE(LEFT(D3,4),MID(D3,6,2),MID(D3,9,2))</f>
        <v>44578</v>
      </c>
      <c r="T3" s="10">
        <f>TIME(MID(D3,12,2),0,0)-TIME(5,0,0)</f>
        <v>0.20833333333333334</v>
      </c>
      <c r="U3" s="10" t="str">
        <f>MID(D3,15,2)</f>
        <v>04</v>
      </c>
      <c r="V3">
        <f>H3*K3</f>
        <v>30.240000000000002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46BC-ACD6-4FF7-84E7-8F865484AD23}">
  <dimension ref="A1:V4"/>
  <sheetViews>
    <sheetView workbookViewId="0">
      <selection activeCell="A2" sqref="A2:XFD4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2</v>
      </c>
      <c r="Q1" s="3" t="s">
        <v>15</v>
      </c>
      <c r="R1" s="3" t="s">
        <v>16</v>
      </c>
      <c r="S1" s="4" t="s">
        <v>3</v>
      </c>
      <c r="T1" s="3" t="s">
        <v>17</v>
      </c>
      <c r="U1" s="3" t="s">
        <v>18</v>
      </c>
      <c r="V1" s="5" t="s">
        <v>19</v>
      </c>
    </row>
    <row r="2" spans="1:22" s="6" customFormat="1" x14ac:dyDescent="0.3">
      <c r="A2" s="6">
        <v>3</v>
      </c>
      <c r="B2" s="6" t="s">
        <v>80</v>
      </c>
      <c r="C2" s="6" t="s">
        <v>81</v>
      </c>
      <c r="D2" s="6" t="s">
        <v>82</v>
      </c>
      <c r="E2" s="6" t="s">
        <v>33</v>
      </c>
      <c r="F2" s="6" t="s">
        <v>29</v>
      </c>
      <c r="G2" s="6" t="s">
        <v>25</v>
      </c>
      <c r="H2" s="6">
        <v>8</v>
      </c>
      <c r="I2" s="6">
        <v>0.16700000000000001</v>
      </c>
      <c r="J2" s="6">
        <v>0.215</v>
      </c>
      <c r="K2" s="6">
        <v>6.57</v>
      </c>
      <c r="L2" s="6">
        <v>39.975306743701601</v>
      </c>
      <c r="M2" s="6">
        <v>-83.000338925932198</v>
      </c>
      <c r="N2" s="6">
        <v>40.012971347110501</v>
      </c>
      <c r="O2" s="6">
        <v>-82.902048877407907</v>
      </c>
      <c r="P2" s="7">
        <f>DATE(LEFT(C2,4),MID(C2,6,2),MID(C2,9,2))</f>
        <v>44578</v>
      </c>
      <c r="Q2" s="8">
        <f>TIME(MID(C2,12,2),0,0)-TIME(5,0,0)</f>
        <v>0.24999999999999997</v>
      </c>
      <c r="R2" s="8" t="str">
        <f>MID(C2,15,2)</f>
        <v>22</v>
      </c>
      <c r="S2" s="7">
        <f>DATE(LEFT(D2,4),MID(D2,6,2),MID(D2,9,2))</f>
        <v>44578</v>
      </c>
      <c r="T2" s="8">
        <f>TIME(MID(D2,12,2),0,0)-TIME(5,0,0)</f>
        <v>0.24999999999999997</v>
      </c>
      <c r="U2" s="8" t="str">
        <f>MID(D2,15,2)</f>
        <v>30</v>
      </c>
      <c r="V2" s="6">
        <f>H2*K2</f>
        <v>52.56</v>
      </c>
    </row>
    <row r="3" spans="1:22" x14ac:dyDescent="0.3">
      <c r="A3">
        <v>4</v>
      </c>
      <c r="B3" t="s">
        <v>83</v>
      </c>
      <c r="C3" t="s">
        <v>84</v>
      </c>
      <c r="D3" t="s">
        <v>85</v>
      </c>
      <c r="E3" t="s">
        <v>33</v>
      </c>
      <c r="F3" t="s">
        <v>86</v>
      </c>
      <c r="G3" t="s">
        <v>25</v>
      </c>
      <c r="H3">
        <v>31</v>
      </c>
      <c r="I3">
        <v>0.34499999999999997</v>
      </c>
      <c r="J3">
        <v>0.50800000000000001</v>
      </c>
      <c r="K3">
        <v>5.04</v>
      </c>
      <c r="L3">
        <v>39.973269999999999</v>
      </c>
      <c r="M3">
        <v>-83.010300000000001</v>
      </c>
      <c r="N3">
        <v>39.994639999999997</v>
      </c>
      <c r="O3">
        <v>-82.933660000000003</v>
      </c>
      <c r="P3" s="11">
        <f>DATE(LEFT(C3,4),MID(C3,6,2),MID(C3,9,2))</f>
        <v>44578</v>
      </c>
      <c r="Q3" s="10">
        <f>TIME(MID(C3,12,2),0,0)-TIME(5,0,0)</f>
        <v>0.24999999999999997</v>
      </c>
      <c r="R3" s="10" t="str">
        <f>MID(C3,15,2)</f>
        <v>26</v>
      </c>
      <c r="S3" s="11">
        <f>DATE(LEFT(D3,4),MID(D3,6,2),MID(D3,9,2))</f>
        <v>44578</v>
      </c>
      <c r="T3" s="10">
        <f>TIME(MID(D3,12,2),0,0)-TIME(5,0,0)</f>
        <v>0.24999999999999997</v>
      </c>
      <c r="U3" s="10" t="str">
        <f>MID(D3,15,2)</f>
        <v>57</v>
      </c>
      <c r="V3">
        <f>H3*K3</f>
        <v>156.24</v>
      </c>
    </row>
    <row r="4" spans="1:22" x14ac:dyDescent="0.3">
      <c r="A4">
        <v>3</v>
      </c>
      <c r="B4" t="s">
        <v>87</v>
      </c>
      <c r="C4" t="s">
        <v>88</v>
      </c>
      <c r="D4" t="s">
        <v>89</v>
      </c>
      <c r="E4" t="s">
        <v>33</v>
      </c>
      <c r="F4" t="s">
        <v>29</v>
      </c>
      <c r="G4" t="s">
        <v>25</v>
      </c>
      <c r="H4">
        <v>10</v>
      </c>
      <c r="I4">
        <v>0</v>
      </c>
      <c r="J4">
        <v>0.215</v>
      </c>
      <c r="K4">
        <v>6.74</v>
      </c>
      <c r="L4">
        <v>39.974229999999999</v>
      </c>
      <c r="M4">
        <v>-83.002889999999994</v>
      </c>
      <c r="N4">
        <v>40.012971347110501</v>
      </c>
      <c r="O4">
        <v>-82.902048877407907</v>
      </c>
      <c r="P4" s="11">
        <f>DATE(LEFT(C4,4),MID(C4,6,2),MID(C4,9,2))</f>
        <v>44578</v>
      </c>
      <c r="Q4" s="10">
        <f>TIME(MID(C4,12,2),0,0)-TIME(5,0,0)</f>
        <v>0.24999999999999997</v>
      </c>
      <c r="R4" s="10" t="str">
        <f>MID(C4,15,2)</f>
        <v>51</v>
      </c>
      <c r="S4" s="11">
        <f>DATE(LEFT(D4,4),MID(D4,6,2),MID(D4,9,2))</f>
        <v>44578</v>
      </c>
      <c r="T4" s="10">
        <f>TIME(MID(D4,12,2),0,0)-TIME(5,0,0)</f>
        <v>0.29166666666666663</v>
      </c>
      <c r="U4" s="10" t="str">
        <f>MID(D4,15,2)</f>
        <v>01</v>
      </c>
      <c r="V4">
        <f>H4*K4</f>
        <v>67.400000000000006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68F5-0629-4598-BB0B-24667B6E3AFE}">
  <dimension ref="A1:V4"/>
  <sheetViews>
    <sheetView workbookViewId="0">
      <selection activeCell="A2" sqref="A2:XFD4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2</v>
      </c>
      <c r="Q1" s="3" t="s">
        <v>15</v>
      </c>
      <c r="R1" s="3" t="s">
        <v>16</v>
      </c>
      <c r="S1" s="4" t="s">
        <v>3</v>
      </c>
      <c r="T1" s="3" t="s">
        <v>17</v>
      </c>
      <c r="U1" s="3" t="s">
        <v>18</v>
      </c>
      <c r="V1" s="5" t="s">
        <v>19</v>
      </c>
    </row>
    <row r="2" spans="1:22" s="6" customFormat="1" x14ac:dyDescent="0.3">
      <c r="A2" s="6">
        <v>2</v>
      </c>
      <c r="B2" s="14" t="s">
        <v>90</v>
      </c>
      <c r="C2" s="6" t="s">
        <v>91</v>
      </c>
      <c r="D2" s="6" t="s">
        <v>92</v>
      </c>
      <c r="E2" s="6" t="s">
        <v>33</v>
      </c>
      <c r="F2" s="6" t="s">
        <v>24</v>
      </c>
      <c r="G2" s="6" t="s">
        <v>25</v>
      </c>
      <c r="H2" s="6">
        <v>45</v>
      </c>
      <c r="I2" s="6">
        <v>0.23899999999999999</v>
      </c>
      <c r="J2" s="6">
        <v>0</v>
      </c>
      <c r="K2" s="6">
        <v>3.07</v>
      </c>
      <c r="L2" s="6">
        <v>39.973390000000002</v>
      </c>
      <c r="M2" s="6">
        <v>-83.012597478431601</v>
      </c>
      <c r="N2" s="6">
        <v>39.980265016818002</v>
      </c>
      <c r="O2" s="6">
        <v>-82.9620348822734</v>
      </c>
      <c r="P2" s="7">
        <f>DATE(LEFT(C2,4),MID(C2,6,2),MID(C2,9,2))</f>
        <v>44578</v>
      </c>
      <c r="Q2" s="8">
        <f>TIME(MID(C2,12,2),0,0)-TIME(5,0,0)</f>
        <v>0.24999999999999997</v>
      </c>
      <c r="R2" s="8" t="str">
        <f>MID(C2,15,2)</f>
        <v>59</v>
      </c>
      <c r="S2" s="7">
        <f>DATE(LEFT(D2,4),MID(D2,6,2),MID(D2,9,2))</f>
        <v>44578</v>
      </c>
      <c r="T2" s="8">
        <f>TIME(MID(D2,12,2),0,0)-TIME(5,0,0)</f>
        <v>0.29166666666666663</v>
      </c>
      <c r="U2" s="8" t="str">
        <f>MID(D2,15,2)</f>
        <v>44</v>
      </c>
      <c r="V2" s="6">
        <f>H2*K2</f>
        <v>138.15</v>
      </c>
    </row>
    <row r="3" spans="1:22" x14ac:dyDescent="0.3">
      <c r="A3">
        <v>3</v>
      </c>
      <c r="B3" t="s">
        <v>93</v>
      </c>
      <c r="C3" t="s">
        <v>94</v>
      </c>
      <c r="D3" t="s">
        <v>95</v>
      </c>
      <c r="E3" t="s">
        <v>24</v>
      </c>
      <c r="F3" t="s">
        <v>29</v>
      </c>
      <c r="G3" t="s">
        <v>25</v>
      </c>
      <c r="H3">
        <v>3</v>
      </c>
      <c r="I3">
        <v>0.20599999999999999</v>
      </c>
      <c r="J3">
        <v>0.19</v>
      </c>
      <c r="K3">
        <v>3.35</v>
      </c>
      <c r="L3">
        <v>39.980849589906597</v>
      </c>
      <c r="M3">
        <v>-82.9462494428913</v>
      </c>
      <c r="N3">
        <v>40.012577548455901</v>
      </c>
      <c r="O3">
        <v>-82.902514652230295</v>
      </c>
      <c r="P3" s="11">
        <f>DATE(LEFT(C3,4),MID(C3,6,2),MID(C3,9,2))</f>
        <v>44578</v>
      </c>
      <c r="Q3" s="10">
        <f>TIME(MID(C3,12,2),0,0)-TIME(5,0,0)</f>
        <v>0.29166666666666663</v>
      </c>
      <c r="R3" s="10" t="str">
        <f>MID(C3,15,2)</f>
        <v>26</v>
      </c>
      <c r="S3" s="11">
        <f>DATE(LEFT(D3,4),MID(D3,6,2),MID(D3,9,2))</f>
        <v>44578</v>
      </c>
      <c r="T3" s="10">
        <f>TIME(MID(D3,12,2),0,0)-TIME(5,0,0)</f>
        <v>0.29166666666666663</v>
      </c>
      <c r="U3" s="10" t="str">
        <f>MID(D3,15,2)</f>
        <v>29</v>
      </c>
      <c r="V3">
        <f>H3*K3</f>
        <v>10.050000000000001</v>
      </c>
    </row>
    <row r="4" spans="1:22" x14ac:dyDescent="0.3">
      <c r="A4">
        <v>8</v>
      </c>
      <c r="B4" t="s">
        <v>96</v>
      </c>
      <c r="C4" t="s">
        <v>95</v>
      </c>
      <c r="D4" t="s">
        <v>97</v>
      </c>
      <c r="E4" t="s">
        <v>98</v>
      </c>
      <c r="F4" t="s">
        <v>29</v>
      </c>
      <c r="G4" t="s">
        <v>25</v>
      </c>
      <c r="H4">
        <v>11</v>
      </c>
      <c r="I4">
        <v>0.125</v>
      </c>
      <c r="J4">
        <v>0.19</v>
      </c>
      <c r="K4">
        <v>3.07</v>
      </c>
      <c r="L4">
        <v>39.983386291314403</v>
      </c>
      <c r="M4">
        <v>-82.942225106111295</v>
      </c>
      <c r="N4">
        <v>40.012577548455901</v>
      </c>
      <c r="O4">
        <v>-82.902514652230295</v>
      </c>
      <c r="P4" s="11">
        <f>DATE(LEFT(C4,4),MID(C4,6,2),MID(C4,9,2))</f>
        <v>44578</v>
      </c>
      <c r="Q4" s="10">
        <f>TIME(MID(C4,12,2),0,0)-TIME(5,0,0)</f>
        <v>0.29166666666666663</v>
      </c>
      <c r="R4" s="10" t="str">
        <f>MID(C4,15,2)</f>
        <v>29</v>
      </c>
      <c r="S4" s="11">
        <f>DATE(LEFT(D4,4),MID(D4,6,2),MID(D4,9,2))</f>
        <v>44578</v>
      </c>
      <c r="T4" s="10">
        <f>TIME(MID(D4,12,2),0,0)-TIME(5,0,0)</f>
        <v>0.29166666666666663</v>
      </c>
      <c r="U4" s="10" t="str">
        <f>MID(D4,15,2)</f>
        <v>40</v>
      </c>
      <c r="V4">
        <f>H4*K4</f>
        <v>33.769999999999996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Marik</dc:creator>
  <cp:lastModifiedBy>Stephanie Marik</cp:lastModifiedBy>
  <dcterms:created xsi:type="dcterms:W3CDTF">2022-06-29T17:03:03Z</dcterms:created>
  <dcterms:modified xsi:type="dcterms:W3CDTF">2022-06-29T17:48:09Z</dcterms:modified>
</cp:coreProperties>
</file>