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alytics_PerformanceMeasures\Data_Visualization\670_Smartlane\Data\Bottlenecks\Duplicates_GIS\"/>
    </mc:Choice>
  </mc:AlternateContent>
  <xr:revisionPtr revIDLastSave="0" documentId="8_{8F6ECF14-8AA1-42C3-A687-F96E3F5D5D8B}" xr6:coauthVersionLast="47" xr6:coauthVersionMax="47" xr10:uidLastSave="{00000000-0000-0000-0000-000000000000}"/>
  <bookViews>
    <workbookView xWindow="-108" yWindow="-108" windowWidth="23256" windowHeight="12576" xr2:uid="{F280B824-3D60-448A-9328-93A8D8403C6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9" l="1"/>
  <c r="U3" i="9"/>
  <c r="T3" i="9"/>
  <c r="S3" i="9"/>
  <c r="R3" i="9"/>
  <c r="Q3" i="9"/>
  <c r="P3" i="9"/>
  <c r="V2" i="9"/>
  <c r="U2" i="9"/>
  <c r="T2" i="9"/>
  <c r="S2" i="9"/>
  <c r="R2" i="9"/>
  <c r="Q2" i="9"/>
  <c r="P2" i="9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4" i="8"/>
  <c r="U4" i="8"/>
  <c r="T4" i="8"/>
  <c r="S4" i="8"/>
  <c r="R4" i="8"/>
  <c r="Q4" i="8"/>
  <c r="P4" i="8"/>
  <c r="V3" i="8"/>
  <c r="U3" i="8"/>
  <c r="T3" i="8"/>
  <c r="S3" i="8"/>
  <c r="R3" i="8"/>
  <c r="Q3" i="8"/>
  <c r="P3" i="8"/>
  <c r="V2" i="8"/>
  <c r="U2" i="8"/>
  <c r="T2" i="8"/>
  <c r="S2" i="8"/>
  <c r="R2" i="8"/>
  <c r="Q2" i="8"/>
  <c r="P2" i="8"/>
  <c r="V3" i="7"/>
  <c r="U3" i="7"/>
  <c r="T3" i="7"/>
  <c r="S3" i="7"/>
  <c r="R3" i="7"/>
  <c r="Q3" i="7"/>
  <c r="P3" i="7"/>
  <c r="V2" i="7"/>
  <c r="U2" i="7"/>
  <c r="T2" i="7"/>
  <c r="S2" i="7"/>
  <c r="R2" i="7"/>
  <c r="Q2" i="7"/>
  <c r="P2" i="7"/>
  <c r="V3" i="6"/>
  <c r="U3" i="6"/>
  <c r="T3" i="6"/>
  <c r="S3" i="6"/>
  <c r="R3" i="6"/>
  <c r="Q3" i="6"/>
  <c r="P3" i="6"/>
  <c r="V2" i="6"/>
  <c r="U2" i="6"/>
  <c r="T2" i="6"/>
  <c r="S2" i="6"/>
  <c r="R2" i="6"/>
  <c r="Q2" i="6"/>
  <c r="P2" i="6"/>
  <c r="V3" i="5"/>
  <c r="U3" i="5"/>
  <c r="T3" i="5"/>
  <c r="S3" i="5"/>
  <c r="R3" i="5"/>
  <c r="Q3" i="5"/>
  <c r="P3" i="5"/>
  <c r="V2" i="5"/>
  <c r="U2" i="5"/>
  <c r="T2" i="5"/>
  <c r="S2" i="5"/>
  <c r="R2" i="5"/>
  <c r="Q2" i="5"/>
  <c r="P2" i="5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4" i="3"/>
  <c r="U4" i="3"/>
  <c r="T4" i="3"/>
  <c r="S4" i="3"/>
  <c r="R4" i="3"/>
  <c r="Q4" i="3"/>
  <c r="P4" i="3"/>
  <c r="V3" i="3"/>
  <c r="U3" i="3"/>
  <c r="T3" i="3"/>
  <c r="S3" i="3"/>
  <c r="R3" i="3"/>
  <c r="Q3" i="3"/>
  <c r="P3" i="3"/>
  <c r="V2" i="3"/>
  <c r="U2" i="3"/>
  <c r="T2" i="3"/>
  <c r="S2" i="3"/>
  <c r="R2" i="3"/>
  <c r="Q2" i="3"/>
  <c r="P2" i="3"/>
  <c r="V3" i="2"/>
  <c r="U3" i="2"/>
  <c r="T3" i="2"/>
  <c r="S3" i="2"/>
  <c r="R3" i="2"/>
  <c r="Q3" i="2"/>
  <c r="P3" i="2"/>
  <c r="V2" i="2"/>
  <c r="U2" i="2"/>
  <c r="T2" i="2"/>
  <c r="S2" i="2"/>
  <c r="R2" i="2"/>
  <c r="Q2" i="2"/>
  <c r="P2" i="2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tc={D84CB36A-63A0-41FE-B323-8488EA240E66}</author>
  </authors>
  <commentList>
    <comment ref="V1" authorId="0" shapeId="0" xr:uid="{D84CB36A-63A0-41FE-B323-8488EA240E6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tc={EDAA893D-4EF8-4F2F-B1D6-F79E4EBDFAB1}</author>
  </authors>
  <commentList>
    <comment ref="V1" authorId="0" shapeId="0" xr:uid="{EDAA893D-4EF8-4F2F-B1D6-F79E4EBDFAB1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tc={6D9EAA6B-2856-4518-BB37-352C93009CFE}</author>
  </authors>
  <commentList>
    <comment ref="V1" authorId="0" shapeId="0" xr:uid="{6D9EAA6B-2856-4518-BB37-352C93009C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tc={767F78CE-216A-48FC-91DA-61C2B0B8EC62}</author>
  </authors>
  <commentList>
    <comment ref="V1" authorId="0" shapeId="0" xr:uid="{767F78CE-216A-48FC-91DA-61C2B0B8EC62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tc={A38BC534-D5BC-4065-8C9C-9CDB275A1095}</author>
  </authors>
  <commentList>
    <comment ref="V1" authorId="0" shapeId="0" xr:uid="{A38BC534-D5BC-4065-8C9C-9CDB275A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tc={09D0B210-C906-4015-9B54-98007AEAD490}</author>
  </authors>
  <commentList>
    <comment ref="V1" authorId="0" shapeId="0" xr:uid="{09D0B210-C906-4015-9B54-98007AEAD490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tc={B9859164-953D-4C4F-A923-CA82FD94D967}</author>
  </authors>
  <commentList>
    <comment ref="V1" authorId="0" shapeId="0" xr:uid="{B9859164-953D-4C4F-A923-CA82FD94D967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tc={90E87EC7-B70F-4BF0-BA0F-1E456E91B1AC}</author>
  </authors>
  <commentList>
    <comment ref="V1" authorId="0" shapeId="0" xr:uid="{90E87EC7-B70F-4BF0-BA0F-1E456E91B1AC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tc={FE0395FD-D87D-478D-AD66-02FBBF958CEB}</author>
  </authors>
  <commentList>
    <comment ref="V1" authorId="0" shapeId="0" xr:uid="{FE0395FD-D87D-478D-AD66-02FBBF958CEB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sharedStrings.xml><?xml version="1.0" encoding="utf-8"?>
<sst xmlns="http://schemas.openxmlformats.org/spreadsheetml/2006/main" count="348" uniqueCount="107">
  <si>
    <t>BottleneckSummaryIndex</t>
  </si>
  <si>
    <t>Id</t>
  </si>
  <si>
    <t>StartDate</t>
  </si>
  <si>
    <t>EndDate</t>
  </si>
  <si>
    <t>FromIntersectionName</t>
  </si>
  <si>
    <t>ToIntersectionName</t>
  </si>
  <si>
    <t>Direction</t>
  </si>
  <si>
    <t>MaxDurationMinutes</t>
  </si>
  <si>
    <t>StartSegmentOffsetMiles</t>
  </si>
  <si>
    <t>EndSegmentOffsetMiles</t>
  </si>
  <si>
    <t>MaxLengthMiles</t>
  </si>
  <si>
    <t>FromPointLat</t>
  </si>
  <si>
    <t>FromPointLon</t>
  </si>
  <si>
    <t>ToPointLat</t>
  </si>
  <si>
    <t>ToPointLon</t>
  </si>
  <si>
    <t>StartHour</t>
  </si>
  <si>
    <t>StartMinutes</t>
  </si>
  <si>
    <t>EndHour</t>
  </si>
  <si>
    <t>EndMinutes</t>
  </si>
  <si>
    <t>TotalImpactFactor</t>
  </si>
  <si>
    <t>d856eb54-2fe2-44a9-acce-3e2441f90cbf</t>
  </si>
  <si>
    <t>2022-02-03T17:39:37.000Z</t>
  </si>
  <si>
    <t>2022-02-03T17:56:46.000Z</t>
  </si>
  <si>
    <t>US-62 Nelson Rd / Clifton Ave</t>
  </si>
  <si>
    <t>I-270  Exits 35,35A,35B / I-670  Exits 10A-B,10C,10D / US-62</t>
  </si>
  <si>
    <t>Eastbound</t>
  </si>
  <si>
    <t>45121488-05a5-4274-bb90-010026afe9b5</t>
  </si>
  <si>
    <t>2022-02-03T17:45:45.000Z</t>
  </si>
  <si>
    <t>2022-02-03T17:48:33.000Z</t>
  </si>
  <si>
    <t>I-670  Exits 1,1B / Grandview Ave / Watermark Dr</t>
  </si>
  <si>
    <t>I-670  Exit 6 / Leonard Ave</t>
  </si>
  <si>
    <t>cba5aca7-b070-43cf-81ba-85babfffbba8</t>
  </si>
  <si>
    <t>2022-02-03T17:54:38.000Z</t>
  </si>
  <si>
    <t>2022-02-03T17:58:42.000Z</t>
  </si>
  <si>
    <t>I-670  Exit 3 / Spruce St</t>
  </si>
  <si>
    <t>I-670  Exit 9 / Stelzer Rd / International Gtwy</t>
  </si>
  <si>
    <t>cfbd3ffc-3aed-4bd5-92b3-e3642e8c0719</t>
  </si>
  <si>
    <t>2022-02-03T18:11:32.000Z</t>
  </si>
  <si>
    <t>2022-02-03T18:25:51.000Z</t>
  </si>
  <si>
    <t>I-670  Exits 2A,2B,3 / OH-315  Exits 1C,1D,1E,1F,2 / Goodale St</t>
  </si>
  <si>
    <t>0b8a8064-578f-412b-81d1-50a4090fc51f</t>
  </si>
  <si>
    <t>2022-02-03T18:17:36.000Z</t>
  </si>
  <si>
    <t>2022-02-03T18:20:36.000Z</t>
  </si>
  <si>
    <t>I-670  Exit 1A / US-33 Dublin Rd</t>
  </si>
  <si>
    <t>I-670  Exit 7 / US-62 5th Ave / 5th Ave</t>
  </si>
  <si>
    <t>40c2bf21-40fc-403b-9249-ad1207c77472</t>
  </si>
  <si>
    <t>2022-02-03T18:44:33.000Z</t>
  </si>
  <si>
    <t>2022-02-03T19:32:46.000Z</t>
  </si>
  <si>
    <t>I-70 / I-670</t>
  </si>
  <si>
    <t>2ea263eb-adeb-48cb-a459-7ebf3d37abe8</t>
  </si>
  <si>
    <t>2022-02-03T18:46:35.000Z</t>
  </si>
  <si>
    <t>2022-02-03T18:50:32.000Z</t>
  </si>
  <si>
    <t>d3e59512-80bd-4e15-86c8-d1b5d788074c</t>
  </si>
  <si>
    <t>2022-02-03T19:07:37.000Z</t>
  </si>
  <si>
    <t>2022-02-03T19:09:43.000Z</t>
  </si>
  <si>
    <t>2b02da27-8ab0-40b6-af5a-e5806d42f61a</t>
  </si>
  <si>
    <t>2022-02-03T19:18:35.000Z</t>
  </si>
  <si>
    <t>2022-02-03T19:22:41.000Z</t>
  </si>
  <si>
    <t>a8fa6d68-cb6c-42a5-a60b-c985c6a74b9d</t>
  </si>
  <si>
    <t>2022-02-03T19:29:30.000Z</t>
  </si>
  <si>
    <t>2022-02-03T19:36:01.000Z</t>
  </si>
  <si>
    <t>6deb4d65-a964-4982-832e-7a6533f35f59</t>
  </si>
  <si>
    <t>2022-02-03T20:58:33.000Z</t>
  </si>
  <si>
    <t>2022-02-04T02:10:10.000Z</t>
  </si>
  <si>
    <t>1ac2576f-ebfe-4ef6-b62c-2419af4236c9</t>
  </si>
  <si>
    <t>2022-02-03T23:12:49.000Z</t>
  </si>
  <si>
    <t>2022-02-03T23:19:30.000Z</t>
  </si>
  <si>
    <t>US-62 Mill St</t>
  </si>
  <si>
    <t>ef5b7c91-dbac-4ce1-a23d-99b667818bed</t>
  </si>
  <si>
    <t>2022-02-04T04:27:50.000Z</t>
  </si>
  <si>
    <t>2022-02-04T05:08:49.000Z</t>
  </si>
  <si>
    <t>653326df-2e5b-4643-959d-d40a60528b66</t>
  </si>
  <si>
    <t>2022-02-04T06:01:29.000Z</t>
  </si>
  <si>
    <t>2022-02-04T06:20:29.000Z</t>
  </si>
  <si>
    <t>I-71  Exits 109A,109B,110A / I-670  Exits 4A,4A-B,4B,4C,5,5A-5B / Goodale St</t>
  </si>
  <si>
    <t>b666f5f5-be1f-4866-9630-c095a006be5a</t>
  </si>
  <si>
    <t>2022-02-04T06:55:32.000Z</t>
  </si>
  <si>
    <t>2022-02-04T07:12:36.000Z</t>
  </si>
  <si>
    <t>e943a77b-14e6-4a71-9fcd-a1cc42c6fd6d</t>
  </si>
  <si>
    <t>2022-02-04T07:03:29.000Z</t>
  </si>
  <si>
    <t>2022-02-04T07:20:33.000Z</t>
  </si>
  <si>
    <t>cafdf098-7538-4e1c-b9ca-b8a338b906e3</t>
  </si>
  <si>
    <t>2022-02-04T09:02:46.000Z</t>
  </si>
  <si>
    <t>2022-02-04T09:44:46.000Z</t>
  </si>
  <si>
    <t>7ba86adb-d18d-4261-b9df-e6bc62e8ef09</t>
  </si>
  <si>
    <t>2022-02-04T09:16:26.000Z</t>
  </si>
  <si>
    <t>2022-02-04T09:20:37.000Z</t>
  </si>
  <si>
    <t>2061b58e-407a-483a-a787-3696e4aabb10</t>
  </si>
  <si>
    <t>2022-02-04T10:33:30.000Z</t>
  </si>
  <si>
    <t>2022-02-04T12:53:37.000Z</t>
  </si>
  <si>
    <t>3b822b7f-f852-48fd-82da-3c3978127bdc</t>
  </si>
  <si>
    <t>2022-02-04T12:23:33.000Z</t>
  </si>
  <si>
    <t>2022-02-04T12:24:39.000Z</t>
  </si>
  <si>
    <t>US-62 / Olde Ridenour Rd</t>
  </si>
  <si>
    <t>15d0a62d-c7fb-48c3-9d5a-6d5eaeebc8b3</t>
  </si>
  <si>
    <t>2022-02-04T12:43:42.000Z</t>
  </si>
  <si>
    <t>2022-02-04T12:48:27.000Z</t>
  </si>
  <si>
    <t>7d2633af-650b-4242-9770-b0914dcda27a</t>
  </si>
  <si>
    <t>71208b5a-807f-4ee0-9dec-3f24fc1c65b7</t>
  </si>
  <si>
    <t>2022-02-04T12:49:40.000Z</t>
  </si>
  <si>
    <t>2022-02-04T12:58:51.000Z</t>
  </si>
  <si>
    <t>48f91993-ed7f-4fc9-912b-5a1132a28c1e</t>
  </si>
  <si>
    <t>2022-02-04T13:04:38.000Z</t>
  </si>
  <si>
    <t>2022-02-04T13:13:34.000Z</t>
  </si>
  <si>
    <t>ee5b6e46-f02f-4db1-948f-4562cfce61a4</t>
  </si>
  <si>
    <t>2022-02-04T13:09:42.000Z</t>
  </si>
  <si>
    <t>2022-02-04T13:11:33.000Z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</si>
</sst>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14" fontId="0" fillId="0" borderId="0" xfId="0" applyNumberFormat="1"/>
    <xf numFmtId="16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k, Stephanie" id="{1A2BD4F5-DDAC-4AFA-82AA-F392EDDD6B19}" userId="S::10131497@id.ohio.gov::80da64a8-66c2-4f05-bfda-85151552e2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D84CB36A-63A0-41FE-B323-8488EA240E66}">
    <text>MaxDuration*MaxLengthMiles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EDAA893D-4EF8-4F2F-B1D6-F79E4EBDFAB1}">
    <text>MaxDuration*MaxLengthMiles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6D9EAA6B-2856-4518-BB37-352C93009CFE}">
    <text>MaxDuration*MaxLengthMiles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767F78CE-216A-48FC-91DA-61C2B0B8EC62}">
    <text>MaxDuration*MaxLengthMiles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A38BC534-D5BC-4065-8C9C-9CDB275A1095}">
    <text>MaxDuration*MaxLengthMiles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09D0B210-C906-4015-9B54-98007AEAD490}">
    <text>MaxDuration*MaxLengthMiles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B9859164-953D-4C4F-A923-CA82FD94D967}">
    <text>MaxDuration*MaxLengthMiles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90E87EC7-B70F-4BF0-BA0F-1E456E91B1AC}">
    <text>MaxDuration*MaxLengthMiles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V1" dT="2020-03-21T01:14:14.18" personId="{1A2BD4F5-DDAC-4AFA-82AA-F392EDDD6B19}" id="{FE0395FD-D87D-478D-AD66-02FBBF958CEB}">
    <text>MaxDuration*MaxLengthMiles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40EE-8EF9-4AF0-8E6A-23FF70FEB817}">
  <dimension ref="A1:V4"/>
  <sheetViews>
    <sheetView tabSelected="1" workbookViewId="0">
      <selection activeCell="A5" sqref="A5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7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>
        <v>17</v>
      </c>
      <c r="I2" s="6">
        <v>0.20599999999999999</v>
      </c>
      <c r="J2" s="6">
        <v>0</v>
      </c>
      <c r="K2" s="6">
        <v>4.66</v>
      </c>
      <c r="L2" s="6">
        <v>39.97081</v>
      </c>
      <c r="M2" s="6">
        <v>-82.949489999999997</v>
      </c>
      <c r="N2" s="6">
        <v>40.018127772740499</v>
      </c>
      <c r="O2" s="6">
        <v>-82.895120204494603</v>
      </c>
      <c r="P2" s="7">
        <f>DATE(LEFT(C2,4),MID(C2,6,2),MID(C2,9,2))</f>
        <v>44595</v>
      </c>
      <c r="Q2" s="8">
        <f>TIME(MID(C2,12,2),0,0)-TIME(5,0,0)</f>
        <v>0.5</v>
      </c>
      <c r="R2" s="8" t="str">
        <f>MID(C2,15,2)</f>
        <v>39</v>
      </c>
      <c r="S2" s="7">
        <f>DATE(LEFT(D2,4),MID(D2,6,2),MID(D2,9,2))</f>
        <v>44595</v>
      </c>
      <c r="T2" s="8">
        <f>TIME(MID(D2,12,2),0,0)-TIME(5,0,0)</f>
        <v>0.5</v>
      </c>
      <c r="U2" s="8" t="str">
        <f>MID(D2,15,2)</f>
        <v>56</v>
      </c>
      <c r="V2" s="6">
        <f>H2*K2</f>
        <v>79.22</v>
      </c>
    </row>
    <row r="3" spans="1:22" x14ac:dyDescent="0.3">
      <c r="A3">
        <v>2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25</v>
      </c>
      <c r="H3">
        <v>3</v>
      </c>
      <c r="I3">
        <v>0.24</v>
      </c>
      <c r="J3">
        <v>3.6999999999999998E-2</v>
      </c>
      <c r="K3">
        <v>3.97</v>
      </c>
      <c r="L3">
        <v>39.965499723303203</v>
      </c>
      <c r="M3">
        <v>-83.035599161262994</v>
      </c>
      <c r="N3">
        <v>39.978661082818199</v>
      </c>
      <c r="O3">
        <v>-82.971941337454197</v>
      </c>
      <c r="P3" s="9">
        <f>DATE(LEFT(C3,4),MID(C3,6,2),MID(C3,9,2))</f>
        <v>44595</v>
      </c>
      <c r="Q3" s="10">
        <f>TIME(MID(C3,12,2),0,0)-TIME(5,0,0)</f>
        <v>0.5</v>
      </c>
      <c r="R3" s="10" t="str">
        <f>MID(C3,15,2)</f>
        <v>45</v>
      </c>
      <c r="S3" s="9">
        <f>DATE(LEFT(D3,4),MID(D3,6,2),MID(D3,9,2))</f>
        <v>44595</v>
      </c>
      <c r="T3" s="10">
        <f>TIME(MID(D3,12,2),0,0)-TIME(5,0,0)</f>
        <v>0.5</v>
      </c>
      <c r="U3" s="10" t="str">
        <f>MID(D3,15,2)</f>
        <v>48</v>
      </c>
      <c r="V3">
        <f>H3*K3</f>
        <v>11.91</v>
      </c>
    </row>
    <row r="4" spans="1:22" x14ac:dyDescent="0.3">
      <c r="A4">
        <v>4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25</v>
      </c>
      <c r="H4">
        <v>4</v>
      </c>
      <c r="I4">
        <v>0.16700000000000001</v>
      </c>
      <c r="J4">
        <v>0.19600000000000001</v>
      </c>
      <c r="K4">
        <v>3.77</v>
      </c>
      <c r="L4">
        <v>39.975306743701601</v>
      </c>
      <c r="M4">
        <v>-83.000338925932198</v>
      </c>
      <c r="N4">
        <v>39.9855806490257</v>
      </c>
      <c r="O4">
        <v>-82.938999794475095</v>
      </c>
      <c r="P4" s="9">
        <f>DATE(LEFT(C4,4),MID(C4,6,2),MID(C4,9,2))</f>
        <v>44595</v>
      </c>
      <c r="Q4" s="10">
        <f>TIME(MID(C4,12,2),0,0)-TIME(5,0,0)</f>
        <v>0.5</v>
      </c>
      <c r="R4" s="10" t="str">
        <f>MID(C4,15,2)</f>
        <v>54</v>
      </c>
      <c r="S4" s="9">
        <f>DATE(LEFT(D4,4),MID(D4,6,2),MID(D4,9,2))</f>
        <v>44595</v>
      </c>
      <c r="T4" s="10">
        <f>TIME(MID(D4,12,2),0,0)-TIME(5,0,0)</f>
        <v>0.5</v>
      </c>
      <c r="U4" s="10" t="str">
        <f>MID(D4,15,2)</f>
        <v>58</v>
      </c>
      <c r="V4">
        <f>H4*K4</f>
        <v>15.08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227F-32F7-4C02-83B7-AB38729E95B1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36</v>
      </c>
      <c r="C2" s="6" t="s">
        <v>37</v>
      </c>
      <c r="D2" s="6" t="s">
        <v>38</v>
      </c>
      <c r="E2" s="6" t="s">
        <v>39</v>
      </c>
      <c r="F2" s="6" t="s">
        <v>24</v>
      </c>
      <c r="G2" s="6" t="s">
        <v>25</v>
      </c>
      <c r="H2" s="6">
        <v>14</v>
      </c>
      <c r="I2" s="6">
        <v>0.17499999999999999</v>
      </c>
      <c r="J2" s="6">
        <v>0.215</v>
      </c>
      <c r="K2" s="6">
        <v>8.25</v>
      </c>
      <c r="L2" s="6">
        <v>39.965050004796502</v>
      </c>
      <c r="M2" s="6">
        <v>-83.027259991650396</v>
      </c>
      <c r="N2" s="6">
        <v>40.012971347110501</v>
      </c>
      <c r="O2" s="6">
        <v>-82.902048877407907</v>
      </c>
      <c r="P2" s="7">
        <f>DATE(LEFT(C2,4),MID(C2,6,2),MID(C2,9,2))</f>
        <v>44595</v>
      </c>
      <c r="Q2" s="8">
        <f>TIME(MID(C2,12,2),0,0)-TIME(5,0,0)</f>
        <v>0.54166666666666663</v>
      </c>
      <c r="R2" s="8" t="str">
        <f>MID(C2,15,2)</f>
        <v>11</v>
      </c>
      <c r="S2" s="7">
        <f>DATE(LEFT(D2,4),MID(D2,6,2),MID(D2,9,2))</f>
        <v>44595</v>
      </c>
      <c r="T2" s="8">
        <f>TIME(MID(D2,12,2),0,0)-TIME(5,0,0)</f>
        <v>0.54166666666666663</v>
      </c>
      <c r="U2" s="8" t="str">
        <f>MID(D2,15,2)</f>
        <v>25</v>
      </c>
      <c r="V2" s="6">
        <f>H2*K2</f>
        <v>115.5</v>
      </c>
    </row>
    <row r="3" spans="1:22" x14ac:dyDescent="0.3">
      <c r="A3">
        <v>5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25</v>
      </c>
      <c r="H3">
        <v>3</v>
      </c>
      <c r="I3">
        <v>0.16400000000000001</v>
      </c>
      <c r="J3">
        <v>0.14799999999999999</v>
      </c>
      <c r="K3">
        <v>5.35</v>
      </c>
      <c r="L3">
        <v>39.968747501529101</v>
      </c>
      <c r="M3">
        <v>-83.047598346586099</v>
      </c>
      <c r="N3">
        <v>39.980610412777899</v>
      </c>
      <c r="O3">
        <v>-82.958864316825697</v>
      </c>
      <c r="P3" s="9">
        <f>DATE(LEFT(C3,4),MID(C3,6,2),MID(C3,9,2))</f>
        <v>44595</v>
      </c>
      <c r="Q3" s="10">
        <f>TIME(MID(C3,12,2),0,0)-TIME(5,0,0)</f>
        <v>0.54166666666666663</v>
      </c>
      <c r="R3" s="10" t="str">
        <f>MID(C3,15,2)</f>
        <v>17</v>
      </c>
      <c r="S3" s="9">
        <f>DATE(LEFT(D3,4),MID(D3,6,2),MID(D3,9,2))</f>
        <v>44595</v>
      </c>
      <c r="T3" s="10">
        <f>TIME(MID(D3,12,2),0,0)-TIME(5,0,0)</f>
        <v>0.54166666666666663</v>
      </c>
      <c r="U3" s="10" t="str">
        <f>MID(D3,15,2)</f>
        <v>20</v>
      </c>
      <c r="V3">
        <f>H3*K3</f>
        <v>16.049999999999997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903B-9736-452A-8715-99234A842AA3}">
  <dimension ref="A1:V6"/>
  <sheetViews>
    <sheetView workbookViewId="0">
      <selection activeCell="A2" sqref="A2:XFD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45</v>
      </c>
      <c r="C2" s="6" t="s">
        <v>46</v>
      </c>
      <c r="D2" s="6" t="s">
        <v>47</v>
      </c>
      <c r="E2" s="6" t="s">
        <v>48</v>
      </c>
      <c r="F2" s="6" t="s">
        <v>24</v>
      </c>
      <c r="G2" s="6" t="s">
        <v>25</v>
      </c>
      <c r="H2" s="6">
        <v>48</v>
      </c>
      <c r="I2" s="6">
        <v>0</v>
      </c>
      <c r="J2" s="6">
        <v>0.215</v>
      </c>
      <c r="K2" s="6">
        <v>10.37</v>
      </c>
      <c r="L2" s="6">
        <v>39.968429999999998</v>
      </c>
      <c r="M2" s="6">
        <v>-83.065560000000005</v>
      </c>
      <c r="N2" s="6">
        <v>40.012971347110501</v>
      </c>
      <c r="O2" s="6">
        <v>-82.902048877407907</v>
      </c>
      <c r="P2" s="7">
        <f>DATE(LEFT(C2,4),MID(C2,6,2),MID(C2,9,2))</f>
        <v>44595</v>
      </c>
      <c r="Q2" s="8">
        <f>TIME(MID(C2,12,2),0,0)-TIME(5,0,0)</f>
        <v>0.54166666666666663</v>
      </c>
      <c r="R2" s="8" t="str">
        <f>MID(C2,15,2)</f>
        <v>44</v>
      </c>
      <c r="S2" s="7">
        <f>DATE(LEFT(D2,4),MID(D2,6,2),MID(D2,9,2))</f>
        <v>44595</v>
      </c>
      <c r="T2" s="8">
        <f>TIME(MID(D2,12,2),0,0)-TIME(5,0,0)</f>
        <v>0.58333333333333326</v>
      </c>
      <c r="U2" s="8" t="str">
        <f>MID(D2,15,2)</f>
        <v>32</v>
      </c>
      <c r="V2" s="6">
        <f>H2*K2</f>
        <v>497.76</v>
      </c>
    </row>
    <row r="3" spans="1:22" x14ac:dyDescent="0.3">
      <c r="A3">
        <v>5</v>
      </c>
      <c r="B3" t="s">
        <v>49</v>
      </c>
      <c r="C3" t="s">
        <v>50</v>
      </c>
      <c r="D3" t="s">
        <v>51</v>
      </c>
      <c r="E3" t="s">
        <v>48</v>
      </c>
      <c r="F3" t="s">
        <v>44</v>
      </c>
      <c r="G3" t="s">
        <v>25</v>
      </c>
      <c r="H3">
        <v>4</v>
      </c>
      <c r="I3">
        <v>0</v>
      </c>
      <c r="J3">
        <v>0.14799999999999999</v>
      </c>
      <c r="K3">
        <v>6.33</v>
      </c>
      <c r="L3">
        <v>39.968429999999998</v>
      </c>
      <c r="M3">
        <v>-83.065560000000005</v>
      </c>
      <c r="N3">
        <v>39.980610412777899</v>
      </c>
      <c r="O3">
        <v>-82.958864316825697</v>
      </c>
      <c r="P3" s="9">
        <f>DATE(LEFT(C3,4),MID(C3,6,2),MID(C3,9,2))</f>
        <v>44595</v>
      </c>
      <c r="Q3" s="10">
        <f>TIME(MID(C3,12,2),0,0)-TIME(5,0,0)</f>
        <v>0.54166666666666663</v>
      </c>
      <c r="R3" s="10" t="str">
        <f>MID(C3,15,2)</f>
        <v>46</v>
      </c>
      <c r="S3" s="9">
        <f>DATE(LEFT(D3,4),MID(D3,6,2),MID(D3,9,2))</f>
        <v>44595</v>
      </c>
      <c r="T3" s="10">
        <f>TIME(MID(D3,12,2),0,0)-TIME(5,0,0)</f>
        <v>0.54166666666666663</v>
      </c>
      <c r="U3" s="10" t="str">
        <f>MID(D3,15,2)</f>
        <v>50</v>
      </c>
      <c r="V3">
        <f>H3*K3</f>
        <v>25.32</v>
      </c>
    </row>
    <row r="4" spans="1:22" x14ac:dyDescent="0.3">
      <c r="A4">
        <v>5</v>
      </c>
      <c r="B4" t="s">
        <v>52</v>
      </c>
      <c r="C4" t="s">
        <v>53</v>
      </c>
      <c r="D4" t="s">
        <v>54</v>
      </c>
      <c r="E4" t="s">
        <v>34</v>
      </c>
      <c r="F4" t="s">
        <v>44</v>
      </c>
      <c r="G4" t="s">
        <v>25</v>
      </c>
      <c r="H4">
        <v>2</v>
      </c>
      <c r="I4">
        <v>0</v>
      </c>
      <c r="J4">
        <v>0.6</v>
      </c>
      <c r="K4">
        <v>2.74</v>
      </c>
      <c r="L4">
        <v>39.97531</v>
      </c>
      <c r="M4">
        <v>-82.995519999999999</v>
      </c>
      <c r="N4">
        <v>39.980789999999999</v>
      </c>
      <c r="O4">
        <v>-82.950130000000001</v>
      </c>
      <c r="P4" s="9">
        <f>DATE(LEFT(C4,4),MID(C4,6,2),MID(C4,9,2))</f>
        <v>44595</v>
      </c>
      <c r="Q4" s="10">
        <f>TIME(MID(C4,12,2),0,0)-TIME(5,0,0)</f>
        <v>0.58333333333333326</v>
      </c>
      <c r="R4" s="10" t="str">
        <f>MID(C4,15,2)</f>
        <v>07</v>
      </c>
      <c r="S4" s="9">
        <f>DATE(LEFT(D4,4),MID(D4,6,2),MID(D4,9,2))</f>
        <v>44595</v>
      </c>
      <c r="T4" s="10">
        <f>TIME(MID(D4,12,2),0,0)-TIME(5,0,0)</f>
        <v>0.58333333333333326</v>
      </c>
      <c r="U4" s="10" t="str">
        <f>MID(D4,15,2)</f>
        <v>09</v>
      </c>
      <c r="V4">
        <f>H4*K4</f>
        <v>5.48</v>
      </c>
    </row>
    <row r="5" spans="1:22" x14ac:dyDescent="0.3">
      <c r="A5">
        <v>5</v>
      </c>
      <c r="B5" t="s">
        <v>55</v>
      </c>
      <c r="C5" t="s">
        <v>56</v>
      </c>
      <c r="D5" t="s">
        <v>57</v>
      </c>
      <c r="E5" t="s">
        <v>48</v>
      </c>
      <c r="F5" t="s">
        <v>44</v>
      </c>
      <c r="G5" t="s">
        <v>25</v>
      </c>
      <c r="H5">
        <v>4</v>
      </c>
      <c r="I5">
        <v>0.158</v>
      </c>
      <c r="J5">
        <v>0.04</v>
      </c>
      <c r="K5">
        <v>6.07</v>
      </c>
      <c r="L5">
        <v>39.967705364784599</v>
      </c>
      <c r="M5">
        <v>-83.0627368221447</v>
      </c>
      <c r="N5">
        <v>39.980437222184101</v>
      </c>
      <c r="O5">
        <v>-82.960836666895105</v>
      </c>
      <c r="P5" s="9">
        <f>DATE(LEFT(C5,4),MID(C5,6,2),MID(C5,9,2))</f>
        <v>44595</v>
      </c>
      <c r="Q5" s="10">
        <f>TIME(MID(C5,12,2),0,0)-TIME(5,0,0)</f>
        <v>0.58333333333333326</v>
      </c>
      <c r="R5" s="10" t="str">
        <f>MID(C5,15,2)</f>
        <v>18</v>
      </c>
      <c r="S5" s="9">
        <f>DATE(LEFT(D5,4),MID(D5,6,2),MID(D5,9,2))</f>
        <v>44595</v>
      </c>
      <c r="T5" s="10">
        <f>TIME(MID(D5,12,2),0,0)-TIME(5,0,0)</f>
        <v>0.58333333333333326</v>
      </c>
      <c r="U5" s="10" t="str">
        <f>MID(D5,15,2)</f>
        <v>22</v>
      </c>
      <c r="V5">
        <f>H5*K5</f>
        <v>24.28</v>
      </c>
    </row>
    <row r="6" spans="1:22" x14ac:dyDescent="0.3">
      <c r="A6">
        <v>4</v>
      </c>
      <c r="B6" t="s">
        <v>58</v>
      </c>
      <c r="C6" t="s">
        <v>59</v>
      </c>
      <c r="D6" t="s">
        <v>60</v>
      </c>
      <c r="E6" t="s">
        <v>48</v>
      </c>
      <c r="F6" t="s">
        <v>35</v>
      </c>
      <c r="G6" t="s">
        <v>25</v>
      </c>
      <c r="H6">
        <v>7</v>
      </c>
      <c r="I6">
        <v>0</v>
      </c>
      <c r="J6">
        <v>0.48199999999999998</v>
      </c>
      <c r="K6">
        <v>8.23</v>
      </c>
      <c r="L6">
        <v>39.968429999999998</v>
      </c>
      <c r="M6">
        <v>-83.065560000000005</v>
      </c>
      <c r="N6">
        <v>39.994280428639797</v>
      </c>
      <c r="O6">
        <v>-82.933999571360104</v>
      </c>
      <c r="P6" s="9">
        <f>DATE(LEFT(C6,4),MID(C6,6,2),MID(C6,9,2))</f>
        <v>44595</v>
      </c>
      <c r="Q6" s="10">
        <f>TIME(MID(C6,12,2),0,0)-TIME(5,0,0)</f>
        <v>0.58333333333333326</v>
      </c>
      <c r="R6" s="10" t="str">
        <f>MID(C6,15,2)</f>
        <v>29</v>
      </c>
      <c r="S6" s="9">
        <f>DATE(LEFT(D6,4),MID(D6,6,2),MID(D6,9,2))</f>
        <v>44595</v>
      </c>
      <c r="T6" s="10">
        <f>TIME(MID(D6,12,2),0,0)-TIME(5,0,0)</f>
        <v>0.58333333333333326</v>
      </c>
      <c r="U6" s="10" t="str">
        <f>MID(D6,15,2)</f>
        <v>36</v>
      </c>
      <c r="V6">
        <f>H6*K6</f>
        <v>57.61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F575-AFF6-4812-A2C4-E97C40B38F68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61</v>
      </c>
      <c r="C2" s="6" t="s">
        <v>62</v>
      </c>
      <c r="D2" s="6" t="s">
        <v>63</v>
      </c>
      <c r="E2" s="6" t="s">
        <v>48</v>
      </c>
      <c r="F2" s="6" t="s">
        <v>24</v>
      </c>
      <c r="G2" s="6" t="s">
        <v>25</v>
      </c>
      <c r="H2" s="6">
        <v>312</v>
      </c>
      <c r="I2" s="6">
        <v>0</v>
      </c>
      <c r="J2" s="6">
        <v>0.215</v>
      </c>
      <c r="K2" s="6">
        <v>10.37</v>
      </c>
      <c r="L2" s="6">
        <v>39.968429999999998</v>
      </c>
      <c r="M2" s="6">
        <v>-83.065560000000005</v>
      </c>
      <c r="N2" s="6">
        <v>40.012971347110501</v>
      </c>
      <c r="O2" s="6">
        <v>-82.902048877407907</v>
      </c>
      <c r="P2" s="7">
        <f>DATE(LEFT(C2,4),MID(C2,6,2),MID(C2,9,2))</f>
        <v>44595</v>
      </c>
      <c r="Q2" s="8">
        <f>TIME(MID(C2,12,2),0,0)-TIME(5,0,0)</f>
        <v>0.625</v>
      </c>
      <c r="R2" s="8" t="str">
        <f>MID(C2,15,2)</f>
        <v>58</v>
      </c>
      <c r="S2" s="11">
        <f>DATE(LEFT(D2,4),MID(D2,6,2),MID(D2,9,2)-1)</f>
        <v>44595</v>
      </c>
      <c r="T2" s="3">
        <f>TIME(23,0,0)-TIME(4,0,0)+TIME(MID(D2,13,1),0,0)</f>
        <v>0.87500000000000011</v>
      </c>
      <c r="U2" s="8" t="str">
        <f>MID(D2,15,2)</f>
        <v>10</v>
      </c>
      <c r="V2" s="6">
        <f>H2*K2</f>
        <v>3235.4399999999996</v>
      </c>
    </row>
    <row r="3" spans="1:22" x14ac:dyDescent="0.3">
      <c r="A3">
        <v>1</v>
      </c>
      <c r="B3" t="s">
        <v>64</v>
      </c>
      <c r="C3" t="s">
        <v>65</v>
      </c>
      <c r="D3" t="s">
        <v>66</v>
      </c>
      <c r="E3" t="s">
        <v>35</v>
      </c>
      <c r="F3" t="s">
        <v>67</v>
      </c>
      <c r="G3" t="s">
        <v>25</v>
      </c>
      <c r="H3">
        <v>7</v>
      </c>
      <c r="I3">
        <v>0.46899999999999997</v>
      </c>
      <c r="J3">
        <v>0.255</v>
      </c>
      <c r="K3">
        <v>2.21</v>
      </c>
      <c r="L3">
        <v>40.008400072386799</v>
      </c>
      <c r="M3">
        <v>-82.910729889845996</v>
      </c>
      <c r="N3">
        <v>40.022600007851103</v>
      </c>
      <c r="O3">
        <v>-82.879319994765893</v>
      </c>
      <c r="P3" s="9">
        <f>DATE(LEFT(C3,4),MID(C3,6,2),MID(C3,9,2))</f>
        <v>44595</v>
      </c>
      <c r="Q3" s="10">
        <f>TIME(MID(C3,12,2),0,0)-TIME(5,0,0)</f>
        <v>0.75</v>
      </c>
      <c r="R3" s="10" t="str">
        <f>MID(C3,15,2)</f>
        <v>12</v>
      </c>
      <c r="S3" s="9">
        <f>DATE(LEFT(D3,4),MID(D3,6,2),MID(D3,9,2))</f>
        <v>44595</v>
      </c>
      <c r="T3" s="10">
        <f>TIME(MID(D3,12,2),0,0)-TIME(5,0,0)</f>
        <v>0.75</v>
      </c>
      <c r="U3" s="10" t="str">
        <f>MID(D3,15,2)</f>
        <v>19</v>
      </c>
      <c r="V3">
        <f>H3*K3</f>
        <v>15.469999999999999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C9FF-7517-4F9B-82A3-31B69D1A0AB9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x14ac:dyDescent="0.3">
      <c r="A2" s="6">
        <v>3</v>
      </c>
      <c r="B2" t="s">
        <v>68</v>
      </c>
      <c r="C2" s="5" t="s">
        <v>69</v>
      </c>
      <c r="D2" t="s">
        <v>70</v>
      </c>
      <c r="E2" t="s">
        <v>48</v>
      </c>
      <c r="F2" t="s">
        <v>24</v>
      </c>
      <c r="G2" t="s">
        <v>25</v>
      </c>
      <c r="H2">
        <v>41</v>
      </c>
      <c r="I2">
        <v>0</v>
      </c>
      <c r="J2">
        <v>0</v>
      </c>
      <c r="K2">
        <v>10.15</v>
      </c>
      <c r="L2">
        <v>39.968429999999998</v>
      </c>
      <c r="M2">
        <v>-83.065560000000005</v>
      </c>
      <c r="N2">
        <v>40.011270000000003</v>
      </c>
      <c r="O2">
        <v>-82.905289999999994</v>
      </c>
      <c r="P2" s="11">
        <f>DATE(LEFT(C2,4),MID(C2,6,2),MID(C2,9,2)-1)</f>
        <v>44595</v>
      </c>
      <c r="Q2" s="3">
        <f>TIME(23,0,0)-TIME(4,0,0)+TIME(MID(C2,13,1),0,0)</f>
        <v>0.95833333333333337</v>
      </c>
      <c r="R2" s="10" t="str">
        <f>MID(C2,15,2)</f>
        <v>27</v>
      </c>
      <c r="S2" s="9">
        <f>DATE(LEFT(D2,4),MID(D2,6,2),MID(D2,9,2))</f>
        <v>44596</v>
      </c>
      <c r="T2" s="3">
        <f>TIME(23,0,0)-TIME(4,0,0)+TIME(MID(D2,13,1),0,0)</f>
        <v>1</v>
      </c>
      <c r="U2" s="10" t="str">
        <f>MID(D2,15,2)</f>
        <v>08</v>
      </c>
      <c r="V2">
        <f>H2*K2</f>
        <v>416.15000000000003</v>
      </c>
    </row>
    <row r="3" spans="1:22" x14ac:dyDescent="0.3">
      <c r="A3">
        <v>3</v>
      </c>
      <c r="B3" t="s">
        <v>71</v>
      </c>
      <c r="C3" t="s">
        <v>72</v>
      </c>
      <c r="D3" t="s">
        <v>73</v>
      </c>
      <c r="E3" t="s">
        <v>74</v>
      </c>
      <c r="F3" t="s">
        <v>24</v>
      </c>
      <c r="G3" t="s">
        <v>25</v>
      </c>
      <c r="H3">
        <v>19</v>
      </c>
      <c r="I3">
        <v>6.8000000000000005E-2</v>
      </c>
      <c r="J3">
        <v>0.08</v>
      </c>
      <c r="K3">
        <v>3.97</v>
      </c>
      <c r="L3">
        <v>39.978312724223997</v>
      </c>
      <c r="M3">
        <v>-82.975514652159902</v>
      </c>
      <c r="N3">
        <v>40.005110195916998</v>
      </c>
      <c r="O3">
        <v>-82.916719635594205</v>
      </c>
      <c r="P3" s="9">
        <f>DATE(LEFT(C3,4),MID(C3,6,2),MID(C3,9,2))</f>
        <v>44596</v>
      </c>
      <c r="Q3" s="10">
        <f>TIME(MID(C3,12,2),0,0)-TIME(5,0,0)</f>
        <v>4.1666666666666657E-2</v>
      </c>
      <c r="R3" s="10" t="str">
        <f>MID(C3,15,2)</f>
        <v>01</v>
      </c>
      <c r="S3" s="9">
        <f>DATE(LEFT(D3,4),MID(D3,6,2),MID(D3,9,2))</f>
        <v>44596</v>
      </c>
      <c r="T3" s="10">
        <f>TIME(MID(D3,12,2),0,0)-TIME(5,0,0)</f>
        <v>4.1666666666666657E-2</v>
      </c>
      <c r="U3" s="10" t="str">
        <f>MID(D3,15,2)</f>
        <v>20</v>
      </c>
      <c r="V3">
        <f>H3*K3</f>
        <v>75.430000000000007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E28B-10E6-44DF-A382-322A6B6BE4F3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75</v>
      </c>
      <c r="C2" s="6" t="s">
        <v>76</v>
      </c>
      <c r="D2" s="6" t="s">
        <v>77</v>
      </c>
      <c r="E2" s="6" t="s">
        <v>34</v>
      </c>
      <c r="F2" s="6" t="s">
        <v>24</v>
      </c>
      <c r="G2" s="6" t="s">
        <v>25</v>
      </c>
      <c r="H2" s="6">
        <v>17</v>
      </c>
      <c r="I2" s="6">
        <v>0.25600000000000001</v>
      </c>
      <c r="J2" s="6">
        <v>0.51</v>
      </c>
      <c r="K2" s="6">
        <v>5.29</v>
      </c>
      <c r="L2" s="6">
        <v>39.973190000000002</v>
      </c>
      <c r="M2" s="6">
        <v>-83.005480000000006</v>
      </c>
      <c r="N2" s="6">
        <v>39.998903754454602</v>
      </c>
      <c r="O2" s="6">
        <v>-82.927285870017499</v>
      </c>
      <c r="P2" s="7">
        <f>DATE(LEFT(C2,4),MID(C2,6,2),MID(C2,9,2))</f>
        <v>44596</v>
      </c>
      <c r="Q2" s="8">
        <f>TIME(MID(C2,12,2),0,0)-TIME(5,0,0)</f>
        <v>4.1666666666666657E-2</v>
      </c>
      <c r="R2" s="8" t="str">
        <f>MID(C2,15,2)</f>
        <v>55</v>
      </c>
      <c r="S2" s="7">
        <f>DATE(LEFT(D2,4),MID(D2,6,2),MID(D2,9,2))</f>
        <v>44596</v>
      </c>
      <c r="T2" s="8">
        <f>TIME(MID(D2,12,2),0,0)-TIME(5,0,0)</f>
        <v>8.3333333333333343E-2</v>
      </c>
      <c r="U2" s="8" t="str">
        <f>MID(D2,15,2)</f>
        <v>12</v>
      </c>
      <c r="V2" s="6">
        <f>H2*K2</f>
        <v>89.93</v>
      </c>
    </row>
    <row r="3" spans="1:22" x14ac:dyDescent="0.3">
      <c r="A3">
        <v>5</v>
      </c>
      <c r="B3" t="s">
        <v>78</v>
      </c>
      <c r="C3" t="s">
        <v>79</v>
      </c>
      <c r="D3" t="s">
        <v>80</v>
      </c>
      <c r="E3" t="s">
        <v>39</v>
      </c>
      <c r="F3" t="s">
        <v>44</v>
      </c>
      <c r="G3" t="s">
        <v>25</v>
      </c>
      <c r="H3">
        <v>17</v>
      </c>
      <c r="I3">
        <v>0.373</v>
      </c>
      <c r="J3">
        <v>1.2E-2</v>
      </c>
      <c r="K3">
        <v>4.71</v>
      </c>
      <c r="L3">
        <v>39.970379999999999</v>
      </c>
      <c r="M3">
        <v>-83.019450000000006</v>
      </c>
      <c r="N3">
        <v>39.983029134296899</v>
      </c>
      <c r="O3">
        <v>-82.940010595170804</v>
      </c>
      <c r="P3" s="9">
        <f>DATE(LEFT(C3,4),MID(C3,6,2),MID(C3,9,2))</f>
        <v>44596</v>
      </c>
      <c r="Q3" s="10">
        <f>TIME(MID(C3,12,2),0,0)-TIME(5,0,0)</f>
        <v>8.3333333333333343E-2</v>
      </c>
      <c r="R3" s="10" t="str">
        <f>MID(C3,15,2)</f>
        <v>03</v>
      </c>
      <c r="S3" s="9">
        <f>DATE(LEFT(D3,4),MID(D3,6,2),MID(D3,9,2))</f>
        <v>44596</v>
      </c>
      <c r="T3" s="10">
        <f>TIME(MID(D3,12,2),0,0)-TIME(5,0,0)</f>
        <v>8.3333333333333343E-2</v>
      </c>
      <c r="U3" s="10" t="str">
        <f>MID(D3,15,2)</f>
        <v>20</v>
      </c>
      <c r="V3">
        <f>H3*K3</f>
        <v>80.069999999999993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94F2-F129-4A2C-83B4-1733789AE936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81</v>
      </c>
      <c r="C2" s="6" t="s">
        <v>82</v>
      </c>
      <c r="D2" s="6" t="s">
        <v>83</v>
      </c>
      <c r="E2" s="6" t="s">
        <v>34</v>
      </c>
      <c r="F2" s="6" t="s">
        <v>24</v>
      </c>
      <c r="G2" s="6" t="s">
        <v>25</v>
      </c>
      <c r="H2" s="6">
        <v>42</v>
      </c>
      <c r="I2" s="6">
        <v>0.107</v>
      </c>
      <c r="J2" s="6">
        <v>0.215</v>
      </c>
      <c r="K2" s="6">
        <v>7.04</v>
      </c>
      <c r="L2" s="6">
        <v>39.973168812027701</v>
      </c>
      <c r="M2" s="6">
        <v>-83.008607731573406</v>
      </c>
      <c r="N2" s="6">
        <v>40.012971347110501</v>
      </c>
      <c r="O2" s="6">
        <v>-82.902048877407907</v>
      </c>
      <c r="P2" s="7">
        <f>DATE(LEFT(C2,4),MID(C2,6,2),MID(C2,9,2))</f>
        <v>44596</v>
      </c>
      <c r="Q2" s="8">
        <f>TIME(MID(C2,12,2),0,0)-TIME(5,0,0)</f>
        <v>0.16666666666666666</v>
      </c>
      <c r="R2" s="8" t="str">
        <f>MID(C2,15,2)</f>
        <v>02</v>
      </c>
      <c r="S2" s="7">
        <f>DATE(LEFT(D2,4),MID(D2,6,2),MID(D2,9,2))</f>
        <v>44596</v>
      </c>
      <c r="T2" s="8">
        <f>TIME(MID(D2,12,2),0,0)-TIME(5,0,0)</f>
        <v>0.16666666666666666</v>
      </c>
      <c r="U2" s="8" t="str">
        <f>MID(D2,15,2)</f>
        <v>44</v>
      </c>
      <c r="V2" s="6">
        <f>H2*K2</f>
        <v>295.68</v>
      </c>
    </row>
    <row r="3" spans="1:22" x14ac:dyDescent="0.3">
      <c r="A3">
        <v>5</v>
      </c>
      <c r="B3" t="s">
        <v>84</v>
      </c>
      <c r="C3" t="s">
        <v>85</v>
      </c>
      <c r="D3" t="s">
        <v>86</v>
      </c>
      <c r="E3" t="s">
        <v>34</v>
      </c>
      <c r="F3" t="s">
        <v>44</v>
      </c>
      <c r="G3" t="s">
        <v>25</v>
      </c>
      <c r="H3">
        <v>4</v>
      </c>
      <c r="I3">
        <v>0.107</v>
      </c>
      <c r="J3">
        <v>1.2E-2</v>
      </c>
      <c r="K3">
        <v>4.05</v>
      </c>
      <c r="L3">
        <v>39.973168812027701</v>
      </c>
      <c r="M3">
        <v>-83.008607731573406</v>
      </c>
      <c r="N3">
        <v>39.983029134296899</v>
      </c>
      <c r="O3">
        <v>-82.940010595170804</v>
      </c>
      <c r="P3" s="9">
        <f>DATE(LEFT(C3,4),MID(C3,6,2),MID(C3,9,2))</f>
        <v>44596</v>
      </c>
      <c r="Q3" s="10">
        <f>TIME(MID(C3,12,2),0,0)-TIME(5,0,0)</f>
        <v>0.16666666666666666</v>
      </c>
      <c r="R3" s="10" t="str">
        <f>MID(C3,15,2)</f>
        <v>16</v>
      </c>
      <c r="S3" s="9">
        <f>DATE(LEFT(D3,4),MID(D3,6,2),MID(D3,9,2))</f>
        <v>44596</v>
      </c>
      <c r="T3" s="10">
        <f>TIME(MID(D3,12,2),0,0)-TIME(5,0,0)</f>
        <v>0.16666666666666666</v>
      </c>
      <c r="U3" s="10" t="str">
        <f>MID(D3,15,2)</f>
        <v>20</v>
      </c>
      <c r="V3">
        <f>H3*K3</f>
        <v>16.2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FC3A-ED17-4337-A4A0-9643038F5577}">
  <dimension ref="A1:V6"/>
  <sheetViews>
    <sheetView workbookViewId="0">
      <selection activeCell="A2" sqref="A2:XFD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87</v>
      </c>
      <c r="C2" s="6" t="s">
        <v>88</v>
      </c>
      <c r="D2" s="6" t="s">
        <v>89</v>
      </c>
      <c r="E2" s="6" t="s">
        <v>48</v>
      </c>
      <c r="F2" s="6" t="s">
        <v>24</v>
      </c>
      <c r="G2" s="6" t="s">
        <v>25</v>
      </c>
      <c r="H2" s="6">
        <v>140</v>
      </c>
      <c r="I2" s="6">
        <v>0.158</v>
      </c>
      <c r="J2" s="6">
        <v>0.215</v>
      </c>
      <c r="K2" s="6">
        <v>10.210000000000001</v>
      </c>
      <c r="L2" s="6">
        <v>39.967705364784599</v>
      </c>
      <c r="M2" s="6">
        <v>-83.0627368221447</v>
      </c>
      <c r="N2" s="6">
        <v>40.012971347110501</v>
      </c>
      <c r="O2" s="6">
        <v>-82.902048877407907</v>
      </c>
      <c r="P2" s="7">
        <f>DATE(LEFT(C2,4),MID(C2,6,2),MID(C2,9,2))</f>
        <v>44596</v>
      </c>
      <c r="Q2" s="8">
        <f>TIME(MID(C2,12,2),0,0)-TIME(5,0,0)</f>
        <v>0.20833333333333334</v>
      </c>
      <c r="R2" s="8" t="str">
        <f>MID(C2,15,2)</f>
        <v>33</v>
      </c>
      <c r="S2" s="7">
        <f>DATE(LEFT(D2,4),MID(D2,6,2),MID(D2,9,2))</f>
        <v>44596</v>
      </c>
      <c r="T2" s="8">
        <f>TIME(MID(D2,12,2),0,0)-TIME(5,0,0)</f>
        <v>0.29166666666666663</v>
      </c>
      <c r="U2" s="8" t="str">
        <f>MID(D2,15,2)</f>
        <v>53</v>
      </c>
      <c r="V2" s="6">
        <f>H2*K2</f>
        <v>1429.4</v>
      </c>
    </row>
    <row r="3" spans="1:22" x14ac:dyDescent="0.3">
      <c r="A3">
        <v>6</v>
      </c>
      <c r="B3" t="s">
        <v>90</v>
      </c>
      <c r="C3" t="s">
        <v>91</v>
      </c>
      <c r="D3" t="s">
        <v>92</v>
      </c>
      <c r="E3" t="s">
        <v>35</v>
      </c>
      <c r="F3" t="s">
        <v>93</v>
      </c>
      <c r="G3" t="s">
        <v>25</v>
      </c>
      <c r="H3">
        <v>1</v>
      </c>
      <c r="I3">
        <v>7.9000000000000001E-2</v>
      </c>
      <c r="J3">
        <v>0.245</v>
      </c>
      <c r="K3">
        <v>1.79</v>
      </c>
      <c r="L3">
        <v>40.005110195916998</v>
      </c>
      <c r="M3">
        <v>-82.916719635594205</v>
      </c>
      <c r="N3">
        <v>40.018530007674599</v>
      </c>
      <c r="O3">
        <v>-82.890069915578493</v>
      </c>
      <c r="P3" s="9">
        <f>DATE(LEFT(C3,4),MID(C3,6,2),MID(C3,9,2))</f>
        <v>44596</v>
      </c>
      <c r="Q3" s="10">
        <f>TIME(MID(C3,12,2),0,0)-TIME(5,0,0)</f>
        <v>0.29166666666666663</v>
      </c>
      <c r="R3" s="10" t="str">
        <f>MID(C3,15,2)</f>
        <v>23</v>
      </c>
      <c r="S3" s="9">
        <f>DATE(LEFT(D3,4),MID(D3,6,2),MID(D3,9,2))</f>
        <v>44596</v>
      </c>
      <c r="T3" s="10">
        <f>TIME(MID(D3,12,2),0,0)-TIME(5,0,0)</f>
        <v>0.29166666666666663</v>
      </c>
      <c r="U3" s="10" t="str">
        <f>MID(D3,15,2)</f>
        <v>24</v>
      </c>
      <c r="V3">
        <f>H3*K3</f>
        <v>1.79</v>
      </c>
    </row>
    <row r="4" spans="1:22" x14ac:dyDescent="0.3">
      <c r="A4">
        <v>5</v>
      </c>
      <c r="B4" t="s">
        <v>94</v>
      </c>
      <c r="C4" t="s">
        <v>95</v>
      </c>
      <c r="D4" t="s">
        <v>96</v>
      </c>
      <c r="E4" t="s">
        <v>34</v>
      </c>
      <c r="F4" t="s">
        <v>44</v>
      </c>
      <c r="G4" t="s">
        <v>25</v>
      </c>
      <c r="H4">
        <v>5</v>
      </c>
      <c r="I4">
        <v>0</v>
      </c>
      <c r="J4">
        <v>0.50800000000000001</v>
      </c>
      <c r="K4">
        <v>3.66</v>
      </c>
      <c r="L4">
        <v>39.974229999999999</v>
      </c>
      <c r="M4">
        <v>-83.002889999999994</v>
      </c>
      <c r="N4">
        <v>39.981951183003098</v>
      </c>
      <c r="O4">
        <v>-82.941008521246005</v>
      </c>
      <c r="P4" s="9">
        <f>DATE(LEFT(C4,4),MID(C4,6,2),MID(C4,9,2))</f>
        <v>44596</v>
      </c>
      <c r="Q4" s="10">
        <f>TIME(MID(C4,12,2),0,0)-TIME(5,0,0)</f>
        <v>0.29166666666666663</v>
      </c>
      <c r="R4" s="10" t="str">
        <f>MID(C4,15,2)</f>
        <v>43</v>
      </c>
      <c r="S4" s="9">
        <f>DATE(LEFT(D4,4),MID(D4,6,2),MID(D4,9,2))</f>
        <v>44596</v>
      </c>
      <c r="T4" s="10">
        <f>TIME(MID(D4,12,2),0,0)-TIME(5,0,0)</f>
        <v>0.29166666666666663</v>
      </c>
      <c r="U4" s="10" t="str">
        <f>MID(D4,15,2)</f>
        <v>48</v>
      </c>
      <c r="V4">
        <f>H4*K4</f>
        <v>18.3</v>
      </c>
    </row>
    <row r="5" spans="1:22" x14ac:dyDescent="0.3">
      <c r="A5">
        <v>7</v>
      </c>
      <c r="B5" t="s">
        <v>97</v>
      </c>
      <c r="C5" t="s">
        <v>95</v>
      </c>
      <c r="D5" t="s">
        <v>96</v>
      </c>
      <c r="E5" t="s">
        <v>44</v>
      </c>
      <c r="F5" t="s">
        <v>24</v>
      </c>
      <c r="G5" t="s">
        <v>25</v>
      </c>
      <c r="H5">
        <v>5</v>
      </c>
      <c r="I5">
        <v>0</v>
      </c>
      <c r="J5">
        <v>0</v>
      </c>
      <c r="K5">
        <v>3.2</v>
      </c>
      <c r="L5">
        <v>39.988219999999998</v>
      </c>
      <c r="M5">
        <v>-82.938199999999995</v>
      </c>
      <c r="N5">
        <v>40.018127772740499</v>
      </c>
      <c r="O5">
        <v>-82.895120204494603</v>
      </c>
      <c r="P5" s="9">
        <f>DATE(LEFT(C5,4),MID(C5,6,2),MID(C5,9,2))</f>
        <v>44596</v>
      </c>
      <c r="Q5" s="10">
        <f>TIME(MID(C5,12,2),0,0)-TIME(5,0,0)</f>
        <v>0.29166666666666663</v>
      </c>
      <c r="R5" s="10" t="str">
        <f>MID(C5,15,2)</f>
        <v>43</v>
      </c>
      <c r="S5" s="9">
        <f>DATE(LEFT(D5,4),MID(D5,6,2),MID(D5,9,2))</f>
        <v>44596</v>
      </c>
      <c r="T5" s="10">
        <f>TIME(MID(D5,12,2),0,0)-TIME(5,0,0)</f>
        <v>0.29166666666666663</v>
      </c>
      <c r="U5" s="10" t="str">
        <f>MID(D5,15,2)</f>
        <v>48</v>
      </c>
      <c r="V5">
        <f>H5*K5</f>
        <v>16</v>
      </c>
    </row>
    <row r="6" spans="1:22" x14ac:dyDescent="0.3">
      <c r="A6">
        <v>3</v>
      </c>
      <c r="B6" t="s">
        <v>98</v>
      </c>
      <c r="C6" t="s">
        <v>99</v>
      </c>
      <c r="D6" t="s">
        <v>100</v>
      </c>
      <c r="E6" t="s">
        <v>34</v>
      </c>
      <c r="F6" t="s">
        <v>24</v>
      </c>
      <c r="G6" t="s">
        <v>25</v>
      </c>
      <c r="H6">
        <v>9</v>
      </c>
      <c r="I6">
        <v>0.12</v>
      </c>
      <c r="J6">
        <v>0.191</v>
      </c>
      <c r="K6">
        <v>6.22</v>
      </c>
      <c r="L6">
        <v>39.972992151308901</v>
      </c>
      <c r="M6">
        <v>-83.014464704494699</v>
      </c>
      <c r="N6">
        <v>40.003050498969699</v>
      </c>
      <c r="O6">
        <v>-82.920492427795494</v>
      </c>
      <c r="P6" s="9">
        <f>DATE(LEFT(C6,4),MID(C6,6,2),MID(C6,9,2))</f>
        <v>44596</v>
      </c>
      <c r="Q6" s="10">
        <f>TIME(MID(C6,12,2),0,0)-TIME(5,0,0)</f>
        <v>0.29166666666666663</v>
      </c>
      <c r="R6" s="10" t="str">
        <f>MID(C6,15,2)</f>
        <v>49</v>
      </c>
      <c r="S6" s="9">
        <f>DATE(LEFT(D6,4),MID(D6,6,2),MID(D6,9,2))</f>
        <v>44596</v>
      </c>
      <c r="T6" s="10">
        <f>TIME(MID(D6,12,2),0,0)-TIME(5,0,0)</f>
        <v>0.29166666666666663</v>
      </c>
      <c r="U6" s="10" t="str">
        <f>MID(D6,15,2)</f>
        <v>58</v>
      </c>
      <c r="V6">
        <f>H6*K6</f>
        <v>55.98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9B3C-6677-473B-B008-77D47392CD32}">
  <dimension ref="A1:V3"/>
  <sheetViews>
    <sheetView workbookViewId="0">
      <selection activeCell="D13" sqref="D1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2</v>
      </c>
      <c r="B2" s="6" t="s">
        <v>101</v>
      </c>
      <c r="C2" s="6" t="s">
        <v>102</v>
      </c>
      <c r="D2" s="6" t="s">
        <v>103</v>
      </c>
      <c r="E2" s="6" t="s">
        <v>34</v>
      </c>
      <c r="F2" s="6" t="s">
        <v>30</v>
      </c>
      <c r="G2" s="6" t="s">
        <v>25</v>
      </c>
      <c r="H2" s="6">
        <v>9</v>
      </c>
      <c r="I2" s="6">
        <v>0</v>
      </c>
      <c r="J2" s="6">
        <v>0.50800000000000001</v>
      </c>
      <c r="K2" s="6">
        <v>2.46</v>
      </c>
      <c r="L2" s="6">
        <v>39.974229999999999</v>
      </c>
      <c r="M2" s="6">
        <v>-83.002889999999994</v>
      </c>
      <c r="N2" s="6">
        <v>39.979987443653499</v>
      </c>
      <c r="O2" s="6">
        <v>-82.963776692258904</v>
      </c>
      <c r="P2" s="7">
        <f>DATE(LEFT(C2,4),MID(C2,6,2),MID(C2,9,2))</f>
        <v>44596</v>
      </c>
      <c r="Q2" s="8">
        <f>TIME(MID(C2,12,2),0,0)-TIME(5,0,0)</f>
        <v>0.33333333333333326</v>
      </c>
      <c r="R2" s="8" t="str">
        <f>MID(C2,15,2)</f>
        <v>04</v>
      </c>
      <c r="S2" s="7">
        <f>DATE(LEFT(D2,4),MID(D2,6,2),MID(D2,9,2))</f>
        <v>44596</v>
      </c>
      <c r="T2" s="8">
        <f>TIME(MID(D2,12,2),0,0)-TIME(5,0,0)</f>
        <v>0.33333333333333326</v>
      </c>
      <c r="U2" s="8" t="str">
        <f>MID(D2,15,2)</f>
        <v>13</v>
      </c>
      <c r="V2" s="6">
        <f>H2*K2</f>
        <v>22.14</v>
      </c>
    </row>
    <row r="3" spans="1:22" x14ac:dyDescent="0.3">
      <c r="A3">
        <v>3</v>
      </c>
      <c r="B3" t="s">
        <v>104</v>
      </c>
      <c r="C3" t="s">
        <v>105</v>
      </c>
      <c r="D3" t="s">
        <v>106</v>
      </c>
      <c r="E3" t="s">
        <v>30</v>
      </c>
      <c r="F3" t="s">
        <v>24</v>
      </c>
      <c r="G3" t="s">
        <v>25</v>
      </c>
      <c r="H3">
        <v>2</v>
      </c>
      <c r="I3">
        <v>0.48199999999999998</v>
      </c>
      <c r="J3">
        <v>0.314</v>
      </c>
      <c r="K3">
        <v>2.66</v>
      </c>
      <c r="L3">
        <v>39.980660127798103</v>
      </c>
      <c r="M3">
        <v>-82.952488470045395</v>
      </c>
      <c r="N3">
        <v>40.003817142514201</v>
      </c>
      <c r="O3">
        <v>-82.919100096777001</v>
      </c>
      <c r="P3" s="9">
        <f>DATE(LEFT(C3,4),MID(C3,6,2),MID(C3,9,2))</f>
        <v>44596</v>
      </c>
      <c r="Q3" s="10">
        <f>TIME(MID(C3,12,2),0,0)-TIME(5,0,0)</f>
        <v>0.33333333333333326</v>
      </c>
      <c r="R3" s="10" t="str">
        <f>MID(C3,15,2)</f>
        <v>09</v>
      </c>
      <c r="S3" s="9">
        <f>DATE(LEFT(D3,4),MID(D3,6,2),MID(D3,9,2))</f>
        <v>44596</v>
      </c>
      <c r="T3" s="10">
        <f>TIME(MID(D3,12,2),0,0)-TIME(5,0,0)</f>
        <v>0.33333333333333326</v>
      </c>
      <c r="U3" s="10" t="str">
        <f>MID(D3,15,2)</f>
        <v>11</v>
      </c>
      <c r="V3">
        <f>H3*K3</f>
        <v>5.32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Marik</dc:creator>
  <cp:lastModifiedBy>Stephanie Marik</cp:lastModifiedBy>
  <dcterms:created xsi:type="dcterms:W3CDTF">2022-06-29T17:56:58Z</dcterms:created>
  <dcterms:modified xsi:type="dcterms:W3CDTF">2022-06-29T18:06:27Z</dcterms:modified>
</cp:coreProperties>
</file>