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A8C01BAA-56CA-419F-ADC1-CBC47629E7A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3" sheetId="3" r:id="rId2"/>
  </sheets>
  <definedNames>
    <definedName name="solver_adj" localSheetId="0" hidden="1">Sheet1!$G$3:$G$38</definedName>
    <definedName name="solver_adj" localSheetId="1" hidden="1">Sheet3!$L$13:$L$72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tr" localSheetId="0" hidden="1">2147483647</definedName>
    <definedName name="solver_itr" localSheetId="1" hidden="1">2147483647</definedName>
    <definedName name="solver_lhs1" localSheetId="0" hidden="1">Sheet1!$E$39</definedName>
    <definedName name="solver_lhs1" localSheetId="1" hidden="1">Sheet3!$G$52</definedName>
    <definedName name="solver_lhs2" localSheetId="0" hidden="1">Sheet1!$G$3:$G$38</definedName>
    <definedName name="solver_lhs2" localSheetId="1" hidden="1">Sheet3!$G$52</definedName>
    <definedName name="solver_lhs3" localSheetId="0" hidden="1">Sheet1!$G$3:$G$38</definedName>
    <definedName name="solver_lhs3" localSheetId="1" hidden="1">Sheet3!$G$52</definedName>
    <definedName name="solver_lhs4" localSheetId="0" hidden="1">Sheet1!$K$3</definedName>
    <definedName name="solver_lhs4" localSheetId="1" hidden="1">Sheet3!$M$12</definedName>
    <definedName name="solver_lin" localSheetId="0" hidden="1">2</definedName>
    <definedName name="solver_lva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pt" localSheetId="0" hidden="1">Sheet1!$H$39</definedName>
    <definedName name="solver_opt" localSheetId="1" hidden="1">Sheet3!$M$72</definedName>
    <definedName name="solver_piv" localSheetId="0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l1" localSheetId="0" hidden="1">3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el3" localSheetId="0" hidden="1">4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o" localSheetId="0" hidden="1">2</definedName>
    <definedName name="solver_rep" localSheetId="0" hidden="1">2</definedName>
    <definedName name="solver_rhs1" localSheetId="0" hidden="1">4</definedName>
    <definedName name="solver_rhs1" localSheetId="1" hidden="1">0.5*Sheet3!$G$53</definedName>
    <definedName name="solver_rhs2" localSheetId="0" hidden="1">1</definedName>
    <definedName name="solver_rhs2" localSheetId="1" hidden="1">0.5*Sheet3!$G$53</definedName>
    <definedName name="solver_rhs3" localSheetId="0" hidden="1">"integer"</definedName>
    <definedName name="solver_rhs3" localSheetId="1" hidden="1">0.5*Sheet3!$G$53</definedName>
    <definedName name="solver_rhs4" localSheetId="0" hidden="1">8500</definedName>
    <definedName name="solver_rhs4" localSheetId="1" hidden="1">Sheet3!$C$2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C15" i="3"/>
  <c r="K13" i="3"/>
  <c r="C11" i="3"/>
  <c r="K3" i="1"/>
  <c r="H3" i="1"/>
  <c r="H5" i="1"/>
  <c r="C14" i="3"/>
  <c r="J13" i="3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E39" i="1"/>
  <c r="M7" i="3"/>
  <c r="C7" i="3"/>
  <c r="F3" i="3"/>
  <c r="H6" i="3"/>
  <c r="G6" i="3"/>
  <c r="F2" i="3"/>
  <c r="J8" i="1"/>
  <c r="B39" i="1"/>
  <c r="F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J14" i="3" l="1"/>
  <c r="M14" i="3" l="1"/>
  <c r="J15" i="3" s="1"/>
  <c r="K14" i="3"/>
  <c r="K15" i="3" l="1"/>
  <c r="M15" i="3"/>
  <c r="J16" i="3" s="1"/>
  <c r="K16" i="3" l="1"/>
  <c r="M16" i="3"/>
  <c r="J17" i="3" s="1"/>
  <c r="M17" i="3" l="1"/>
  <c r="J18" i="3" s="1"/>
  <c r="K17" i="3"/>
  <c r="K18" i="3" l="1"/>
  <c r="M18" i="3"/>
  <c r="J19" i="3" s="1"/>
  <c r="K19" i="3" s="1"/>
  <c r="M19" i="3" l="1"/>
  <c r="J20" i="3" s="1"/>
  <c r="M20" i="3" s="1"/>
  <c r="J21" i="3" s="1"/>
  <c r="K20" i="3" l="1"/>
  <c r="M21" i="3"/>
  <c r="J22" i="3" s="1"/>
  <c r="K21" i="3"/>
  <c r="K22" i="3" l="1"/>
  <c r="M22" i="3"/>
  <c r="J23" i="3" s="1"/>
  <c r="M23" i="3" l="1"/>
  <c r="J24" i="3" s="1"/>
  <c r="K23" i="3"/>
  <c r="K24" i="3" l="1"/>
  <c r="M24" i="3"/>
  <c r="J25" i="3" s="1"/>
  <c r="M25" i="3" l="1"/>
  <c r="J26" i="3" s="1"/>
  <c r="K25" i="3"/>
  <c r="K26" i="3" l="1"/>
  <c r="M26" i="3"/>
  <c r="J27" i="3" s="1"/>
  <c r="M27" i="3" l="1"/>
  <c r="J28" i="3" s="1"/>
  <c r="K27" i="3"/>
  <c r="K28" i="3" l="1"/>
  <c r="M28" i="3"/>
  <c r="J29" i="3" s="1"/>
  <c r="M29" i="3" l="1"/>
  <c r="J30" i="3" s="1"/>
  <c r="K29" i="3"/>
  <c r="K30" i="3" l="1"/>
  <c r="M30" i="3"/>
  <c r="J31" i="3" s="1"/>
  <c r="M31" i="3" l="1"/>
  <c r="J32" i="3" s="1"/>
  <c r="K31" i="3"/>
  <c r="K32" i="3" l="1"/>
  <c r="M32" i="3"/>
  <c r="J33" i="3" s="1"/>
  <c r="M33" i="3" l="1"/>
  <c r="J34" i="3" s="1"/>
  <c r="K33" i="3"/>
  <c r="K34" i="3" l="1"/>
  <c r="M34" i="3"/>
  <c r="J35" i="3" s="1"/>
  <c r="M35" i="3" l="1"/>
  <c r="J36" i="3" s="1"/>
  <c r="K35" i="3"/>
  <c r="K36" i="3" l="1"/>
  <c r="M36" i="3"/>
  <c r="J37" i="3" s="1"/>
  <c r="M37" i="3" l="1"/>
  <c r="J38" i="3" s="1"/>
  <c r="K37" i="3"/>
  <c r="K38" i="3" l="1"/>
  <c r="M38" i="3"/>
  <c r="J39" i="3" s="1"/>
  <c r="M39" i="3" l="1"/>
  <c r="J40" i="3" s="1"/>
  <c r="K39" i="3"/>
  <c r="K40" i="3" l="1"/>
  <c r="M40" i="3"/>
  <c r="J41" i="3" s="1"/>
  <c r="M41" i="3" l="1"/>
  <c r="J42" i="3" s="1"/>
  <c r="K41" i="3"/>
  <c r="K42" i="3" l="1"/>
  <c r="G52" i="3"/>
  <c r="M42" i="3" l="1"/>
  <c r="J43" i="3" s="1"/>
  <c r="M43" i="3" l="1"/>
  <c r="J44" i="3" s="1"/>
  <c r="K43" i="3"/>
  <c r="K44" i="3" l="1"/>
  <c r="M44" i="3"/>
  <c r="J45" i="3" s="1"/>
  <c r="M45" i="3" l="1"/>
  <c r="J46" i="3" s="1"/>
  <c r="K45" i="3"/>
  <c r="K46" i="3" l="1"/>
  <c r="M46" i="3"/>
  <c r="J47" i="3" s="1"/>
  <c r="M47" i="3" l="1"/>
  <c r="J48" i="3" s="1"/>
  <c r="K47" i="3"/>
  <c r="K48" i="3" l="1"/>
  <c r="M48" i="3"/>
  <c r="J49" i="3" s="1"/>
  <c r="M49" i="3" l="1"/>
  <c r="J50" i="3" s="1"/>
  <c r="K49" i="3"/>
  <c r="K50" i="3" l="1"/>
  <c r="M50" i="3"/>
  <c r="J51" i="3" s="1"/>
  <c r="M51" i="3" l="1"/>
  <c r="J52" i="3" s="1"/>
  <c r="K51" i="3"/>
  <c r="K52" i="3" l="1"/>
  <c r="M52" i="3"/>
  <c r="J53" i="3" s="1"/>
  <c r="M53" i="3" l="1"/>
  <c r="J54" i="3" s="1"/>
  <c r="K53" i="3"/>
  <c r="K54" i="3" l="1"/>
  <c r="M54" i="3"/>
  <c r="J55" i="3" s="1"/>
  <c r="M55" i="3" l="1"/>
  <c r="J56" i="3" s="1"/>
  <c r="K55" i="3"/>
  <c r="K56" i="3" l="1"/>
  <c r="M56" i="3"/>
  <c r="J57" i="3" s="1"/>
  <c r="M57" i="3" l="1"/>
  <c r="J58" i="3" s="1"/>
  <c r="K57" i="3"/>
  <c r="M58" i="3" l="1"/>
  <c r="J59" i="3" s="1"/>
  <c r="K58" i="3"/>
  <c r="M59" i="3" l="1"/>
  <c r="J60" i="3" s="1"/>
  <c r="K59" i="3"/>
  <c r="K60" i="3" l="1"/>
  <c r="M60" i="3"/>
  <c r="J61" i="3" s="1"/>
  <c r="M61" i="3" l="1"/>
  <c r="J62" i="3" s="1"/>
  <c r="K61" i="3"/>
  <c r="K62" i="3" l="1"/>
  <c r="M62" i="3"/>
  <c r="J63" i="3" s="1"/>
  <c r="M63" i="3" l="1"/>
  <c r="J64" i="3" s="1"/>
  <c r="K63" i="3"/>
  <c r="K64" i="3" l="1"/>
  <c r="M64" i="3"/>
  <c r="J65" i="3" s="1"/>
  <c r="M65" i="3" l="1"/>
  <c r="J66" i="3" s="1"/>
  <c r="K65" i="3"/>
  <c r="K66" i="3" l="1"/>
  <c r="M66" i="3"/>
  <c r="J67" i="3" s="1"/>
  <c r="M67" i="3" l="1"/>
  <c r="J68" i="3" s="1"/>
  <c r="K67" i="3"/>
  <c r="K68" i="3" l="1"/>
  <c r="M68" i="3"/>
  <c r="J69" i="3" s="1"/>
  <c r="M69" i="3" l="1"/>
  <c r="J70" i="3" s="1"/>
  <c r="K69" i="3"/>
  <c r="K70" i="3" l="1"/>
  <c r="M70" i="3"/>
  <c r="J71" i="3" s="1"/>
  <c r="M71" i="3" l="1"/>
  <c r="J72" i="3" s="1"/>
  <c r="K71" i="3"/>
  <c r="K72" i="3" l="1"/>
  <c r="G53" i="3"/>
  <c r="H52" i="3" s="1"/>
  <c r="M72" i="3" l="1"/>
  <c r="G39" i="1"/>
  <c r="H39" i="1"/>
</calcChain>
</file>

<file path=xl/sharedStrings.xml><?xml version="1.0" encoding="utf-8"?>
<sst xmlns="http://schemas.openxmlformats.org/spreadsheetml/2006/main" count="34" uniqueCount="30">
  <si>
    <t>Book</t>
  </si>
  <si>
    <t>Pages</t>
  </si>
  <si>
    <t>Revenue</t>
  </si>
  <si>
    <t>Cost</t>
  </si>
  <si>
    <t>Developer book</t>
  </si>
  <si>
    <t>thousands</t>
  </si>
  <si>
    <t>profit</t>
  </si>
  <si>
    <t>max pages</t>
  </si>
  <si>
    <t>&gt;=4</t>
  </si>
  <si>
    <t>developer book</t>
  </si>
  <si>
    <t>borrow</t>
  </si>
  <si>
    <t>payments</t>
  </si>
  <si>
    <t>i p.a</t>
  </si>
  <si>
    <t>month 1-30</t>
  </si>
  <si>
    <t>month 31-60</t>
  </si>
  <si>
    <t>I p.m</t>
  </si>
  <si>
    <t>annuity</t>
  </si>
  <si>
    <t>pages</t>
  </si>
  <si>
    <t>x</t>
  </si>
  <si>
    <t>half</t>
  </si>
  <si>
    <t>months</t>
  </si>
  <si>
    <t>loan amortization</t>
  </si>
  <si>
    <t>decision to print</t>
  </si>
  <si>
    <t>beginning balance</t>
  </si>
  <si>
    <t>interest</t>
  </si>
  <si>
    <t>principal repayment</t>
  </si>
  <si>
    <t>ending balance</t>
  </si>
  <si>
    <t>monthly payments</t>
  </si>
  <si>
    <t>interest payments</t>
  </si>
  <si>
    <t>month1-30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</si>
</sst>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Ksh&quot;#,##0.00;[Red]\-&quot;Ksh&quot;#,##0.00"/>
    <numFmt numFmtId="164" formatCode="0.000%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8" fontId="0" fillId="0" borderId="0" xfId="0" applyNumberFormat="1"/>
    <xf numFmtId="1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J6" sqref="J6"/>
    </sheetView>
  </sheetViews>
  <sheetFormatPr defaultRowHeight="12.75" x14ac:dyDescent="0.2"/>
  <cols>
    <col min="4" max="4" width="10.5703125" bestFit="1" customWidth="1"/>
    <col min="5" max="5" width="14.5703125" customWidth="1"/>
    <col min="7" max="7" width="13.85546875" customWidth="1"/>
    <col min="9" max="9" width="13.42578125" customWidth="1"/>
  </cols>
  <sheetData>
    <row r="1" spans="1:11" x14ac:dyDescent="0.2">
      <c r="D1" t="s">
        <v>5</v>
      </c>
    </row>
    <row r="2" spans="1:11" x14ac:dyDescent="0.2">
      <c r="A2" t="s">
        <v>0</v>
      </c>
      <c r="B2" t="s">
        <v>1</v>
      </c>
      <c r="C2" t="s">
        <v>3</v>
      </c>
      <c r="D2" t="s">
        <v>2</v>
      </c>
      <c r="E2" t="s">
        <v>4</v>
      </c>
      <c r="F2" s="2" t="s">
        <v>6</v>
      </c>
      <c r="G2" s="2" t="s">
        <v>22</v>
      </c>
      <c r="H2" s="2" t="s">
        <v>6</v>
      </c>
      <c r="K2" t="s">
        <v>17</v>
      </c>
    </row>
    <row r="3" spans="1:11" x14ac:dyDescent="0.2">
      <c r="A3">
        <v>1</v>
      </c>
      <c r="B3">
        <v>911</v>
      </c>
      <c r="C3">
        <v>177.98</v>
      </c>
      <c r="D3" s="1">
        <v>29.149962270954344</v>
      </c>
      <c r="E3">
        <v>1</v>
      </c>
      <c r="F3" s="1">
        <f>D3-C3</f>
        <v>-148.83003772904564</v>
      </c>
      <c r="G3">
        <v>0</v>
      </c>
      <c r="H3">
        <f>G3*F3</f>
        <v>0</v>
      </c>
      <c r="K3">
        <f>SUMPRODUCT(G3:G38,B3:B38)</f>
        <v>8262</v>
      </c>
    </row>
    <row r="4" spans="1:11" x14ac:dyDescent="0.2">
      <c r="A4">
        <v>2</v>
      </c>
      <c r="B4">
        <v>266</v>
      </c>
      <c r="C4">
        <v>47.88</v>
      </c>
      <c r="D4" s="1">
        <v>99.518690541556154</v>
      </c>
      <c r="E4">
        <v>1</v>
      </c>
      <c r="F4" s="1">
        <f t="shared" ref="F4:F38" si="0">D4-C4</f>
        <v>51.638690541556151</v>
      </c>
      <c r="G4">
        <v>1</v>
      </c>
      <c r="H4">
        <f t="shared" ref="H4:H38" si="1">G4*F4</f>
        <v>51.638690541556151</v>
      </c>
    </row>
    <row r="5" spans="1:11" x14ac:dyDescent="0.2">
      <c r="A5">
        <v>3</v>
      </c>
      <c r="B5">
        <v>418</v>
      </c>
      <c r="C5">
        <v>83.24</v>
      </c>
      <c r="D5" s="1">
        <v>94.192508622988584</v>
      </c>
      <c r="E5">
        <v>1</v>
      </c>
      <c r="F5" s="1">
        <f t="shared" si="0"/>
        <v>10.952508622988589</v>
      </c>
      <c r="G5">
        <v>0</v>
      </c>
      <c r="H5">
        <f t="shared" si="1"/>
        <v>0</v>
      </c>
    </row>
    <row r="6" spans="1:11" x14ac:dyDescent="0.2">
      <c r="A6">
        <v>4</v>
      </c>
      <c r="B6">
        <v>535</v>
      </c>
      <c r="C6">
        <v>104.3</v>
      </c>
      <c r="D6" s="1">
        <v>85.759886370843759</v>
      </c>
      <c r="E6">
        <v>1</v>
      </c>
      <c r="F6" s="1">
        <f t="shared" si="0"/>
        <v>-18.540113629156238</v>
      </c>
      <c r="G6">
        <v>0</v>
      </c>
      <c r="H6">
        <f t="shared" si="1"/>
        <v>0</v>
      </c>
      <c r="I6" t="s">
        <v>7</v>
      </c>
      <c r="J6">
        <v>8500</v>
      </c>
    </row>
    <row r="7" spans="1:11" x14ac:dyDescent="0.2">
      <c r="A7">
        <v>5</v>
      </c>
      <c r="B7">
        <v>359</v>
      </c>
      <c r="C7">
        <v>78.62</v>
      </c>
      <c r="D7" s="1">
        <v>68.976748056488276</v>
      </c>
      <c r="E7">
        <v>1</v>
      </c>
      <c r="F7" s="1">
        <f t="shared" si="0"/>
        <v>-9.6432519435117285</v>
      </c>
      <c r="G7">
        <v>0</v>
      </c>
      <c r="H7">
        <f t="shared" si="1"/>
        <v>0</v>
      </c>
      <c r="I7" t="s">
        <v>9</v>
      </c>
      <c r="J7" t="s">
        <v>8</v>
      </c>
    </row>
    <row r="8" spans="1:11" x14ac:dyDescent="0.2">
      <c r="A8">
        <v>6</v>
      </c>
      <c r="B8">
        <v>391</v>
      </c>
      <c r="C8">
        <v>76.38</v>
      </c>
      <c r="D8" s="1">
        <v>41.775362771393532</v>
      </c>
      <c r="E8">
        <v>1</v>
      </c>
      <c r="F8" s="1">
        <f t="shared" si="0"/>
        <v>-34.604637228606464</v>
      </c>
      <c r="G8">
        <v>0</v>
      </c>
      <c r="H8">
        <f t="shared" si="1"/>
        <v>0</v>
      </c>
      <c r="I8" t="s">
        <v>6</v>
      </c>
      <c r="J8" s="1">
        <f>SUM(F3:F39)</f>
        <v>1773.2013960481772</v>
      </c>
    </row>
    <row r="9" spans="1:11" x14ac:dyDescent="0.2">
      <c r="A9">
        <v>7</v>
      </c>
      <c r="B9">
        <v>212</v>
      </c>
      <c r="C9">
        <v>56.16</v>
      </c>
      <c r="D9" s="1">
        <v>96.970477855873852</v>
      </c>
      <c r="E9">
        <v>1</v>
      </c>
      <c r="F9" s="1">
        <f t="shared" si="0"/>
        <v>40.810477855873856</v>
      </c>
      <c r="G9">
        <v>1</v>
      </c>
      <c r="H9">
        <f t="shared" si="1"/>
        <v>40.810477855873856</v>
      </c>
    </row>
    <row r="10" spans="1:11" x14ac:dyDescent="0.2">
      <c r="A10">
        <v>8</v>
      </c>
      <c r="B10">
        <v>259</v>
      </c>
      <c r="C10">
        <v>50.62</v>
      </c>
      <c r="D10" s="1">
        <v>68.195722537070395</v>
      </c>
      <c r="E10">
        <v>1</v>
      </c>
      <c r="F10" s="1">
        <f t="shared" si="0"/>
        <v>17.575722537070398</v>
      </c>
      <c r="G10">
        <v>1</v>
      </c>
      <c r="H10">
        <f t="shared" si="1"/>
        <v>17.575722537070398</v>
      </c>
    </row>
    <row r="11" spans="1:11" x14ac:dyDescent="0.2">
      <c r="A11">
        <v>9</v>
      </c>
      <c r="B11">
        <v>678</v>
      </c>
      <c r="C11">
        <v>130.04</v>
      </c>
      <c r="D11" s="1">
        <v>71.323736568421211</v>
      </c>
      <c r="E11">
        <v>1</v>
      </c>
      <c r="F11" s="1">
        <f t="shared" si="0"/>
        <v>-58.716263431578781</v>
      </c>
      <c r="G11">
        <v>0</v>
      </c>
      <c r="H11">
        <f t="shared" si="1"/>
        <v>0</v>
      </c>
    </row>
    <row r="12" spans="1:11" x14ac:dyDescent="0.2">
      <c r="A12">
        <v>10</v>
      </c>
      <c r="B12">
        <v>723</v>
      </c>
      <c r="C12">
        <v>142.13999999999999</v>
      </c>
      <c r="D12" s="1">
        <v>91.54953846474605</v>
      </c>
      <c r="E12">
        <v>1</v>
      </c>
      <c r="F12" s="1">
        <f t="shared" si="0"/>
        <v>-50.590461535253937</v>
      </c>
      <c r="G12">
        <v>0</v>
      </c>
      <c r="H12">
        <f t="shared" si="1"/>
        <v>0</v>
      </c>
    </row>
    <row r="13" spans="1:11" x14ac:dyDescent="0.2">
      <c r="A13">
        <v>11</v>
      </c>
      <c r="B13">
        <v>395</v>
      </c>
      <c r="C13">
        <v>40.549999999999997</v>
      </c>
      <c r="D13" s="1">
        <v>60.82443457703728</v>
      </c>
      <c r="E13">
        <v>0</v>
      </c>
      <c r="F13" s="1">
        <f t="shared" si="0"/>
        <v>20.274434577037283</v>
      </c>
      <c r="G13">
        <v>0</v>
      </c>
      <c r="H13">
        <f t="shared" si="1"/>
        <v>0</v>
      </c>
    </row>
    <row r="14" spans="1:11" x14ac:dyDescent="0.2">
      <c r="A14">
        <v>12</v>
      </c>
      <c r="B14">
        <v>527</v>
      </c>
      <c r="C14">
        <v>53.43</v>
      </c>
      <c r="D14" s="1">
        <v>186.348857036038</v>
      </c>
      <c r="E14">
        <v>0</v>
      </c>
      <c r="F14" s="1">
        <f t="shared" si="0"/>
        <v>132.91885703603799</v>
      </c>
      <c r="G14">
        <v>1</v>
      </c>
      <c r="H14">
        <f t="shared" si="1"/>
        <v>132.91885703603799</v>
      </c>
    </row>
    <row r="15" spans="1:11" x14ac:dyDescent="0.2">
      <c r="A15">
        <v>13</v>
      </c>
      <c r="B15">
        <v>857</v>
      </c>
      <c r="C15">
        <v>81.13</v>
      </c>
      <c r="D15" s="1">
        <v>174.39035092926662</v>
      </c>
      <c r="E15">
        <v>0</v>
      </c>
      <c r="F15" s="1">
        <f t="shared" si="0"/>
        <v>93.260350929266622</v>
      </c>
      <c r="G15">
        <v>1</v>
      </c>
      <c r="H15">
        <f t="shared" si="1"/>
        <v>93.260350929266622</v>
      </c>
    </row>
    <row r="16" spans="1:11" x14ac:dyDescent="0.2">
      <c r="A16">
        <v>14</v>
      </c>
      <c r="B16">
        <v>789</v>
      </c>
      <c r="C16">
        <v>80.010000000000005</v>
      </c>
      <c r="D16" s="1">
        <v>129.90187632751713</v>
      </c>
      <c r="E16">
        <v>0</v>
      </c>
      <c r="F16" s="1">
        <f t="shared" si="0"/>
        <v>49.891876327517124</v>
      </c>
      <c r="G16">
        <v>0</v>
      </c>
      <c r="H16">
        <f t="shared" si="1"/>
        <v>0</v>
      </c>
    </row>
    <row r="17" spans="1:8" x14ac:dyDescent="0.2">
      <c r="A17">
        <v>15</v>
      </c>
      <c r="B17">
        <v>647</v>
      </c>
      <c r="C17">
        <v>66.23</v>
      </c>
      <c r="D17" s="1">
        <v>8.5928125457291671</v>
      </c>
      <c r="E17">
        <v>0</v>
      </c>
      <c r="F17" s="1">
        <f t="shared" si="0"/>
        <v>-57.637187454270837</v>
      </c>
      <c r="G17">
        <v>0</v>
      </c>
      <c r="H17">
        <f t="shared" si="1"/>
        <v>0</v>
      </c>
    </row>
    <row r="18" spans="1:8" x14ac:dyDescent="0.2">
      <c r="A18">
        <v>16</v>
      </c>
      <c r="B18">
        <v>210</v>
      </c>
      <c r="C18">
        <v>18.899999999999999</v>
      </c>
      <c r="D18" s="1">
        <v>32.277411606149933</v>
      </c>
      <c r="E18">
        <v>0</v>
      </c>
      <c r="F18" s="1">
        <f t="shared" si="0"/>
        <v>13.377411606149934</v>
      </c>
      <c r="G18">
        <v>1</v>
      </c>
      <c r="H18">
        <f t="shared" si="1"/>
        <v>13.377411606149934</v>
      </c>
    </row>
    <row r="19" spans="1:8" x14ac:dyDescent="0.2">
      <c r="A19">
        <v>17</v>
      </c>
      <c r="B19">
        <v>769</v>
      </c>
      <c r="C19">
        <v>71.209999999999994</v>
      </c>
      <c r="D19" s="1">
        <v>38.724783998467906</v>
      </c>
      <c r="E19">
        <v>0</v>
      </c>
      <c r="F19" s="1">
        <f t="shared" si="0"/>
        <v>-32.485216001532088</v>
      </c>
      <c r="G19">
        <v>0</v>
      </c>
      <c r="H19">
        <f t="shared" si="1"/>
        <v>0</v>
      </c>
    </row>
    <row r="20" spans="1:8" x14ac:dyDescent="0.2">
      <c r="A20">
        <v>18</v>
      </c>
      <c r="B20">
        <v>804</v>
      </c>
      <c r="C20">
        <v>73.36</v>
      </c>
      <c r="D20" s="1">
        <v>158.36904895328826</v>
      </c>
      <c r="E20">
        <v>0</v>
      </c>
      <c r="F20" s="1">
        <f t="shared" si="0"/>
        <v>85.009048953288257</v>
      </c>
      <c r="G20">
        <v>1</v>
      </c>
      <c r="H20">
        <f t="shared" si="1"/>
        <v>85.009048953288257</v>
      </c>
    </row>
    <row r="21" spans="1:8" x14ac:dyDescent="0.2">
      <c r="A21">
        <v>19</v>
      </c>
      <c r="B21">
        <v>583</v>
      </c>
      <c r="C21">
        <v>61.47</v>
      </c>
      <c r="D21" s="1">
        <v>184.69517024389825</v>
      </c>
      <c r="E21">
        <v>0</v>
      </c>
      <c r="F21" s="1">
        <f t="shared" si="0"/>
        <v>123.22517024389825</v>
      </c>
      <c r="G21">
        <v>1</v>
      </c>
      <c r="H21">
        <f t="shared" si="1"/>
        <v>123.22517024389825</v>
      </c>
    </row>
    <row r="22" spans="1:8" x14ac:dyDescent="0.2">
      <c r="A22">
        <v>20</v>
      </c>
      <c r="B22">
        <v>897</v>
      </c>
      <c r="C22">
        <v>80.73</v>
      </c>
      <c r="D22" s="1">
        <v>133.5323653245398</v>
      </c>
      <c r="E22">
        <v>0</v>
      </c>
      <c r="F22" s="1">
        <f t="shared" si="0"/>
        <v>52.802365324539792</v>
      </c>
      <c r="G22">
        <v>0</v>
      </c>
      <c r="H22">
        <f t="shared" si="1"/>
        <v>0</v>
      </c>
    </row>
    <row r="23" spans="1:8" x14ac:dyDescent="0.2">
      <c r="A23">
        <v>21</v>
      </c>
      <c r="B23">
        <v>789</v>
      </c>
      <c r="C23">
        <v>72.010000000000005</v>
      </c>
      <c r="D23" s="1">
        <v>63.625252305409674</v>
      </c>
      <c r="E23">
        <v>0</v>
      </c>
      <c r="F23" s="1">
        <f t="shared" si="0"/>
        <v>-8.384747694590331</v>
      </c>
      <c r="G23">
        <v>0</v>
      </c>
      <c r="H23">
        <f t="shared" si="1"/>
        <v>0</v>
      </c>
    </row>
    <row r="24" spans="1:8" x14ac:dyDescent="0.2">
      <c r="A24">
        <v>22</v>
      </c>
      <c r="B24">
        <v>293</v>
      </c>
      <c r="C24">
        <v>27.37</v>
      </c>
      <c r="D24" s="1">
        <v>105.86829142840971</v>
      </c>
      <c r="E24">
        <v>0</v>
      </c>
      <c r="F24" s="1">
        <f t="shared" si="0"/>
        <v>78.498291428409701</v>
      </c>
      <c r="G24">
        <v>1</v>
      </c>
      <c r="H24">
        <f t="shared" si="1"/>
        <v>78.498291428409701</v>
      </c>
    </row>
    <row r="25" spans="1:8" x14ac:dyDescent="0.2">
      <c r="A25">
        <v>23</v>
      </c>
      <c r="B25">
        <v>455</v>
      </c>
      <c r="C25">
        <v>45.95</v>
      </c>
      <c r="D25" s="1">
        <v>174.75551841166225</v>
      </c>
      <c r="E25">
        <v>0</v>
      </c>
      <c r="F25" s="1">
        <f t="shared" si="0"/>
        <v>128.80551841166226</v>
      </c>
      <c r="G25">
        <v>1</v>
      </c>
      <c r="H25">
        <f t="shared" si="1"/>
        <v>128.80551841166226</v>
      </c>
    </row>
    <row r="26" spans="1:8" x14ac:dyDescent="0.2">
      <c r="A26">
        <v>24</v>
      </c>
      <c r="B26">
        <v>262</v>
      </c>
      <c r="C26">
        <v>30.58</v>
      </c>
      <c r="D26" s="1">
        <v>116.21172093503986</v>
      </c>
      <c r="E26">
        <v>0</v>
      </c>
      <c r="F26" s="1">
        <f t="shared" si="0"/>
        <v>85.631720935039866</v>
      </c>
      <c r="G26">
        <v>1</v>
      </c>
      <c r="H26">
        <f t="shared" si="1"/>
        <v>85.631720935039866</v>
      </c>
    </row>
    <row r="27" spans="1:8" x14ac:dyDescent="0.2">
      <c r="A27">
        <v>25</v>
      </c>
      <c r="B27">
        <v>424</v>
      </c>
      <c r="C27">
        <v>41.16</v>
      </c>
      <c r="D27" s="1">
        <v>157.57670302650322</v>
      </c>
      <c r="E27">
        <v>0</v>
      </c>
      <c r="F27" s="1">
        <f t="shared" si="0"/>
        <v>116.41670302650323</v>
      </c>
      <c r="G27">
        <v>1</v>
      </c>
      <c r="H27">
        <f t="shared" si="1"/>
        <v>116.41670302650323</v>
      </c>
    </row>
    <row r="28" spans="1:8" x14ac:dyDescent="0.2">
      <c r="A28">
        <v>26</v>
      </c>
      <c r="B28">
        <v>798</v>
      </c>
      <c r="C28">
        <v>78.819999999999993</v>
      </c>
      <c r="D28" s="1">
        <v>3.0658232880998781</v>
      </c>
      <c r="E28">
        <v>0</v>
      </c>
      <c r="F28" s="1">
        <f t="shared" si="0"/>
        <v>-75.754176711900115</v>
      </c>
      <c r="G28">
        <v>0</v>
      </c>
      <c r="H28">
        <f t="shared" si="1"/>
        <v>0</v>
      </c>
    </row>
    <row r="29" spans="1:8" x14ac:dyDescent="0.2">
      <c r="A29">
        <v>27</v>
      </c>
      <c r="B29">
        <v>798</v>
      </c>
      <c r="C29">
        <v>80.819999999999993</v>
      </c>
      <c r="D29" s="1">
        <v>151.71591242890324</v>
      </c>
      <c r="E29">
        <v>0</v>
      </c>
      <c r="F29" s="1">
        <f t="shared" si="0"/>
        <v>70.895912428903245</v>
      </c>
      <c r="G29">
        <v>1</v>
      </c>
      <c r="H29">
        <f t="shared" si="1"/>
        <v>70.895912428903245</v>
      </c>
    </row>
    <row r="30" spans="1:8" x14ac:dyDescent="0.2">
      <c r="A30">
        <v>28</v>
      </c>
      <c r="B30">
        <v>168</v>
      </c>
      <c r="C30">
        <v>18.12</v>
      </c>
      <c r="D30" s="1">
        <v>44.241364258645</v>
      </c>
      <c r="E30">
        <v>0</v>
      </c>
      <c r="F30" s="1">
        <f t="shared" si="0"/>
        <v>26.121364258644999</v>
      </c>
      <c r="G30">
        <v>1</v>
      </c>
      <c r="H30">
        <f t="shared" si="1"/>
        <v>26.121364258644999</v>
      </c>
    </row>
    <row r="31" spans="1:8" x14ac:dyDescent="0.2">
      <c r="A31">
        <v>29</v>
      </c>
      <c r="B31">
        <v>417</v>
      </c>
      <c r="C31">
        <v>38.53</v>
      </c>
      <c r="D31" s="1">
        <v>136.70378415254061</v>
      </c>
      <c r="E31">
        <v>0</v>
      </c>
      <c r="F31" s="1">
        <f t="shared" si="0"/>
        <v>98.173784152540605</v>
      </c>
      <c r="G31">
        <v>1</v>
      </c>
      <c r="H31">
        <f t="shared" si="1"/>
        <v>98.173784152540605</v>
      </c>
    </row>
    <row r="32" spans="1:8" x14ac:dyDescent="0.2">
      <c r="A32">
        <v>30</v>
      </c>
      <c r="B32">
        <v>484</v>
      </c>
      <c r="C32">
        <v>46.56</v>
      </c>
      <c r="D32" s="1">
        <v>10.129562101314349</v>
      </c>
      <c r="E32">
        <v>0</v>
      </c>
      <c r="F32" s="1">
        <f t="shared" si="0"/>
        <v>-36.430437898685653</v>
      </c>
      <c r="G32">
        <v>0</v>
      </c>
      <c r="H32">
        <f t="shared" si="1"/>
        <v>0</v>
      </c>
    </row>
    <row r="33" spans="1:8" x14ac:dyDescent="0.2">
      <c r="A33">
        <v>31</v>
      </c>
      <c r="B33">
        <v>703</v>
      </c>
      <c r="C33">
        <v>70.27</v>
      </c>
      <c r="D33" s="1">
        <v>124.69479700822022</v>
      </c>
      <c r="E33">
        <v>0</v>
      </c>
      <c r="F33" s="1">
        <f t="shared" si="0"/>
        <v>54.424797008220224</v>
      </c>
      <c r="G33">
        <v>1</v>
      </c>
      <c r="H33">
        <f t="shared" si="1"/>
        <v>54.424797008220224</v>
      </c>
    </row>
    <row r="34" spans="1:8" x14ac:dyDescent="0.2">
      <c r="A34">
        <v>32</v>
      </c>
      <c r="B34">
        <v>796</v>
      </c>
      <c r="C34">
        <v>72.64</v>
      </c>
      <c r="D34" s="1">
        <v>69.866817730732038</v>
      </c>
      <c r="E34">
        <v>0</v>
      </c>
      <c r="F34" s="1">
        <f t="shared" si="0"/>
        <v>-2.7731822692679629</v>
      </c>
      <c r="G34">
        <v>0</v>
      </c>
      <c r="H34">
        <f t="shared" si="1"/>
        <v>0</v>
      </c>
    </row>
    <row r="35" spans="1:8" x14ac:dyDescent="0.2">
      <c r="A35">
        <v>33</v>
      </c>
      <c r="B35">
        <v>459</v>
      </c>
      <c r="C35">
        <v>48.31</v>
      </c>
      <c r="D35" s="1">
        <v>4.282333519412207</v>
      </c>
      <c r="E35">
        <v>0</v>
      </c>
      <c r="F35" s="1">
        <f t="shared" si="0"/>
        <v>-44.027666480587797</v>
      </c>
      <c r="G35">
        <v>0</v>
      </c>
      <c r="H35">
        <f t="shared" si="1"/>
        <v>0</v>
      </c>
    </row>
    <row r="36" spans="1:8" x14ac:dyDescent="0.2">
      <c r="A36">
        <v>34</v>
      </c>
      <c r="B36">
        <v>381</v>
      </c>
      <c r="C36">
        <v>36.29</v>
      </c>
      <c r="D36" s="1">
        <v>99.062894147284624</v>
      </c>
      <c r="E36">
        <v>0</v>
      </c>
      <c r="F36" s="1">
        <f t="shared" si="0"/>
        <v>62.772894147284624</v>
      </c>
      <c r="G36">
        <v>1</v>
      </c>
      <c r="H36">
        <f t="shared" si="1"/>
        <v>62.772894147284624</v>
      </c>
    </row>
    <row r="37" spans="1:8" x14ac:dyDescent="0.2">
      <c r="A37">
        <v>35</v>
      </c>
      <c r="B37">
        <v>643</v>
      </c>
      <c r="C37">
        <v>62.87</v>
      </c>
      <c r="D37" s="1">
        <v>138.94882048235385</v>
      </c>
      <c r="E37">
        <v>0</v>
      </c>
      <c r="F37" s="1">
        <f t="shared" si="0"/>
        <v>76.078820482353848</v>
      </c>
      <c r="G37">
        <v>1</v>
      </c>
      <c r="H37">
        <f t="shared" si="1"/>
        <v>76.078820482353848</v>
      </c>
    </row>
    <row r="38" spans="1:8" x14ac:dyDescent="0.2">
      <c r="A38">
        <v>36</v>
      </c>
      <c r="B38">
        <v>913</v>
      </c>
      <c r="C38">
        <v>83.17</v>
      </c>
      <c r="D38" s="1">
        <v>58.631357197289176</v>
      </c>
      <c r="E38">
        <v>0</v>
      </c>
      <c r="F38" s="1">
        <f t="shared" si="0"/>
        <v>-24.538642802710825</v>
      </c>
      <c r="G38">
        <v>0</v>
      </c>
      <c r="H38">
        <f t="shared" si="1"/>
        <v>0</v>
      </c>
    </row>
    <row r="39" spans="1:8" x14ac:dyDescent="0.2">
      <c r="B39">
        <f>SUM(B3:B38)</f>
        <v>20013</v>
      </c>
      <c r="E39">
        <f>SUM(E3:E38)</f>
        <v>10</v>
      </c>
      <c r="F39" s="1">
        <f>SUM(F3:F38)</f>
        <v>886.60069802408862</v>
      </c>
      <c r="G39">
        <f>SUM(G3:G38)</f>
        <v>18</v>
      </c>
      <c r="H39">
        <f>SUMPRODUCT(H3:H38,G3:G38)</f>
        <v>1355.6355359827039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CB41-5879-4E4E-92B5-F6622F1EAFDA}">
  <dimension ref="A2:M72"/>
  <sheetViews>
    <sheetView topLeftCell="B1" workbookViewId="0">
      <selection activeCell="J15" sqref="J15"/>
    </sheetView>
  </sheetViews>
  <sheetFormatPr defaultRowHeight="12.75" x14ac:dyDescent="0.2"/>
  <cols>
    <col min="2" max="2" width="17.28515625" customWidth="1"/>
    <col min="3" max="3" width="9.85546875" bestFit="1" customWidth="1"/>
    <col min="6" max="6" width="11.42578125" customWidth="1"/>
    <col min="7" max="7" width="11" bestFit="1" customWidth="1"/>
    <col min="10" max="10" width="15.140625" customWidth="1"/>
    <col min="12" max="12" width="16.7109375" customWidth="1"/>
    <col min="13" max="13" width="13" customWidth="1"/>
  </cols>
  <sheetData>
    <row r="2" spans="1:13" x14ac:dyDescent="0.2">
      <c r="B2" t="s">
        <v>10</v>
      </c>
      <c r="C2">
        <v>15000</v>
      </c>
      <c r="E2" t="s">
        <v>15</v>
      </c>
      <c r="F2" s="4">
        <f>C4/12</f>
        <v>8.3333333333333332E-3</v>
      </c>
    </row>
    <row r="3" spans="1:13" x14ac:dyDescent="0.2">
      <c r="B3" t="s">
        <v>11</v>
      </c>
      <c r="C3">
        <v>60</v>
      </c>
      <c r="E3" t="s">
        <v>16</v>
      </c>
      <c r="F3">
        <f>((1-(1.1)^-60)/0.00833)*5</f>
        <v>598.26874532924796</v>
      </c>
    </row>
    <row r="4" spans="1:13" x14ac:dyDescent="0.2">
      <c r="B4" t="s">
        <v>12</v>
      </c>
      <c r="C4" s="3">
        <v>0.1</v>
      </c>
    </row>
    <row r="5" spans="1:13" x14ac:dyDescent="0.2">
      <c r="A5">
        <v>0.5</v>
      </c>
      <c r="B5" t="s">
        <v>13</v>
      </c>
      <c r="C5">
        <v>8974.03117993872</v>
      </c>
      <c r="D5">
        <v>30</v>
      </c>
    </row>
    <row r="6" spans="1:13" x14ac:dyDescent="0.2">
      <c r="A6">
        <v>0.5</v>
      </c>
      <c r="B6" t="s">
        <v>14</v>
      </c>
      <c r="C6" s="5">
        <v>17948.06235987744</v>
      </c>
      <c r="D6">
        <v>30</v>
      </c>
      <c r="G6">
        <f>15000/60</f>
        <v>250</v>
      </c>
      <c r="H6">
        <f>119*5*30</f>
        <v>17850</v>
      </c>
      <c r="L6" t="s">
        <v>18</v>
      </c>
      <c r="M6">
        <v>9000</v>
      </c>
    </row>
    <row r="7" spans="1:13" x14ac:dyDescent="0.2">
      <c r="C7" s="5">
        <f>C6+C5</f>
        <v>26922.09353981616</v>
      </c>
      <c r="L7" t="s">
        <v>19</v>
      </c>
      <c r="M7">
        <f>M6/2</f>
        <v>4500</v>
      </c>
    </row>
    <row r="9" spans="1:13" x14ac:dyDescent="0.2">
      <c r="J9" t="s">
        <v>21</v>
      </c>
    </row>
    <row r="11" spans="1:13" x14ac:dyDescent="0.2">
      <c r="B11" t="s">
        <v>27</v>
      </c>
      <c r="C11" s="6">
        <f>ROUND(PMT(F2,C3,-C2,,0),2)</f>
        <v>318.70999999999998</v>
      </c>
      <c r="I11" t="s">
        <v>20</v>
      </c>
      <c r="J11" t="s">
        <v>23</v>
      </c>
      <c r="K11" t="s">
        <v>24</v>
      </c>
      <c r="L11" t="s">
        <v>25</v>
      </c>
      <c r="M11" t="s">
        <v>26</v>
      </c>
    </row>
    <row r="12" spans="1:13" x14ac:dyDescent="0.2">
      <c r="I12">
        <v>0</v>
      </c>
      <c r="M12">
        <v>15000</v>
      </c>
    </row>
    <row r="13" spans="1:13" x14ac:dyDescent="0.2">
      <c r="I13">
        <v>1</v>
      </c>
      <c r="J13">
        <f>M12</f>
        <v>15000</v>
      </c>
      <c r="K13">
        <f>ROUND(IF(J13=0,0,IPMT($F$2,I13,$C$3,-$C$2)),2)</f>
        <v>125</v>
      </c>
      <c r="L13">
        <v>193.71</v>
      </c>
      <c r="M13">
        <f>ROUND(J13-L13,2)</f>
        <v>14806.29</v>
      </c>
    </row>
    <row r="14" spans="1:13" x14ac:dyDescent="0.2">
      <c r="B14" t="s">
        <v>28</v>
      </c>
      <c r="C14" s="6">
        <f>IF(I13=0,0,IPMT(F2,I13,C3,-C2,0))</f>
        <v>125</v>
      </c>
      <c r="I14">
        <v>2</v>
      </c>
      <c r="J14">
        <f t="shared" ref="J14:J72" si="0">M13</f>
        <v>14806.29</v>
      </c>
      <c r="K14">
        <f t="shared" ref="K14:K72" si="1">ROUND(IF(J14=0,0,IPMT($F$2,I14,$C$3,-$C$2)),2)</f>
        <v>123.39</v>
      </c>
      <c r="L14">
        <v>195.32</v>
      </c>
      <c r="M14">
        <f t="shared" ref="M14:M72" si="2">ROUND(J14-L14,2)</f>
        <v>14610.97</v>
      </c>
    </row>
    <row r="15" spans="1:13" x14ac:dyDescent="0.2">
      <c r="B15" t="s">
        <v>25</v>
      </c>
      <c r="C15" s="6">
        <f>PPMT(F2,I13,C3,-C2)</f>
        <v>193.70567066902416</v>
      </c>
      <c r="E15">
        <v>0.5</v>
      </c>
      <c r="I15">
        <v>3</v>
      </c>
      <c r="J15">
        <f t="shared" si="0"/>
        <v>14610.97</v>
      </c>
      <c r="K15">
        <f t="shared" si="1"/>
        <v>121.76</v>
      </c>
      <c r="L15">
        <v>196.95</v>
      </c>
      <c r="M15">
        <f t="shared" si="2"/>
        <v>14414.02</v>
      </c>
    </row>
    <row r="16" spans="1:13" x14ac:dyDescent="0.2">
      <c r="I16">
        <v>4</v>
      </c>
      <c r="J16">
        <f t="shared" si="0"/>
        <v>14414.02</v>
      </c>
      <c r="K16">
        <f t="shared" si="1"/>
        <v>120.12</v>
      </c>
      <c r="L16">
        <v>198.59</v>
      </c>
      <c r="M16">
        <f t="shared" si="2"/>
        <v>14215.43</v>
      </c>
    </row>
    <row r="17" spans="9:13" x14ac:dyDescent="0.2">
      <c r="I17">
        <v>5</v>
      </c>
      <c r="J17">
        <f t="shared" si="0"/>
        <v>14215.43</v>
      </c>
      <c r="K17">
        <f t="shared" si="1"/>
        <v>118.46</v>
      </c>
      <c r="L17">
        <v>200.24</v>
      </c>
      <c r="M17">
        <f t="shared" si="2"/>
        <v>14015.19</v>
      </c>
    </row>
    <row r="18" spans="9:13" x14ac:dyDescent="0.2">
      <c r="I18">
        <v>6</v>
      </c>
      <c r="J18">
        <f t="shared" si="0"/>
        <v>14015.19</v>
      </c>
      <c r="K18">
        <f t="shared" si="1"/>
        <v>116.79</v>
      </c>
      <c r="L18">
        <v>201.91</v>
      </c>
      <c r="M18">
        <f t="shared" si="2"/>
        <v>13813.28</v>
      </c>
    </row>
    <row r="19" spans="9:13" x14ac:dyDescent="0.2">
      <c r="I19">
        <v>7</v>
      </c>
      <c r="J19">
        <f t="shared" si="0"/>
        <v>13813.28</v>
      </c>
      <c r="K19">
        <f t="shared" si="1"/>
        <v>115.11</v>
      </c>
      <c r="L19">
        <v>203.59</v>
      </c>
      <c r="M19">
        <f t="shared" si="2"/>
        <v>13609.69</v>
      </c>
    </row>
    <row r="20" spans="9:13" x14ac:dyDescent="0.2">
      <c r="I20">
        <v>8</v>
      </c>
      <c r="J20">
        <f t="shared" si="0"/>
        <v>13609.69</v>
      </c>
      <c r="K20">
        <f t="shared" si="1"/>
        <v>113.41</v>
      </c>
      <c r="L20">
        <v>205.29</v>
      </c>
      <c r="M20">
        <f t="shared" si="2"/>
        <v>13404.4</v>
      </c>
    </row>
    <row r="21" spans="9:13" x14ac:dyDescent="0.2">
      <c r="I21">
        <v>9</v>
      </c>
      <c r="J21">
        <f t="shared" si="0"/>
        <v>13404.4</v>
      </c>
      <c r="K21">
        <f t="shared" si="1"/>
        <v>111.7</v>
      </c>
      <c r="L21">
        <v>207</v>
      </c>
      <c r="M21">
        <f t="shared" si="2"/>
        <v>13197.4</v>
      </c>
    </row>
    <row r="22" spans="9:13" x14ac:dyDescent="0.2">
      <c r="I22">
        <v>10</v>
      </c>
      <c r="J22">
        <f t="shared" si="0"/>
        <v>13197.4</v>
      </c>
      <c r="K22">
        <f t="shared" si="1"/>
        <v>109.98</v>
      </c>
      <c r="L22">
        <v>208.73</v>
      </c>
      <c r="M22">
        <f t="shared" si="2"/>
        <v>12988.67</v>
      </c>
    </row>
    <row r="23" spans="9:13" x14ac:dyDescent="0.2">
      <c r="I23">
        <v>11</v>
      </c>
      <c r="J23">
        <f t="shared" si="0"/>
        <v>12988.67</v>
      </c>
      <c r="K23">
        <f t="shared" si="1"/>
        <v>108.24</v>
      </c>
      <c r="L23">
        <v>210.47</v>
      </c>
      <c r="M23">
        <f t="shared" si="2"/>
        <v>12778.2</v>
      </c>
    </row>
    <row r="24" spans="9:13" x14ac:dyDescent="0.2">
      <c r="I24">
        <v>12</v>
      </c>
      <c r="J24">
        <f t="shared" si="0"/>
        <v>12778.2</v>
      </c>
      <c r="K24">
        <f t="shared" si="1"/>
        <v>106.48</v>
      </c>
      <c r="L24">
        <v>212.22</v>
      </c>
      <c r="M24">
        <f t="shared" si="2"/>
        <v>12565.98</v>
      </c>
    </row>
    <row r="25" spans="9:13" x14ac:dyDescent="0.2">
      <c r="I25">
        <v>13</v>
      </c>
      <c r="J25">
        <f t="shared" si="0"/>
        <v>12565.98</v>
      </c>
      <c r="K25">
        <f t="shared" si="1"/>
        <v>104.72</v>
      </c>
      <c r="L25">
        <v>213.99</v>
      </c>
      <c r="M25">
        <f t="shared" si="2"/>
        <v>12351.99</v>
      </c>
    </row>
    <row r="26" spans="9:13" x14ac:dyDescent="0.2">
      <c r="I26">
        <v>14</v>
      </c>
      <c r="J26">
        <f t="shared" si="0"/>
        <v>12351.99</v>
      </c>
      <c r="K26">
        <f t="shared" si="1"/>
        <v>102.93</v>
      </c>
      <c r="L26">
        <v>215.77</v>
      </c>
      <c r="M26">
        <f t="shared" si="2"/>
        <v>12136.22</v>
      </c>
    </row>
    <row r="27" spans="9:13" x14ac:dyDescent="0.2">
      <c r="I27">
        <v>15</v>
      </c>
      <c r="J27">
        <f t="shared" si="0"/>
        <v>12136.22</v>
      </c>
      <c r="K27">
        <f t="shared" si="1"/>
        <v>101.14</v>
      </c>
      <c r="L27">
        <v>217.57</v>
      </c>
      <c r="M27">
        <f t="shared" si="2"/>
        <v>11918.65</v>
      </c>
    </row>
    <row r="28" spans="9:13" x14ac:dyDescent="0.2">
      <c r="I28">
        <v>16</v>
      </c>
      <c r="J28">
        <f t="shared" si="0"/>
        <v>11918.65</v>
      </c>
      <c r="K28">
        <f t="shared" si="1"/>
        <v>99.32</v>
      </c>
      <c r="L28">
        <v>219.38</v>
      </c>
      <c r="M28">
        <f t="shared" si="2"/>
        <v>11699.27</v>
      </c>
    </row>
    <row r="29" spans="9:13" x14ac:dyDescent="0.2">
      <c r="I29">
        <v>17</v>
      </c>
      <c r="J29">
        <f t="shared" si="0"/>
        <v>11699.27</v>
      </c>
      <c r="K29">
        <f t="shared" si="1"/>
        <v>97.49</v>
      </c>
      <c r="L29">
        <v>221.21</v>
      </c>
      <c r="M29">
        <f t="shared" si="2"/>
        <v>11478.06</v>
      </c>
    </row>
    <row r="30" spans="9:13" x14ac:dyDescent="0.2">
      <c r="I30">
        <v>18</v>
      </c>
      <c r="J30">
        <f t="shared" si="0"/>
        <v>11478.06</v>
      </c>
      <c r="K30">
        <f t="shared" si="1"/>
        <v>95.65</v>
      </c>
      <c r="L30">
        <v>223.06</v>
      </c>
      <c r="M30">
        <f t="shared" si="2"/>
        <v>11255</v>
      </c>
    </row>
    <row r="31" spans="9:13" x14ac:dyDescent="0.2">
      <c r="I31">
        <v>19</v>
      </c>
      <c r="J31">
        <f t="shared" si="0"/>
        <v>11255</v>
      </c>
      <c r="K31">
        <f t="shared" si="1"/>
        <v>93.79</v>
      </c>
      <c r="L31">
        <v>224.91</v>
      </c>
      <c r="M31">
        <f t="shared" si="2"/>
        <v>11030.09</v>
      </c>
    </row>
    <row r="32" spans="9:13" x14ac:dyDescent="0.2">
      <c r="I32">
        <v>20</v>
      </c>
      <c r="J32">
        <f t="shared" si="0"/>
        <v>11030.09</v>
      </c>
      <c r="K32">
        <f t="shared" si="1"/>
        <v>91.92</v>
      </c>
      <c r="L32">
        <v>226.79</v>
      </c>
      <c r="M32">
        <f t="shared" si="2"/>
        <v>10803.3</v>
      </c>
    </row>
    <row r="33" spans="9:13" x14ac:dyDescent="0.2">
      <c r="I33">
        <v>21</v>
      </c>
      <c r="J33">
        <f t="shared" si="0"/>
        <v>10803.3</v>
      </c>
      <c r="K33">
        <f t="shared" si="1"/>
        <v>90.03</v>
      </c>
      <c r="L33">
        <v>228.68</v>
      </c>
      <c r="M33">
        <f t="shared" si="2"/>
        <v>10574.62</v>
      </c>
    </row>
    <row r="34" spans="9:13" x14ac:dyDescent="0.2">
      <c r="I34">
        <v>22</v>
      </c>
      <c r="J34">
        <f t="shared" si="0"/>
        <v>10574.62</v>
      </c>
      <c r="K34">
        <f t="shared" si="1"/>
        <v>88.12</v>
      </c>
      <c r="L34">
        <v>230.58</v>
      </c>
      <c r="M34">
        <f t="shared" si="2"/>
        <v>10344.040000000001</v>
      </c>
    </row>
    <row r="35" spans="9:13" x14ac:dyDescent="0.2">
      <c r="I35">
        <v>23</v>
      </c>
      <c r="J35">
        <f t="shared" si="0"/>
        <v>10344.040000000001</v>
      </c>
      <c r="K35">
        <f t="shared" si="1"/>
        <v>86.2</v>
      </c>
      <c r="L35">
        <v>232.51</v>
      </c>
      <c r="M35">
        <f t="shared" si="2"/>
        <v>10111.530000000001</v>
      </c>
    </row>
    <row r="36" spans="9:13" x14ac:dyDescent="0.2">
      <c r="I36">
        <v>24</v>
      </c>
      <c r="J36">
        <f t="shared" si="0"/>
        <v>10111.530000000001</v>
      </c>
      <c r="K36">
        <f t="shared" si="1"/>
        <v>84.26</v>
      </c>
      <c r="L36">
        <v>234.44</v>
      </c>
      <c r="M36">
        <f t="shared" si="2"/>
        <v>9877.09</v>
      </c>
    </row>
    <row r="37" spans="9:13" x14ac:dyDescent="0.2">
      <c r="I37">
        <v>25</v>
      </c>
      <c r="J37">
        <f t="shared" si="0"/>
        <v>9877.09</v>
      </c>
      <c r="K37">
        <f t="shared" si="1"/>
        <v>82.31</v>
      </c>
      <c r="L37">
        <v>236.4</v>
      </c>
      <c r="M37">
        <f t="shared" si="2"/>
        <v>9640.69</v>
      </c>
    </row>
    <row r="38" spans="9:13" x14ac:dyDescent="0.2">
      <c r="I38">
        <v>26</v>
      </c>
      <c r="J38">
        <f t="shared" si="0"/>
        <v>9640.69</v>
      </c>
      <c r="K38">
        <f t="shared" si="1"/>
        <v>80.34</v>
      </c>
      <c r="L38">
        <v>238.37</v>
      </c>
      <c r="M38">
        <f t="shared" si="2"/>
        <v>9402.32</v>
      </c>
    </row>
    <row r="39" spans="9:13" x14ac:dyDescent="0.2">
      <c r="I39">
        <v>27</v>
      </c>
      <c r="J39">
        <f t="shared" si="0"/>
        <v>9402.32</v>
      </c>
      <c r="K39">
        <f t="shared" si="1"/>
        <v>78.349999999999994</v>
      </c>
      <c r="L39">
        <v>240.35</v>
      </c>
      <c r="M39">
        <f t="shared" si="2"/>
        <v>9161.9699999999993</v>
      </c>
    </row>
    <row r="40" spans="9:13" x14ac:dyDescent="0.2">
      <c r="I40">
        <v>28</v>
      </c>
      <c r="J40">
        <f t="shared" si="0"/>
        <v>9161.9699999999993</v>
      </c>
      <c r="K40">
        <f t="shared" si="1"/>
        <v>76.349999999999994</v>
      </c>
      <c r="L40">
        <v>242.36</v>
      </c>
      <c r="M40">
        <f t="shared" si="2"/>
        <v>8919.61</v>
      </c>
    </row>
    <row r="41" spans="9:13" x14ac:dyDescent="0.2">
      <c r="I41">
        <v>29</v>
      </c>
      <c r="J41">
        <f t="shared" si="0"/>
        <v>8919.61</v>
      </c>
      <c r="K41">
        <f t="shared" si="1"/>
        <v>74.33</v>
      </c>
      <c r="L41">
        <v>244.38</v>
      </c>
      <c r="M41">
        <f t="shared" si="2"/>
        <v>8675.23</v>
      </c>
    </row>
    <row r="42" spans="9:13" x14ac:dyDescent="0.2">
      <c r="I42">
        <v>30</v>
      </c>
      <c r="J42">
        <f t="shared" si="0"/>
        <v>8675.23</v>
      </c>
      <c r="K42">
        <f t="shared" si="1"/>
        <v>72.290000000000006</v>
      </c>
      <c r="L42">
        <v>246.41</v>
      </c>
      <c r="M42">
        <f t="shared" si="2"/>
        <v>8428.82</v>
      </c>
    </row>
    <row r="43" spans="9:13" x14ac:dyDescent="0.2">
      <c r="I43">
        <v>31</v>
      </c>
      <c r="J43">
        <f t="shared" si="0"/>
        <v>8428.82</v>
      </c>
      <c r="K43">
        <f t="shared" si="1"/>
        <v>70.239999999999995</v>
      </c>
      <c r="L43">
        <v>248.47</v>
      </c>
      <c r="M43">
        <f t="shared" si="2"/>
        <v>8180.35</v>
      </c>
    </row>
    <row r="44" spans="9:13" x14ac:dyDescent="0.2">
      <c r="I44">
        <v>32</v>
      </c>
      <c r="J44">
        <f t="shared" si="0"/>
        <v>8180.35</v>
      </c>
      <c r="K44">
        <f t="shared" si="1"/>
        <v>68.17</v>
      </c>
      <c r="L44">
        <v>250.54</v>
      </c>
      <c r="M44">
        <f t="shared" si="2"/>
        <v>7929.81</v>
      </c>
    </row>
    <row r="45" spans="9:13" x14ac:dyDescent="0.2">
      <c r="I45">
        <v>33</v>
      </c>
      <c r="J45">
        <f t="shared" si="0"/>
        <v>7929.81</v>
      </c>
      <c r="K45">
        <f t="shared" si="1"/>
        <v>66.08</v>
      </c>
      <c r="L45">
        <v>252.62</v>
      </c>
      <c r="M45">
        <f t="shared" si="2"/>
        <v>7677.19</v>
      </c>
    </row>
    <row r="46" spans="9:13" x14ac:dyDescent="0.2">
      <c r="I46">
        <v>34</v>
      </c>
      <c r="J46">
        <f t="shared" si="0"/>
        <v>7677.19</v>
      </c>
      <c r="K46">
        <f t="shared" si="1"/>
        <v>63.98</v>
      </c>
      <c r="L46">
        <v>254.73</v>
      </c>
      <c r="M46">
        <f t="shared" si="2"/>
        <v>7422.46</v>
      </c>
    </row>
    <row r="47" spans="9:13" x14ac:dyDescent="0.2">
      <c r="I47">
        <v>35</v>
      </c>
      <c r="J47">
        <f t="shared" si="0"/>
        <v>7422.46</v>
      </c>
      <c r="K47">
        <f t="shared" si="1"/>
        <v>61.85</v>
      </c>
      <c r="L47">
        <v>256.85000000000002</v>
      </c>
      <c r="M47">
        <f t="shared" si="2"/>
        <v>7165.61</v>
      </c>
    </row>
    <row r="48" spans="9:13" x14ac:dyDescent="0.2">
      <c r="I48">
        <v>36</v>
      </c>
      <c r="J48">
        <f t="shared" si="0"/>
        <v>7165.61</v>
      </c>
      <c r="K48">
        <f t="shared" si="1"/>
        <v>59.71</v>
      </c>
      <c r="L48">
        <v>258.99</v>
      </c>
      <c r="M48">
        <f t="shared" si="2"/>
        <v>6906.62</v>
      </c>
    </row>
    <row r="49" spans="6:13" x14ac:dyDescent="0.2">
      <c r="I49">
        <v>37</v>
      </c>
      <c r="J49">
        <f t="shared" si="0"/>
        <v>6906.62</v>
      </c>
      <c r="K49">
        <f t="shared" si="1"/>
        <v>57.56</v>
      </c>
      <c r="L49">
        <v>261.14999999999998</v>
      </c>
      <c r="M49">
        <f t="shared" si="2"/>
        <v>6645.47</v>
      </c>
    </row>
    <row r="50" spans="6:13" x14ac:dyDescent="0.2">
      <c r="I50">
        <v>38</v>
      </c>
      <c r="J50">
        <f t="shared" si="0"/>
        <v>6645.47</v>
      </c>
      <c r="K50">
        <f t="shared" si="1"/>
        <v>55.38</v>
      </c>
      <c r="L50">
        <v>263.33</v>
      </c>
      <c r="M50">
        <f t="shared" si="2"/>
        <v>6382.14</v>
      </c>
    </row>
    <row r="51" spans="6:13" x14ac:dyDescent="0.2">
      <c r="I51">
        <v>39</v>
      </c>
      <c r="J51">
        <f t="shared" si="0"/>
        <v>6382.14</v>
      </c>
      <c r="K51">
        <f t="shared" si="1"/>
        <v>53.18</v>
      </c>
      <c r="L51">
        <v>265.52</v>
      </c>
      <c r="M51">
        <f t="shared" si="2"/>
        <v>6116.62</v>
      </c>
    </row>
    <row r="52" spans="6:13" x14ac:dyDescent="0.2">
      <c r="F52" s="7" t="s">
        <v>29</v>
      </c>
      <c r="G52">
        <f>SUM(L13:L42)</f>
        <v>6571.1799999999994</v>
      </c>
      <c r="H52">
        <f>0.5*G53</f>
        <v>4214.41</v>
      </c>
      <c r="I52">
        <v>40</v>
      </c>
      <c r="J52">
        <f t="shared" si="0"/>
        <v>6116.62</v>
      </c>
      <c r="K52">
        <f t="shared" si="1"/>
        <v>50.97</v>
      </c>
      <c r="L52">
        <v>267.73</v>
      </c>
      <c r="M52">
        <f t="shared" si="2"/>
        <v>5848.89</v>
      </c>
    </row>
    <row r="53" spans="6:13" x14ac:dyDescent="0.2">
      <c r="F53" s="2" t="s">
        <v>14</v>
      </c>
      <c r="G53">
        <f>SUM(L43:L72)</f>
        <v>8428.82</v>
      </c>
      <c r="I53">
        <v>41</v>
      </c>
      <c r="J53">
        <f t="shared" si="0"/>
        <v>5848.89</v>
      </c>
      <c r="K53">
        <f t="shared" si="1"/>
        <v>48.74</v>
      </c>
      <c r="L53">
        <v>269.95999999999998</v>
      </c>
      <c r="M53">
        <f t="shared" si="2"/>
        <v>5578.93</v>
      </c>
    </row>
    <row r="54" spans="6:13" x14ac:dyDescent="0.2">
      <c r="I54">
        <v>42</v>
      </c>
      <c r="J54">
        <f t="shared" si="0"/>
        <v>5578.93</v>
      </c>
      <c r="K54">
        <f t="shared" si="1"/>
        <v>46.49</v>
      </c>
      <c r="L54">
        <v>272.20999999999998</v>
      </c>
      <c r="M54">
        <f t="shared" si="2"/>
        <v>5306.72</v>
      </c>
    </row>
    <row r="55" spans="6:13" x14ac:dyDescent="0.2">
      <c r="I55">
        <v>43</v>
      </c>
      <c r="J55">
        <f t="shared" si="0"/>
        <v>5306.72</v>
      </c>
      <c r="K55">
        <f t="shared" si="1"/>
        <v>44.22</v>
      </c>
      <c r="L55">
        <v>274.48</v>
      </c>
      <c r="M55">
        <f t="shared" si="2"/>
        <v>5032.24</v>
      </c>
    </row>
    <row r="56" spans="6:13" x14ac:dyDescent="0.2">
      <c r="I56">
        <v>44</v>
      </c>
      <c r="J56">
        <f t="shared" si="0"/>
        <v>5032.24</v>
      </c>
      <c r="K56">
        <f t="shared" si="1"/>
        <v>41.94</v>
      </c>
      <c r="L56">
        <v>276.77</v>
      </c>
      <c r="M56">
        <f t="shared" si="2"/>
        <v>4755.47</v>
      </c>
    </row>
    <row r="57" spans="6:13" x14ac:dyDescent="0.2">
      <c r="I57">
        <v>45</v>
      </c>
      <c r="J57">
        <f t="shared" si="0"/>
        <v>4755.47</v>
      </c>
      <c r="K57">
        <f t="shared" si="1"/>
        <v>39.630000000000003</v>
      </c>
      <c r="L57">
        <v>279.08</v>
      </c>
      <c r="M57">
        <f t="shared" si="2"/>
        <v>4476.3900000000003</v>
      </c>
    </row>
    <row r="58" spans="6:13" x14ac:dyDescent="0.2">
      <c r="I58">
        <v>46</v>
      </c>
      <c r="J58">
        <f t="shared" si="0"/>
        <v>4476.3900000000003</v>
      </c>
      <c r="K58">
        <f t="shared" si="1"/>
        <v>37.299999999999997</v>
      </c>
      <c r="L58">
        <v>281.39999999999998</v>
      </c>
      <c r="M58">
        <f t="shared" si="2"/>
        <v>4194.99</v>
      </c>
    </row>
    <row r="59" spans="6:13" x14ac:dyDescent="0.2">
      <c r="I59">
        <v>47</v>
      </c>
      <c r="J59">
        <f t="shared" si="0"/>
        <v>4194.99</v>
      </c>
      <c r="K59">
        <f t="shared" si="1"/>
        <v>34.96</v>
      </c>
      <c r="L59">
        <v>283.75</v>
      </c>
      <c r="M59">
        <f t="shared" si="2"/>
        <v>3911.24</v>
      </c>
    </row>
    <row r="60" spans="6:13" x14ac:dyDescent="0.2">
      <c r="I60">
        <v>48</v>
      </c>
      <c r="J60">
        <f t="shared" si="0"/>
        <v>3911.24</v>
      </c>
      <c r="K60">
        <f t="shared" si="1"/>
        <v>32.590000000000003</v>
      </c>
      <c r="L60">
        <v>286.11</v>
      </c>
      <c r="M60">
        <f t="shared" si="2"/>
        <v>3625.13</v>
      </c>
    </row>
    <row r="61" spans="6:13" x14ac:dyDescent="0.2">
      <c r="I61">
        <v>49</v>
      </c>
      <c r="J61">
        <f t="shared" si="0"/>
        <v>3625.13</v>
      </c>
      <c r="K61">
        <f t="shared" si="1"/>
        <v>30.21</v>
      </c>
      <c r="L61">
        <v>288.5</v>
      </c>
      <c r="M61">
        <f t="shared" si="2"/>
        <v>3336.63</v>
      </c>
    </row>
    <row r="62" spans="6:13" x14ac:dyDescent="0.2">
      <c r="I62">
        <v>50</v>
      </c>
      <c r="J62">
        <f t="shared" si="0"/>
        <v>3336.63</v>
      </c>
      <c r="K62">
        <f t="shared" si="1"/>
        <v>27.81</v>
      </c>
      <c r="L62">
        <v>290.89999999999998</v>
      </c>
      <c r="M62">
        <f t="shared" si="2"/>
        <v>3045.73</v>
      </c>
    </row>
    <row r="63" spans="6:13" x14ac:dyDescent="0.2">
      <c r="I63">
        <v>51</v>
      </c>
      <c r="J63">
        <f t="shared" si="0"/>
        <v>3045.73</v>
      </c>
      <c r="K63">
        <f t="shared" si="1"/>
        <v>25.38</v>
      </c>
      <c r="L63">
        <v>293.32</v>
      </c>
      <c r="M63">
        <f t="shared" si="2"/>
        <v>2752.41</v>
      </c>
    </row>
    <row r="64" spans="6:13" x14ac:dyDescent="0.2">
      <c r="I64">
        <v>52</v>
      </c>
      <c r="J64">
        <f t="shared" si="0"/>
        <v>2752.41</v>
      </c>
      <c r="K64">
        <f t="shared" si="1"/>
        <v>22.94</v>
      </c>
      <c r="L64">
        <v>295.77</v>
      </c>
      <c r="M64">
        <f t="shared" si="2"/>
        <v>2456.64</v>
      </c>
    </row>
    <row r="65" spans="9:13" x14ac:dyDescent="0.2">
      <c r="I65">
        <v>53</v>
      </c>
      <c r="J65">
        <f t="shared" si="0"/>
        <v>2456.64</v>
      </c>
      <c r="K65">
        <f t="shared" si="1"/>
        <v>20.47</v>
      </c>
      <c r="L65">
        <v>298.23</v>
      </c>
      <c r="M65">
        <f t="shared" si="2"/>
        <v>2158.41</v>
      </c>
    </row>
    <row r="66" spans="9:13" x14ac:dyDescent="0.2">
      <c r="I66">
        <v>54</v>
      </c>
      <c r="J66">
        <f t="shared" si="0"/>
        <v>2158.41</v>
      </c>
      <c r="K66">
        <f t="shared" si="1"/>
        <v>17.989999999999998</v>
      </c>
      <c r="L66">
        <v>300.72000000000003</v>
      </c>
      <c r="M66">
        <f t="shared" si="2"/>
        <v>1857.69</v>
      </c>
    </row>
    <row r="67" spans="9:13" x14ac:dyDescent="0.2">
      <c r="I67">
        <v>55</v>
      </c>
      <c r="J67">
        <f t="shared" si="0"/>
        <v>1857.69</v>
      </c>
      <c r="K67">
        <f t="shared" si="1"/>
        <v>15.48</v>
      </c>
      <c r="L67">
        <v>303.23</v>
      </c>
      <c r="M67">
        <f t="shared" si="2"/>
        <v>1554.46</v>
      </c>
    </row>
    <row r="68" spans="9:13" x14ac:dyDescent="0.2">
      <c r="I68">
        <v>56</v>
      </c>
      <c r="J68">
        <f t="shared" si="0"/>
        <v>1554.46</v>
      </c>
      <c r="K68">
        <f t="shared" si="1"/>
        <v>12.95</v>
      </c>
      <c r="L68">
        <v>305.75</v>
      </c>
      <c r="M68">
        <f t="shared" si="2"/>
        <v>1248.71</v>
      </c>
    </row>
    <row r="69" spans="9:13" x14ac:dyDescent="0.2">
      <c r="I69">
        <v>57</v>
      </c>
      <c r="J69">
        <f t="shared" si="0"/>
        <v>1248.71</v>
      </c>
      <c r="K69">
        <f t="shared" si="1"/>
        <v>10.41</v>
      </c>
      <c r="L69">
        <v>308.3</v>
      </c>
      <c r="M69">
        <f t="shared" si="2"/>
        <v>940.41</v>
      </c>
    </row>
    <row r="70" spans="9:13" x14ac:dyDescent="0.2">
      <c r="I70">
        <v>58</v>
      </c>
      <c r="J70">
        <f t="shared" si="0"/>
        <v>940.41</v>
      </c>
      <c r="K70">
        <f t="shared" si="1"/>
        <v>7.84</v>
      </c>
      <c r="L70">
        <v>310.87</v>
      </c>
      <c r="M70">
        <f t="shared" si="2"/>
        <v>629.54</v>
      </c>
    </row>
    <row r="71" spans="9:13" x14ac:dyDescent="0.2">
      <c r="I71">
        <v>59</v>
      </c>
      <c r="J71">
        <f t="shared" si="0"/>
        <v>629.54</v>
      </c>
      <c r="K71">
        <f t="shared" si="1"/>
        <v>5.25</v>
      </c>
      <c r="L71">
        <v>313.45999999999998</v>
      </c>
      <c r="M71">
        <f t="shared" si="2"/>
        <v>316.08</v>
      </c>
    </row>
    <row r="72" spans="9:13" x14ac:dyDescent="0.2">
      <c r="I72">
        <v>60</v>
      </c>
      <c r="J72">
        <f t="shared" si="0"/>
        <v>316.08</v>
      </c>
      <c r="K72">
        <f t="shared" si="1"/>
        <v>2.63</v>
      </c>
      <c r="L72">
        <v>316.08</v>
      </c>
      <c r="M72">
        <f t="shared" si="2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3635A0-5EE3-427B-B709-16C534309EE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54CAE43-0473-44BB-9E4A-628FEB7DE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ACFB32A-17DB-4B3B-8C66-944B04972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K</dc:creator>
  <cp:keywords/>
  <dc:description/>
  <cp:lastModifiedBy>Timothy K</cp:lastModifiedBy>
  <cp:revision/>
  <dcterms:created xsi:type="dcterms:W3CDTF">2007-01-18T13:50:39Z</dcterms:created>
  <dcterms:modified xsi:type="dcterms:W3CDTF">2023-06-09T16:04:34Z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