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Projekte\OSE\AP 3 Modellvergleich\Laufende Abstimmung\Kapazitäten\"/>
    </mc:Choice>
  </mc:AlternateContent>
  <bookViews>
    <workbookView xWindow="0" yWindow="0" windowWidth="25200" windowHeight="11970"/>
  </bookViews>
  <sheets>
    <sheet name="2030 ST" sheetId="9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L13" i="9" l="1"/>
  <c r="J13" i="9"/>
  <c r="T16" i="9" l="1"/>
  <c r="C16" i="9"/>
  <c r="D16" i="9"/>
  <c r="E16" i="9"/>
  <c r="F16" i="9"/>
  <c r="G16" i="9"/>
  <c r="S16" i="9" s="1"/>
  <c r="H16" i="9"/>
  <c r="I16" i="9"/>
  <c r="J16" i="9"/>
  <c r="K16" i="9"/>
  <c r="L16" i="9"/>
  <c r="M16" i="9"/>
  <c r="N16" i="9"/>
  <c r="O16" i="9"/>
  <c r="P16" i="9"/>
  <c r="B16" i="9"/>
  <c r="T13" i="9"/>
  <c r="R13" i="9"/>
  <c r="S13" i="9"/>
  <c r="V13" i="9" s="1"/>
  <c r="T59" i="9"/>
  <c r="C59" i="9"/>
  <c r="S59" i="9" s="1"/>
  <c r="V59" i="9" s="1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B59" i="9"/>
  <c r="R59" i="9" s="1"/>
  <c r="T51" i="9"/>
  <c r="C51" i="9"/>
  <c r="R51" i="9" s="1"/>
  <c r="U51" i="9" s="1"/>
  <c r="D51" i="9"/>
  <c r="S51" i="9" s="1"/>
  <c r="V51" i="9" s="1"/>
  <c r="E51" i="9"/>
  <c r="F51" i="9"/>
  <c r="G51" i="9"/>
  <c r="H51" i="9"/>
  <c r="I51" i="9"/>
  <c r="J51" i="9"/>
  <c r="K51" i="9"/>
  <c r="L51" i="9"/>
  <c r="M51" i="9"/>
  <c r="N51" i="9"/>
  <c r="O51" i="9"/>
  <c r="P51" i="9"/>
  <c r="B51" i="9"/>
  <c r="T40" i="9"/>
  <c r="C40" i="9"/>
  <c r="D40" i="9"/>
  <c r="E40" i="9"/>
  <c r="F40" i="9"/>
  <c r="G40" i="9"/>
  <c r="H40" i="9"/>
  <c r="I40" i="9"/>
  <c r="J40" i="9"/>
  <c r="S40" i="9" s="1"/>
  <c r="K40" i="9"/>
  <c r="L40" i="9"/>
  <c r="M40" i="9"/>
  <c r="N40" i="9"/>
  <c r="O40" i="9"/>
  <c r="P40" i="9"/>
  <c r="B40" i="9"/>
  <c r="R40" i="9" s="1"/>
  <c r="U40" i="9" s="1"/>
  <c r="T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B32" i="9"/>
  <c r="S32" i="9" s="1"/>
  <c r="V32" i="9" s="1"/>
  <c r="V4" i="9"/>
  <c r="S5" i="9"/>
  <c r="V5" i="9" s="1"/>
  <c r="S6" i="9"/>
  <c r="V6" i="9" s="1"/>
  <c r="S7" i="9"/>
  <c r="V7" i="9" s="1"/>
  <c r="S8" i="9"/>
  <c r="V8" i="9" s="1"/>
  <c r="S9" i="9"/>
  <c r="V9" i="9" s="1"/>
  <c r="S10" i="9"/>
  <c r="V10" i="9" s="1"/>
  <c r="S11" i="9"/>
  <c r="V11" i="9" s="1"/>
  <c r="S12" i="9"/>
  <c r="V12" i="9" s="1"/>
  <c r="S14" i="9"/>
  <c r="V14" i="9" s="1"/>
  <c r="S15" i="9"/>
  <c r="V15" i="9" s="1"/>
  <c r="S17" i="9"/>
  <c r="V17" i="9" s="1"/>
  <c r="S18" i="9"/>
  <c r="V18" i="9" s="1"/>
  <c r="S19" i="9"/>
  <c r="V19" i="9" s="1"/>
  <c r="S20" i="9"/>
  <c r="V20" i="9" s="1"/>
  <c r="S21" i="9"/>
  <c r="V21" i="9" s="1"/>
  <c r="S22" i="9"/>
  <c r="V22" i="9" s="1"/>
  <c r="S23" i="9"/>
  <c r="V23" i="9" s="1"/>
  <c r="S24" i="9"/>
  <c r="V24" i="9" s="1"/>
  <c r="S25" i="9"/>
  <c r="V25" i="9" s="1"/>
  <c r="S26" i="9"/>
  <c r="V26" i="9" s="1"/>
  <c r="S27" i="9"/>
  <c r="V27" i="9" s="1"/>
  <c r="S28" i="9"/>
  <c r="V28" i="9" s="1"/>
  <c r="S29" i="9"/>
  <c r="V29" i="9" s="1"/>
  <c r="S30" i="9"/>
  <c r="V30" i="9" s="1"/>
  <c r="S31" i="9"/>
  <c r="V31" i="9" s="1"/>
  <c r="S33" i="9"/>
  <c r="V33" i="9" s="1"/>
  <c r="S34" i="9"/>
  <c r="V34" i="9" s="1"/>
  <c r="S35" i="9"/>
  <c r="V35" i="9" s="1"/>
  <c r="S36" i="9"/>
  <c r="V36" i="9" s="1"/>
  <c r="S37" i="9"/>
  <c r="V37" i="9" s="1"/>
  <c r="S38" i="9"/>
  <c r="V38" i="9" s="1"/>
  <c r="S39" i="9"/>
  <c r="V39" i="9" s="1"/>
  <c r="S41" i="9"/>
  <c r="V41" i="9" s="1"/>
  <c r="S42" i="9"/>
  <c r="V42" i="9" s="1"/>
  <c r="S43" i="9"/>
  <c r="V43" i="9" s="1"/>
  <c r="S44" i="9"/>
  <c r="V44" i="9" s="1"/>
  <c r="S45" i="9"/>
  <c r="V45" i="9" s="1"/>
  <c r="S46" i="9"/>
  <c r="V46" i="9" s="1"/>
  <c r="S47" i="9"/>
  <c r="V47" i="9" s="1"/>
  <c r="S48" i="9"/>
  <c r="V48" i="9" s="1"/>
  <c r="S49" i="9"/>
  <c r="V49" i="9" s="1"/>
  <c r="S50" i="9"/>
  <c r="V50" i="9" s="1"/>
  <c r="S52" i="9"/>
  <c r="V52" i="9" s="1"/>
  <c r="S53" i="9"/>
  <c r="V53" i="9" s="1"/>
  <c r="S54" i="9"/>
  <c r="V54" i="9" s="1"/>
  <c r="S55" i="9"/>
  <c r="V55" i="9" s="1"/>
  <c r="S56" i="9"/>
  <c r="V56" i="9" s="1"/>
  <c r="S57" i="9"/>
  <c r="V57" i="9" s="1"/>
  <c r="S58" i="9"/>
  <c r="V58" i="9" s="1"/>
  <c r="S60" i="9"/>
  <c r="V60" i="9" s="1"/>
  <c r="S61" i="9"/>
  <c r="V61" i="9" s="1"/>
  <c r="S62" i="9"/>
  <c r="V62" i="9" s="1"/>
  <c r="S63" i="9"/>
  <c r="V63" i="9" s="1"/>
  <c r="S64" i="9"/>
  <c r="V64" i="9" s="1"/>
  <c r="S65" i="9"/>
  <c r="V65" i="9" s="1"/>
  <c r="S66" i="9"/>
  <c r="V66" i="9" s="1"/>
  <c r="S67" i="9"/>
  <c r="V67" i="9" s="1"/>
  <c r="S4" i="9"/>
  <c r="U4" i="9"/>
  <c r="R5" i="9"/>
  <c r="U5" i="9" s="1"/>
  <c r="R6" i="9"/>
  <c r="U6" i="9" s="1"/>
  <c r="R7" i="9"/>
  <c r="U7" i="9" s="1"/>
  <c r="R8" i="9"/>
  <c r="U8" i="9" s="1"/>
  <c r="R9" i="9"/>
  <c r="U9" i="9" s="1"/>
  <c r="R10" i="9"/>
  <c r="U10" i="9" s="1"/>
  <c r="R11" i="9"/>
  <c r="U11" i="9" s="1"/>
  <c r="R12" i="9"/>
  <c r="U12" i="9" s="1"/>
  <c r="R14" i="9"/>
  <c r="U14" i="9" s="1"/>
  <c r="R15" i="9"/>
  <c r="U15" i="9" s="1"/>
  <c r="R17" i="9"/>
  <c r="U17" i="9" s="1"/>
  <c r="R18" i="9"/>
  <c r="U18" i="9" s="1"/>
  <c r="R19" i="9"/>
  <c r="U19" i="9" s="1"/>
  <c r="R20" i="9"/>
  <c r="U20" i="9" s="1"/>
  <c r="R21" i="9"/>
  <c r="U21" i="9" s="1"/>
  <c r="R22" i="9"/>
  <c r="U22" i="9" s="1"/>
  <c r="R23" i="9"/>
  <c r="U23" i="9" s="1"/>
  <c r="R24" i="9"/>
  <c r="U24" i="9" s="1"/>
  <c r="R25" i="9"/>
  <c r="U25" i="9" s="1"/>
  <c r="R26" i="9"/>
  <c r="U26" i="9" s="1"/>
  <c r="R27" i="9"/>
  <c r="U27" i="9" s="1"/>
  <c r="R28" i="9"/>
  <c r="U28" i="9" s="1"/>
  <c r="R29" i="9"/>
  <c r="U29" i="9" s="1"/>
  <c r="R30" i="9"/>
  <c r="U30" i="9" s="1"/>
  <c r="R31" i="9"/>
  <c r="U31" i="9" s="1"/>
  <c r="R33" i="9"/>
  <c r="U33" i="9" s="1"/>
  <c r="R34" i="9"/>
  <c r="U34" i="9" s="1"/>
  <c r="R35" i="9"/>
  <c r="U35" i="9" s="1"/>
  <c r="R36" i="9"/>
  <c r="U36" i="9" s="1"/>
  <c r="R37" i="9"/>
  <c r="U37" i="9" s="1"/>
  <c r="R38" i="9"/>
  <c r="U38" i="9" s="1"/>
  <c r="R39" i="9"/>
  <c r="U39" i="9" s="1"/>
  <c r="R41" i="9"/>
  <c r="U41" i="9" s="1"/>
  <c r="R42" i="9"/>
  <c r="U42" i="9" s="1"/>
  <c r="R43" i="9"/>
  <c r="U43" i="9" s="1"/>
  <c r="R44" i="9"/>
  <c r="U44" i="9" s="1"/>
  <c r="R45" i="9"/>
  <c r="U45" i="9" s="1"/>
  <c r="R46" i="9"/>
  <c r="U46" i="9" s="1"/>
  <c r="R47" i="9"/>
  <c r="U47" i="9" s="1"/>
  <c r="R48" i="9"/>
  <c r="U48" i="9" s="1"/>
  <c r="R49" i="9"/>
  <c r="U49" i="9" s="1"/>
  <c r="R50" i="9"/>
  <c r="U50" i="9" s="1"/>
  <c r="R52" i="9"/>
  <c r="U52" i="9" s="1"/>
  <c r="R53" i="9"/>
  <c r="U53" i="9" s="1"/>
  <c r="R54" i="9"/>
  <c r="U54" i="9" s="1"/>
  <c r="R55" i="9"/>
  <c r="U55" i="9" s="1"/>
  <c r="R56" i="9"/>
  <c r="U56" i="9" s="1"/>
  <c r="R57" i="9"/>
  <c r="U57" i="9" s="1"/>
  <c r="R58" i="9"/>
  <c r="U58" i="9" s="1"/>
  <c r="R60" i="9"/>
  <c r="U60" i="9" s="1"/>
  <c r="R61" i="9"/>
  <c r="U61" i="9" s="1"/>
  <c r="R62" i="9"/>
  <c r="U62" i="9" s="1"/>
  <c r="R63" i="9"/>
  <c r="U63" i="9" s="1"/>
  <c r="R64" i="9"/>
  <c r="U64" i="9" s="1"/>
  <c r="R65" i="9"/>
  <c r="U65" i="9" s="1"/>
  <c r="R66" i="9"/>
  <c r="U66" i="9" s="1"/>
  <c r="R67" i="9"/>
  <c r="U67" i="9" s="1"/>
  <c r="R4" i="9"/>
  <c r="U13" i="9" l="1"/>
  <c r="R32" i="9"/>
  <c r="U32" i="9" s="1"/>
  <c r="U59" i="9"/>
  <c r="V40" i="9"/>
  <c r="V16" i="9"/>
  <c r="R16" i="9"/>
  <c r="U16" i="9"/>
</calcChain>
</file>

<file path=xl/comments1.xml><?xml version="1.0" encoding="utf-8"?>
<comments xmlns="http://schemas.openxmlformats.org/spreadsheetml/2006/main">
  <authors>
    <author>Schill, Wolf-Peter</author>
  </authors>
  <commentList>
    <comment ref="E3" authorId="0" shapeId="0">
      <text>
        <r>
          <rPr>
            <b/>
            <sz val="8"/>
            <color indexed="81"/>
            <rFont val="Segoe UI"/>
            <charset val="1"/>
          </rPr>
          <t>Schill, Wolf-Peter:</t>
        </r>
        <r>
          <rPr>
            <sz val="8"/>
            <color indexed="81"/>
            <rFont val="Segoe UI"/>
            <charset val="1"/>
          </rPr>
          <t xml:space="preserve">
in case your model does not differentiate pumping capacity, it may be fine to use pumped hydro turbine capacity as a proxy</t>
        </r>
      </text>
    </comment>
    <comment ref="F3" authorId="0" shapeId="0">
      <text>
        <r>
          <rPr>
            <b/>
            <sz val="8"/>
            <color indexed="81"/>
            <rFont val="Segoe UI"/>
            <charset val="1"/>
          </rPr>
          <t>Schill, Wolf-Peter:</t>
        </r>
        <r>
          <rPr>
            <sz val="8"/>
            <color indexed="81"/>
            <rFont val="Segoe UI"/>
            <charset val="1"/>
          </rPr>
          <t xml:space="preserve">
This is run-of-river</t>
        </r>
      </text>
    </comment>
    <comment ref="G3" authorId="0" shapeId="0">
      <text>
        <r>
          <rPr>
            <b/>
            <sz val="8"/>
            <color indexed="81"/>
            <rFont val="Segoe UI"/>
            <charset val="1"/>
          </rPr>
          <t>Schill, Wolf-Peter:</t>
        </r>
        <r>
          <rPr>
            <sz val="8"/>
            <color indexed="81"/>
            <rFont val="Segoe UI"/>
            <charset val="1"/>
          </rPr>
          <t xml:space="preserve">
These are hydro reservoirs, including pumped storage</t>
        </r>
      </text>
    </comment>
    <comment ref="L3" authorId="0" shapeId="0">
      <text>
        <r>
          <rPr>
            <b/>
            <sz val="8"/>
            <color indexed="81"/>
            <rFont val="Segoe UI"/>
            <charset val="1"/>
          </rPr>
          <t>Schill, Wolf-Peter:</t>
        </r>
        <r>
          <rPr>
            <sz val="8"/>
            <color indexed="81"/>
            <rFont val="Segoe UI"/>
            <charset val="1"/>
          </rPr>
          <t xml:space="preserve">
bio, geothermal
</t>
        </r>
      </text>
    </comment>
    <comment ref="E13" authorId="0" shapeId="0">
      <text>
        <r>
          <rPr>
            <b/>
            <sz val="8"/>
            <color indexed="81"/>
            <rFont val="Segoe UI"/>
            <charset val="1"/>
          </rPr>
          <t>Schill, Wolf-Peter:</t>
        </r>
        <r>
          <rPr>
            <sz val="8"/>
            <color indexed="81"/>
            <rFont val="Segoe UI"/>
            <charset val="1"/>
          </rPr>
          <t xml:space="preserve">
own assumption: like turbine capacity</t>
        </r>
      </text>
    </comment>
    <comment ref="G13" authorId="0" shapeId="0">
      <text>
        <r>
          <rPr>
            <b/>
            <sz val="8"/>
            <color indexed="81"/>
            <rFont val="Segoe UI"/>
            <charset val="1"/>
          </rPr>
          <t>Schill, Wolf-Peter:</t>
        </r>
        <r>
          <rPr>
            <sz val="8"/>
            <color indexed="81"/>
            <rFont val="Segoe UI"/>
            <charset val="1"/>
          </rPr>
          <t xml:space="preserve">
11,600 in NEP; but currently 9,500; we rather use the lower value as we are interested in storage investments.
Assume average E/P ratio of 7 hours</t>
        </r>
      </text>
    </comment>
    <comment ref="J13" authorId="0" shapeId="0">
      <text>
        <r>
          <rPr>
            <b/>
            <sz val="8"/>
            <color indexed="81"/>
            <rFont val="Segoe UI"/>
            <charset val="1"/>
          </rPr>
          <t>Schill, Wolf-Peter:</t>
        </r>
        <r>
          <rPr>
            <sz val="8"/>
            <color indexed="81"/>
            <rFont val="Segoe UI"/>
            <charset val="1"/>
          </rPr>
          <t xml:space="preserve">
here I added the capacity reserve</t>
        </r>
      </text>
    </comment>
    <comment ref="L13" authorId="0" shapeId="0">
      <text>
        <r>
          <rPr>
            <b/>
            <sz val="8"/>
            <color indexed="81"/>
            <rFont val="Segoe UI"/>
            <charset val="1"/>
          </rPr>
          <t>Schill, Wolf-Peter:</t>
        </r>
        <r>
          <rPr>
            <sz val="8"/>
            <color indexed="81"/>
            <rFont val="Segoe UI"/>
            <charset val="1"/>
          </rPr>
          <t xml:space="preserve">
biomass + other renewables</t>
        </r>
      </text>
    </comment>
  </commentList>
</comments>
</file>

<file path=xl/sharedStrings.xml><?xml version="1.0" encoding="utf-8"?>
<sst xmlns="http://schemas.openxmlformats.org/spreadsheetml/2006/main" count="174" uniqueCount="116">
  <si>
    <t>Scenario</t>
  </si>
  <si>
    <t>Country/Installed capacity (MW)</t>
  </si>
  <si>
    <t>Biofuels</t>
  </si>
  <si>
    <t>Gas</t>
  </si>
  <si>
    <t>Hard coal</t>
  </si>
  <si>
    <t>Lignite</t>
  </si>
  <si>
    <t>Nuclear</t>
  </si>
  <si>
    <t>Oil</t>
  </si>
  <si>
    <t>Hydro-run</t>
  </si>
  <si>
    <t>Hydro-pump</t>
  </si>
  <si>
    <t>Othernon-RES</t>
  </si>
  <si>
    <t>Other RES</t>
  </si>
  <si>
    <t>Solar-thermal</t>
  </si>
  <si>
    <t>Wind-
on-shore</t>
  </si>
  <si>
    <t>Solar-
PV</t>
  </si>
  <si>
    <t>Wind-
off-shore</t>
  </si>
  <si>
    <t>Hydro-turbine</t>
  </si>
  <si>
    <t>AL</t>
  </si>
  <si>
    <t>AT</t>
  </si>
  <si>
    <t>BA</t>
  </si>
  <si>
    <t>BE</t>
  </si>
  <si>
    <t>BG</t>
  </si>
  <si>
    <t>CH</t>
  </si>
  <si>
    <t>CY</t>
  </si>
  <si>
    <t>CZ</t>
  </si>
  <si>
    <t>DEkf</t>
  </si>
  <si>
    <t>DE</t>
  </si>
  <si>
    <t>DKe</t>
  </si>
  <si>
    <t>DKkf</t>
  </si>
  <si>
    <t>DKw</t>
  </si>
  <si>
    <t>EE</t>
  </si>
  <si>
    <t>ES</t>
  </si>
  <si>
    <t>FI</t>
  </si>
  <si>
    <t>FR15</t>
  </si>
  <si>
    <t>FR</t>
  </si>
  <si>
    <t>GB</t>
  </si>
  <si>
    <t>GR03</t>
  </si>
  <si>
    <t>GR</t>
  </si>
  <si>
    <t>HR</t>
  </si>
  <si>
    <t>HU</t>
  </si>
  <si>
    <t>IE</t>
  </si>
  <si>
    <t>IL00</t>
  </si>
  <si>
    <t>IS00</t>
  </si>
  <si>
    <t>ITcn</t>
  </si>
  <si>
    <t>ITcs</t>
  </si>
  <si>
    <t>ITn</t>
  </si>
  <si>
    <t>ITsar</t>
  </si>
  <si>
    <t>ITsic</t>
  </si>
  <si>
    <t>ITs</t>
  </si>
  <si>
    <t>LT</t>
  </si>
  <si>
    <t>LUb</t>
  </si>
  <si>
    <t>LUf</t>
  </si>
  <si>
    <t>LUg</t>
  </si>
  <si>
    <t>LUv</t>
  </si>
  <si>
    <t>LV</t>
  </si>
  <si>
    <t>ME</t>
  </si>
  <si>
    <t>MK</t>
  </si>
  <si>
    <t>MT</t>
  </si>
  <si>
    <t>NI</t>
  </si>
  <si>
    <t>NL</t>
  </si>
  <si>
    <t>NOm</t>
  </si>
  <si>
    <t>NOn</t>
  </si>
  <si>
    <t>NOs</t>
  </si>
  <si>
    <t>PL</t>
  </si>
  <si>
    <t>PT</t>
  </si>
  <si>
    <t>RO</t>
  </si>
  <si>
    <t>RS</t>
  </si>
  <si>
    <t>SE1</t>
  </si>
  <si>
    <t>SE2</t>
  </si>
  <si>
    <t>SE3</t>
  </si>
  <si>
    <t>SE4</t>
  </si>
  <si>
    <t>SI</t>
  </si>
  <si>
    <t>SK</t>
  </si>
  <si>
    <t>TN00</t>
  </si>
  <si>
    <t>TR</t>
  </si>
  <si>
    <t xml:space="preserve"> IS00</t>
  </si>
  <si>
    <t>2030 ST</t>
  </si>
  <si>
    <t>Israel</t>
  </si>
  <si>
    <t>Corsica</t>
  </si>
  <si>
    <t>Tunesia</t>
  </si>
  <si>
    <t>Crete</t>
  </si>
  <si>
    <t>Kriegers Flak (?)</t>
  </si>
  <si>
    <t>Iceland</t>
  </si>
  <si>
    <t>Italy central north</t>
  </si>
  <si>
    <t>Italy central south</t>
  </si>
  <si>
    <t>Itlay north</t>
  </si>
  <si>
    <t>Italy Sardinia</t>
  </si>
  <si>
    <t>Italy Sicily</t>
  </si>
  <si>
    <t>Italy south</t>
  </si>
  <si>
    <t>Luxemburg (Belgium)</t>
  </si>
  <si>
    <t>Luxemburg (France)</t>
  </si>
  <si>
    <t>Luxemburg (Germany)</t>
  </si>
  <si>
    <t>Luxemburg (Vianden)</t>
  </si>
  <si>
    <t>Norway mid</t>
  </si>
  <si>
    <t>Norway north</t>
  </si>
  <si>
    <t>Norway south</t>
  </si>
  <si>
    <t>Sweden 1 (north)</t>
  </si>
  <si>
    <t>Sweden 2 (mid north)</t>
  </si>
  <si>
    <t>Sweden 3 (mid south</t>
  </si>
  <si>
    <t>Sweden 4 (south)</t>
  </si>
  <si>
    <t>dispatchable w/o RES</t>
  </si>
  <si>
    <t>peak</t>
  </si>
  <si>
    <t>peak &gt; dispatchable w/o RES?</t>
  </si>
  <si>
    <t>dispatchable w/o wind&amp;PV</t>
  </si>
  <si>
    <t>peak &gt; dispatchable w/o wind&amp;PV?</t>
  </si>
  <si>
    <t>DK_total</t>
  </si>
  <si>
    <t>IT_total</t>
  </si>
  <si>
    <t>LU_total</t>
  </si>
  <si>
    <t>NO_total</t>
  </si>
  <si>
    <t>SE_total</t>
  </si>
  <si>
    <t>Graph: Improvements of TYNDP 2018, https://tyndp.entsoe.eu/Documents/TYNDP%20documents/TYNDP2018/consultation/Communication/ENTSO_TYNDP_2018_Improvements.pdf</t>
  </si>
  <si>
    <t>Notes by Wolf</t>
  </si>
  <si>
    <t>check</t>
  </si>
  <si>
    <t>DE_NEP</t>
  </si>
  <si>
    <t>From NEP, please use this data</t>
  </si>
  <si>
    <t>do not use, only for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</si>
</sst>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8"/>
      <color indexed="81"/>
      <name val="Segoe UI"/>
      <charset val="1"/>
    </font>
    <font>
      <b/>
      <sz val="8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2" fontId="6" fillId="0" borderId="1" applyFill="0" applyProtection="0">
      <alignment horizontal="right" vertical="top" wrapText="1"/>
    </xf>
  </cellStyleXfs>
  <cellXfs count="38">
    <xf numFmtId="0" fontId="0" fillId="0" borderId="0" xfId="0"/>
    <xf numFmtId="0" fontId="1" fillId="0" borderId="0" xfId="2" applyBorder="1"/>
    <xf numFmtId="0" fontId="5" fillId="0" borderId="0" xfId="2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 vertical="top" wrapText="1"/>
    </xf>
    <xf numFmtId="0" fontId="1" fillId="0" borderId="0" xfId="2"/>
    <xf numFmtId="0" fontId="2" fillId="2" borderId="0" xfId="1" applyFill="1" applyBorder="1"/>
    <xf numFmtId="0" fontId="2" fillId="2" borderId="0" xfId="1" applyFill="1"/>
    <xf numFmtId="1" fontId="5" fillId="0" borderId="0" xfId="2" applyNumberFormat="1" applyFont="1" applyFill="1" applyBorder="1" applyAlignment="1">
      <alignment horizontal="center"/>
    </xf>
    <xf numFmtId="0" fontId="1" fillId="0" borderId="0" xfId="2" applyFill="1"/>
    <xf numFmtId="0" fontId="1" fillId="0" borderId="0" xfId="2" applyFill="1" applyBorder="1"/>
    <xf numFmtId="0" fontId="1" fillId="0" borderId="0" xfId="2" applyFill="1" applyBorder="1" applyAlignment="1">
      <alignment horizontal="center"/>
    </xf>
    <xf numFmtId="0" fontId="4" fillId="3" borderId="2" xfId="0" applyFont="1" applyFill="1" applyBorder="1" applyAlignment="1">
      <alignment vertical="top" wrapText="1"/>
    </xf>
    <xf numFmtId="0" fontId="3" fillId="0" borderId="0" xfId="2" applyFont="1" applyFill="1" applyBorder="1" applyAlignment="1">
      <alignment horizontal="center" vertical="top" wrapText="1"/>
    </xf>
    <xf numFmtId="0" fontId="4" fillId="0" borderId="0" xfId="2" applyFont="1" applyFill="1" applyBorder="1" applyAlignment="1">
      <alignment horizontal="center" vertical="top" wrapText="1"/>
    </xf>
    <xf numFmtId="0" fontId="7" fillId="0" borderId="0" xfId="2" applyFont="1" applyFill="1" applyBorder="1" applyAlignment="1">
      <alignment vertical="top" wrapText="1"/>
    </xf>
    <xf numFmtId="3" fontId="2" fillId="2" borderId="0" xfId="1" applyNumberFormat="1" applyFill="1" applyBorder="1"/>
    <xf numFmtId="3" fontId="2" fillId="2" borderId="0" xfId="1" applyNumberFormat="1" applyFill="1"/>
    <xf numFmtId="3" fontId="1" fillId="0" borderId="0" xfId="2" applyNumberFormat="1" applyFill="1"/>
    <xf numFmtId="3" fontId="4" fillId="3" borderId="2" xfId="0" applyNumberFormat="1" applyFont="1" applyFill="1" applyBorder="1" applyAlignment="1">
      <alignment vertical="top" wrapText="1"/>
    </xf>
    <xf numFmtId="3" fontId="1" fillId="0" borderId="0" xfId="2" applyNumberFormat="1"/>
    <xf numFmtId="3" fontId="0" fillId="0" borderId="0" xfId="0" applyNumberFormat="1" applyAlignment="1">
      <alignment horizontal="right"/>
    </xf>
    <xf numFmtId="3" fontId="5" fillId="0" borderId="0" xfId="3" applyNumberFormat="1" applyFont="1" applyFill="1" applyBorder="1" applyAlignment="1">
      <alignment horizontal="right" vertical="top" wrapText="1"/>
    </xf>
    <xf numFmtId="3" fontId="1" fillId="0" borderId="0" xfId="2" applyNumberFormat="1" applyFill="1" applyBorder="1" applyAlignment="1">
      <alignment horizontal="right"/>
    </xf>
    <xf numFmtId="3" fontId="5" fillId="0" borderId="0" xfId="2" applyNumberFormat="1" applyFont="1" applyFill="1" applyBorder="1" applyAlignment="1">
      <alignment horizontal="right" vertical="center"/>
    </xf>
    <xf numFmtId="3" fontId="1" fillId="0" borderId="0" xfId="2" applyNumberFormat="1" applyBorder="1" applyAlignment="1">
      <alignment horizontal="right"/>
    </xf>
    <xf numFmtId="3" fontId="1" fillId="0" borderId="0" xfId="2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2" applyFill="1" applyBorder="1" applyAlignment="1">
      <alignment horizontal="left"/>
    </xf>
    <xf numFmtId="0" fontId="8" fillId="0" borderId="0" xfId="2" applyFont="1" applyFill="1" applyBorder="1" applyAlignment="1">
      <alignment horizontal="center" vertical="top" wrapText="1"/>
    </xf>
    <xf numFmtId="1" fontId="5" fillId="0" borderId="0" xfId="3" applyNumberFormat="1" applyFont="1" applyFill="1" applyBorder="1" applyAlignment="1">
      <alignment horizontal="left" vertical="top"/>
    </xf>
    <xf numFmtId="0" fontId="5" fillId="0" borderId="0" xfId="2" applyFont="1" applyFill="1" applyBorder="1" applyAlignment="1">
      <alignment horizontal="center" vertical="top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1" fontId="5" fillId="4" borderId="0" xfId="3" applyNumberFormat="1" applyFont="1" applyFill="1" applyBorder="1" applyAlignment="1">
      <alignment horizontal="center" vertical="top" wrapText="1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right"/>
    </xf>
    <xf numFmtId="1" fontId="5" fillId="5" borderId="0" xfId="3" applyNumberFormat="1" applyFont="1" applyFill="1" applyBorder="1" applyAlignment="1">
      <alignment horizontal="center" vertical="top" wrapText="1"/>
    </xf>
    <xf numFmtId="0" fontId="8" fillId="0" borderId="0" xfId="2" applyFont="1" applyFill="1" applyBorder="1" applyAlignment="1">
      <alignment horizontal="center" vertical="top" wrapText="1"/>
    </xf>
  </cellXfs>
  <cellStyles count="4">
    <cellStyle name="Normal 2" xfId="2"/>
    <cellStyle name="Standard" xfId="0" builtinId="0"/>
    <cellStyle name="Style 28" xfId="3"/>
    <cellStyle name="Überschrift" xfId="1" builtinId="15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mruColors>
      <color rgb="FFFFC5C5"/>
      <color rgb="FFFF0000"/>
      <color rgb="FFFFF8E5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4</xdr:row>
      <xdr:rowOff>0</xdr:rowOff>
    </xdr:from>
    <xdr:to>
      <xdr:col>38</xdr:col>
      <xdr:colOff>28575</xdr:colOff>
      <xdr:row>43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2550" y="1076325"/>
          <a:ext cx="8562975" cy="851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tsoe-dc01\users\Dokumenty\DATA_COLLECTOR\DATA_collector_edited_specific_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Modrá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8"/>
  <dimension ref="A1:CF494"/>
  <sheetViews>
    <sheetView tabSelected="1" workbookViewId="0"/>
  </sheetViews>
  <sheetFormatPr baseColWidth="10" defaultColWidth="10.6640625" defaultRowHeight="15" x14ac:dyDescent="0.25"/>
  <cols>
    <col min="1" max="1" width="35.83203125" style="4" bestFit="1" customWidth="1"/>
    <col min="2" max="14" width="11.1640625" style="19" customWidth="1"/>
    <col min="15" max="16" width="10.6640625" style="19"/>
    <col min="17" max="17" width="17.5" style="4" customWidth="1"/>
    <col min="18" max="16384" width="10.6640625" style="4"/>
  </cols>
  <sheetData>
    <row r="1" spans="1:84" ht="23.25" x14ac:dyDescent="0.35">
      <c r="A1" s="5" t="s">
        <v>0</v>
      </c>
      <c r="B1" s="15" t="s">
        <v>76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spans="1:84" s="8" customFormat="1" x14ac:dyDescent="0.2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R2" s="37" t="s">
        <v>112</v>
      </c>
      <c r="S2" s="37"/>
      <c r="T2" s="37"/>
      <c r="U2" s="37"/>
      <c r="V2" s="37"/>
    </row>
    <row r="3" spans="1:84" s="14" customFormat="1" ht="31.5" customHeight="1" x14ac:dyDescent="0.2">
      <c r="A3" s="11" t="s">
        <v>1</v>
      </c>
      <c r="B3" s="18" t="s">
        <v>2</v>
      </c>
      <c r="C3" s="18" t="s">
        <v>3</v>
      </c>
      <c r="D3" s="18" t="s">
        <v>4</v>
      </c>
      <c r="E3" s="18" t="s">
        <v>9</v>
      </c>
      <c r="F3" s="18" t="s">
        <v>8</v>
      </c>
      <c r="G3" s="18" t="s">
        <v>16</v>
      </c>
      <c r="H3" s="18" t="s">
        <v>5</v>
      </c>
      <c r="I3" s="18" t="s">
        <v>6</v>
      </c>
      <c r="J3" s="18" t="s">
        <v>7</v>
      </c>
      <c r="K3" s="18" t="s">
        <v>10</v>
      </c>
      <c r="L3" s="18" t="s">
        <v>11</v>
      </c>
      <c r="M3" s="18" t="s">
        <v>12</v>
      </c>
      <c r="N3" s="18" t="s">
        <v>14</v>
      </c>
      <c r="O3" s="18" t="s">
        <v>13</v>
      </c>
      <c r="P3" s="18" t="s">
        <v>15</v>
      </c>
      <c r="Q3" s="28" t="s">
        <v>111</v>
      </c>
      <c r="R3" s="28" t="s">
        <v>100</v>
      </c>
      <c r="S3" s="28" t="s">
        <v>103</v>
      </c>
      <c r="T3" s="28" t="s">
        <v>101</v>
      </c>
      <c r="U3" s="28" t="s">
        <v>102</v>
      </c>
      <c r="V3" s="28" t="s">
        <v>104</v>
      </c>
      <c r="W3" s="28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</row>
    <row r="4" spans="1:84" s="10" customFormat="1" x14ac:dyDescent="0.25">
      <c r="A4" s="26" t="s">
        <v>75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2615</v>
      </c>
      <c r="H4" s="20">
        <v>0</v>
      </c>
      <c r="I4" s="20">
        <v>0</v>
      </c>
      <c r="J4" s="20">
        <v>0</v>
      </c>
      <c r="K4" s="20">
        <v>0</v>
      </c>
      <c r="L4" s="20">
        <v>694</v>
      </c>
      <c r="M4" s="20">
        <v>0</v>
      </c>
      <c r="N4" s="20">
        <v>0</v>
      </c>
      <c r="O4" s="20">
        <v>0</v>
      </c>
      <c r="P4" s="20">
        <v>0</v>
      </c>
      <c r="Q4" s="3" t="s">
        <v>82</v>
      </c>
      <c r="R4" s="3">
        <f>B4+C4+D4+G4+H4+I4+J4+K4</f>
        <v>2615</v>
      </c>
      <c r="S4" s="3">
        <f>B4+C4+D4+G4+H4+I4+J4+K4+F4+L4+M4</f>
        <v>3309</v>
      </c>
      <c r="T4" s="3">
        <v>2313.6</v>
      </c>
      <c r="U4" s="3" t="str">
        <f>IF(R4&lt;T4,"!","")</f>
        <v/>
      </c>
      <c r="V4" s="3" t="str">
        <f>IF(S4&lt;T4,"!","")</f>
        <v/>
      </c>
      <c r="W4" s="3" t="s">
        <v>42</v>
      </c>
      <c r="X4" s="3"/>
      <c r="Y4" s="29" t="s">
        <v>110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spans="1:84" s="10" customFormat="1" x14ac:dyDescent="0.25">
      <c r="A5" s="26" t="s">
        <v>17</v>
      </c>
      <c r="B5" s="20">
        <v>0</v>
      </c>
      <c r="C5" s="20">
        <v>700</v>
      </c>
      <c r="D5" s="20">
        <v>0</v>
      </c>
      <c r="E5" s="20">
        <v>0</v>
      </c>
      <c r="F5" s="20">
        <v>468</v>
      </c>
      <c r="G5" s="20">
        <v>2402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80</v>
      </c>
      <c r="O5" s="20">
        <v>150</v>
      </c>
      <c r="P5" s="20">
        <v>0</v>
      </c>
      <c r="Q5" s="3"/>
      <c r="R5" s="3">
        <f t="shared" ref="R5:R67" si="0">B5+C5+D5+G5+H5+I5+J5+K5</f>
        <v>3102</v>
      </c>
      <c r="S5" s="3">
        <f t="shared" ref="S5:S67" si="1">B5+C5+D5+G5+H5+I5+J5+K5+F5+L5+M5</f>
        <v>3570</v>
      </c>
      <c r="T5" s="3">
        <v>1999.2</v>
      </c>
      <c r="U5" s="3" t="str">
        <f t="shared" ref="U5:U67" si="2">IF(R5&lt;T5,"!","")</f>
        <v/>
      </c>
      <c r="V5" s="3" t="str">
        <f t="shared" ref="V5:V67" si="3">IF(S5&lt;T5,"!","")</f>
        <v/>
      </c>
      <c r="W5" s="3" t="s">
        <v>17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spans="1:84" s="10" customFormat="1" x14ac:dyDescent="0.25">
      <c r="A6" s="26" t="s">
        <v>18</v>
      </c>
      <c r="B6" s="20">
        <v>0</v>
      </c>
      <c r="C6" s="20">
        <v>4164</v>
      </c>
      <c r="D6" s="20">
        <v>0</v>
      </c>
      <c r="E6" s="20">
        <v>6055.3329999999996</v>
      </c>
      <c r="F6" s="20">
        <v>4671.89977</v>
      </c>
      <c r="G6" s="20">
        <v>10842.850999999999</v>
      </c>
      <c r="H6" s="20">
        <v>0</v>
      </c>
      <c r="I6" s="20">
        <v>0</v>
      </c>
      <c r="J6" s="20">
        <v>174</v>
      </c>
      <c r="K6" s="20">
        <v>984</v>
      </c>
      <c r="L6" s="20">
        <v>620</v>
      </c>
      <c r="M6" s="20">
        <v>0</v>
      </c>
      <c r="N6" s="20">
        <v>4500</v>
      </c>
      <c r="O6" s="20">
        <v>5000</v>
      </c>
      <c r="P6" s="20">
        <v>0</v>
      </c>
      <c r="Q6" s="3"/>
      <c r="R6" s="3">
        <f t="shared" si="0"/>
        <v>16164.850999999999</v>
      </c>
      <c r="S6" s="3">
        <f t="shared" si="1"/>
        <v>21456.750769999999</v>
      </c>
      <c r="T6" s="3">
        <v>12629.3</v>
      </c>
      <c r="U6" s="3" t="str">
        <f t="shared" si="2"/>
        <v/>
      </c>
      <c r="V6" s="3" t="str">
        <f t="shared" si="3"/>
        <v/>
      </c>
      <c r="W6" s="3" t="s">
        <v>18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1:84" s="10" customFormat="1" x14ac:dyDescent="0.25">
      <c r="A7" s="26" t="s">
        <v>19</v>
      </c>
      <c r="B7" s="20">
        <v>0</v>
      </c>
      <c r="C7" s="20">
        <v>0</v>
      </c>
      <c r="D7" s="20">
        <v>0</v>
      </c>
      <c r="E7" s="20">
        <v>440</v>
      </c>
      <c r="F7" s="20">
        <v>1144</v>
      </c>
      <c r="G7" s="20">
        <v>1120</v>
      </c>
      <c r="H7" s="20">
        <v>2536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100</v>
      </c>
      <c r="O7" s="20">
        <v>640</v>
      </c>
      <c r="P7" s="20">
        <v>0</v>
      </c>
      <c r="Q7" s="3"/>
      <c r="R7" s="3">
        <f t="shared" si="0"/>
        <v>3656</v>
      </c>
      <c r="S7" s="3">
        <f t="shared" si="1"/>
        <v>4800</v>
      </c>
      <c r="T7" s="3">
        <v>2605.4</v>
      </c>
      <c r="U7" s="3" t="str">
        <f t="shared" si="2"/>
        <v/>
      </c>
      <c r="V7" s="3" t="str">
        <f t="shared" si="3"/>
        <v/>
      </c>
      <c r="W7" s="3" t="s">
        <v>19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spans="1:84" s="10" customFormat="1" x14ac:dyDescent="0.25">
      <c r="A8" s="26" t="s">
        <v>20</v>
      </c>
      <c r="B8" s="20">
        <v>648.6</v>
      </c>
      <c r="C8" s="20">
        <v>6352</v>
      </c>
      <c r="D8" s="20">
        <v>0</v>
      </c>
      <c r="E8" s="20">
        <v>1150</v>
      </c>
      <c r="F8" s="20">
        <v>117</v>
      </c>
      <c r="G8" s="20">
        <v>1308</v>
      </c>
      <c r="H8" s="20">
        <v>0</v>
      </c>
      <c r="I8" s="20">
        <v>0</v>
      </c>
      <c r="J8" s="20">
        <v>0</v>
      </c>
      <c r="K8" s="20">
        <v>1157</v>
      </c>
      <c r="L8" s="20">
        <v>658</v>
      </c>
      <c r="M8" s="20">
        <v>0</v>
      </c>
      <c r="N8" s="20">
        <v>5050.5</v>
      </c>
      <c r="O8" s="20">
        <v>3298</v>
      </c>
      <c r="P8" s="20">
        <v>2310</v>
      </c>
      <c r="Q8" s="3"/>
      <c r="R8" s="3">
        <f t="shared" si="0"/>
        <v>9465.6</v>
      </c>
      <c r="S8" s="3">
        <f t="shared" si="1"/>
        <v>10240.6</v>
      </c>
      <c r="T8" s="3">
        <v>13870.1</v>
      </c>
      <c r="U8" s="3" t="str">
        <f t="shared" si="2"/>
        <v>!</v>
      </c>
      <c r="V8" s="3" t="str">
        <f t="shared" si="3"/>
        <v>!</v>
      </c>
      <c r="W8" s="3" t="s">
        <v>20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spans="1:84" s="10" customFormat="1" x14ac:dyDescent="0.25">
      <c r="A9" s="26" t="s">
        <v>21</v>
      </c>
      <c r="B9" s="20">
        <v>0</v>
      </c>
      <c r="C9" s="20">
        <v>718</v>
      </c>
      <c r="D9" s="20">
        <v>168</v>
      </c>
      <c r="E9" s="20">
        <v>933</v>
      </c>
      <c r="F9" s="20">
        <v>600</v>
      </c>
      <c r="G9" s="20">
        <v>2800</v>
      </c>
      <c r="H9" s="20">
        <v>3895</v>
      </c>
      <c r="I9" s="20">
        <v>2200</v>
      </c>
      <c r="J9" s="20">
        <v>0</v>
      </c>
      <c r="K9" s="20">
        <v>1579</v>
      </c>
      <c r="L9" s="20">
        <v>350</v>
      </c>
      <c r="M9" s="20">
        <v>0</v>
      </c>
      <c r="N9" s="20">
        <v>2000</v>
      </c>
      <c r="O9" s="20">
        <v>1250</v>
      </c>
      <c r="P9" s="20">
        <v>0</v>
      </c>
      <c r="Q9" s="3"/>
      <c r="R9" s="3">
        <f t="shared" si="0"/>
        <v>11360</v>
      </c>
      <c r="S9" s="3">
        <f t="shared" si="1"/>
        <v>12310</v>
      </c>
      <c r="T9" s="3">
        <v>7924.7</v>
      </c>
      <c r="U9" s="3" t="str">
        <f t="shared" si="2"/>
        <v/>
      </c>
      <c r="V9" s="3" t="str">
        <f t="shared" si="3"/>
        <v/>
      </c>
      <c r="W9" s="3" t="s">
        <v>21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1:84" s="10" customFormat="1" x14ac:dyDescent="0.25">
      <c r="A10" s="26" t="s">
        <v>22</v>
      </c>
      <c r="B10" s="20">
        <v>0</v>
      </c>
      <c r="C10" s="20">
        <v>0</v>
      </c>
      <c r="D10" s="20">
        <v>0</v>
      </c>
      <c r="E10" s="20">
        <v>4593</v>
      </c>
      <c r="F10" s="20">
        <v>4139</v>
      </c>
      <c r="G10" s="20">
        <v>13580</v>
      </c>
      <c r="H10" s="20">
        <v>0</v>
      </c>
      <c r="I10" s="20">
        <v>1190</v>
      </c>
      <c r="J10" s="20">
        <v>0</v>
      </c>
      <c r="K10" s="20">
        <v>985</v>
      </c>
      <c r="L10" s="20">
        <v>1300</v>
      </c>
      <c r="M10" s="20">
        <v>0</v>
      </c>
      <c r="N10" s="20">
        <v>5600</v>
      </c>
      <c r="O10" s="20">
        <v>370</v>
      </c>
      <c r="P10" s="20">
        <v>0</v>
      </c>
      <c r="Q10" s="3"/>
      <c r="R10" s="3">
        <f t="shared" si="0"/>
        <v>15755</v>
      </c>
      <c r="S10" s="3">
        <f t="shared" si="1"/>
        <v>21194</v>
      </c>
      <c r="T10" s="3">
        <v>9582.6</v>
      </c>
      <c r="U10" s="3" t="str">
        <f t="shared" si="2"/>
        <v/>
      </c>
      <c r="V10" s="3" t="str">
        <f t="shared" si="3"/>
        <v/>
      </c>
      <c r="W10" s="3" t="s">
        <v>22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spans="1:84" s="10" customFormat="1" x14ac:dyDescent="0.25">
      <c r="A11" s="26" t="s">
        <v>23</v>
      </c>
      <c r="B11" s="20">
        <v>0</v>
      </c>
      <c r="C11" s="20">
        <v>660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1004.5</v>
      </c>
      <c r="K11" s="20">
        <v>0</v>
      </c>
      <c r="L11" s="20">
        <v>40</v>
      </c>
      <c r="M11" s="20">
        <v>83</v>
      </c>
      <c r="N11" s="20">
        <v>688</v>
      </c>
      <c r="O11" s="20">
        <v>275</v>
      </c>
      <c r="P11" s="20">
        <v>0</v>
      </c>
      <c r="Q11" s="2"/>
      <c r="R11" s="3">
        <f t="shared" si="0"/>
        <v>1664.5</v>
      </c>
      <c r="S11" s="3">
        <f t="shared" si="1"/>
        <v>1787.5</v>
      </c>
      <c r="T11" s="3">
        <v>1315.8</v>
      </c>
      <c r="U11" s="3" t="str">
        <f t="shared" si="2"/>
        <v/>
      </c>
      <c r="V11" s="3" t="str">
        <f t="shared" si="3"/>
        <v/>
      </c>
      <c r="W11" s="3" t="s">
        <v>23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1:84" s="10" customFormat="1" x14ac:dyDescent="0.25">
      <c r="A12" s="26" t="s">
        <v>24</v>
      </c>
      <c r="B12" s="20">
        <v>0</v>
      </c>
      <c r="C12" s="20">
        <v>1379</v>
      </c>
      <c r="D12" s="20">
        <v>251</v>
      </c>
      <c r="E12" s="20">
        <v>1000</v>
      </c>
      <c r="F12" s="20">
        <v>365</v>
      </c>
      <c r="G12" s="20">
        <v>1050</v>
      </c>
      <c r="H12" s="20">
        <v>4760</v>
      </c>
      <c r="I12" s="20">
        <v>4055</v>
      </c>
      <c r="J12" s="20">
        <v>0</v>
      </c>
      <c r="K12" s="20">
        <v>1505</v>
      </c>
      <c r="L12" s="20">
        <v>1167</v>
      </c>
      <c r="M12" s="20">
        <v>0</v>
      </c>
      <c r="N12" s="20">
        <v>3540</v>
      </c>
      <c r="O12" s="20">
        <v>950</v>
      </c>
      <c r="P12" s="20">
        <v>0</v>
      </c>
      <c r="Q12" s="2"/>
      <c r="R12" s="3">
        <f t="shared" si="0"/>
        <v>13000</v>
      </c>
      <c r="S12" s="3">
        <f t="shared" si="1"/>
        <v>14532</v>
      </c>
      <c r="T12" s="3">
        <v>11372.5</v>
      </c>
      <c r="U12" s="3" t="str">
        <f t="shared" si="2"/>
        <v/>
      </c>
      <c r="V12" s="3" t="str">
        <f t="shared" si="3"/>
        <v/>
      </c>
      <c r="W12" s="3" t="s">
        <v>24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spans="1:84" s="10" customFormat="1" ht="25.5" x14ac:dyDescent="0.25">
      <c r="A13" s="34" t="s">
        <v>113</v>
      </c>
      <c r="B13" s="35">
        <v>0</v>
      </c>
      <c r="C13" s="35">
        <v>35200</v>
      </c>
      <c r="D13" s="35">
        <v>9800</v>
      </c>
      <c r="E13" s="35">
        <f>G13</f>
        <v>9500</v>
      </c>
      <c r="F13" s="35">
        <v>5600</v>
      </c>
      <c r="G13" s="35">
        <v>9500</v>
      </c>
      <c r="H13" s="35">
        <v>9300</v>
      </c>
      <c r="I13" s="35">
        <v>0</v>
      </c>
      <c r="J13" s="35">
        <f>1200+2000</f>
        <v>3200</v>
      </c>
      <c r="K13" s="35">
        <v>4100</v>
      </c>
      <c r="L13" s="35">
        <f>6000+1300</f>
        <v>7300</v>
      </c>
      <c r="M13" s="35">
        <v>0</v>
      </c>
      <c r="N13" s="35">
        <v>91300</v>
      </c>
      <c r="O13" s="35">
        <v>81500</v>
      </c>
      <c r="P13" s="35">
        <v>17000</v>
      </c>
      <c r="Q13" s="36" t="s">
        <v>114</v>
      </c>
      <c r="R13" s="36">
        <f t="shared" ref="R13" si="4">B13+C13+D13+G13+H13+I13+J13+K13</f>
        <v>71100</v>
      </c>
      <c r="S13" s="36">
        <f t="shared" ref="S13" si="5">B13+C13+D13+G13+H13+I13+J13+K13+F13+L13+M13</f>
        <v>84000</v>
      </c>
      <c r="T13" s="36">
        <f>T14+T15</f>
        <v>84589.1</v>
      </c>
      <c r="U13" s="36" t="str">
        <f t="shared" ref="U13" si="6">IF(R13&lt;T13,"!","")</f>
        <v>!</v>
      </c>
      <c r="V13" s="36" t="str">
        <f t="shared" ref="V13" si="7">IF(S13&lt;T13,"!","")</f>
        <v>!</v>
      </c>
      <c r="W13" s="36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spans="1:84" s="10" customFormat="1" x14ac:dyDescent="0.25">
      <c r="A14" s="31" t="s">
        <v>25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336</v>
      </c>
      <c r="Q14" s="33" t="s">
        <v>81</v>
      </c>
      <c r="R14" s="33">
        <f t="shared" si="0"/>
        <v>0</v>
      </c>
      <c r="S14" s="33">
        <f t="shared" si="1"/>
        <v>0</v>
      </c>
      <c r="T14" s="33">
        <v>0</v>
      </c>
      <c r="U14" s="33" t="str">
        <f t="shared" si="2"/>
        <v/>
      </c>
      <c r="V14" s="33" t="str">
        <f t="shared" si="3"/>
        <v/>
      </c>
      <c r="W14" s="33" t="s">
        <v>25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spans="1:84" s="10" customFormat="1" ht="25.5" x14ac:dyDescent="0.25">
      <c r="A15" s="31" t="s">
        <v>26</v>
      </c>
      <c r="B15" s="32">
        <v>0</v>
      </c>
      <c r="C15" s="32">
        <v>31013.163173005141</v>
      </c>
      <c r="D15" s="32">
        <v>14727.099999999999</v>
      </c>
      <c r="E15" s="32">
        <v>9791.6</v>
      </c>
      <c r="F15" s="32">
        <v>4329</v>
      </c>
      <c r="G15" s="32">
        <v>10787.5</v>
      </c>
      <c r="H15" s="32">
        <v>9368.2000000000007</v>
      </c>
      <c r="I15" s="32">
        <v>0</v>
      </c>
      <c r="J15" s="32">
        <v>835.18999999999983</v>
      </c>
      <c r="K15" s="32">
        <v>10321.130000000001</v>
      </c>
      <c r="L15" s="32">
        <v>6631</v>
      </c>
      <c r="M15" s="32">
        <v>0</v>
      </c>
      <c r="N15" s="32">
        <v>66300</v>
      </c>
      <c r="O15" s="32">
        <v>58500</v>
      </c>
      <c r="P15" s="32">
        <v>14664</v>
      </c>
      <c r="Q15" s="33" t="s">
        <v>115</v>
      </c>
      <c r="R15" s="33">
        <f t="shared" si="0"/>
        <v>77052.28317300514</v>
      </c>
      <c r="S15" s="33">
        <f t="shared" si="1"/>
        <v>88012.28317300514</v>
      </c>
      <c r="T15" s="33">
        <v>84589.1</v>
      </c>
      <c r="U15" s="33" t="str">
        <f t="shared" si="2"/>
        <v>!</v>
      </c>
      <c r="V15" s="33" t="str">
        <f t="shared" si="3"/>
        <v/>
      </c>
      <c r="W15" s="33" t="s">
        <v>26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 s="10" customFormat="1" x14ac:dyDescent="0.25">
      <c r="A16" s="26" t="s">
        <v>105</v>
      </c>
      <c r="B16" s="20">
        <f>SUM(B17:B19)</f>
        <v>1185</v>
      </c>
      <c r="C16" s="20">
        <f t="shared" ref="C16:P16" si="8">SUM(C17:C19)</f>
        <v>430</v>
      </c>
      <c r="D16" s="20">
        <f t="shared" si="8"/>
        <v>410</v>
      </c>
      <c r="E16" s="20">
        <f t="shared" si="8"/>
        <v>0</v>
      </c>
      <c r="F16" s="20">
        <f t="shared" si="8"/>
        <v>6.6082000000000001</v>
      </c>
      <c r="G16" s="20">
        <f t="shared" si="8"/>
        <v>0</v>
      </c>
      <c r="H16" s="20">
        <f t="shared" si="8"/>
        <v>0</v>
      </c>
      <c r="I16" s="20">
        <f t="shared" si="8"/>
        <v>0</v>
      </c>
      <c r="J16" s="20">
        <f t="shared" si="8"/>
        <v>817</v>
      </c>
      <c r="K16" s="20">
        <f t="shared" si="8"/>
        <v>99.1</v>
      </c>
      <c r="L16" s="20">
        <f t="shared" si="8"/>
        <v>700.40000000000009</v>
      </c>
      <c r="M16" s="20">
        <f t="shared" si="8"/>
        <v>0</v>
      </c>
      <c r="N16" s="20">
        <f t="shared" si="8"/>
        <v>2939</v>
      </c>
      <c r="O16" s="20">
        <f t="shared" si="8"/>
        <v>5596</v>
      </c>
      <c r="P16" s="20">
        <f t="shared" si="8"/>
        <v>2905</v>
      </c>
      <c r="Q16" s="3"/>
      <c r="R16" s="3">
        <f t="shared" ref="R16" si="9">B16+C16+D16+G16+H16+I16+J16+K16</f>
        <v>2941.1</v>
      </c>
      <c r="S16" s="3">
        <f t="shared" ref="S16" si="10">B16+C16+D16+G16+H16+I16+J16+K16+F16+L16+M16</f>
        <v>3648.1082000000001</v>
      </c>
      <c r="T16" s="3">
        <f>SUM(T17:T19)</f>
        <v>7741.9</v>
      </c>
      <c r="U16" s="3" t="str">
        <f t="shared" ref="U16" si="11">IF(R16&lt;T16,"!","")</f>
        <v>!</v>
      </c>
      <c r="V16" s="3" t="str">
        <f t="shared" ref="V16" si="12">IF(S16&lt;T16,"!","")</f>
        <v>!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spans="1:84" s="10" customFormat="1" x14ac:dyDescent="0.25">
      <c r="A17" s="26" t="s">
        <v>27</v>
      </c>
      <c r="B17" s="20">
        <v>915</v>
      </c>
      <c r="C17" s="20">
        <v>0</v>
      </c>
      <c r="D17" s="20">
        <v>0</v>
      </c>
      <c r="E17" s="20">
        <v>0</v>
      </c>
      <c r="F17" s="20">
        <v>3.6999999999999998E-2</v>
      </c>
      <c r="G17" s="20">
        <v>0</v>
      </c>
      <c r="H17" s="20">
        <v>0</v>
      </c>
      <c r="I17" s="20">
        <v>0</v>
      </c>
      <c r="J17" s="20">
        <v>536</v>
      </c>
      <c r="K17" s="20">
        <v>28.3</v>
      </c>
      <c r="L17" s="20">
        <v>240.07</v>
      </c>
      <c r="M17" s="20">
        <v>0</v>
      </c>
      <c r="N17" s="20">
        <v>992.15523482116043</v>
      </c>
      <c r="O17" s="20">
        <v>975</v>
      </c>
      <c r="P17" s="20">
        <v>429</v>
      </c>
      <c r="Q17" s="3"/>
      <c r="R17" s="3">
        <f t="shared" si="0"/>
        <v>1479.3</v>
      </c>
      <c r="S17" s="3">
        <f t="shared" si="1"/>
        <v>1719.4069999999999</v>
      </c>
      <c r="T17" s="3">
        <v>2868.1</v>
      </c>
      <c r="U17" s="3" t="str">
        <f t="shared" si="2"/>
        <v>!</v>
      </c>
      <c r="V17" s="3" t="str">
        <f t="shared" si="3"/>
        <v>!</v>
      </c>
      <c r="W17" s="3" t="s">
        <v>27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7"/>
      <c r="BJ17" s="7"/>
      <c r="BK17" s="7"/>
      <c r="BL17" s="7"/>
      <c r="BM17" s="7"/>
      <c r="BN17" s="7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spans="1:84" s="10" customFormat="1" x14ac:dyDescent="0.25">
      <c r="A18" s="26" t="s">
        <v>28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600</v>
      </c>
      <c r="Q18" s="3" t="s">
        <v>81</v>
      </c>
      <c r="R18" s="3">
        <f t="shared" si="0"/>
        <v>0</v>
      </c>
      <c r="S18" s="3">
        <f t="shared" si="1"/>
        <v>0</v>
      </c>
      <c r="T18" s="3">
        <v>0</v>
      </c>
      <c r="U18" s="3" t="str">
        <f t="shared" si="2"/>
        <v/>
      </c>
      <c r="V18" s="3" t="str">
        <f t="shared" si="3"/>
        <v/>
      </c>
      <c r="W18" s="3" t="s">
        <v>28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7"/>
      <c r="BJ18" s="7"/>
      <c r="BK18" s="7"/>
      <c r="BL18" s="7"/>
      <c r="BM18" s="7"/>
      <c r="BN18" s="7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spans="1:84" s="10" customFormat="1" x14ac:dyDescent="0.25">
      <c r="A19" s="26" t="s">
        <v>29</v>
      </c>
      <c r="B19" s="20">
        <v>270</v>
      </c>
      <c r="C19" s="20">
        <v>430</v>
      </c>
      <c r="D19" s="20">
        <v>410</v>
      </c>
      <c r="E19" s="20">
        <v>0</v>
      </c>
      <c r="F19" s="20">
        <v>6.5712000000000002</v>
      </c>
      <c r="G19" s="20">
        <v>0</v>
      </c>
      <c r="H19" s="20">
        <v>0</v>
      </c>
      <c r="I19" s="20">
        <v>0</v>
      </c>
      <c r="J19" s="20">
        <v>281</v>
      </c>
      <c r="K19" s="20">
        <v>70.8</v>
      </c>
      <c r="L19" s="20">
        <v>460.33000000000004</v>
      </c>
      <c r="M19" s="20">
        <v>0</v>
      </c>
      <c r="N19" s="20">
        <v>1946.8447651788397</v>
      </c>
      <c r="O19" s="20">
        <v>4621</v>
      </c>
      <c r="P19" s="20">
        <v>1876</v>
      </c>
      <c r="Q19" s="3"/>
      <c r="R19" s="3">
        <f t="shared" si="0"/>
        <v>1461.8</v>
      </c>
      <c r="S19" s="3">
        <f t="shared" si="1"/>
        <v>1928.7012</v>
      </c>
      <c r="T19" s="3">
        <v>4873.8</v>
      </c>
      <c r="U19" s="3" t="str">
        <f t="shared" si="2"/>
        <v>!</v>
      </c>
      <c r="V19" s="3" t="str">
        <f t="shared" si="3"/>
        <v>!</v>
      </c>
      <c r="W19" s="3" t="s">
        <v>29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7"/>
      <c r="BJ19" s="7"/>
      <c r="BK19" s="7"/>
      <c r="BL19" s="7"/>
      <c r="BM19" s="7"/>
      <c r="BN19" s="7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spans="1:84" s="10" customFormat="1" x14ac:dyDescent="0.25">
      <c r="A20" s="26" t="s">
        <v>30</v>
      </c>
      <c r="B20" s="20">
        <v>0</v>
      </c>
      <c r="C20" s="20">
        <v>0</v>
      </c>
      <c r="D20" s="20">
        <v>0</v>
      </c>
      <c r="E20" s="20">
        <v>0</v>
      </c>
      <c r="F20" s="20">
        <v>10</v>
      </c>
      <c r="G20" s="20">
        <v>0</v>
      </c>
      <c r="H20" s="20">
        <v>0</v>
      </c>
      <c r="I20" s="20">
        <v>0</v>
      </c>
      <c r="J20" s="20">
        <v>656</v>
      </c>
      <c r="K20" s="20">
        <v>150</v>
      </c>
      <c r="L20" s="20">
        <v>126.65</v>
      </c>
      <c r="M20" s="20">
        <v>0</v>
      </c>
      <c r="N20" s="20">
        <v>100</v>
      </c>
      <c r="O20" s="20">
        <v>1500</v>
      </c>
      <c r="P20" s="20">
        <v>0</v>
      </c>
      <c r="Q20" s="3"/>
      <c r="R20" s="3">
        <f t="shared" si="0"/>
        <v>806</v>
      </c>
      <c r="S20" s="3">
        <f t="shared" si="1"/>
        <v>942.65</v>
      </c>
      <c r="T20" s="3">
        <v>1803.6</v>
      </c>
      <c r="U20" s="3" t="str">
        <f t="shared" si="2"/>
        <v>!</v>
      </c>
      <c r="V20" s="3" t="str">
        <f t="shared" si="3"/>
        <v>!</v>
      </c>
      <c r="W20" s="3" t="s">
        <v>30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7"/>
      <c r="BJ20" s="7"/>
      <c r="BK20" s="7"/>
      <c r="BL20" s="7"/>
      <c r="BM20" s="7"/>
      <c r="BN20" s="7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spans="1:84" s="10" customFormat="1" x14ac:dyDescent="0.25">
      <c r="A21" s="26" t="s">
        <v>31</v>
      </c>
      <c r="B21" s="20">
        <v>0</v>
      </c>
      <c r="C21" s="20">
        <v>24560</v>
      </c>
      <c r="D21" s="20">
        <v>4660</v>
      </c>
      <c r="E21" s="20">
        <v>8280</v>
      </c>
      <c r="F21" s="20">
        <v>3850</v>
      </c>
      <c r="G21" s="20">
        <v>19200</v>
      </c>
      <c r="H21" s="20">
        <v>0</v>
      </c>
      <c r="I21" s="20">
        <v>7117</v>
      </c>
      <c r="J21" s="20">
        <v>0</v>
      </c>
      <c r="K21" s="20">
        <v>8500</v>
      </c>
      <c r="L21" s="20">
        <v>2550</v>
      </c>
      <c r="M21" s="20">
        <v>2300</v>
      </c>
      <c r="N21" s="20">
        <v>40000</v>
      </c>
      <c r="O21" s="20">
        <v>31000</v>
      </c>
      <c r="P21" s="20">
        <v>0</v>
      </c>
      <c r="Q21" s="3"/>
      <c r="R21" s="3">
        <f t="shared" si="0"/>
        <v>64037</v>
      </c>
      <c r="S21" s="3">
        <f t="shared" si="1"/>
        <v>72737</v>
      </c>
      <c r="T21" s="3">
        <v>46595</v>
      </c>
      <c r="U21" s="3" t="str">
        <f t="shared" si="2"/>
        <v/>
      </c>
      <c r="V21" s="3" t="str">
        <f t="shared" si="3"/>
        <v/>
      </c>
      <c r="W21" s="3" t="s">
        <v>31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7"/>
      <c r="BJ21" s="7"/>
      <c r="BK21" s="7"/>
      <c r="BL21" s="7"/>
      <c r="BM21" s="7"/>
      <c r="BN21" s="7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spans="1:84" s="10" customFormat="1" x14ac:dyDescent="0.25">
      <c r="A22" s="26" t="s">
        <v>32</v>
      </c>
      <c r="B22" s="20">
        <v>685</v>
      </c>
      <c r="C22" s="20">
        <v>1474</v>
      </c>
      <c r="D22" s="20">
        <v>714</v>
      </c>
      <c r="E22" s="20">
        <v>0</v>
      </c>
      <c r="F22" s="20">
        <v>0</v>
      </c>
      <c r="G22" s="20">
        <v>3200</v>
      </c>
      <c r="H22" s="20">
        <v>0</v>
      </c>
      <c r="I22" s="20">
        <v>4560</v>
      </c>
      <c r="J22" s="20">
        <v>1300</v>
      </c>
      <c r="K22" s="20">
        <v>450</v>
      </c>
      <c r="L22" s="20">
        <v>2200</v>
      </c>
      <c r="M22" s="20">
        <v>0</v>
      </c>
      <c r="N22" s="20">
        <v>1200</v>
      </c>
      <c r="O22" s="20">
        <v>2300</v>
      </c>
      <c r="P22" s="20">
        <v>700</v>
      </c>
      <c r="Q22" s="3"/>
      <c r="R22" s="3">
        <f t="shared" si="0"/>
        <v>12383</v>
      </c>
      <c r="S22" s="3">
        <f t="shared" si="1"/>
        <v>14583</v>
      </c>
      <c r="T22" s="3">
        <v>16243.8</v>
      </c>
      <c r="U22" s="3" t="str">
        <f t="shared" si="2"/>
        <v>!</v>
      </c>
      <c r="V22" s="3" t="str">
        <f t="shared" si="3"/>
        <v>!</v>
      </c>
      <c r="W22" s="3" t="s">
        <v>32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7"/>
      <c r="BJ22" s="7"/>
      <c r="BK22" s="7"/>
      <c r="BL22" s="7"/>
      <c r="BM22" s="7"/>
      <c r="BN22" s="7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spans="1:84" s="10" customFormat="1" x14ac:dyDescent="0.25">
      <c r="A23" s="26" t="s">
        <v>33</v>
      </c>
      <c r="B23" s="20">
        <v>0</v>
      </c>
      <c r="C23" s="20">
        <v>0</v>
      </c>
      <c r="D23" s="20">
        <v>0</v>
      </c>
      <c r="E23" s="20">
        <v>0</v>
      </c>
      <c r="F23" s="20">
        <v>197</v>
      </c>
      <c r="G23" s="20">
        <v>197</v>
      </c>
      <c r="H23" s="20">
        <v>0</v>
      </c>
      <c r="I23" s="20">
        <v>0</v>
      </c>
      <c r="J23" s="20">
        <v>489</v>
      </c>
      <c r="K23" s="20">
        <v>0</v>
      </c>
      <c r="L23" s="20">
        <v>47</v>
      </c>
      <c r="M23" s="20">
        <v>50</v>
      </c>
      <c r="N23" s="20">
        <v>115</v>
      </c>
      <c r="O23" s="20">
        <v>36</v>
      </c>
      <c r="P23" s="20">
        <v>0</v>
      </c>
      <c r="Q23" s="3" t="s">
        <v>78</v>
      </c>
      <c r="R23" s="3">
        <f t="shared" si="0"/>
        <v>686</v>
      </c>
      <c r="S23" s="3">
        <f t="shared" si="1"/>
        <v>980</v>
      </c>
      <c r="T23" s="3">
        <v>685.8</v>
      </c>
      <c r="U23" s="3" t="str">
        <f t="shared" si="2"/>
        <v/>
      </c>
      <c r="V23" s="3" t="str">
        <f t="shared" si="3"/>
        <v/>
      </c>
      <c r="W23" s="3" t="s">
        <v>33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7"/>
      <c r="BJ23" s="7"/>
      <c r="BK23" s="7"/>
      <c r="BL23" s="7"/>
      <c r="BM23" s="7"/>
      <c r="BN23" s="7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spans="1:84" s="10" customFormat="1" x14ac:dyDescent="0.25">
      <c r="A24" s="26" t="s">
        <v>34</v>
      </c>
      <c r="B24" s="20">
        <v>0</v>
      </c>
      <c r="C24" s="20">
        <v>11496</v>
      </c>
      <c r="D24" s="20">
        <v>0</v>
      </c>
      <c r="E24" s="20">
        <v>5500</v>
      </c>
      <c r="F24" s="20">
        <v>13600</v>
      </c>
      <c r="G24" s="20">
        <v>13500</v>
      </c>
      <c r="H24" s="20">
        <v>0</v>
      </c>
      <c r="I24" s="20">
        <v>37640</v>
      </c>
      <c r="J24" s="20">
        <v>990</v>
      </c>
      <c r="K24" s="20">
        <v>0</v>
      </c>
      <c r="L24" s="20">
        <v>3591</v>
      </c>
      <c r="M24" s="20">
        <v>0</v>
      </c>
      <c r="N24" s="20">
        <v>31400</v>
      </c>
      <c r="O24" s="20">
        <v>36300</v>
      </c>
      <c r="P24" s="20">
        <v>7000</v>
      </c>
      <c r="Q24" s="3"/>
      <c r="R24" s="3">
        <f t="shared" si="0"/>
        <v>63626</v>
      </c>
      <c r="S24" s="3">
        <f t="shared" si="1"/>
        <v>80817</v>
      </c>
      <c r="T24" s="3">
        <v>85450</v>
      </c>
      <c r="U24" s="3" t="str">
        <f t="shared" si="2"/>
        <v>!</v>
      </c>
      <c r="V24" s="3" t="str">
        <f t="shared" si="3"/>
        <v>!</v>
      </c>
      <c r="W24" s="3" t="s">
        <v>34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7"/>
      <c r="BJ24" s="7"/>
      <c r="BK24" s="7"/>
      <c r="BL24" s="7"/>
      <c r="BM24" s="7"/>
      <c r="BN24" s="7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</row>
    <row r="25" spans="1:84" s="10" customFormat="1" x14ac:dyDescent="0.25">
      <c r="A25" s="26" t="s">
        <v>35</v>
      </c>
      <c r="B25" s="20">
        <v>0</v>
      </c>
      <c r="C25" s="20">
        <v>30823</v>
      </c>
      <c r="D25" s="20">
        <v>0</v>
      </c>
      <c r="E25" s="20">
        <v>0</v>
      </c>
      <c r="F25" s="20">
        <v>142</v>
      </c>
      <c r="G25" s="20">
        <v>1553</v>
      </c>
      <c r="H25" s="20">
        <v>0</v>
      </c>
      <c r="I25" s="20">
        <v>5686</v>
      </c>
      <c r="J25" s="20">
        <v>195</v>
      </c>
      <c r="K25" s="20">
        <v>6040</v>
      </c>
      <c r="L25" s="20">
        <v>8142</v>
      </c>
      <c r="M25" s="20">
        <v>0</v>
      </c>
      <c r="N25" s="20">
        <v>24494</v>
      </c>
      <c r="O25" s="20">
        <v>16125</v>
      </c>
      <c r="P25" s="20">
        <v>22182</v>
      </c>
      <c r="Q25" s="3"/>
      <c r="R25" s="3">
        <f t="shared" si="0"/>
        <v>44297</v>
      </c>
      <c r="S25" s="3">
        <f t="shared" si="1"/>
        <v>52581</v>
      </c>
      <c r="T25" s="3">
        <v>60646.2</v>
      </c>
      <c r="U25" s="3" t="str">
        <f t="shared" si="2"/>
        <v>!</v>
      </c>
      <c r="V25" s="3" t="str">
        <f t="shared" si="3"/>
        <v>!</v>
      </c>
      <c r="W25" s="3" t="s">
        <v>35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7"/>
      <c r="BJ25" s="7"/>
      <c r="BK25" s="7"/>
      <c r="BL25" s="7"/>
      <c r="BM25" s="7"/>
      <c r="BN25" s="7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spans="1:84" s="10" customFormat="1" x14ac:dyDescent="0.25">
      <c r="A26" s="26" t="s">
        <v>36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228</v>
      </c>
      <c r="K26" s="20">
        <v>0</v>
      </c>
      <c r="L26" s="20">
        <v>0</v>
      </c>
      <c r="M26" s="20">
        <v>50</v>
      </c>
      <c r="N26" s="20">
        <v>150</v>
      </c>
      <c r="O26" s="20">
        <v>1000</v>
      </c>
      <c r="P26" s="20">
        <v>0</v>
      </c>
      <c r="Q26" s="3" t="s">
        <v>80</v>
      </c>
      <c r="R26" s="3">
        <f t="shared" si="0"/>
        <v>228</v>
      </c>
      <c r="S26" s="3">
        <f t="shared" si="1"/>
        <v>278</v>
      </c>
      <c r="T26" s="3">
        <v>904.3</v>
      </c>
      <c r="U26" s="3" t="str">
        <f t="shared" si="2"/>
        <v>!</v>
      </c>
      <c r="V26" s="3" t="str">
        <f t="shared" si="3"/>
        <v>!</v>
      </c>
      <c r="W26" s="3" t="s">
        <v>36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7"/>
      <c r="BJ26" s="7"/>
      <c r="BK26" s="7"/>
      <c r="BL26" s="7"/>
      <c r="BM26" s="7"/>
      <c r="BN26" s="7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</row>
    <row r="27" spans="1:84" s="10" customFormat="1" x14ac:dyDescent="0.25">
      <c r="A27" s="26" t="s">
        <v>37</v>
      </c>
      <c r="B27" s="20">
        <v>0</v>
      </c>
      <c r="C27" s="20">
        <v>6260</v>
      </c>
      <c r="D27" s="20">
        <v>0</v>
      </c>
      <c r="E27" s="20">
        <v>1289</v>
      </c>
      <c r="F27" s="20">
        <v>275</v>
      </c>
      <c r="G27" s="20">
        <v>4009</v>
      </c>
      <c r="H27" s="20">
        <v>2251</v>
      </c>
      <c r="I27" s="20">
        <v>0</v>
      </c>
      <c r="J27" s="20">
        <v>0</v>
      </c>
      <c r="K27" s="20">
        <v>0</v>
      </c>
      <c r="L27" s="20">
        <v>450</v>
      </c>
      <c r="M27" s="20">
        <v>190</v>
      </c>
      <c r="N27" s="20">
        <v>3850</v>
      </c>
      <c r="O27" s="20">
        <v>4900</v>
      </c>
      <c r="P27" s="20">
        <v>300</v>
      </c>
      <c r="Q27" s="3"/>
      <c r="R27" s="3">
        <f t="shared" si="0"/>
        <v>12520</v>
      </c>
      <c r="S27" s="3">
        <f t="shared" si="1"/>
        <v>13435</v>
      </c>
      <c r="T27" s="3">
        <v>10312.700000000001</v>
      </c>
      <c r="U27" s="3" t="str">
        <f t="shared" si="2"/>
        <v/>
      </c>
      <c r="V27" s="3" t="str">
        <f t="shared" si="3"/>
        <v/>
      </c>
      <c r="W27" s="3" t="s">
        <v>37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7"/>
      <c r="BJ27" s="7"/>
      <c r="BK27" s="7"/>
      <c r="BL27" s="7"/>
      <c r="BM27" s="7"/>
      <c r="BN27" s="7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</row>
    <row r="28" spans="1:84" s="10" customFormat="1" x14ac:dyDescent="0.25">
      <c r="A28" s="26" t="s">
        <v>38</v>
      </c>
      <c r="B28" s="20">
        <v>0</v>
      </c>
      <c r="C28" s="20">
        <v>1300</v>
      </c>
      <c r="D28" s="20">
        <v>700</v>
      </c>
      <c r="E28" s="20">
        <v>300</v>
      </c>
      <c r="F28" s="20">
        <v>500</v>
      </c>
      <c r="G28" s="20">
        <v>2300</v>
      </c>
      <c r="H28" s="20">
        <v>0</v>
      </c>
      <c r="I28" s="20">
        <v>0</v>
      </c>
      <c r="J28" s="20">
        <v>0</v>
      </c>
      <c r="K28" s="20">
        <v>200</v>
      </c>
      <c r="L28" s="20">
        <v>400</v>
      </c>
      <c r="M28" s="20">
        <v>100</v>
      </c>
      <c r="N28" s="20">
        <v>200</v>
      </c>
      <c r="O28" s="20">
        <v>1500</v>
      </c>
      <c r="P28" s="20">
        <v>0</v>
      </c>
      <c r="Q28" s="3"/>
      <c r="R28" s="3">
        <f t="shared" si="0"/>
        <v>4500</v>
      </c>
      <c r="S28" s="3">
        <f t="shared" si="1"/>
        <v>5500</v>
      </c>
      <c r="T28" s="3">
        <v>3486.3</v>
      </c>
      <c r="U28" s="3" t="str">
        <f t="shared" si="2"/>
        <v/>
      </c>
      <c r="V28" s="3" t="str">
        <f t="shared" si="3"/>
        <v/>
      </c>
      <c r="W28" s="3" t="s">
        <v>38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7"/>
      <c r="BJ28" s="7"/>
      <c r="BK28" s="7"/>
      <c r="BL28" s="7"/>
      <c r="BM28" s="7"/>
      <c r="BN28" s="7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</row>
    <row r="29" spans="1:84" s="10" customFormat="1" x14ac:dyDescent="0.25">
      <c r="A29" s="26" t="s">
        <v>39</v>
      </c>
      <c r="B29" s="20">
        <v>0</v>
      </c>
      <c r="C29" s="20">
        <v>3179</v>
      </c>
      <c r="D29" s="20">
        <v>108</v>
      </c>
      <c r="E29" s="20">
        <v>0</v>
      </c>
      <c r="F29" s="20">
        <v>60</v>
      </c>
      <c r="G29" s="20">
        <v>0</v>
      </c>
      <c r="H29" s="20">
        <v>0</v>
      </c>
      <c r="I29" s="20">
        <v>4248</v>
      </c>
      <c r="J29" s="20">
        <v>410</v>
      </c>
      <c r="K29" s="20">
        <v>355</v>
      </c>
      <c r="L29" s="20">
        <v>410</v>
      </c>
      <c r="M29" s="20">
        <v>0</v>
      </c>
      <c r="N29" s="20">
        <v>2000</v>
      </c>
      <c r="O29" s="20">
        <v>1000</v>
      </c>
      <c r="P29" s="20">
        <v>0</v>
      </c>
      <c r="Q29" s="3"/>
      <c r="R29" s="3">
        <f t="shared" si="0"/>
        <v>8300</v>
      </c>
      <c r="S29" s="3">
        <f t="shared" si="1"/>
        <v>8770</v>
      </c>
      <c r="T29" s="3">
        <v>6844.9</v>
      </c>
      <c r="U29" s="3" t="str">
        <f t="shared" si="2"/>
        <v/>
      </c>
      <c r="V29" s="3" t="str">
        <f t="shared" si="3"/>
        <v/>
      </c>
      <c r="W29" s="3" t="s">
        <v>39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7"/>
      <c r="BJ29" s="7"/>
      <c r="BK29" s="7"/>
      <c r="BL29" s="7"/>
      <c r="BM29" s="7"/>
      <c r="BN29" s="7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</row>
    <row r="30" spans="1:84" s="10" customFormat="1" x14ac:dyDescent="0.25">
      <c r="A30" s="26" t="s">
        <v>40</v>
      </c>
      <c r="B30" s="20">
        <v>0</v>
      </c>
      <c r="C30" s="20">
        <v>3781</v>
      </c>
      <c r="D30" s="20">
        <v>0</v>
      </c>
      <c r="E30" s="20">
        <v>442</v>
      </c>
      <c r="F30" s="20">
        <v>216</v>
      </c>
      <c r="G30" s="20">
        <v>442</v>
      </c>
      <c r="H30" s="20">
        <v>80</v>
      </c>
      <c r="I30" s="20">
        <v>0</v>
      </c>
      <c r="J30" s="20">
        <v>500</v>
      </c>
      <c r="K30" s="20">
        <v>160</v>
      </c>
      <c r="L30" s="20">
        <v>350</v>
      </c>
      <c r="M30" s="20">
        <v>0</v>
      </c>
      <c r="N30" s="20">
        <v>500</v>
      </c>
      <c r="O30" s="20">
        <v>5500</v>
      </c>
      <c r="P30" s="20">
        <v>700</v>
      </c>
      <c r="Q30" s="3"/>
      <c r="R30" s="3">
        <f t="shared" si="0"/>
        <v>4963</v>
      </c>
      <c r="S30" s="3">
        <f t="shared" si="1"/>
        <v>5529</v>
      </c>
      <c r="T30" s="3">
        <v>5806.1</v>
      </c>
      <c r="U30" s="3" t="str">
        <f t="shared" si="2"/>
        <v>!</v>
      </c>
      <c r="V30" s="3" t="str">
        <f t="shared" si="3"/>
        <v>!</v>
      </c>
      <c r="W30" s="3" t="s">
        <v>40</v>
      </c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7"/>
      <c r="BJ30" s="7"/>
      <c r="BK30" s="7"/>
      <c r="BL30" s="7"/>
      <c r="BM30" s="7"/>
      <c r="BN30" s="7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</row>
    <row r="31" spans="1:84" s="10" customFormat="1" x14ac:dyDescent="0.25">
      <c r="A31" s="26" t="s">
        <v>41</v>
      </c>
      <c r="B31" s="20">
        <v>0</v>
      </c>
      <c r="C31" s="20">
        <v>16199</v>
      </c>
      <c r="D31" s="20">
        <v>3400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1720</v>
      </c>
      <c r="K31" s="20">
        <v>1200</v>
      </c>
      <c r="L31" s="20">
        <v>320</v>
      </c>
      <c r="M31" s="20">
        <v>3000</v>
      </c>
      <c r="N31" s="20">
        <v>3600</v>
      </c>
      <c r="O31" s="20">
        <v>2600</v>
      </c>
      <c r="P31" s="20">
        <v>0</v>
      </c>
      <c r="Q31" s="3" t="s">
        <v>77</v>
      </c>
      <c r="R31" s="3">
        <f t="shared" si="0"/>
        <v>22519</v>
      </c>
      <c r="S31" s="3">
        <f t="shared" si="1"/>
        <v>25839</v>
      </c>
      <c r="T31" s="3">
        <v>20902.3</v>
      </c>
      <c r="U31" s="3" t="str">
        <f t="shared" si="2"/>
        <v/>
      </c>
      <c r="V31" s="3" t="str">
        <f t="shared" si="3"/>
        <v/>
      </c>
      <c r="W31" s="3" t="s">
        <v>41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7"/>
      <c r="BJ31" s="7"/>
      <c r="BK31" s="7"/>
      <c r="BL31" s="7"/>
      <c r="BM31" s="7"/>
      <c r="BN31" s="7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</row>
    <row r="32" spans="1:84" s="10" customFormat="1" x14ac:dyDescent="0.25">
      <c r="A32" s="26" t="s">
        <v>106</v>
      </c>
      <c r="B32" s="20">
        <f>SUM(B33:B38)</f>
        <v>0</v>
      </c>
      <c r="C32" s="20">
        <f t="shared" ref="C32:P32" si="13">SUM(C33:C38)</f>
        <v>32704.564000000002</v>
      </c>
      <c r="D32" s="20">
        <f t="shared" si="13"/>
        <v>5186</v>
      </c>
      <c r="E32" s="20">
        <f t="shared" si="13"/>
        <v>5731.7969696969703</v>
      </c>
      <c r="F32" s="20">
        <f t="shared" si="13"/>
        <v>5637.3340879771476</v>
      </c>
      <c r="G32" s="20">
        <f t="shared" si="13"/>
        <v>16455.869688052437</v>
      </c>
      <c r="H32" s="20">
        <f t="shared" si="13"/>
        <v>0</v>
      </c>
      <c r="I32" s="20">
        <f t="shared" si="13"/>
        <v>0</v>
      </c>
      <c r="J32" s="20">
        <f t="shared" si="13"/>
        <v>354</v>
      </c>
      <c r="K32" s="20">
        <f t="shared" si="13"/>
        <v>5785</v>
      </c>
      <c r="L32" s="20">
        <f t="shared" si="13"/>
        <v>5252.8538999999992</v>
      </c>
      <c r="M32" s="20">
        <f t="shared" si="13"/>
        <v>230</v>
      </c>
      <c r="N32" s="20">
        <f t="shared" si="13"/>
        <v>25190</v>
      </c>
      <c r="O32" s="20">
        <f t="shared" si="13"/>
        <v>15575</v>
      </c>
      <c r="P32" s="20">
        <f t="shared" si="13"/>
        <v>654.5</v>
      </c>
      <c r="Q32" s="3"/>
      <c r="R32" s="3">
        <f t="shared" ref="R32" si="14">B32+C32+D32+G32+H32+I32+J32+K32</f>
        <v>60485.433688052435</v>
      </c>
      <c r="S32" s="3">
        <f t="shared" ref="S32" si="15">B32+C32+D32+G32+H32+I32+J32+K32+F32+L32+M32</f>
        <v>71605.621676029579</v>
      </c>
      <c r="T32" s="3">
        <f>SUM(T33:T38)</f>
        <v>60522.299999999996</v>
      </c>
      <c r="U32" s="3" t="str">
        <f t="shared" ref="U32" si="16">IF(R32&lt;T32,"!","")</f>
        <v>!</v>
      </c>
      <c r="V32" s="3" t="str">
        <f t="shared" ref="V32" si="17">IF(S32&lt;T32,"!","")</f>
        <v/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7"/>
      <c r="BJ32" s="7"/>
      <c r="BK32" s="7"/>
      <c r="BL32" s="7"/>
      <c r="BM32" s="7"/>
      <c r="BN32" s="7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</row>
    <row r="33" spans="1:84" s="10" customFormat="1" ht="25.5" x14ac:dyDescent="0.25">
      <c r="A33" s="26" t="s">
        <v>43</v>
      </c>
      <c r="B33" s="20">
        <v>0</v>
      </c>
      <c r="C33" s="20">
        <v>1117.0999999999999</v>
      </c>
      <c r="D33" s="20">
        <v>0</v>
      </c>
      <c r="E33" s="20">
        <v>270.90000000000003</v>
      </c>
      <c r="F33" s="20">
        <v>236.33327561127683</v>
      </c>
      <c r="G33" s="20">
        <v>1187.5722877279836</v>
      </c>
      <c r="H33" s="20">
        <v>0</v>
      </c>
      <c r="I33" s="20">
        <v>0</v>
      </c>
      <c r="J33" s="20">
        <v>0</v>
      </c>
      <c r="K33" s="20">
        <v>448</v>
      </c>
      <c r="L33" s="20">
        <v>1171.8227972651741</v>
      </c>
      <c r="M33" s="20">
        <v>0</v>
      </c>
      <c r="N33" s="20">
        <v>2953</v>
      </c>
      <c r="O33" s="20">
        <v>292</v>
      </c>
      <c r="P33" s="20">
        <v>0</v>
      </c>
      <c r="Q33" s="3" t="s">
        <v>83</v>
      </c>
      <c r="R33" s="3">
        <f t="shared" si="0"/>
        <v>2752.6722877279835</v>
      </c>
      <c r="S33" s="3">
        <f t="shared" si="1"/>
        <v>4160.8283606044342</v>
      </c>
      <c r="T33" s="3">
        <v>6314.5</v>
      </c>
      <c r="U33" s="3" t="str">
        <f t="shared" si="2"/>
        <v>!</v>
      </c>
      <c r="V33" s="3" t="str">
        <f t="shared" si="3"/>
        <v>!</v>
      </c>
      <c r="W33" s="3" t="s">
        <v>43</v>
      </c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7"/>
      <c r="BJ33" s="7"/>
      <c r="BK33" s="7"/>
      <c r="BL33" s="7"/>
      <c r="BM33" s="7"/>
      <c r="BN33" s="7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</row>
    <row r="34" spans="1:84" s="10" customFormat="1" ht="25.5" x14ac:dyDescent="0.25">
      <c r="A34" s="26" t="s">
        <v>44</v>
      </c>
      <c r="B34" s="20">
        <v>0</v>
      </c>
      <c r="C34" s="20">
        <v>4086.5</v>
      </c>
      <c r="D34" s="20">
        <v>1845</v>
      </c>
      <c r="E34" s="20">
        <v>1186.2</v>
      </c>
      <c r="F34" s="20">
        <v>502.44310964184444</v>
      </c>
      <c r="G34" s="20">
        <v>2145.2915079485574</v>
      </c>
      <c r="H34" s="20">
        <v>0</v>
      </c>
      <c r="I34" s="20">
        <v>0</v>
      </c>
      <c r="J34" s="20">
        <v>0</v>
      </c>
      <c r="K34" s="20">
        <v>490</v>
      </c>
      <c r="L34" s="20">
        <v>543.52758082724517</v>
      </c>
      <c r="M34" s="20">
        <v>5</v>
      </c>
      <c r="N34" s="20">
        <v>3754</v>
      </c>
      <c r="O34" s="20">
        <v>3857</v>
      </c>
      <c r="P34" s="20">
        <v>0</v>
      </c>
      <c r="Q34" s="3" t="s">
        <v>84</v>
      </c>
      <c r="R34" s="3">
        <f t="shared" si="0"/>
        <v>8566.7915079485574</v>
      </c>
      <c r="S34" s="3">
        <f t="shared" si="1"/>
        <v>9617.7621984176476</v>
      </c>
      <c r="T34" s="3">
        <v>9416.1</v>
      </c>
      <c r="U34" s="3" t="str">
        <f t="shared" si="2"/>
        <v>!</v>
      </c>
      <c r="V34" s="3" t="str">
        <f t="shared" si="3"/>
        <v/>
      </c>
      <c r="W34" s="3" t="s">
        <v>44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7"/>
      <c r="BJ34" s="7"/>
      <c r="BK34" s="7"/>
      <c r="BL34" s="7"/>
      <c r="BM34" s="7"/>
      <c r="BN34" s="7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1:84" s="10" customFormat="1" x14ac:dyDescent="0.25">
      <c r="A35" s="26" t="s">
        <v>45</v>
      </c>
      <c r="B35" s="20">
        <v>0</v>
      </c>
      <c r="C35" s="20">
        <v>18067.170000000002</v>
      </c>
      <c r="D35" s="20">
        <v>560</v>
      </c>
      <c r="E35" s="20">
        <v>3560</v>
      </c>
      <c r="F35" s="20">
        <v>4605.353795619284</v>
      </c>
      <c r="G35" s="20">
        <v>11279.694095169312</v>
      </c>
      <c r="H35" s="20">
        <v>0</v>
      </c>
      <c r="I35" s="20">
        <v>0</v>
      </c>
      <c r="J35" s="20">
        <v>0</v>
      </c>
      <c r="K35" s="20">
        <v>2776</v>
      </c>
      <c r="L35" s="20">
        <v>2644.3346096812757</v>
      </c>
      <c r="M35" s="20">
        <v>0</v>
      </c>
      <c r="N35" s="20">
        <v>10382</v>
      </c>
      <c r="O35" s="20">
        <v>312</v>
      </c>
      <c r="P35" s="20">
        <v>0</v>
      </c>
      <c r="Q35" s="3" t="s">
        <v>85</v>
      </c>
      <c r="R35" s="3">
        <f t="shared" si="0"/>
        <v>32682.864095169316</v>
      </c>
      <c r="S35" s="3">
        <f t="shared" si="1"/>
        <v>39932.552500469872</v>
      </c>
      <c r="T35" s="3">
        <v>34266</v>
      </c>
      <c r="U35" s="3" t="str">
        <f t="shared" si="2"/>
        <v>!</v>
      </c>
      <c r="V35" s="3" t="str">
        <f t="shared" si="3"/>
        <v/>
      </c>
      <c r="W35" s="3" t="s">
        <v>45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7"/>
      <c r="BJ35" s="7"/>
      <c r="BK35" s="7"/>
      <c r="BL35" s="7"/>
      <c r="BM35" s="7"/>
      <c r="BN35" s="7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spans="1:84" s="10" customFormat="1" x14ac:dyDescent="0.25">
      <c r="A36" s="26" t="s">
        <v>46</v>
      </c>
      <c r="B36" s="20">
        <v>0</v>
      </c>
      <c r="C36" s="20">
        <v>0</v>
      </c>
      <c r="D36" s="20">
        <v>966</v>
      </c>
      <c r="E36" s="20">
        <v>217.8</v>
      </c>
      <c r="F36" s="20">
        <v>46.659772845087474</v>
      </c>
      <c r="G36" s="20">
        <v>423.4</v>
      </c>
      <c r="H36" s="20">
        <v>0</v>
      </c>
      <c r="I36" s="20">
        <v>0</v>
      </c>
      <c r="J36" s="20">
        <v>0</v>
      </c>
      <c r="K36" s="20">
        <v>687</v>
      </c>
      <c r="L36" s="20">
        <v>101.14679135051573</v>
      </c>
      <c r="M36" s="20">
        <v>50</v>
      </c>
      <c r="N36" s="20">
        <v>1194</v>
      </c>
      <c r="O36" s="20">
        <v>1305</v>
      </c>
      <c r="P36" s="20">
        <v>110.5</v>
      </c>
      <c r="Q36" s="3" t="s">
        <v>86</v>
      </c>
      <c r="R36" s="3">
        <f t="shared" si="0"/>
        <v>2076.4</v>
      </c>
      <c r="S36" s="3">
        <f t="shared" si="1"/>
        <v>2274.2065641956033</v>
      </c>
      <c r="T36" s="3">
        <v>1573.9</v>
      </c>
      <c r="U36" s="3" t="str">
        <f t="shared" si="2"/>
        <v/>
      </c>
      <c r="V36" s="3" t="str">
        <f t="shared" si="3"/>
        <v/>
      </c>
      <c r="W36" s="3" t="s">
        <v>46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7"/>
      <c r="BJ36" s="7"/>
      <c r="BK36" s="7"/>
      <c r="BL36" s="7"/>
      <c r="BM36" s="7"/>
      <c r="BN36" s="7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</row>
    <row r="37" spans="1:84" s="10" customFormat="1" x14ac:dyDescent="0.25">
      <c r="A37" s="26" t="s">
        <v>47</v>
      </c>
      <c r="B37" s="20">
        <v>0</v>
      </c>
      <c r="C37" s="20">
        <v>2763.6559999999999</v>
      </c>
      <c r="D37" s="20">
        <v>0</v>
      </c>
      <c r="E37" s="20">
        <v>496.89696969696973</v>
      </c>
      <c r="F37" s="20">
        <v>19.65762792342991</v>
      </c>
      <c r="G37" s="20">
        <v>658</v>
      </c>
      <c r="H37" s="20">
        <v>0</v>
      </c>
      <c r="I37" s="20">
        <v>0</v>
      </c>
      <c r="J37" s="20">
        <v>354</v>
      </c>
      <c r="K37" s="20">
        <v>503</v>
      </c>
      <c r="L37" s="20">
        <v>79.782802047658492</v>
      </c>
      <c r="M37" s="20">
        <v>75</v>
      </c>
      <c r="N37" s="20">
        <v>1983</v>
      </c>
      <c r="O37" s="20">
        <v>2364</v>
      </c>
      <c r="P37" s="20">
        <v>195</v>
      </c>
      <c r="Q37" s="3" t="s">
        <v>87</v>
      </c>
      <c r="R37" s="3">
        <f t="shared" si="0"/>
        <v>4278.6559999999999</v>
      </c>
      <c r="S37" s="3">
        <f t="shared" si="1"/>
        <v>4453.0964299710877</v>
      </c>
      <c r="T37" s="3">
        <v>3679.6</v>
      </c>
      <c r="U37" s="3" t="str">
        <f t="shared" si="2"/>
        <v/>
      </c>
      <c r="V37" s="3" t="str">
        <f t="shared" si="3"/>
        <v/>
      </c>
      <c r="W37" s="3" t="s">
        <v>47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7"/>
      <c r="BJ37" s="7"/>
      <c r="BK37" s="7"/>
      <c r="BL37" s="7"/>
      <c r="BM37" s="7"/>
      <c r="BN37" s="7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</row>
    <row r="38" spans="1:84" s="10" customFormat="1" x14ac:dyDescent="0.25">
      <c r="A38" s="26" t="s">
        <v>48</v>
      </c>
      <c r="B38" s="20">
        <v>0</v>
      </c>
      <c r="C38" s="20">
        <v>6670.1379999999999</v>
      </c>
      <c r="D38" s="20">
        <v>1815</v>
      </c>
      <c r="E38" s="20">
        <v>0</v>
      </c>
      <c r="F38" s="20">
        <v>226.88650633622478</v>
      </c>
      <c r="G38" s="20">
        <v>761.91179720658295</v>
      </c>
      <c r="H38" s="20">
        <v>0</v>
      </c>
      <c r="I38" s="20">
        <v>0</v>
      </c>
      <c r="J38" s="20">
        <v>0</v>
      </c>
      <c r="K38" s="20">
        <v>881</v>
      </c>
      <c r="L38" s="20">
        <v>712.23931882813065</v>
      </c>
      <c r="M38" s="20">
        <v>100</v>
      </c>
      <c r="N38" s="20">
        <v>4924</v>
      </c>
      <c r="O38" s="20">
        <v>7445</v>
      </c>
      <c r="P38" s="20">
        <v>349</v>
      </c>
      <c r="Q38" s="3" t="s">
        <v>88</v>
      </c>
      <c r="R38" s="3">
        <f t="shared" si="0"/>
        <v>10128.049797206582</v>
      </c>
      <c r="S38" s="3">
        <f t="shared" si="1"/>
        <v>11167.175622370938</v>
      </c>
      <c r="T38" s="3">
        <v>5272.2</v>
      </c>
      <c r="U38" s="3" t="str">
        <f t="shared" si="2"/>
        <v/>
      </c>
      <c r="V38" s="3" t="str">
        <f t="shared" si="3"/>
        <v/>
      </c>
      <c r="W38" s="3" t="s">
        <v>48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</row>
    <row r="39" spans="1:84" s="10" customFormat="1" x14ac:dyDescent="0.25">
      <c r="A39" s="26" t="s">
        <v>49</v>
      </c>
      <c r="B39" s="20">
        <v>0</v>
      </c>
      <c r="C39" s="20">
        <v>464</v>
      </c>
      <c r="D39" s="20">
        <v>0</v>
      </c>
      <c r="E39" s="20">
        <v>1125</v>
      </c>
      <c r="F39" s="20">
        <v>138</v>
      </c>
      <c r="G39" s="20">
        <v>1125</v>
      </c>
      <c r="H39" s="20">
        <v>0</v>
      </c>
      <c r="I39" s="20">
        <v>0</v>
      </c>
      <c r="J39" s="20">
        <v>0</v>
      </c>
      <c r="K39" s="20">
        <v>227</v>
      </c>
      <c r="L39" s="20">
        <v>199</v>
      </c>
      <c r="M39" s="20">
        <v>0</v>
      </c>
      <c r="N39" s="20">
        <v>80</v>
      </c>
      <c r="O39" s="20">
        <v>750</v>
      </c>
      <c r="P39" s="20">
        <v>0</v>
      </c>
      <c r="Q39" s="3"/>
      <c r="R39" s="3">
        <f t="shared" si="0"/>
        <v>1816</v>
      </c>
      <c r="S39" s="3">
        <f t="shared" si="1"/>
        <v>2153</v>
      </c>
      <c r="T39" s="3">
        <v>2191.6999999999998</v>
      </c>
      <c r="U39" s="3" t="str">
        <f t="shared" si="2"/>
        <v>!</v>
      </c>
      <c r="V39" s="3" t="str">
        <f t="shared" si="3"/>
        <v>!</v>
      </c>
      <c r="W39" s="3" t="s">
        <v>49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</row>
    <row r="40" spans="1:84" s="10" customFormat="1" x14ac:dyDescent="0.25">
      <c r="A40" s="26" t="s">
        <v>107</v>
      </c>
      <c r="B40" s="20">
        <f>SUM(B41:B44)</f>
        <v>0</v>
      </c>
      <c r="C40" s="20">
        <f t="shared" ref="C40:P40" si="18">SUM(C41:C44)</f>
        <v>0</v>
      </c>
      <c r="D40" s="20">
        <f t="shared" si="18"/>
        <v>0</v>
      </c>
      <c r="E40" s="20">
        <f t="shared" si="18"/>
        <v>1026</v>
      </c>
      <c r="F40" s="20">
        <f t="shared" si="18"/>
        <v>34</v>
      </c>
      <c r="G40" s="20">
        <f t="shared" si="18"/>
        <v>1310</v>
      </c>
      <c r="H40" s="20">
        <f t="shared" si="18"/>
        <v>0</v>
      </c>
      <c r="I40" s="20">
        <f t="shared" si="18"/>
        <v>0</v>
      </c>
      <c r="J40" s="20">
        <f t="shared" si="18"/>
        <v>0</v>
      </c>
      <c r="K40" s="20">
        <f t="shared" si="18"/>
        <v>90</v>
      </c>
      <c r="L40" s="20">
        <f t="shared" si="18"/>
        <v>51.3</v>
      </c>
      <c r="M40" s="20">
        <f t="shared" si="18"/>
        <v>0</v>
      </c>
      <c r="N40" s="20">
        <f t="shared" si="18"/>
        <v>200</v>
      </c>
      <c r="O40" s="20">
        <f t="shared" si="18"/>
        <v>200</v>
      </c>
      <c r="P40" s="20">
        <f t="shared" si="18"/>
        <v>0</v>
      </c>
      <c r="Q40" s="3"/>
      <c r="R40" s="3">
        <f t="shared" ref="R40" si="19">B40+C40+D40+G40+H40+I40+J40+K40</f>
        <v>1400</v>
      </c>
      <c r="S40" s="3">
        <f t="shared" ref="S40" si="20">B40+C40+D40+G40+H40+I40+J40+K40+F40+L40+M40</f>
        <v>1485.3</v>
      </c>
      <c r="T40" s="3">
        <f>SUM(T41:T44)</f>
        <v>1592.3</v>
      </c>
      <c r="U40" s="3" t="str">
        <f t="shared" ref="U40" si="21">IF(R40&lt;T40,"!","")</f>
        <v>!</v>
      </c>
      <c r="V40" s="3" t="str">
        <f t="shared" ref="V40" si="22">IF(S40&lt;T40,"!","")</f>
        <v>!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spans="1:84" s="10" customFormat="1" ht="25.5" x14ac:dyDescent="0.25">
      <c r="A41" s="26" t="s">
        <v>50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3" t="s">
        <v>89</v>
      </c>
      <c r="R41" s="3">
        <f t="shared" si="0"/>
        <v>0</v>
      </c>
      <c r="S41" s="3">
        <f t="shared" si="1"/>
        <v>0</v>
      </c>
      <c r="T41" s="3">
        <v>40.700000000000003</v>
      </c>
      <c r="U41" s="3" t="str">
        <f t="shared" si="2"/>
        <v>!</v>
      </c>
      <c r="V41" s="3" t="str">
        <f t="shared" si="3"/>
        <v>!</v>
      </c>
      <c r="W41" s="3" t="s">
        <v>50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</row>
    <row r="42" spans="1:84" s="10" customFormat="1" ht="25.5" x14ac:dyDescent="0.25">
      <c r="A42" s="26" t="s">
        <v>51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3" t="s">
        <v>90</v>
      </c>
      <c r="R42" s="3">
        <f t="shared" si="0"/>
        <v>0</v>
      </c>
      <c r="S42" s="3">
        <f t="shared" si="1"/>
        <v>0</v>
      </c>
      <c r="T42" s="30">
        <v>228.6</v>
      </c>
      <c r="U42" s="3" t="str">
        <f t="shared" si="2"/>
        <v>!</v>
      </c>
      <c r="V42" s="3" t="str">
        <f t="shared" si="3"/>
        <v>!</v>
      </c>
      <c r="W42" s="2" t="s">
        <v>51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</row>
    <row r="43" spans="1:84" s="10" customFormat="1" ht="25.5" x14ac:dyDescent="0.25">
      <c r="A43" s="26" t="s">
        <v>52</v>
      </c>
      <c r="B43" s="20">
        <v>0</v>
      </c>
      <c r="C43" s="20">
        <v>0</v>
      </c>
      <c r="D43" s="20">
        <v>0</v>
      </c>
      <c r="E43" s="20">
        <v>0</v>
      </c>
      <c r="F43" s="20">
        <v>34</v>
      </c>
      <c r="G43" s="20">
        <v>0</v>
      </c>
      <c r="H43" s="20">
        <v>0</v>
      </c>
      <c r="I43" s="20">
        <v>0</v>
      </c>
      <c r="J43" s="20">
        <v>0</v>
      </c>
      <c r="K43" s="20">
        <v>90</v>
      </c>
      <c r="L43" s="20">
        <v>51.3</v>
      </c>
      <c r="M43" s="20">
        <v>0</v>
      </c>
      <c r="N43" s="20">
        <v>200</v>
      </c>
      <c r="O43" s="20">
        <v>200</v>
      </c>
      <c r="P43" s="20">
        <v>0</v>
      </c>
      <c r="Q43" s="3" t="s">
        <v>91</v>
      </c>
      <c r="R43" s="3">
        <f t="shared" si="0"/>
        <v>90</v>
      </c>
      <c r="S43" s="3">
        <f t="shared" si="1"/>
        <v>175.3</v>
      </c>
      <c r="T43" s="30">
        <v>1323</v>
      </c>
      <c r="U43" s="3" t="str">
        <f t="shared" si="2"/>
        <v>!</v>
      </c>
      <c r="V43" s="3" t="str">
        <f t="shared" si="3"/>
        <v>!</v>
      </c>
      <c r="W43" s="2" t="s">
        <v>52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</row>
    <row r="44" spans="1:84" s="10" customFormat="1" ht="25.5" x14ac:dyDescent="0.25">
      <c r="A44" s="26" t="s">
        <v>53</v>
      </c>
      <c r="B44" s="20">
        <v>0</v>
      </c>
      <c r="C44" s="20">
        <v>0</v>
      </c>
      <c r="D44" s="20">
        <v>0</v>
      </c>
      <c r="E44" s="20">
        <v>1026</v>
      </c>
      <c r="F44" s="20">
        <v>0</v>
      </c>
      <c r="G44" s="20">
        <v>1310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3" t="s">
        <v>92</v>
      </c>
      <c r="R44" s="3">
        <f t="shared" si="0"/>
        <v>1310</v>
      </c>
      <c r="S44" s="3">
        <f t="shared" si="1"/>
        <v>1310</v>
      </c>
      <c r="T44" s="30">
        <v>0</v>
      </c>
      <c r="U44" s="3" t="str">
        <f t="shared" si="2"/>
        <v/>
      </c>
      <c r="V44" s="3" t="str">
        <f t="shared" si="3"/>
        <v/>
      </c>
      <c r="W44" s="2" t="s">
        <v>53</v>
      </c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</row>
    <row r="45" spans="1:84" s="10" customFormat="1" x14ac:dyDescent="0.25">
      <c r="A45" s="26" t="s">
        <v>54</v>
      </c>
      <c r="B45" s="20">
        <v>0</v>
      </c>
      <c r="C45" s="20">
        <v>1031</v>
      </c>
      <c r="D45" s="20">
        <v>0</v>
      </c>
      <c r="E45" s="20">
        <v>0</v>
      </c>
      <c r="F45" s="20">
        <v>0</v>
      </c>
      <c r="G45" s="20">
        <v>1619</v>
      </c>
      <c r="H45" s="20">
        <v>0</v>
      </c>
      <c r="I45" s="20">
        <v>0</v>
      </c>
      <c r="J45" s="20">
        <v>0</v>
      </c>
      <c r="K45" s="20">
        <v>150</v>
      </c>
      <c r="L45" s="20">
        <v>295</v>
      </c>
      <c r="M45" s="20">
        <v>0</v>
      </c>
      <c r="N45" s="20">
        <v>10</v>
      </c>
      <c r="O45" s="20">
        <v>300</v>
      </c>
      <c r="P45" s="20">
        <v>150</v>
      </c>
      <c r="Q45" s="3"/>
      <c r="R45" s="3">
        <f t="shared" si="0"/>
        <v>2800</v>
      </c>
      <c r="S45" s="3">
        <f t="shared" si="1"/>
        <v>3095</v>
      </c>
      <c r="T45" s="30">
        <v>1481.6</v>
      </c>
      <c r="U45" s="3" t="str">
        <f t="shared" si="2"/>
        <v/>
      </c>
      <c r="V45" s="3" t="str">
        <f t="shared" si="3"/>
        <v/>
      </c>
      <c r="W45" s="2" t="s">
        <v>54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</row>
    <row r="46" spans="1:84" s="10" customFormat="1" x14ac:dyDescent="0.25">
      <c r="A46" s="26" t="s">
        <v>55</v>
      </c>
      <c r="B46" s="20">
        <v>0</v>
      </c>
      <c r="C46" s="20">
        <v>0</v>
      </c>
      <c r="D46" s="20">
        <v>0</v>
      </c>
      <c r="E46" s="20">
        <v>0</v>
      </c>
      <c r="F46" s="20">
        <v>132</v>
      </c>
      <c r="G46" s="20">
        <v>1139</v>
      </c>
      <c r="H46" s="20">
        <v>450</v>
      </c>
      <c r="I46" s="20">
        <v>0</v>
      </c>
      <c r="J46" s="20">
        <v>0</v>
      </c>
      <c r="K46" s="20">
        <v>0</v>
      </c>
      <c r="L46" s="20">
        <v>39</v>
      </c>
      <c r="M46" s="20">
        <v>0</v>
      </c>
      <c r="N46" s="20">
        <v>30</v>
      </c>
      <c r="O46" s="20">
        <v>250</v>
      </c>
      <c r="P46" s="20">
        <v>0</v>
      </c>
      <c r="Q46" s="3"/>
      <c r="R46" s="3">
        <f t="shared" si="0"/>
        <v>1589</v>
      </c>
      <c r="S46" s="3">
        <f t="shared" si="1"/>
        <v>1760</v>
      </c>
      <c r="T46" s="30">
        <v>1000.2</v>
      </c>
      <c r="U46" s="3" t="str">
        <f t="shared" si="2"/>
        <v/>
      </c>
      <c r="V46" s="3" t="str">
        <f t="shared" si="3"/>
        <v/>
      </c>
      <c r="W46" s="2" t="s">
        <v>55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</row>
    <row r="47" spans="1:84" s="10" customFormat="1" x14ac:dyDescent="0.25">
      <c r="A47" s="26" t="s">
        <v>56</v>
      </c>
      <c r="B47" s="20">
        <v>0</v>
      </c>
      <c r="C47" s="20">
        <v>290</v>
      </c>
      <c r="D47" s="20">
        <v>120</v>
      </c>
      <c r="E47" s="20">
        <v>0</v>
      </c>
      <c r="F47" s="20">
        <v>151</v>
      </c>
      <c r="G47" s="20">
        <v>647</v>
      </c>
      <c r="H47" s="20">
        <v>915</v>
      </c>
      <c r="I47" s="20">
        <v>0</v>
      </c>
      <c r="J47" s="20">
        <v>0</v>
      </c>
      <c r="K47" s="20">
        <v>0</v>
      </c>
      <c r="L47" s="20">
        <v>26</v>
      </c>
      <c r="M47" s="20">
        <v>0</v>
      </c>
      <c r="N47" s="20">
        <v>32</v>
      </c>
      <c r="O47" s="20">
        <v>100</v>
      </c>
      <c r="P47" s="20">
        <v>0</v>
      </c>
      <c r="Q47" s="3"/>
      <c r="R47" s="3">
        <f t="shared" si="0"/>
        <v>1972</v>
      </c>
      <c r="S47" s="3">
        <f t="shared" si="1"/>
        <v>2149</v>
      </c>
      <c r="T47" s="30">
        <v>2180.3000000000002</v>
      </c>
      <c r="U47" s="3" t="str">
        <f t="shared" si="2"/>
        <v>!</v>
      </c>
      <c r="V47" s="3" t="str">
        <f t="shared" si="3"/>
        <v>!</v>
      </c>
      <c r="W47" s="2" t="s">
        <v>56</v>
      </c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spans="1:84" s="10" customFormat="1" x14ac:dyDescent="0.25">
      <c r="A48" s="26" t="s">
        <v>57</v>
      </c>
      <c r="B48" s="20">
        <v>0</v>
      </c>
      <c r="C48" s="20">
        <v>375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210</v>
      </c>
      <c r="K48" s="20">
        <v>0</v>
      </c>
      <c r="L48" s="20">
        <v>0</v>
      </c>
      <c r="M48" s="20">
        <v>0</v>
      </c>
      <c r="N48" s="20">
        <v>277.27100000000002</v>
      </c>
      <c r="O48" s="20">
        <v>0</v>
      </c>
      <c r="P48" s="20">
        <v>0</v>
      </c>
      <c r="Q48" s="3"/>
      <c r="R48" s="3">
        <f t="shared" si="0"/>
        <v>585</v>
      </c>
      <c r="S48" s="3">
        <f t="shared" si="1"/>
        <v>585</v>
      </c>
      <c r="T48" s="30">
        <v>511.7</v>
      </c>
      <c r="U48" s="3" t="str">
        <f t="shared" si="2"/>
        <v/>
      </c>
      <c r="V48" s="3" t="str">
        <f t="shared" si="3"/>
        <v/>
      </c>
      <c r="W48" s="2" t="s">
        <v>57</v>
      </c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spans="1:84" s="10" customFormat="1" x14ac:dyDescent="0.25">
      <c r="A49" s="26" t="s">
        <v>58</v>
      </c>
      <c r="B49" s="20">
        <v>0</v>
      </c>
      <c r="C49" s="20">
        <v>1150</v>
      </c>
      <c r="D49" s="20">
        <v>0</v>
      </c>
      <c r="E49" s="20">
        <v>100</v>
      </c>
      <c r="F49" s="20">
        <v>0</v>
      </c>
      <c r="G49" s="20">
        <v>100</v>
      </c>
      <c r="H49" s="20">
        <v>0</v>
      </c>
      <c r="I49" s="20">
        <v>0</v>
      </c>
      <c r="J49" s="20">
        <v>150</v>
      </c>
      <c r="K49" s="20">
        <v>26</v>
      </c>
      <c r="L49" s="20">
        <v>96.6</v>
      </c>
      <c r="M49" s="20">
        <v>0</v>
      </c>
      <c r="N49" s="20">
        <v>400</v>
      </c>
      <c r="O49" s="20">
        <v>1540</v>
      </c>
      <c r="P49" s="20">
        <v>0</v>
      </c>
      <c r="Q49" s="3"/>
      <c r="R49" s="3">
        <f t="shared" si="0"/>
        <v>1426</v>
      </c>
      <c r="S49" s="3">
        <f t="shared" si="1"/>
        <v>1522.6</v>
      </c>
      <c r="T49" s="30">
        <v>1946.9</v>
      </c>
      <c r="U49" s="3" t="str">
        <f t="shared" si="2"/>
        <v>!</v>
      </c>
      <c r="V49" s="3" t="str">
        <f t="shared" si="3"/>
        <v>!</v>
      </c>
      <c r="W49" s="2" t="s">
        <v>58</v>
      </c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spans="1:84" s="10" customFormat="1" x14ac:dyDescent="0.25">
      <c r="A50" s="26" t="s">
        <v>59</v>
      </c>
      <c r="B50" s="20">
        <v>0</v>
      </c>
      <c r="C50" s="20">
        <v>7592.8</v>
      </c>
      <c r="D50" s="20">
        <v>4608</v>
      </c>
      <c r="E50" s="20">
        <v>0</v>
      </c>
      <c r="F50" s="20">
        <v>38</v>
      </c>
      <c r="G50" s="20">
        <v>0</v>
      </c>
      <c r="H50" s="20">
        <v>0</v>
      </c>
      <c r="I50" s="20">
        <v>486</v>
      </c>
      <c r="J50" s="20">
        <v>0</v>
      </c>
      <c r="K50" s="20">
        <v>3539</v>
      </c>
      <c r="L50" s="20">
        <v>507</v>
      </c>
      <c r="M50" s="20">
        <v>0</v>
      </c>
      <c r="N50" s="20">
        <v>11439</v>
      </c>
      <c r="O50" s="20">
        <v>6722.98</v>
      </c>
      <c r="P50" s="20">
        <v>11500</v>
      </c>
      <c r="Q50" s="3"/>
      <c r="R50" s="3">
        <f t="shared" si="0"/>
        <v>16225.8</v>
      </c>
      <c r="S50" s="3">
        <f t="shared" si="1"/>
        <v>16770.8</v>
      </c>
      <c r="T50" s="30">
        <v>18683.5</v>
      </c>
      <c r="U50" s="3" t="str">
        <f t="shared" si="2"/>
        <v>!</v>
      </c>
      <c r="V50" s="3" t="str">
        <f t="shared" si="3"/>
        <v>!</v>
      </c>
      <c r="W50" s="2" t="s">
        <v>59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spans="1:84" s="10" customFormat="1" x14ac:dyDescent="0.25">
      <c r="A51" s="26" t="s">
        <v>108</v>
      </c>
      <c r="B51" s="20">
        <f>SUM(B52:B54)</f>
        <v>0</v>
      </c>
      <c r="C51" s="20">
        <f t="shared" ref="C51:P51" si="23">SUM(C52:C54)</f>
        <v>435</v>
      </c>
      <c r="D51" s="20">
        <f t="shared" si="23"/>
        <v>0</v>
      </c>
      <c r="E51" s="20">
        <f t="shared" si="23"/>
        <v>1114.7080000000001</v>
      </c>
      <c r="F51" s="20">
        <f t="shared" si="23"/>
        <v>0</v>
      </c>
      <c r="G51" s="20">
        <f t="shared" si="23"/>
        <v>35816.9</v>
      </c>
      <c r="H51" s="20">
        <f t="shared" si="23"/>
        <v>0</v>
      </c>
      <c r="I51" s="20">
        <f t="shared" si="23"/>
        <v>0</v>
      </c>
      <c r="J51" s="20">
        <f t="shared" si="23"/>
        <v>0</v>
      </c>
      <c r="K51" s="20">
        <f t="shared" si="23"/>
        <v>0</v>
      </c>
      <c r="L51" s="20">
        <f t="shared" si="23"/>
        <v>76.302999999999997</v>
      </c>
      <c r="M51" s="20">
        <f t="shared" si="23"/>
        <v>0</v>
      </c>
      <c r="N51" s="20">
        <f t="shared" si="23"/>
        <v>400</v>
      </c>
      <c r="O51" s="20">
        <f t="shared" si="23"/>
        <v>3330.3</v>
      </c>
      <c r="P51" s="20">
        <f t="shared" si="23"/>
        <v>0</v>
      </c>
      <c r="Q51" s="3"/>
      <c r="R51" s="3">
        <f t="shared" ref="R51" si="24">B51+C51+D51+G51+H51+I51+J51+K51</f>
        <v>36251.9</v>
      </c>
      <c r="S51" s="3">
        <f t="shared" ref="S51" si="25">B51+C51+D51+G51+H51+I51+J51+K51+F51+L51+M51</f>
        <v>36328.203000000001</v>
      </c>
      <c r="T51" s="30">
        <f>SUM(T52:T54)</f>
        <v>25759.599999999999</v>
      </c>
      <c r="U51" s="3" t="str">
        <f t="shared" ref="U51" si="26">IF(R51&lt;T51,"!","")</f>
        <v/>
      </c>
      <c r="V51" s="3" t="str">
        <f t="shared" ref="V51" si="27">IF(S51&lt;T51,"!","")</f>
        <v/>
      </c>
      <c r="W51" s="2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spans="1:84" s="10" customFormat="1" x14ac:dyDescent="0.25">
      <c r="A52" s="26" t="s">
        <v>60</v>
      </c>
      <c r="B52" s="20">
        <v>0</v>
      </c>
      <c r="C52" s="20">
        <v>0</v>
      </c>
      <c r="D52" s="20">
        <v>0</v>
      </c>
      <c r="E52" s="20">
        <v>83.6</v>
      </c>
      <c r="F52" s="20">
        <v>0</v>
      </c>
      <c r="G52" s="20">
        <v>5381.4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1529.3000000000002</v>
      </c>
      <c r="P52" s="20">
        <v>0</v>
      </c>
      <c r="Q52" s="3" t="s">
        <v>93</v>
      </c>
      <c r="R52" s="3">
        <f t="shared" si="0"/>
        <v>5381.4</v>
      </c>
      <c r="S52" s="3">
        <f t="shared" si="1"/>
        <v>5381.4</v>
      </c>
      <c r="T52" s="30">
        <v>4437.7</v>
      </c>
      <c r="U52" s="3" t="str">
        <f t="shared" si="2"/>
        <v/>
      </c>
      <c r="V52" s="3" t="str">
        <f t="shared" si="3"/>
        <v/>
      </c>
      <c r="W52" s="2" t="s">
        <v>60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spans="1:84" s="10" customFormat="1" x14ac:dyDescent="0.25">
      <c r="A53" s="26" t="s">
        <v>61</v>
      </c>
      <c r="B53" s="20">
        <v>0</v>
      </c>
      <c r="C53" s="20">
        <v>195</v>
      </c>
      <c r="D53" s="20">
        <v>0</v>
      </c>
      <c r="E53" s="20">
        <v>1.3</v>
      </c>
      <c r="F53" s="20">
        <v>0</v>
      </c>
      <c r="G53" s="20">
        <v>5900.3999999999987</v>
      </c>
      <c r="H53" s="20">
        <v>0</v>
      </c>
      <c r="I53" s="20">
        <v>0</v>
      </c>
      <c r="J53" s="20">
        <v>0</v>
      </c>
      <c r="K53" s="20">
        <v>0</v>
      </c>
      <c r="L53" s="20">
        <v>40.003</v>
      </c>
      <c r="M53" s="20">
        <v>0</v>
      </c>
      <c r="N53" s="20">
        <v>0</v>
      </c>
      <c r="O53" s="20">
        <v>1105.9999999999998</v>
      </c>
      <c r="P53" s="20">
        <v>0</v>
      </c>
      <c r="Q53" s="3" t="s">
        <v>94</v>
      </c>
      <c r="R53" s="3">
        <f t="shared" si="0"/>
        <v>6095.3999999999987</v>
      </c>
      <c r="S53" s="3">
        <f t="shared" si="1"/>
        <v>6135.4029999999984</v>
      </c>
      <c r="T53" s="30">
        <v>3690.1</v>
      </c>
      <c r="U53" s="3" t="str">
        <f t="shared" si="2"/>
        <v/>
      </c>
      <c r="V53" s="3" t="str">
        <f t="shared" si="3"/>
        <v/>
      </c>
      <c r="W53" s="2" t="s">
        <v>61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spans="1:84" s="10" customFormat="1" x14ac:dyDescent="0.25">
      <c r="A54" s="26" t="s">
        <v>62</v>
      </c>
      <c r="B54" s="20">
        <v>0</v>
      </c>
      <c r="C54" s="20">
        <v>240</v>
      </c>
      <c r="D54" s="20">
        <v>0</v>
      </c>
      <c r="E54" s="20">
        <v>1029.808</v>
      </c>
      <c r="F54" s="20">
        <v>0</v>
      </c>
      <c r="G54" s="20">
        <v>24535.100000000002</v>
      </c>
      <c r="H54" s="20">
        <v>0</v>
      </c>
      <c r="I54" s="20">
        <v>0</v>
      </c>
      <c r="J54" s="20">
        <v>0</v>
      </c>
      <c r="K54" s="20">
        <v>0</v>
      </c>
      <c r="L54" s="20">
        <v>36.299999999999997</v>
      </c>
      <c r="M54" s="20">
        <v>0</v>
      </c>
      <c r="N54" s="20">
        <v>400</v>
      </c>
      <c r="O54" s="20">
        <v>695.00000000000011</v>
      </c>
      <c r="P54" s="20">
        <v>0</v>
      </c>
      <c r="Q54" s="3" t="s">
        <v>95</v>
      </c>
      <c r="R54" s="3">
        <f t="shared" si="0"/>
        <v>24775.100000000002</v>
      </c>
      <c r="S54" s="3">
        <f t="shared" si="1"/>
        <v>24811.4</v>
      </c>
      <c r="T54" s="30">
        <v>17631.8</v>
      </c>
      <c r="U54" s="3" t="str">
        <f t="shared" si="2"/>
        <v/>
      </c>
      <c r="V54" s="3" t="str">
        <f t="shared" si="3"/>
        <v/>
      </c>
      <c r="W54" s="2" t="s">
        <v>62</v>
      </c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spans="1:84" s="10" customFormat="1" x14ac:dyDescent="0.25">
      <c r="A55" s="26" t="s">
        <v>63</v>
      </c>
      <c r="B55" s="20">
        <v>0</v>
      </c>
      <c r="C55" s="20">
        <v>5741</v>
      </c>
      <c r="D55" s="20">
        <v>13771</v>
      </c>
      <c r="E55" s="20">
        <v>1488</v>
      </c>
      <c r="F55" s="20">
        <v>1033</v>
      </c>
      <c r="G55" s="20">
        <v>1413</v>
      </c>
      <c r="H55" s="20">
        <v>7405</v>
      </c>
      <c r="I55" s="20">
        <v>3000</v>
      </c>
      <c r="J55" s="20">
        <v>0</v>
      </c>
      <c r="K55" s="20">
        <v>7276</v>
      </c>
      <c r="L55" s="20">
        <v>1756</v>
      </c>
      <c r="M55" s="20">
        <v>0</v>
      </c>
      <c r="N55" s="20">
        <v>2430</v>
      </c>
      <c r="O55" s="20">
        <v>9200</v>
      </c>
      <c r="P55" s="20">
        <v>2250</v>
      </c>
      <c r="Q55" s="3"/>
      <c r="R55" s="3">
        <f t="shared" si="0"/>
        <v>38606</v>
      </c>
      <c r="S55" s="3">
        <f t="shared" si="1"/>
        <v>41395</v>
      </c>
      <c r="T55" s="30">
        <v>32494.799999999999</v>
      </c>
      <c r="U55" s="3" t="str">
        <f t="shared" si="2"/>
        <v/>
      </c>
      <c r="V55" s="3" t="str">
        <f t="shared" si="3"/>
        <v/>
      </c>
      <c r="W55" s="2" t="s">
        <v>63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spans="1:84" s="10" customFormat="1" x14ac:dyDescent="0.25">
      <c r="A56" s="26" t="s">
        <v>64</v>
      </c>
      <c r="B56" s="20">
        <v>0</v>
      </c>
      <c r="C56" s="20">
        <v>3727</v>
      </c>
      <c r="D56" s="20">
        <v>0</v>
      </c>
      <c r="E56" s="20">
        <v>4119.8999999999996</v>
      </c>
      <c r="F56" s="20">
        <v>734.7</v>
      </c>
      <c r="G56" s="20">
        <v>8466.2000000000007</v>
      </c>
      <c r="H56" s="20">
        <v>0</v>
      </c>
      <c r="I56" s="20">
        <v>0</v>
      </c>
      <c r="J56" s="20">
        <v>0</v>
      </c>
      <c r="K56" s="20">
        <v>1052</v>
      </c>
      <c r="L56" s="20">
        <v>843</v>
      </c>
      <c r="M56" s="20">
        <v>0</v>
      </c>
      <c r="N56" s="20">
        <v>1816</v>
      </c>
      <c r="O56" s="20">
        <v>5554</v>
      </c>
      <c r="P56" s="20">
        <v>60</v>
      </c>
      <c r="Q56" s="3"/>
      <c r="R56" s="3">
        <f t="shared" si="0"/>
        <v>13245.2</v>
      </c>
      <c r="S56" s="3">
        <f t="shared" si="1"/>
        <v>14822.900000000001</v>
      </c>
      <c r="T56" s="30">
        <v>10008.4</v>
      </c>
      <c r="U56" s="3" t="str">
        <f t="shared" si="2"/>
        <v/>
      </c>
      <c r="V56" s="3" t="str">
        <f t="shared" si="3"/>
        <v/>
      </c>
      <c r="W56" s="2" t="s">
        <v>64</v>
      </c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spans="1:84" s="10" customFormat="1" x14ac:dyDescent="0.25">
      <c r="A57" s="26" t="s">
        <v>65</v>
      </c>
      <c r="B57" s="20">
        <v>0</v>
      </c>
      <c r="C57" s="20">
        <v>3241.0959999999995</v>
      </c>
      <c r="D57" s="20">
        <v>85</v>
      </c>
      <c r="E57" s="20">
        <v>0</v>
      </c>
      <c r="F57" s="20">
        <v>3290.5620671690804</v>
      </c>
      <c r="G57" s="20">
        <v>3309.9157</v>
      </c>
      <c r="H57" s="20">
        <v>3440.5</v>
      </c>
      <c r="I57" s="20">
        <v>2630</v>
      </c>
      <c r="J57" s="20">
        <v>0</v>
      </c>
      <c r="K57" s="20">
        <v>0</v>
      </c>
      <c r="L57" s="20">
        <v>500</v>
      </c>
      <c r="M57" s="20">
        <v>0</v>
      </c>
      <c r="N57" s="20">
        <v>2000</v>
      </c>
      <c r="O57" s="20">
        <v>4200</v>
      </c>
      <c r="P57" s="20">
        <v>0</v>
      </c>
      <c r="Q57" s="3"/>
      <c r="R57" s="3">
        <f t="shared" si="0"/>
        <v>12706.511699999999</v>
      </c>
      <c r="S57" s="3">
        <f t="shared" si="1"/>
        <v>16497.07376716908</v>
      </c>
      <c r="T57" s="30">
        <v>10518.7</v>
      </c>
      <c r="U57" s="3" t="str">
        <f t="shared" si="2"/>
        <v/>
      </c>
      <c r="V57" s="3" t="str">
        <f t="shared" si="3"/>
        <v/>
      </c>
      <c r="W57" s="2" t="s">
        <v>65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spans="1:84" s="10" customFormat="1" x14ac:dyDescent="0.25">
      <c r="A58" s="26" t="s">
        <v>66</v>
      </c>
      <c r="B58" s="20">
        <v>0</v>
      </c>
      <c r="C58" s="20">
        <v>580</v>
      </c>
      <c r="D58" s="20">
        <v>0</v>
      </c>
      <c r="E58" s="20">
        <v>1260</v>
      </c>
      <c r="F58" s="20">
        <v>2025</v>
      </c>
      <c r="G58" s="20">
        <v>1763</v>
      </c>
      <c r="H58" s="20">
        <v>5306</v>
      </c>
      <c r="I58" s="20">
        <v>0</v>
      </c>
      <c r="J58" s="20">
        <v>0</v>
      </c>
      <c r="K58" s="20">
        <v>0</v>
      </c>
      <c r="L58" s="20">
        <v>118</v>
      </c>
      <c r="M58" s="20">
        <v>0</v>
      </c>
      <c r="N58" s="20">
        <v>200</v>
      </c>
      <c r="O58" s="20">
        <v>1068</v>
      </c>
      <c r="P58" s="20">
        <v>0</v>
      </c>
      <c r="Q58" s="3"/>
      <c r="R58" s="3">
        <f t="shared" si="0"/>
        <v>7649</v>
      </c>
      <c r="S58" s="3">
        <f t="shared" si="1"/>
        <v>9792</v>
      </c>
      <c r="T58" s="30">
        <v>7179.7</v>
      </c>
      <c r="U58" s="3" t="str">
        <f t="shared" si="2"/>
        <v/>
      </c>
      <c r="V58" s="3" t="str">
        <f t="shared" si="3"/>
        <v/>
      </c>
      <c r="W58" s="2" t="s">
        <v>66</v>
      </c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</row>
    <row r="59" spans="1:84" s="10" customFormat="1" x14ac:dyDescent="0.25">
      <c r="A59" s="26" t="s">
        <v>109</v>
      </c>
      <c r="B59" s="20">
        <f>SUM(B60:B63)</f>
        <v>330</v>
      </c>
      <c r="C59" s="20">
        <f t="shared" ref="C59:P59" si="28">SUM(C60:C63)</f>
        <v>0</v>
      </c>
      <c r="D59" s="20">
        <f t="shared" si="28"/>
        <v>80</v>
      </c>
      <c r="E59" s="20">
        <f t="shared" si="28"/>
        <v>0</v>
      </c>
      <c r="F59" s="20">
        <f t="shared" si="28"/>
        <v>0</v>
      </c>
      <c r="G59" s="20">
        <f t="shared" si="28"/>
        <v>16184</v>
      </c>
      <c r="H59" s="20">
        <f t="shared" si="28"/>
        <v>0</v>
      </c>
      <c r="I59" s="20">
        <f t="shared" si="28"/>
        <v>6852</v>
      </c>
      <c r="J59" s="20">
        <f t="shared" si="28"/>
        <v>0</v>
      </c>
      <c r="K59" s="20">
        <f t="shared" si="28"/>
        <v>390</v>
      </c>
      <c r="L59" s="20">
        <f t="shared" si="28"/>
        <v>4203</v>
      </c>
      <c r="M59" s="20">
        <f t="shared" si="28"/>
        <v>0</v>
      </c>
      <c r="N59" s="20">
        <f t="shared" si="28"/>
        <v>1740</v>
      </c>
      <c r="O59" s="20">
        <f t="shared" si="28"/>
        <v>10780</v>
      </c>
      <c r="P59" s="20">
        <f t="shared" si="28"/>
        <v>190</v>
      </c>
      <c r="Q59" s="3"/>
      <c r="R59" s="3">
        <f t="shared" ref="R59" si="29">B59+C59+D59+G59+H59+I59+J59+K59</f>
        <v>23836</v>
      </c>
      <c r="S59" s="3">
        <f t="shared" ref="S59" si="30">B59+C59+D59+G59+H59+I59+J59+K59+F59+L59+M59</f>
        <v>28039</v>
      </c>
      <c r="T59" s="30">
        <f>SUM(T60:T63)</f>
        <v>26576.400000000001</v>
      </c>
      <c r="U59" s="3" t="str">
        <f t="shared" ref="U59" si="31">IF(R59&lt;T59,"!","")</f>
        <v>!</v>
      </c>
      <c r="V59" s="3" t="str">
        <f t="shared" ref="V59" si="32">IF(S59&lt;T59,"!","")</f>
        <v/>
      </c>
      <c r="W59" s="2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spans="1:84" s="10" customFormat="1" x14ac:dyDescent="0.25">
      <c r="A60" s="26" t="s">
        <v>67</v>
      </c>
      <c r="B60" s="20">
        <v>0</v>
      </c>
      <c r="C60" s="20">
        <v>0</v>
      </c>
      <c r="D60" s="20">
        <v>0</v>
      </c>
      <c r="E60" s="20">
        <v>0</v>
      </c>
      <c r="F60" s="20">
        <v>0</v>
      </c>
      <c r="G60" s="20">
        <v>5215</v>
      </c>
      <c r="H60" s="20">
        <v>0</v>
      </c>
      <c r="I60" s="20">
        <v>0</v>
      </c>
      <c r="J60" s="20">
        <v>0</v>
      </c>
      <c r="K60" s="20">
        <v>0</v>
      </c>
      <c r="L60" s="20">
        <v>298</v>
      </c>
      <c r="M60" s="20">
        <v>0</v>
      </c>
      <c r="N60" s="20">
        <v>10</v>
      </c>
      <c r="O60" s="20">
        <v>1410</v>
      </c>
      <c r="P60" s="20">
        <v>0</v>
      </c>
      <c r="Q60" s="3" t="s">
        <v>96</v>
      </c>
      <c r="R60" s="3">
        <f t="shared" si="0"/>
        <v>5215</v>
      </c>
      <c r="S60" s="3">
        <f t="shared" si="1"/>
        <v>5513</v>
      </c>
      <c r="T60" s="30">
        <v>1989.3</v>
      </c>
      <c r="U60" s="3" t="str">
        <f t="shared" si="2"/>
        <v/>
      </c>
      <c r="V60" s="3" t="str">
        <f t="shared" si="3"/>
        <v/>
      </c>
      <c r="W60" s="2" t="s">
        <v>67</v>
      </c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spans="1:84" s="10" customFormat="1" ht="25.5" x14ac:dyDescent="0.25">
      <c r="A61" s="26" t="s">
        <v>68</v>
      </c>
      <c r="B61" s="20">
        <v>0</v>
      </c>
      <c r="C61" s="20">
        <v>0</v>
      </c>
      <c r="D61" s="20">
        <v>0</v>
      </c>
      <c r="E61" s="20">
        <v>0</v>
      </c>
      <c r="F61" s="20">
        <v>0</v>
      </c>
      <c r="G61" s="20">
        <v>8035</v>
      </c>
      <c r="H61" s="20">
        <v>0</v>
      </c>
      <c r="I61" s="20">
        <v>0</v>
      </c>
      <c r="J61" s="20">
        <v>0</v>
      </c>
      <c r="K61" s="20">
        <v>0</v>
      </c>
      <c r="L61" s="20">
        <v>622</v>
      </c>
      <c r="M61" s="20">
        <v>0</v>
      </c>
      <c r="N61" s="20">
        <v>80</v>
      </c>
      <c r="O61" s="20">
        <v>4780</v>
      </c>
      <c r="P61" s="20">
        <v>0</v>
      </c>
      <c r="Q61" s="3" t="s">
        <v>97</v>
      </c>
      <c r="R61" s="3">
        <f t="shared" si="0"/>
        <v>8035</v>
      </c>
      <c r="S61" s="3">
        <f t="shared" si="1"/>
        <v>8657</v>
      </c>
      <c r="T61" s="30">
        <v>3606.1</v>
      </c>
      <c r="U61" s="3" t="str">
        <f t="shared" si="2"/>
        <v/>
      </c>
      <c r="V61" s="3" t="str">
        <f t="shared" si="3"/>
        <v/>
      </c>
      <c r="W61" s="2" t="s">
        <v>68</v>
      </c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spans="1:84" s="10" customFormat="1" ht="25.5" x14ac:dyDescent="0.25">
      <c r="A62" s="26" t="s">
        <v>69</v>
      </c>
      <c r="B62" s="20">
        <v>0</v>
      </c>
      <c r="C62" s="20">
        <v>0</v>
      </c>
      <c r="D62" s="20">
        <v>80</v>
      </c>
      <c r="E62" s="20">
        <v>0</v>
      </c>
      <c r="F62" s="20">
        <v>0</v>
      </c>
      <c r="G62" s="20">
        <v>2586</v>
      </c>
      <c r="H62" s="20">
        <v>0</v>
      </c>
      <c r="I62" s="20">
        <v>6852</v>
      </c>
      <c r="J62" s="20">
        <v>0</v>
      </c>
      <c r="K62" s="20">
        <v>390</v>
      </c>
      <c r="L62" s="20">
        <v>2564</v>
      </c>
      <c r="M62" s="20">
        <v>0</v>
      </c>
      <c r="N62" s="20">
        <v>1200</v>
      </c>
      <c r="O62" s="20">
        <v>3020</v>
      </c>
      <c r="P62" s="20">
        <v>0</v>
      </c>
      <c r="Q62" s="3" t="s">
        <v>98</v>
      </c>
      <c r="R62" s="3">
        <f t="shared" si="0"/>
        <v>9908</v>
      </c>
      <c r="S62" s="3">
        <f t="shared" si="1"/>
        <v>12472</v>
      </c>
      <c r="T62" s="30">
        <v>16275.9</v>
      </c>
      <c r="U62" s="3" t="str">
        <f t="shared" si="2"/>
        <v>!</v>
      </c>
      <c r="V62" s="3" t="str">
        <f t="shared" si="3"/>
        <v>!</v>
      </c>
      <c r="W62" s="2" t="s">
        <v>69</v>
      </c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spans="1:84" s="10" customFormat="1" x14ac:dyDescent="0.25">
      <c r="A63" s="26" t="s">
        <v>70</v>
      </c>
      <c r="B63" s="20">
        <v>330</v>
      </c>
      <c r="C63" s="20">
        <v>0</v>
      </c>
      <c r="D63" s="20">
        <v>0</v>
      </c>
      <c r="E63" s="20">
        <v>0</v>
      </c>
      <c r="F63" s="20">
        <v>0</v>
      </c>
      <c r="G63" s="20">
        <v>348</v>
      </c>
      <c r="H63" s="20">
        <v>0</v>
      </c>
      <c r="I63" s="20">
        <v>0</v>
      </c>
      <c r="J63" s="20">
        <v>0</v>
      </c>
      <c r="K63" s="20">
        <v>0</v>
      </c>
      <c r="L63" s="20">
        <v>719</v>
      </c>
      <c r="M63" s="20">
        <v>0</v>
      </c>
      <c r="N63" s="20">
        <v>450</v>
      </c>
      <c r="O63" s="20">
        <v>1570</v>
      </c>
      <c r="P63" s="20">
        <v>190</v>
      </c>
      <c r="Q63" s="3" t="s">
        <v>99</v>
      </c>
      <c r="R63" s="3">
        <f t="shared" si="0"/>
        <v>678</v>
      </c>
      <c r="S63" s="3">
        <f t="shared" si="1"/>
        <v>1397</v>
      </c>
      <c r="T63" s="30">
        <v>4705.1000000000004</v>
      </c>
      <c r="U63" s="3" t="str">
        <f t="shared" si="2"/>
        <v>!</v>
      </c>
      <c r="V63" s="3" t="str">
        <f t="shared" si="3"/>
        <v>!</v>
      </c>
      <c r="W63" s="2" t="s">
        <v>70</v>
      </c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spans="1:84" s="10" customFormat="1" x14ac:dyDescent="0.25">
      <c r="A64" s="26" t="s">
        <v>71</v>
      </c>
      <c r="B64" s="20">
        <v>0</v>
      </c>
      <c r="C64" s="20">
        <v>395</v>
      </c>
      <c r="D64" s="20">
        <v>50</v>
      </c>
      <c r="E64" s="20">
        <v>600</v>
      </c>
      <c r="F64" s="20">
        <v>1500</v>
      </c>
      <c r="G64" s="20">
        <v>600</v>
      </c>
      <c r="H64" s="20">
        <v>539</v>
      </c>
      <c r="I64" s="20">
        <v>696</v>
      </c>
      <c r="J64" s="20">
        <v>0</v>
      </c>
      <c r="K64" s="20">
        <v>159</v>
      </c>
      <c r="L64" s="20">
        <v>67</v>
      </c>
      <c r="M64" s="20">
        <v>0</v>
      </c>
      <c r="N64" s="20">
        <v>320</v>
      </c>
      <c r="O64" s="20">
        <v>80</v>
      </c>
      <c r="P64" s="20">
        <v>0</v>
      </c>
      <c r="Q64" s="3"/>
      <c r="R64" s="3">
        <f t="shared" si="0"/>
        <v>2439</v>
      </c>
      <c r="S64" s="3">
        <f t="shared" si="1"/>
        <v>4006</v>
      </c>
      <c r="T64" s="30">
        <v>2576.6</v>
      </c>
      <c r="U64" s="3" t="str">
        <f t="shared" si="2"/>
        <v>!</v>
      </c>
      <c r="V64" s="3" t="str">
        <f t="shared" si="3"/>
        <v/>
      </c>
      <c r="W64" s="2" t="s">
        <v>71</v>
      </c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spans="1:84" s="10" customFormat="1" x14ac:dyDescent="0.25">
      <c r="A65" s="26" t="s">
        <v>72</v>
      </c>
      <c r="B65" s="20">
        <v>0</v>
      </c>
      <c r="C65" s="20">
        <v>241.41</v>
      </c>
      <c r="D65" s="20">
        <v>0</v>
      </c>
      <c r="E65" s="20">
        <v>1486</v>
      </c>
      <c r="F65" s="20">
        <v>974</v>
      </c>
      <c r="G65" s="20">
        <v>2292</v>
      </c>
      <c r="H65" s="20">
        <v>240.28</v>
      </c>
      <c r="I65" s="20">
        <v>2890</v>
      </c>
      <c r="J65" s="20">
        <v>0</v>
      </c>
      <c r="K65" s="20">
        <v>898.60599999999999</v>
      </c>
      <c r="L65" s="20">
        <v>505.19690000000003</v>
      </c>
      <c r="M65" s="20">
        <v>0</v>
      </c>
      <c r="N65" s="20">
        <v>716</v>
      </c>
      <c r="O65" s="20">
        <v>264.5</v>
      </c>
      <c r="P65" s="20">
        <v>0</v>
      </c>
      <c r="Q65" s="3"/>
      <c r="R65" s="3">
        <f t="shared" si="0"/>
        <v>6562.2960000000003</v>
      </c>
      <c r="S65" s="3">
        <f t="shared" si="1"/>
        <v>8041.4929000000002</v>
      </c>
      <c r="T65" s="30">
        <v>4924.3</v>
      </c>
      <c r="U65" s="3" t="str">
        <f t="shared" si="2"/>
        <v/>
      </c>
      <c r="V65" s="3" t="str">
        <f t="shared" si="3"/>
        <v/>
      </c>
      <c r="W65" s="2" t="s">
        <v>72</v>
      </c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spans="1:84" s="10" customFormat="1" x14ac:dyDescent="0.25">
      <c r="A66" s="26" t="s">
        <v>73</v>
      </c>
      <c r="B66" s="20">
        <v>0</v>
      </c>
      <c r="C66" s="20">
        <v>16120</v>
      </c>
      <c r="D66" s="20">
        <v>0</v>
      </c>
      <c r="E66" s="20">
        <v>0</v>
      </c>
      <c r="F66" s="20">
        <v>66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672</v>
      </c>
      <c r="O66" s="20">
        <v>639</v>
      </c>
      <c r="P66" s="20">
        <v>0</v>
      </c>
      <c r="Q66" s="3" t="s">
        <v>79</v>
      </c>
      <c r="R66" s="3">
        <f t="shared" si="0"/>
        <v>16120</v>
      </c>
      <c r="S66" s="3">
        <f t="shared" si="1"/>
        <v>16186</v>
      </c>
      <c r="T66" s="3">
        <v>6818.4</v>
      </c>
      <c r="U66" s="3" t="str">
        <f t="shared" si="2"/>
        <v/>
      </c>
      <c r="V66" s="3" t="str">
        <f t="shared" si="3"/>
        <v/>
      </c>
      <c r="W66" s="10" t="s">
        <v>73</v>
      </c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spans="1:84" s="10" customFormat="1" x14ac:dyDescent="0.25">
      <c r="A67" s="26" t="s">
        <v>74</v>
      </c>
      <c r="B67" s="20">
        <v>0</v>
      </c>
      <c r="C67" s="20">
        <v>29415</v>
      </c>
      <c r="D67" s="20">
        <v>14116.5</v>
      </c>
      <c r="E67" s="20">
        <v>0</v>
      </c>
      <c r="F67" s="20">
        <v>11411</v>
      </c>
      <c r="G67" s="20">
        <v>26625</v>
      </c>
      <c r="H67" s="20">
        <v>15673.3</v>
      </c>
      <c r="I67" s="20">
        <v>8400</v>
      </c>
      <c r="J67" s="20">
        <v>673.80000000000007</v>
      </c>
      <c r="K67" s="20">
        <v>500</v>
      </c>
      <c r="L67" s="20">
        <v>1250</v>
      </c>
      <c r="M67" s="20">
        <v>0</v>
      </c>
      <c r="N67" s="20">
        <v>8000</v>
      </c>
      <c r="O67" s="20">
        <v>20170</v>
      </c>
      <c r="P67" s="20">
        <v>0</v>
      </c>
      <c r="Q67" s="3"/>
      <c r="R67" s="3">
        <f t="shared" si="0"/>
        <v>95403.6</v>
      </c>
      <c r="S67" s="3">
        <f t="shared" si="1"/>
        <v>108064.6</v>
      </c>
      <c r="T67" s="3">
        <v>61456.7</v>
      </c>
      <c r="U67" s="3" t="str">
        <f t="shared" si="2"/>
        <v/>
      </c>
      <c r="V67" s="3" t="str">
        <f t="shared" si="3"/>
        <v/>
      </c>
      <c r="W67" s="10" t="s">
        <v>74</v>
      </c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spans="1:84" s="10" customFormat="1" x14ac:dyDescent="0.25">
      <c r="A68" s="27"/>
      <c r="B68" s="22"/>
      <c r="C68" s="22"/>
      <c r="D68" s="23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spans="1:84" s="10" customFormat="1" x14ac:dyDescent="0.25">
      <c r="A69" s="27"/>
      <c r="B69" s="22"/>
      <c r="C69" s="22"/>
      <c r="D69" s="23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spans="1:84" s="10" customFormat="1" x14ac:dyDescent="0.25">
      <c r="A70" s="27"/>
      <c r="B70" s="22"/>
      <c r="C70" s="22"/>
      <c r="D70" s="23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spans="1:84" s="10" customFormat="1" x14ac:dyDescent="0.25">
      <c r="A71" s="27"/>
      <c r="B71" s="22"/>
      <c r="C71" s="22"/>
      <c r="D71" s="23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spans="1:84" s="10" customFormat="1" x14ac:dyDescent="0.25">
      <c r="A72" s="27"/>
      <c r="B72" s="22"/>
      <c r="C72" s="22"/>
      <c r="D72" s="23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</row>
    <row r="73" spans="1:84" s="10" customFormat="1" x14ac:dyDescent="0.25">
      <c r="A73" s="27"/>
      <c r="B73" s="22"/>
      <c r="C73" s="22"/>
      <c r="D73" s="23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</row>
    <row r="74" spans="1:84" s="10" customFormat="1" x14ac:dyDescent="0.25">
      <c r="A74" s="27"/>
      <c r="B74" s="22"/>
      <c r="C74" s="22"/>
      <c r="D74" s="23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</row>
    <row r="75" spans="1:84" s="10" customFormat="1" x14ac:dyDescent="0.25">
      <c r="A75" s="27"/>
      <c r="B75" s="22"/>
      <c r="C75" s="22"/>
      <c r="D75" s="23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</row>
    <row r="76" spans="1:84" s="10" customFormat="1" x14ac:dyDescent="0.25">
      <c r="A76" s="27"/>
      <c r="B76" s="22"/>
      <c r="C76" s="22"/>
      <c r="D76" s="23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</row>
    <row r="77" spans="1:84" s="10" customFormat="1" x14ac:dyDescent="0.25">
      <c r="A77" s="27"/>
      <c r="B77" s="22"/>
      <c r="C77" s="22"/>
      <c r="D77" s="23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</row>
    <row r="78" spans="1:84" s="10" customFormat="1" x14ac:dyDescent="0.25">
      <c r="A78" s="27"/>
      <c r="B78" s="22"/>
      <c r="C78" s="22"/>
      <c r="D78" s="23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</row>
    <row r="79" spans="1:84" s="10" customFormat="1" x14ac:dyDescent="0.25">
      <c r="A79" s="27"/>
      <c r="B79" s="22"/>
      <c r="C79" s="22"/>
      <c r="D79" s="23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</row>
    <row r="80" spans="1:84" s="10" customFormat="1" x14ac:dyDescent="0.25">
      <c r="A80" s="27"/>
      <c r="B80" s="22"/>
      <c r="C80" s="22"/>
      <c r="D80" s="23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</row>
    <row r="81" spans="1:84" s="10" customFormat="1" x14ac:dyDescent="0.25">
      <c r="A81" s="27"/>
      <c r="B81" s="22"/>
      <c r="C81" s="22"/>
      <c r="D81" s="23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</row>
    <row r="82" spans="1:84" s="10" customFormat="1" x14ac:dyDescent="0.25">
      <c r="A82" s="27"/>
      <c r="B82" s="22"/>
      <c r="C82" s="22"/>
      <c r="D82" s="23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</row>
    <row r="83" spans="1:84" s="10" customFormat="1" x14ac:dyDescent="0.25">
      <c r="A83" s="27"/>
      <c r="B83" s="22"/>
      <c r="C83" s="22"/>
      <c r="D83" s="23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</row>
    <row r="84" spans="1:84" s="10" customFormat="1" x14ac:dyDescent="0.25">
      <c r="A84" s="27"/>
      <c r="B84" s="22"/>
      <c r="C84" s="22"/>
      <c r="D84" s="23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</row>
    <row r="85" spans="1:84" s="10" customFormat="1" x14ac:dyDescent="0.25">
      <c r="A85" s="27"/>
      <c r="B85" s="22"/>
      <c r="C85" s="22"/>
      <c r="D85" s="23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3"/>
      <c r="R85" s="3"/>
      <c r="S85" s="3"/>
      <c r="T85" s="9"/>
      <c r="U85" s="9"/>
      <c r="V85" s="9"/>
      <c r="W85" s="9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</row>
    <row r="86" spans="1:84" s="10" customFormat="1" x14ac:dyDescent="0.25">
      <c r="B86" s="22"/>
      <c r="C86" s="22"/>
      <c r="D86" s="23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3"/>
      <c r="R86" s="3"/>
      <c r="S86" s="3"/>
      <c r="T86" s="9"/>
      <c r="U86" s="9"/>
      <c r="V86" s="9"/>
      <c r="W86" s="9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</row>
    <row r="87" spans="1:84" s="10" customFormat="1" x14ac:dyDescent="0.25">
      <c r="B87" s="22"/>
      <c r="C87" s="22"/>
      <c r="D87" s="23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3"/>
      <c r="R87" s="3"/>
      <c r="S87" s="3"/>
      <c r="T87" s="9"/>
      <c r="U87" s="9"/>
      <c r="V87" s="9"/>
      <c r="W87" s="9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</row>
    <row r="88" spans="1:84" s="10" customFormat="1" x14ac:dyDescent="0.25">
      <c r="B88" s="22"/>
      <c r="C88" s="22"/>
      <c r="D88" s="23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3"/>
      <c r="R88" s="3"/>
      <c r="S88" s="3"/>
      <c r="T88" s="9"/>
      <c r="U88" s="9"/>
      <c r="V88" s="9"/>
      <c r="W88" s="9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</row>
    <row r="89" spans="1:84" s="10" customFormat="1" x14ac:dyDescent="0.25">
      <c r="B89" s="22"/>
      <c r="C89" s="22"/>
      <c r="D89" s="23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3"/>
      <c r="R89" s="3"/>
      <c r="S89" s="3"/>
      <c r="T89" s="9"/>
      <c r="U89" s="9"/>
      <c r="V89" s="9"/>
      <c r="W89" s="9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</row>
    <row r="90" spans="1:84" s="9" customFormat="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</row>
    <row r="91" spans="1:84" s="9" customFormat="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</row>
    <row r="92" spans="1:84" s="9" customFormat="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</row>
    <row r="93" spans="1:84" s="9" customFormat="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</row>
    <row r="94" spans="1:84" s="9" customFormat="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</row>
    <row r="95" spans="1:84" s="9" customFormat="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</row>
    <row r="96" spans="1:84" s="9" customFormat="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</row>
    <row r="97" spans="2:16" s="9" customFormat="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</row>
    <row r="98" spans="2:16" s="9" customFormat="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</row>
    <row r="99" spans="2:16" s="9" customFormat="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</row>
    <row r="100" spans="2:16" s="9" customFormat="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2:16" s="9" customFormat="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2:16" s="9" customFormat="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2:16" s="9" customFormat="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2:16" s="9" customFormat="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2:16" s="9" customFormat="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2:16" s="9" customFormat="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2:16" s="9" customFormat="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</row>
    <row r="108" spans="2:16" s="9" customFormat="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</row>
    <row r="109" spans="2:16" s="9" customFormat="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</row>
    <row r="110" spans="2:16" s="9" customFormat="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</row>
    <row r="111" spans="2:16" s="9" customFormat="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</row>
    <row r="112" spans="2:16" s="9" customFormat="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</row>
    <row r="113" spans="2:16" s="9" customFormat="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</row>
    <row r="114" spans="2:16" s="9" customFormat="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</row>
    <row r="115" spans="2:16" s="9" customFormat="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</row>
    <row r="116" spans="2:16" s="9" customFormat="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</row>
    <row r="117" spans="2:16" s="9" customFormat="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</row>
    <row r="118" spans="2:16" s="9" customFormat="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</row>
    <row r="119" spans="2:16" s="9" customFormat="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</row>
    <row r="120" spans="2:16" s="9" customFormat="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</row>
    <row r="121" spans="2:16" s="9" customFormat="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2:16" s="9" customFormat="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</row>
    <row r="123" spans="2:16" s="9" customFormat="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2:16" s="9" customFormat="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2:16" s="9" customFormat="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</row>
    <row r="126" spans="2:16" s="9" customFormat="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2:16" s="9" customFormat="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2:16" s="9" customFormat="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2:16" s="9" customFormat="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2:16" s="9" customFormat="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2:16" s="9" customFormat="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2:16" s="9" customFormat="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</row>
    <row r="133" spans="2:16" s="9" customFormat="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</row>
    <row r="134" spans="2:16" s="9" customFormat="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</row>
    <row r="135" spans="2:16" s="9" customFormat="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2:16" s="9" customFormat="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2:16" s="9" customFormat="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2:16" s="9" customFormat="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</row>
    <row r="139" spans="2:16" s="9" customFormat="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</row>
    <row r="140" spans="2:16" s="9" customFormat="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</row>
    <row r="141" spans="2:16" s="9" customFormat="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</row>
    <row r="142" spans="2:16" s="9" customFormat="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</row>
    <row r="143" spans="2:16" s="9" customFormat="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</row>
    <row r="144" spans="2:16" s="9" customFormat="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</row>
    <row r="145" spans="2:16" s="9" customFormat="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</row>
    <row r="146" spans="2:16" s="9" customFormat="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</row>
    <row r="147" spans="2:16" s="9" customFormat="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</row>
    <row r="148" spans="2:16" s="9" customFormat="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</row>
    <row r="149" spans="2:16" s="9" customFormat="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</row>
    <row r="150" spans="2:16" s="9" customFormat="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</row>
    <row r="151" spans="2:16" s="9" customFormat="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</row>
    <row r="152" spans="2:16" s="9" customFormat="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</row>
    <row r="153" spans="2:16" s="9" customFormat="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</row>
    <row r="154" spans="2:16" s="9" customFormat="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</row>
    <row r="155" spans="2:16" s="9" customFormat="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</row>
    <row r="156" spans="2:16" s="9" customFormat="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</row>
    <row r="157" spans="2:16" s="9" customFormat="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</row>
    <row r="158" spans="2:16" s="9" customFormat="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</row>
    <row r="159" spans="2:16" s="9" customFormat="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</row>
    <row r="160" spans="2:16" s="9" customFormat="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</row>
    <row r="161" spans="2:16" s="9" customFormat="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</row>
    <row r="162" spans="2:16" s="9" customFormat="1" x14ac:dyDescent="0.2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</row>
    <row r="163" spans="2:16" s="9" customFormat="1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</row>
    <row r="164" spans="2:16" s="9" customFormat="1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</row>
    <row r="165" spans="2:16" s="9" customFormat="1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</row>
    <row r="166" spans="2:16" s="9" customFormat="1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</row>
    <row r="167" spans="2:16" s="9" customFormat="1" x14ac:dyDescent="0.2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</row>
    <row r="168" spans="2:16" s="9" customFormat="1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</row>
    <row r="169" spans="2:16" s="9" customFormat="1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</row>
    <row r="170" spans="2:16" s="9" customFormat="1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</row>
    <row r="171" spans="2:16" s="9" customFormat="1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</row>
    <row r="172" spans="2:16" s="9" customFormat="1" x14ac:dyDescent="0.2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</row>
    <row r="173" spans="2:16" s="9" customFormat="1" x14ac:dyDescent="0.2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</row>
    <row r="174" spans="2:16" s="9" customFormat="1" x14ac:dyDescent="0.2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</row>
    <row r="175" spans="2:16" s="9" customFormat="1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</row>
    <row r="176" spans="2:16" s="9" customFormat="1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</row>
    <row r="177" spans="2:16" s="9" customFormat="1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</row>
    <row r="178" spans="2:16" s="9" customFormat="1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</row>
    <row r="179" spans="2:16" s="9" customFormat="1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</row>
    <row r="180" spans="2:16" s="9" customFormat="1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</row>
    <row r="181" spans="2:16" s="9" customFormat="1" x14ac:dyDescent="0.2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</row>
    <row r="182" spans="2:16" s="9" customFormat="1" x14ac:dyDescent="0.2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</row>
    <row r="183" spans="2:16" s="9" customFormat="1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</row>
    <row r="184" spans="2:16" s="9" customFormat="1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</row>
    <row r="185" spans="2:16" s="9" customFormat="1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</row>
    <row r="186" spans="2:16" s="9" customFormat="1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</row>
    <row r="187" spans="2:16" s="9" customFormat="1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</row>
    <row r="188" spans="2:16" s="9" customFormat="1" x14ac:dyDescent="0.2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</row>
    <row r="189" spans="2:16" s="9" customFormat="1" x14ac:dyDescent="0.2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</row>
    <row r="190" spans="2:16" s="9" customFormat="1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</row>
    <row r="191" spans="2:16" s="9" customFormat="1" x14ac:dyDescent="0.25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</row>
    <row r="192" spans="2:16" s="9" customFormat="1" x14ac:dyDescent="0.25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</row>
    <row r="193" spans="2:16" s="9" customFormat="1" x14ac:dyDescent="0.25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</row>
    <row r="194" spans="2:16" s="9" customFormat="1" x14ac:dyDescent="0.25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</row>
    <row r="195" spans="2:16" s="9" customFormat="1" x14ac:dyDescent="0.25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</row>
    <row r="196" spans="2:16" s="9" customFormat="1" x14ac:dyDescent="0.25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</row>
    <row r="197" spans="2:16" s="9" customFormat="1" x14ac:dyDescent="0.25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</row>
    <row r="198" spans="2:16" s="9" customFormat="1" x14ac:dyDescent="0.25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</row>
    <row r="199" spans="2:16" s="9" customFormat="1" x14ac:dyDescent="0.25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</row>
    <row r="200" spans="2:16" s="9" customFormat="1" x14ac:dyDescent="0.25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</row>
    <row r="201" spans="2:16" s="9" customFormat="1" x14ac:dyDescent="0.25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</row>
    <row r="202" spans="2:16" s="9" customFormat="1" x14ac:dyDescent="0.25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</row>
    <row r="203" spans="2:16" s="9" customFormat="1" x14ac:dyDescent="0.25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</row>
    <row r="204" spans="2:16" s="9" customFormat="1" x14ac:dyDescent="0.25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</row>
    <row r="205" spans="2:16" s="9" customFormat="1" x14ac:dyDescent="0.25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</row>
    <row r="206" spans="2:16" s="9" customFormat="1" x14ac:dyDescent="0.25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</row>
    <row r="207" spans="2:16" s="9" customFormat="1" x14ac:dyDescent="0.25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</row>
    <row r="208" spans="2:16" s="9" customFormat="1" x14ac:dyDescent="0.25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</row>
    <row r="209" spans="2:16" s="9" customFormat="1" x14ac:dyDescent="0.25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</row>
    <row r="210" spans="2:16" s="9" customFormat="1" x14ac:dyDescent="0.25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</row>
    <row r="211" spans="2:16" s="9" customFormat="1" x14ac:dyDescent="0.25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</row>
    <row r="212" spans="2:16" s="9" customFormat="1" x14ac:dyDescent="0.25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</row>
    <row r="213" spans="2:16" s="9" customFormat="1" x14ac:dyDescent="0.25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</row>
    <row r="214" spans="2:16" s="9" customFormat="1" x14ac:dyDescent="0.25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</row>
    <row r="215" spans="2:16" s="9" customFormat="1" x14ac:dyDescent="0.25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</row>
    <row r="216" spans="2:16" s="9" customFormat="1" x14ac:dyDescent="0.25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</row>
    <row r="217" spans="2:16" s="9" customFormat="1" x14ac:dyDescent="0.25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</row>
    <row r="218" spans="2:16" s="9" customFormat="1" x14ac:dyDescent="0.25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</row>
    <row r="219" spans="2:16" s="9" customFormat="1" x14ac:dyDescent="0.25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</row>
    <row r="220" spans="2:16" s="9" customFormat="1" x14ac:dyDescent="0.25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</row>
    <row r="221" spans="2:16" s="9" customFormat="1" x14ac:dyDescent="0.25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</row>
    <row r="222" spans="2:16" s="9" customFormat="1" x14ac:dyDescent="0.25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</row>
    <row r="223" spans="2:16" s="9" customFormat="1" x14ac:dyDescent="0.25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</row>
    <row r="224" spans="2:16" s="9" customFormat="1" x14ac:dyDescent="0.25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</row>
    <row r="225" spans="2:16" s="9" customFormat="1" x14ac:dyDescent="0.25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</row>
    <row r="226" spans="2:16" s="9" customFormat="1" x14ac:dyDescent="0.25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</row>
    <row r="227" spans="2:16" s="9" customFormat="1" x14ac:dyDescent="0.25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</row>
    <row r="228" spans="2:16" s="9" customFormat="1" x14ac:dyDescent="0.25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</row>
    <row r="229" spans="2:16" s="9" customFormat="1" x14ac:dyDescent="0.25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</row>
    <row r="230" spans="2:16" s="9" customFormat="1" x14ac:dyDescent="0.25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</row>
    <row r="231" spans="2:16" s="9" customFormat="1" x14ac:dyDescent="0.25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</row>
    <row r="232" spans="2:16" s="9" customFormat="1" x14ac:dyDescent="0.25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</row>
    <row r="233" spans="2:16" s="9" customFormat="1" x14ac:dyDescent="0.25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</row>
    <row r="234" spans="2:16" s="9" customFormat="1" x14ac:dyDescent="0.25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</row>
    <row r="235" spans="2:16" s="9" customFormat="1" x14ac:dyDescent="0.25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</row>
    <row r="236" spans="2:16" s="9" customFormat="1" x14ac:dyDescent="0.25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</row>
    <row r="237" spans="2:16" s="9" customFormat="1" x14ac:dyDescent="0.25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</row>
    <row r="238" spans="2:16" s="9" customFormat="1" x14ac:dyDescent="0.25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</row>
    <row r="239" spans="2:16" s="9" customFormat="1" x14ac:dyDescent="0.25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</row>
    <row r="240" spans="2:16" s="9" customFormat="1" x14ac:dyDescent="0.25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</row>
    <row r="241" spans="2:16" s="9" customFormat="1" x14ac:dyDescent="0.25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</row>
    <row r="242" spans="2:16" s="9" customFormat="1" x14ac:dyDescent="0.25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</row>
    <row r="243" spans="2:16" s="9" customFormat="1" x14ac:dyDescent="0.25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</row>
    <row r="244" spans="2:16" s="9" customFormat="1" x14ac:dyDescent="0.25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</row>
    <row r="245" spans="2:16" s="9" customFormat="1" x14ac:dyDescent="0.25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</row>
    <row r="246" spans="2:16" s="9" customFormat="1" x14ac:dyDescent="0.25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</row>
    <row r="247" spans="2:16" s="9" customFormat="1" x14ac:dyDescent="0.25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</row>
    <row r="248" spans="2:16" s="9" customFormat="1" x14ac:dyDescent="0.25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</row>
    <row r="249" spans="2:16" s="9" customFormat="1" x14ac:dyDescent="0.25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</row>
    <row r="250" spans="2:16" s="9" customFormat="1" x14ac:dyDescent="0.25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</row>
    <row r="251" spans="2:16" s="9" customFormat="1" x14ac:dyDescent="0.25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</row>
    <row r="252" spans="2:16" s="9" customFormat="1" x14ac:dyDescent="0.25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</row>
    <row r="253" spans="2:16" s="9" customFormat="1" x14ac:dyDescent="0.25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</row>
    <row r="254" spans="2:16" s="9" customFormat="1" x14ac:dyDescent="0.25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</row>
    <row r="255" spans="2:16" s="9" customFormat="1" x14ac:dyDescent="0.25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</row>
    <row r="256" spans="2:16" s="9" customFormat="1" x14ac:dyDescent="0.25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</row>
    <row r="257" spans="2:16" s="9" customFormat="1" x14ac:dyDescent="0.25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</row>
    <row r="258" spans="2:16" s="9" customFormat="1" x14ac:dyDescent="0.25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</row>
    <row r="259" spans="2:16" s="9" customFormat="1" x14ac:dyDescent="0.25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</row>
    <row r="260" spans="2:16" s="9" customFormat="1" x14ac:dyDescent="0.25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</row>
    <row r="261" spans="2:16" s="9" customFormat="1" x14ac:dyDescent="0.25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</row>
    <row r="262" spans="2:16" s="9" customFormat="1" x14ac:dyDescent="0.25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</row>
    <row r="263" spans="2:16" s="9" customFormat="1" x14ac:dyDescent="0.25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</row>
    <row r="264" spans="2:16" s="9" customFormat="1" x14ac:dyDescent="0.25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</row>
    <row r="265" spans="2:16" s="9" customFormat="1" x14ac:dyDescent="0.25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</row>
    <row r="266" spans="2:16" s="9" customFormat="1" x14ac:dyDescent="0.25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</row>
    <row r="267" spans="2:16" s="9" customFormat="1" x14ac:dyDescent="0.25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</row>
    <row r="268" spans="2:16" s="9" customFormat="1" x14ac:dyDescent="0.25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</row>
    <row r="269" spans="2:16" s="9" customFormat="1" x14ac:dyDescent="0.25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</row>
    <row r="270" spans="2:16" s="9" customFormat="1" x14ac:dyDescent="0.25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</row>
    <row r="271" spans="2:16" s="9" customFormat="1" x14ac:dyDescent="0.25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</row>
    <row r="272" spans="2:16" s="9" customFormat="1" x14ac:dyDescent="0.25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</row>
    <row r="273" spans="2:16" s="9" customFormat="1" x14ac:dyDescent="0.25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</row>
    <row r="274" spans="2:16" s="9" customFormat="1" x14ac:dyDescent="0.25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</row>
    <row r="275" spans="2:16" s="9" customFormat="1" x14ac:dyDescent="0.25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</row>
    <row r="276" spans="2:16" s="9" customFormat="1" x14ac:dyDescent="0.25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</row>
    <row r="277" spans="2:16" s="9" customFormat="1" x14ac:dyDescent="0.25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</row>
    <row r="278" spans="2:16" s="9" customFormat="1" x14ac:dyDescent="0.25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</row>
    <row r="279" spans="2:16" s="9" customFormat="1" x14ac:dyDescent="0.25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</row>
    <row r="280" spans="2:16" s="9" customFormat="1" x14ac:dyDescent="0.25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</row>
    <row r="281" spans="2:16" s="9" customFormat="1" x14ac:dyDescent="0.25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</row>
    <row r="282" spans="2:16" s="9" customFormat="1" x14ac:dyDescent="0.25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</row>
    <row r="283" spans="2:16" s="9" customFormat="1" x14ac:dyDescent="0.25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</row>
    <row r="284" spans="2:16" s="9" customFormat="1" x14ac:dyDescent="0.25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</row>
    <row r="285" spans="2:16" s="9" customFormat="1" x14ac:dyDescent="0.25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</row>
    <row r="286" spans="2:16" s="9" customFormat="1" x14ac:dyDescent="0.25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</row>
    <row r="287" spans="2:16" s="9" customFormat="1" x14ac:dyDescent="0.25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</row>
    <row r="288" spans="2:16" s="9" customFormat="1" x14ac:dyDescent="0.25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</row>
    <row r="289" spans="2:16" s="9" customFormat="1" x14ac:dyDescent="0.25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</row>
    <row r="290" spans="2:16" s="9" customFormat="1" x14ac:dyDescent="0.25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</row>
    <row r="291" spans="2:16" s="9" customFormat="1" x14ac:dyDescent="0.25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</row>
    <row r="292" spans="2:16" s="9" customFormat="1" x14ac:dyDescent="0.25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</row>
    <row r="293" spans="2:16" s="9" customFormat="1" x14ac:dyDescent="0.25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</row>
    <row r="294" spans="2:16" s="9" customFormat="1" x14ac:dyDescent="0.25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</row>
    <row r="295" spans="2:16" s="9" customFormat="1" x14ac:dyDescent="0.25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</row>
    <row r="296" spans="2:16" s="9" customFormat="1" x14ac:dyDescent="0.25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</row>
    <row r="297" spans="2:16" s="9" customFormat="1" x14ac:dyDescent="0.25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</row>
    <row r="298" spans="2:16" s="9" customFormat="1" x14ac:dyDescent="0.25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</row>
    <row r="299" spans="2:16" s="9" customFormat="1" x14ac:dyDescent="0.25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</row>
    <row r="300" spans="2:16" s="9" customFormat="1" x14ac:dyDescent="0.25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</row>
    <row r="301" spans="2:16" s="9" customFormat="1" x14ac:dyDescent="0.25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</row>
    <row r="302" spans="2:16" s="9" customFormat="1" x14ac:dyDescent="0.25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</row>
    <row r="303" spans="2:16" s="9" customFormat="1" x14ac:dyDescent="0.25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</row>
    <row r="304" spans="2:16" s="9" customFormat="1" x14ac:dyDescent="0.25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</row>
    <row r="305" spans="2:16" s="9" customFormat="1" x14ac:dyDescent="0.25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</row>
    <row r="306" spans="2:16" s="9" customFormat="1" x14ac:dyDescent="0.25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</row>
    <row r="307" spans="2:16" s="9" customFormat="1" x14ac:dyDescent="0.25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</row>
    <row r="308" spans="2:16" s="9" customFormat="1" x14ac:dyDescent="0.25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</row>
    <row r="309" spans="2:16" s="9" customFormat="1" x14ac:dyDescent="0.25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</row>
    <row r="310" spans="2:16" s="9" customFormat="1" x14ac:dyDescent="0.25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</row>
    <row r="311" spans="2:16" s="9" customFormat="1" x14ac:dyDescent="0.25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</row>
    <row r="312" spans="2:16" s="9" customFormat="1" x14ac:dyDescent="0.25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</row>
    <row r="313" spans="2:16" s="9" customFormat="1" x14ac:dyDescent="0.25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</row>
    <row r="314" spans="2:16" s="9" customFormat="1" x14ac:dyDescent="0.25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</row>
    <row r="315" spans="2:16" s="9" customFormat="1" x14ac:dyDescent="0.25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</row>
    <row r="316" spans="2:16" s="9" customFormat="1" x14ac:dyDescent="0.25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</row>
    <row r="317" spans="2:16" s="9" customFormat="1" x14ac:dyDescent="0.25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</row>
    <row r="318" spans="2:16" s="9" customFormat="1" x14ac:dyDescent="0.25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</row>
    <row r="319" spans="2:16" s="9" customFormat="1" x14ac:dyDescent="0.25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</row>
    <row r="320" spans="2:16" s="9" customFormat="1" x14ac:dyDescent="0.25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</row>
    <row r="321" spans="2:23" s="9" customFormat="1" x14ac:dyDescent="0.25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</row>
    <row r="322" spans="2:23" s="9" customFormat="1" x14ac:dyDescent="0.25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</row>
    <row r="323" spans="2:23" s="9" customFormat="1" x14ac:dyDescent="0.25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</row>
    <row r="324" spans="2:23" s="9" customFormat="1" x14ac:dyDescent="0.25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</row>
    <row r="325" spans="2:23" s="9" customFormat="1" x14ac:dyDescent="0.25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</row>
    <row r="326" spans="2:23" s="9" customFormat="1" x14ac:dyDescent="0.25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</row>
    <row r="327" spans="2:23" s="9" customFormat="1" x14ac:dyDescent="0.25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</row>
    <row r="328" spans="2:23" s="9" customFormat="1" x14ac:dyDescent="0.25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</row>
    <row r="329" spans="2:23" s="9" customFormat="1" x14ac:dyDescent="0.25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</row>
    <row r="330" spans="2:23" s="9" customFormat="1" x14ac:dyDescent="0.25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</row>
    <row r="331" spans="2:23" s="9" customFormat="1" x14ac:dyDescent="0.25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</row>
    <row r="332" spans="2:23" s="9" customFormat="1" x14ac:dyDescent="0.25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</row>
    <row r="333" spans="2:23" s="9" customFormat="1" x14ac:dyDescent="0.25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</row>
    <row r="334" spans="2:23" s="9" customFormat="1" x14ac:dyDescent="0.25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T334" s="1"/>
      <c r="U334" s="1"/>
      <c r="V334" s="1"/>
      <c r="W334" s="1"/>
    </row>
    <row r="335" spans="2:23" s="9" customFormat="1" x14ac:dyDescent="0.25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T335" s="4"/>
      <c r="U335" s="4"/>
      <c r="V335" s="4"/>
      <c r="W335" s="4"/>
    </row>
    <row r="336" spans="2:23" s="9" customFormat="1" x14ac:dyDescent="0.25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T336" s="4"/>
      <c r="U336" s="4"/>
      <c r="V336" s="4"/>
      <c r="W336" s="4"/>
    </row>
    <row r="337" spans="2:23" s="9" customFormat="1" x14ac:dyDescent="0.25"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T337" s="4"/>
      <c r="U337" s="4"/>
      <c r="V337" s="4"/>
      <c r="W337" s="4"/>
    </row>
    <row r="338" spans="2:23" s="9" customFormat="1" x14ac:dyDescent="0.25"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T338" s="4"/>
      <c r="U338" s="4"/>
      <c r="V338" s="4"/>
      <c r="W338" s="4"/>
    </row>
    <row r="339" spans="2:23" s="1" customFormat="1" x14ac:dyDescent="0.25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T339" s="4"/>
      <c r="U339" s="4"/>
      <c r="V339" s="4"/>
      <c r="W339" s="4"/>
    </row>
    <row r="340" spans="2:23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 spans="2:23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 spans="2:23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 spans="2:23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 spans="2:23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 spans="2:23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 spans="2:23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 spans="2:23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 spans="2:23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 spans="2:23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 spans="2:23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 spans="2:23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 spans="2:23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 spans="2:16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 spans="2:16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 spans="2:16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 spans="2:16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 spans="2:16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 spans="2:16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 spans="2:16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 spans="2:16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 spans="2:16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 spans="2:16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 spans="2:16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 spans="2:16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 spans="2:16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 spans="2:16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 spans="2:16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 spans="2:16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 spans="2:16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 spans="2:16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 spans="2:16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 spans="2:16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 spans="2:16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 spans="2:16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 spans="2:16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 spans="2:16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 spans="2:16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 spans="2:16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 spans="2:16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 spans="2:16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 spans="2:16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 spans="2:16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 spans="2:16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 spans="2:16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 spans="2:16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 spans="2:16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 spans="2:16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 spans="2:16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 spans="2:16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 spans="2:16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 spans="2:16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 spans="2:16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 spans="2:16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 spans="2:16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 spans="2:16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 spans="2:16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 spans="2:16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 spans="2:16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 spans="2:16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 spans="2:16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 spans="2:16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 spans="2:16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 spans="2:16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 spans="2:16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 spans="2:16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 spans="2:16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 spans="2:16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 spans="2:16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 spans="2:16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 spans="2:16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 spans="2:16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 spans="2:16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 spans="2:16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 spans="2:16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 spans="2:16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 spans="2:16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 spans="2:16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 spans="2:16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 spans="2:16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 spans="2:16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 spans="2:16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 spans="2:16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 spans="2:16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 spans="2:16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 spans="2:16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 spans="2:16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 spans="2:16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 spans="2:16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 spans="2:16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 spans="2:16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 spans="2:16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 spans="2:16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 spans="2:16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 spans="2:16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 spans="2:16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 spans="2:16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 spans="2:16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 spans="2:16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 spans="2:16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 spans="2:16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 spans="2:16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 spans="2:16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 spans="2:16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 spans="2:16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 spans="2:16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 spans="2:16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 spans="2:16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 spans="2:16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 spans="2:16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 spans="2:16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 spans="2:16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 spans="2:16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 spans="2:16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 spans="2:16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 spans="2:16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  <row r="456" spans="2:16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</row>
    <row r="457" spans="2:16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</row>
    <row r="458" spans="2:16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</row>
    <row r="459" spans="2:16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</row>
    <row r="460" spans="2:16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</row>
    <row r="461" spans="2:16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</row>
    <row r="462" spans="2:16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</row>
    <row r="463" spans="2:16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</row>
    <row r="464" spans="2:16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</row>
    <row r="465" spans="2:16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</row>
    <row r="466" spans="2:16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</row>
    <row r="467" spans="2:16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</row>
    <row r="468" spans="2:16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</row>
    <row r="469" spans="2:16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</row>
    <row r="470" spans="2:16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</row>
    <row r="471" spans="2:16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</row>
    <row r="472" spans="2:16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</row>
    <row r="473" spans="2:16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</row>
    <row r="474" spans="2:16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</row>
    <row r="475" spans="2:16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</row>
    <row r="476" spans="2:16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</row>
    <row r="477" spans="2:16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</row>
    <row r="478" spans="2:16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</row>
    <row r="479" spans="2:16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</row>
    <row r="480" spans="2:16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</row>
    <row r="481" spans="2:16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</row>
    <row r="482" spans="2:16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</row>
    <row r="483" spans="2:16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</row>
    <row r="484" spans="2:16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</row>
    <row r="485" spans="2:16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</row>
    <row r="486" spans="2:16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</row>
    <row r="487" spans="2:16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</row>
    <row r="488" spans="2:16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</row>
    <row r="489" spans="2:16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</row>
    <row r="490" spans="2:16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</row>
    <row r="491" spans="2:16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</row>
    <row r="492" spans="2:16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</row>
    <row r="493" spans="2:16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</row>
    <row r="494" spans="2:16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</row>
  </sheetData>
  <mergeCells count="1">
    <mergeCell ref="R2:V2"/>
  </mergeCells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text="OK" id="{A917C331-522B-4E26-83F4-AE36EA4B794E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ontainsText" priority="24" operator="containsText" text="OK" id="{C4E9F2C3-EFBF-402C-8362-C964FA671EF8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D6 D10 D19</xm:sqref>
        </x14:conditionalFormatting>
        <x14:conditionalFormatting xmlns:xm="http://schemas.microsoft.com/office/excel/2006/main">
          <x14:cfRule type="containsText" priority="21" operator="containsText" text="OK" id="{74510ED1-7D4F-4DDA-912A-F55909175F3C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D23 D28 D33</xm:sqref>
        </x14:conditionalFormatting>
        <x14:conditionalFormatting xmlns:xm="http://schemas.microsoft.com/office/excel/2006/main">
          <x14:cfRule type="containsText" priority="20" operator="containsText" text="OK" id="{FAE05683-ACC7-40EA-B11C-A628864473D6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ontainsText" priority="19" operator="containsText" text="OK" id="{CBECC77B-E061-400D-889C-D8E6C09AB950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ontainsText" priority="18" operator="containsText" text="OK" id="{0D4A27FF-9D12-4550-A490-D37323390D89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17" operator="containsText" text="OK" id="{46386E2F-AC50-4220-B0C5-66573ABCB78D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ontainsText" priority="16" operator="containsText" text="OK" id="{111DDF15-C6C5-444B-9B00-E3389E529F85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ontainsText" priority="15" operator="containsText" text="OK" id="{E3B4C968-F48B-42B6-B86D-88A42DD7B9B0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14" operator="containsText" text="OK" id="{93C44E91-50CB-4539-B752-40EA435672BA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ontainsText" priority="13" operator="containsText" text="OK" id="{582D9B43-628A-4053-8234-06EED874469B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ontainsText" priority="12" operator="containsText" text="OK" id="{CB9462A7-9FDF-4D81-85C9-2AA2FF8E7BF0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ontainsText" priority="6" operator="containsText" text="OK" id="{05374771-3FC7-4356-BCB8-09404D7C323F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ontainsText" priority="5" operator="containsText" text="OK" id="{A1F9A79E-3BA7-4642-9395-CDF62C10D7BE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ontainsText" priority="4" operator="containsText" text="OK" id="{FA823A1A-4B9A-4B2B-8420-22C69F2DD14D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ontainsText" priority="3" operator="containsText" text="OK" id="{1C8DD08C-E6EE-4496-8589-94646CFE93AC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ontainsText" priority="2" operator="containsText" text="OK" id="{023D6A68-5DD4-4080-9A21-1F74C41B419B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ontainsText" priority="1" operator="containsText" text="OK" id="{406D4505-9B71-4D70-97A0-DA3B7C023036}">
            <xm:f>NOT(ISERROR(SEARCH("OK",'\\entsoe-dc01\users\Dokumenty\DATA_COLLECTOR\[DATA_collector_edited_specific_test.xlsm]LOAD'!#REF!)))</xm:f>
            <x14:dxf>
              <fill>
                <patternFill>
                  <bgColor rgb="FF92D050"/>
                </patternFill>
              </fill>
            </x14:dxf>
          </x14:cfRule>
          <xm:sqref>D88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DDFD41AEF010449D0D055600B60DC5" ma:contentTypeVersion="1" ma:contentTypeDescription="Create a new document." ma:contentTypeScope="" ma:versionID="ef287326ae33b33fea4a2afc557ee891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78DDE1-B040-43E7-8222-6F12A370A366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51B7026-C3C2-4C91-B816-C9ECBDFC3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4B13A3-2E23-4B0E-BC9A-3BE7E566F9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2030 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Findura</dc:creator>
  <cp:lastModifiedBy>Schill, Wolf-Peter</cp:lastModifiedBy>
  <dcterms:created xsi:type="dcterms:W3CDTF">2017-07-30T09:48:35Z</dcterms:created>
  <dcterms:modified xsi:type="dcterms:W3CDTF">2018-12-21T22:06:51Z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2a2c7e30-1ac0-45de-8fb0-a0e7a5eed27f</vt:lpwstr>
  </property>
  <property fmtid="{D5CDD505-2E9C-101B-9397-08002B2CF9AE}" pid="3" name="ContentTypeId">
    <vt:lpwstr>0x01010059DDFD41AEF010449D0D055600B60DC5</vt:lpwstr>
  </property>
</Properties>
</file>