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timtrack_on_drazan_data\manual_estimates\"/>
    </mc:Choice>
  </mc:AlternateContent>
  <xr:revisionPtr revIDLastSave="0" documentId="13_ncr:1_{407E1135-979C-4DF7-BEC9-AF4284C9FBF8}" xr6:coauthVersionLast="47" xr6:coauthVersionMax="47" xr10:uidLastSave="{00000000-0000-0000-0000-000000000000}"/>
  <bookViews>
    <workbookView xWindow="-108" yWindow="-108" windowWidth="23256" windowHeight="12576" tabRatio="832" xr2:uid="{035DD71A-E289-F84F-8F70-88A52F1E6A67}"/>
  </bookViews>
  <sheets>
    <sheet name="SampleA" sheetId="17" r:id="rId1"/>
    <sheet name="SampleB" sheetId="18" r:id="rId2"/>
    <sheet name="SampleC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8" l="1"/>
  <c r="D7" i="18"/>
  <c r="D6" i="18"/>
  <c r="D5" i="18"/>
  <c r="D4" i="18"/>
  <c r="D3" i="18"/>
  <c r="D16" i="18"/>
  <c r="D15" i="18"/>
  <c r="D14" i="18"/>
  <c r="D13" i="18"/>
  <c r="D12" i="18"/>
  <c r="D11" i="18"/>
  <c r="D10" i="18"/>
  <c r="D9" i="18"/>
  <c r="D2" i="18"/>
  <c r="D8" i="17"/>
  <c r="D16" i="17"/>
  <c r="D15" i="17"/>
  <c r="D14" i="17"/>
  <c r="D13" i="17"/>
  <c r="D12" i="17"/>
  <c r="D11" i="17"/>
  <c r="D10" i="17"/>
  <c r="D9" i="17"/>
  <c r="D7" i="17"/>
  <c r="D6" i="17"/>
  <c r="D5" i="17"/>
  <c r="D4" i="17"/>
  <c r="D3" i="17"/>
  <c r="D2" i="17"/>
  <c r="B2" i="17"/>
</calcChain>
</file>

<file path=xl/sharedStrings.xml><?xml version="1.0" encoding="utf-8"?>
<sst xmlns="http://schemas.openxmlformats.org/spreadsheetml/2006/main" count="45" uniqueCount="20">
  <si>
    <t>Height (pixels)</t>
  </si>
  <si>
    <t>Beta (deg)</t>
  </si>
  <si>
    <t>Alpha (deg)</t>
  </si>
  <si>
    <t xml:space="preserve"> </t>
  </si>
  <si>
    <t>GM_T_1</t>
  </si>
  <si>
    <t>GM_T_2</t>
  </si>
  <si>
    <t>GM_T_3</t>
  </si>
  <si>
    <t>GM_T_10</t>
  </si>
  <si>
    <t>GM_T_11</t>
  </si>
  <si>
    <t>GM_T_12</t>
  </si>
  <si>
    <t>GM_T_13</t>
  </si>
  <si>
    <t>GM_T_14</t>
  </si>
  <si>
    <t>Gamma</t>
  </si>
  <si>
    <t>GM_T_15</t>
  </si>
  <si>
    <t>GM_T_4</t>
  </si>
  <si>
    <t>GM_T_5</t>
  </si>
  <si>
    <t>GM_T_6</t>
  </si>
  <si>
    <t>GM_T_7</t>
  </si>
  <si>
    <t>GM_T_8</t>
  </si>
  <si>
    <t>GM_T_9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</si>
</sst>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1BE3-5608-4D9A-A0F4-A9F534B11169}">
  <dimension ref="A1:E16"/>
  <sheetViews>
    <sheetView tabSelected="1" workbookViewId="0">
      <selection activeCell="E18" sqref="E18"/>
    </sheetView>
  </sheetViews>
  <sheetFormatPr defaultColWidth="11.19921875" defaultRowHeight="15.6" x14ac:dyDescent="0.3"/>
  <cols>
    <col min="1" max="1" width="29.09765625" customWidth="1"/>
    <col min="4" max="4" width="15" customWidth="1"/>
    <col min="5" max="5" width="17.8984375" customWidth="1"/>
    <col min="6" max="6" width="19.3984375" customWidth="1"/>
  </cols>
  <sheetData>
    <row r="1" spans="1:5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12</v>
      </c>
    </row>
    <row r="2" spans="1:5" x14ac:dyDescent="0.3">
      <c r="A2" t="s">
        <v>4</v>
      </c>
      <c r="B2">
        <f>180-168</f>
        <v>12</v>
      </c>
      <c r="C2">
        <v>-0.8</v>
      </c>
      <c r="D2">
        <f>204-33</f>
        <v>171</v>
      </c>
      <c r="E2">
        <v>-7.3</v>
      </c>
    </row>
    <row r="3" spans="1:5" x14ac:dyDescent="0.3">
      <c r="A3" t="s">
        <v>7</v>
      </c>
      <c r="B3">
        <v>12.4</v>
      </c>
      <c r="C3">
        <v>-2.2999999999999998</v>
      </c>
      <c r="D3">
        <f>293-28</f>
        <v>265</v>
      </c>
      <c r="E3">
        <v>-4.5</v>
      </c>
    </row>
    <row r="4" spans="1:5" x14ac:dyDescent="0.3">
      <c r="A4" t="s">
        <v>8</v>
      </c>
      <c r="B4">
        <v>11.4</v>
      </c>
      <c r="C4">
        <v>-1</v>
      </c>
      <c r="D4">
        <f>257-49</f>
        <v>208</v>
      </c>
      <c r="E4">
        <v>-3.9</v>
      </c>
    </row>
    <row r="5" spans="1:5" x14ac:dyDescent="0.3">
      <c r="A5" t="s">
        <v>9</v>
      </c>
      <c r="B5">
        <v>11.3</v>
      </c>
      <c r="C5">
        <v>-0.2</v>
      </c>
      <c r="D5">
        <f>182-33</f>
        <v>149</v>
      </c>
      <c r="E5">
        <v>-5.2</v>
      </c>
    </row>
    <row r="6" spans="1:5" x14ac:dyDescent="0.3">
      <c r="A6" t="s">
        <v>10</v>
      </c>
      <c r="B6">
        <v>13.1</v>
      </c>
      <c r="C6">
        <v>-0.9</v>
      </c>
      <c r="D6">
        <f>280-46</f>
        <v>234</v>
      </c>
      <c r="E6">
        <v>-2.6</v>
      </c>
    </row>
    <row r="7" spans="1:5" x14ac:dyDescent="0.3">
      <c r="A7" t="s">
        <v>11</v>
      </c>
      <c r="B7">
        <v>13.4</v>
      </c>
      <c r="C7">
        <v>-1.7</v>
      </c>
      <c r="D7">
        <f>261-45</f>
        <v>216</v>
      </c>
      <c r="E7">
        <v>-6</v>
      </c>
    </row>
    <row r="8" spans="1:5" x14ac:dyDescent="0.3">
      <c r="A8" t="s">
        <v>13</v>
      </c>
      <c r="B8">
        <v>8.6999999999999993</v>
      </c>
      <c r="C8">
        <v>-5.9</v>
      </c>
      <c r="D8">
        <f>313-102</f>
        <v>211</v>
      </c>
      <c r="E8">
        <v>-7.6</v>
      </c>
    </row>
    <row r="9" spans="1:5" x14ac:dyDescent="0.3">
      <c r="A9" t="s">
        <v>5</v>
      </c>
      <c r="B9">
        <v>12</v>
      </c>
      <c r="C9">
        <v>-1.4</v>
      </c>
      <c r="D9">
        <f>298-117</f>
        <v>181</v>
      </c>
      <c r="E9">
        <v>-4.3</v>
      </c>
    </row>
    <row r="10" spans="1:5" x14ac:dyDescent="0.3">
      <c r="A10" t="s">
        <v>6</v>
      </c>
      <c r="B10">
        <v>11.2</v>
      </c>
      <c r="C10">
        <v>-0.4</v>
      </c>
      <c r="D10">
        <f>186-36</f>
        <v>150</v>
      </c>
      <c r="E10">
        <v>-8</v>
      </c>
    </row>
    <row r="11" spans="1:5" x14ac:dyDescent="0.3">
      <c r="A11" t="s">
        <v>14</v>
      </c>
      <c r="B11">
        <v>14.4</v>
      </c>
      <c r="C11">
        <v>-1.2</v>
      </c>
      <c r="D11">
        <f>293-50</f>
        <v>243</v>
      </c>
      <c r="E11">
        <v>-5.4</v>
      </c>
    </row>
    <row r="12" spans="1:5" x14ac:dyDescent="0.3">
      <c r="A12" t="s">
        <v>15</v>
      </c>
      <c r="B12">
        <v>15.6</v>
      </c>
      <c r="C12">
        <v>-1.3</v>
      </c>
      <c r="D12">
        <f>273-32</f>
        <v>241</v>
      </c>
      <c r="E12">
        <v>-4.2</v>
      </c>
    </row>
    <row r="13" spans="1:5" x14ac:dyDescent="0.3">
      <c r="A13" t="s">
        <v>16</v>
      </c>
      <c r="B13">
        <v>13.4</v>
      </c>
      <c r="C13">
        <v>-4.9000000000000004</v>
      </c>
      <c r="D13">
        <f>336-89</f>
        <v>247</v>
      </c>
      <c r="E13">
        <v>-5.9</v>
      </c>
    </row>
    <row r="14" spans="1:5" x14ac:dyDescent="0.3">
      <c r="A14" t="s">
        <v>17</v>
      </c>
      <c r="B14">
        <v>11.8</v>
      </c>
      <c r="C14">
        <v>-1.9</v>
      </c>
      <c r="D14">
        <f>252-100</f>
        <v>152</v>
      </c>
      <c r="E14">
        <v>-7.7</v>
      </c>
    </row>
    <row r="15" spans="1:5" x14ac:dyDescent="0.3">
      <c r="A15" t="s">
        <v>18</v>
      </c>
      <c r="B15">
        <v>13.1</v>
      </c>
      <c r="C15">
        <v>-0.3</v>
      </c>
      <c r="D15">
        <f>213-36</f>
        <v>177</v>
      </c>
      <c r="E15">
        <v>-4.9000000000000004</v>
      </c>
    </row>
    <row r="16" spans="1:5" x14ac:dyDescent="0.3">
      <c r="A16" t="s">
        <v>19</v>
      </c>
      <c r="B16">
        <v>15.8</v>
      </c>
      <c r="C16">
        <v>-1.1000000000000001</v>
      </c>
      <c r="D16">
        <f>302-46</f>
        <v>256</v>
      </c>
      <c r="E16">
        <v>-3.5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8481-94C7-4260-9D11-DEB1B489740B}">
  <dimension ref="A1:E16"/>
  <sheetViews>
    <sheetView workbookViewId="0">
      <selection activeCell="E8" sqref="E8"/>
    </sheetView>
  </sheetViews>
  <sheetFormatPr defaultColWidth="11.19921875" defaultRowHeight="15.6" x14ac:dyDescent="0.3"/>
  <cols>
    <col min="1" max="1" width="29.09765625" customWidth="1"/>
    <col min="4" max="4" width="15" customWidth="1"/>
    <col min="5" max="5" width="17.8984375" customWidth="1"/>
    <col min="6" max="6" width="19.3984375" customWidth="1"/>
  </cols>
  <sheetData>
    <row r="1" spans="1:5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12</v>
      </c>
    </row>
    <row r="2" spans="1:5" x14ac:dyDescent="0.3">
      <c r="A2" t="s">
        <v>4</v>
      </c>
      <c r="B2">
        <v>19</v>
      </c>
      <c r="C2">
        <v>0.1</v>
      </c>
      <c r="D2">
        <f>224-42</f>
        <v>182</v>
      </c>
      <c r="E2">
        <v>-3.5</v>
      </c>
    </row>
    <row r="3" spans="1:5" x14ac:dyDescent="0.3">
      <c r="A3" t="s">
        <v>7</v>
      </c>
      <c r="B3">
        <v>16.399999999999999</v>
      </c>
      <c r="C3">
        <v>-0.9</v>
      </c>
      <c r="D3">
        <f>247-42</f>
        <v>205</v>
      </c>
      <c r="E3">
        <v>-0.9</v>
      </c>
    </row>
    <row r="4" spans="1:5" x14ac:dyDescent="0.3">
      <c r="A4" t="s">
        <v>8</v>
      </c>
      <c r="B4">
        <v>16.600000000000001</v>
      </c>
      <c r="C4">
        <v>-0.4</v>
      </c>
      <c r="D4">
        <f>236-56</f>
        <v>180</v>
      </c>
      <c r="E4">
        <v>-2.2000000000000002</v>
      </c>
    </row>
    <row r="5" spans="1:5" x14ac:dyDescent="0.3">
      <c r="A5" t="s">
        <v>9</v>
      </c>
      <c r="B5">
        <v>22.1</v>
      </c>
      <c r="C5">
        <v>-1.4</v>
      </c>
      <c r="D5">
        <f>252-61</f>
        <v>191</v>
      </c>
      <c r="E5">
        <v>-2.1</v>
      </c>
    </row>
    <row r="6" spans="1:5" x14ac:dyDescent="0.3">
      <c r="A6" t="s">
        <v>10</v>
      </c>
      <c r="B6">
        <v>20.100000000000001</v>
      </c>
      <c r="C6">
        <v>-0.5</v>
      </c>
      <c r="D6">
        <f>276-47</f>
        <v>229</v>
      </c>
      <c r="E6">
        <v>-2.8</v>
      </c>
    </row>
    <row r="7" spans="1:5" x14ac:dyDescent="0.3">
      <c r="A7" t="s">
        <v>11</v>
      </c>
      <c r="B7">
        <v>24</v>
      </c>
      <c r="C7">
        <v>-0.5</v>
      </c>
      <c r="D7">
        <f>216-42</f>
        <v>174</v>
      </c>
      <c r="E7">
        <v>-2.2999999999999998</v>
      </c>
    </row>
    <row r="8" spans="1:5" x14ac:dyDescent="0.3">
      <c r="A8" t="s">
        <v>13</v>
      </c>
      <c r="B8">
        <v>20.9</v>
      </c>
      <c r="C8">
        <v>-1</v>
      </c>
      <c r="D8">
        <f>236-43</f>
        <v>193</v>
      </c>
      <c r="E8">
        <v>-2.2999999999999998</v>
      </c>
    </row>
    <row r="9" spans="1:5" x14ac:dyDescent="0.3">
      <c r="A9" t="s">
        <v>5</v>
      </c>
      <c r="B9">
        <v>23.9</v>
      </c>
      <c r="C9">
        <v>-0.8</v>
      </c>
      <c r="D9">
        <f>259-71</f>
        <v>188</v>
      </c>
      <c r="E9">
        <v>-3.5</v>
      </c>
    </row>
    <row r="10" spans="1:5" x14ac:dyDescent="0.3">
      <c r="A10" t="s">
        <v>6</v>
      </c>
      <c r="B10">
        <v>21.8</v>
      </c>
      <c r="C10">
        <v>-1.1000000000000001</v>
      </c>
      <c r="D10">
        <f>190-26</f>
        <v>164</v>
      </c>
      <c r="E10">
        <v>-6.2</v>
      </c>
    </row>
    <row r="11" spans="1:5" x14ac:dyDescent="0.3">
      <c r="A11" t="s">
        <v>14</v>
      </c>
      <c r="B11">
        <v>18.8</v>
      </c>
      <c r="C11">
        <v>-0.3</v>
      </c>
      <c r="D11">
        <f>237-39</f>
        <v>198</v>
      </c>
      <c r="E11">
        <v>-3.5</v>
      </c>
    </row>
    <row r="12" spans="1:5" x14ac:dyDescent="0.3">
      <c r="A12" t="s">
        <v>15</v>
      </c>
      <c r="B12">
        <v>21.2</v>
      </c>
      <c r="C12">
        <v>-1.2</v>
      </c>
      <c r="D12">
        <f>267-57</f>
        <v>210</v>
      </c>
      <c r="E12">
        <v>-1.8</v>
      </c>
    </row>
    <row r="13" spans="1:5" x14ac:dyDescent="0.3">
      <c r="A13" t="s">
        <v>16</v>
      </c>
      <c r="B13">
        <v>21</v>
      </c>
      <c r="C13">
        <v>-0.6</v>
      </c>
      <c r="D13">
        <f>267-38</f>
        <v>229</v>
      </c>
      <c r="E13">
        <v>-0.5</v>
      </c>
    </row>
    <row r="14" spans="1:5" x14ac:dyDescent="0.3">
      <c r="A14" t="s">
        <v>17</v>
      </c>
      <c r="B14">
        <v>19.5</v>
      </c>
      <c r="C14">
        <v>-0.6</v>
      </c>
      <c r="D14">
        <f>277-37</f>
        <v>240</v>
      </c>
      <c r="E14">
        <v>-1.5</v>
      </c>
    </row>
    <row r="15" spans="1:5" x14ac:dyDescent="0.3">
      <c r="A15" t="s">
        <v>18</v>
      </c>
      <c r="B15">
        <v>24.4</v>
      </c>
      <c r="C15">
        <v>0.1</v>
      </c>
      <c r="D15">
        <f>303-50</f>
        <v>253</v>
      </c>
      <c r="E15">
        <v>-2.8</v>
      </c>
    </row>
    <row r="16" spans="1:5" x14ac:dyDescent="0.3">
      <c r="A16" t="s">
        <v>19</v>
      </c>
      <c r="B16">
        <v>20.5</v>
      </c>
      <c r="C16">
        <v>-0.4</v>
      </c>
      <c r="D16">
        <f>231-32</f>
        <v>199</v>
      </c>
      <c r="E16">
        <v>-1.1000000000000001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D499-6E15-4C6C-9EFC-3A7D1AD96920}">
  <dimension ref="A1:E1"/>
  <sheetViews>
    <sheetView workbookViewId="0">
      <selection activeCell="G13" sqref="G13"/>
    </sheetView>
  </sheetViews>
  <sheetFormatPr defaultColWidth="11.19921875" defaultRowHeight="15.6" x14ac:dyDescent="0.3"/>
  <cols>
    <col min="1" max="1" width="29.09765625" customWidth="1"/>
    <col min="4" max="4" width="15" customWidth="1"/>
    <col min="5" max="5" width="17.8984375" customWidth="1"/>
    <col min="6" max="6" width="19.3984375" customWidth="1"/>
  </cols>
  <sheetData>
    <row r="1" spans="1:5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SampleA</vt:lpstr>
      <vt:lpstr>SampleB</vt:lpstr>
      <vt:lpstr>SampleC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Herspiegel</dc:creator>
  <cp:lastModifiedBy>Tim</cp:lastModifiedBy>
  <dcterms:created xsi:type="dcterms:W3CDTF">2021-08-17T23:00:42Z</dcterms:created>
  <dcterms:modified xsi:type="dcterms:W3CDTF">2022-01-04T11:34:14Z</dcterms:modified>
</cp:coreProperties>
</file>