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d6d6d8e3b8cbe0/Desktop/ipcc/for RAG/"/>
    </mc:Choice>
  </mc:AlternateContent>
  <xr:revisionPtr revIDLastSave="0" documentId="8_{A589BE3D-6755-462C-8079-A7A7105D5148}" xr6:coauthVersionLast="47" xr6:coauthVersionMax="47" xr10:uidLastSave="{00000000-0000-0000-0000-000000000000}"/>
  <bookViews>
    <workbookView xWindow="-108" yWindow="-108" windowWidth="23256" windowHeight="12576" activeTab="1" xr2:uid="{BB73E67A-1487-4C4A-BAE9-669D2FD18893}"/>
  </bookViews>
  <sheets>
    <sheet name="Soil Report" sheetId="1" r:id="rId1"/>
    <sheet name="Soil Quality 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 s="1"/>
  <c r="E13" i="2"/>
  <c r="E14" i="2" s="1"/>
  <c r="D13" i="2"/>
  <c r="D14" i="2" s="1"/>
  <c r="C13" i="2"/>
  <c r="C14" i="2" s="1"/>
  <c r="F11" i="2"/>
  <c r="E11" i="2"/>
  <c r="D11" i="2"/>
  <c r="C11" i="2"/>
  <c r="E9" i="1"/>
  <c r="E8" i="1"/>
  <c r="E7" i="1"/>
  <c r="E6" i="1"/>
  <c r="I5" i="1"/>
  <c r="F15" i="2" l="1"/>
  <c r="J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  <author>tc={10DABFCC-DA50-4379-8283-3CF749DE9F43}</author>
    <author>tc={3EC0A363-DC79-49BE-A044-CFB1D034FE36}</author>
    <author>tc={AC6DF40C-AA0E-4B82-839F-AA61F6B955C4}</author>
  </authors>
  <commentList>
    <comment ref="C2" authorId="0" shapeId="0" xr:uid="{32680834-4B8D-43BF-9F22-C32EBABA78D4}">
      <text>
        <r>
          <rPr>
            <sz val="11"/>
            <color theme="1"/>
            <rFont val="Calibri"/>
            <family val="2"/>
            <scheme val="minor"/>
          </rPr>
          <t xml:space="preserve">Unknown User:
High SOM = more fertile soil 
</t>
        </r>
      </text>
    </comment>
    <comment ref="D2" authorId="0" shapeId="0" xr:uid="{69E184FC-687A-4F95-9A5E-649007558100}">
      <text>
        <r>
          <rPr>
            <sz val="11"/>
            <color theme="1"/>
            <rFont val="Calibri"/>
            <family val="2"/>
            <scheme val="minor"/>
          </rPr>
          <t xml:space="preserve">Unknown User:
Higher SOC = better 
(enhanced fertility, increase water retention) 
</t>
        </r>
      </text>
    </comment>
    <comment ref="E2" authorId="1" shapeId="0" xr:uid="{10DABFCC-DA50-4379-8283-3CF749DE9F43}">
      <text>
        <t>[Threaded comment]
Your version of Excel allows you to read this threaded comment; however, any edits to it will get removed if the file is opened in a newer version of Excel. Learn more: https://go.microsoft.com/fwlink/?linkid=870924
Comment:
    SOM is usually directly calculated from SOC, making SOM a relatively redundant metric</t>
      </text>
    </comment>
    <comment ref="F2" authorId="0" shapeId="0" xr:uid="{5886FEA2-0E2B-4355-A2A0-36EDD06F2672}">
      <text>
        <r>
          <rPr>
            <sz val="11"/>
            <color theme="1"/>
            <rFont val="Calibri"/>
            <family val="2"/>
            <scheme val="minor"/>
          </rPr>
          <t xml:space="preserve">Unknown User:
High TC = Rich in organic matter ( higher = more fertile ) </t>
        </r>
      </text>
    </comment>
    <comment ref="G2" authorId="0" shapeId="0" xr:uid="{0EA2D244-0836-4660-A78B-3E294F8684B2}">
      <text>
        <r>
          <rPr>
            <sz val="11"/>
            <color theme="1"/>
            <rFont val="Calibri"/>
            <family val="2"/>
            <scheme val="minor"/>
          </rPr>
          <t xml:space="preserve">Unknown User:
higher better = retent more plant nutrients potassium, Mg) </t>
        </r>
      </text>
    </comment>
    <comment ref="H3" authorId="0" shapeId="0" xr:uid="{2FABA8E7-DCF1-4D44-953A-397E26FBDB59}">
      <text>
        <r>
          <rPr>
            <sz val="11"/>
            <color theme="1"/>
            <rFont val="Calibri"/>
            <family val="2"/>
            <scheme val="minor"/>
          </rPr>
          <t xml:space="preserve">Unknown User:very low nitrogen </t>
        </r>
      </text>
    </comment>
    <comment ref="H4" authorId="0" shapeId="0" xr:uid="{2C8F788A-1F9E-4999-930B-2A4F06A187AC}">
      <text>
        <r>
          <rPr>
            <sz val="11"/>
            <color theme="1"/>
            <rFont val="Calibri"/>
            <family val="2"/>
            <scheme val="minor"/>
          </rPr>
          <t xml:space="preserve">Unknown User:
why still low after regenerative  ? 
cuz the soil take has less microbes ( slow microbial minerialization) </t>
        </r>
      </text>
    </comment>
    <comment ref="I5" authorId="2" shapeId="0" xr:uid="{3EC0A363-DC79-49BE-A044-CFB1D034FE36}">
      <text>
        <t>[Threaded comment]
Your version of Excel allows you to read this threaded comment; however, any edits to it will get removed if the file is opened in a newer version of Excel. Learn more: https://go.microsoft.com/fwlink/?linkid=870924
Comment:
    “High and moderate concentrations of TN in the soil result in the eutrophication of water bodies. “
check TN and SOM for eutrophication risk</t>
      </text>
    </comment>
    <comment ref="L7" authorId="0" shapeId="0" xr:uid="{D1485A66-D986-4108-A686-94BD5E1D2574}">
      <text>
        <r>
          <rPr>
            <sz val="11"/>
            <color theme="1"/>
            <rFont val="Calibri"/>
            <family val="2"/>
            <scheme val="minor"/>
          </rPr>
          <t xml:space="preserve">Unknown User:
high drainage and aeration 
good soil , but low water holding  
</t>
        </r>
      </text>
    </comment>
    <comment ref="J8" authorId="0" shapeId="0" xr:uid="{A4DA139F-983C-462A-B6CC-73D48FF1C5B5}">
      <text>
        <r>
          <rPr>
            <sz val="11"/>
            <color theme="1"/>
            <rFont val="Calibri"/>
            <family val="2"/>
            <scheme val="minor"/>
          </rPr>
          <t xml:space="preserve">Unknown User:
high water holding , but low aeration </t>
        </r>
      </text>
    </comment>
    <comment ref="K9" authorId="0" shapeId="0" xr:uid="{34BA7B73-51FA-4B9A-8699-7024B0CB37C7}">
      <text>
        <r>
          <rPr>
            <sz val="11"/>
            <color theme="1"/>
            <rFont val="Calibri"/>
            <family val="2"/>
            <scheme val="minor"/>
          </rPr>
          <t xml:space="preserve">Unknown User:
best soil compared all, High silt good beacuse is balnaced between (in the ,mmiddle between clay and sand ) meaning balnced between water retention and nutrient retention and aeration </t>
        </r>
      </text>
    </comment>
    <comment ref="C11" authorId="3" shapeId="0" xr:uid="{AC6DF40C-AA0E-4B82-839F-AA61F6B955C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not a standard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tc={BA4DE94C-7E4D-4CB0-8080-E47DC495641E}</author>
    <author>tc={4CC2D22C-6108-4B72-A03C-322724C3B808}</author>
    <author>tc={D6F887A1-E01C-4B5A-AF3D-B5302F0919B9}</author>
    <author>tc={3C6E9639-6BA7-40BF-9110-1F6F8A71A873}</author>
  </authors>
  <commentList>
    <comment ref="C4" authorId="0" shapeId="0" xr:uid="{BA4DE94C-7E4D-4CB0-8080-E47DC495641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https://www.canr.msu.edu/hrt/uploads/535/78622/Organic-Matters-figure-6pgs.pdf</t>
      </text>
    </comment>
    <comment ref="D4" authorId="1" shapeId="0" xr:uid="{4CC2D22C-6108-4B72-A03C-322724C3B80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https://forages.oregonstate.edu/ssis/soils/characteristics/cec</t>
      </text>
    </comment>
    <comment ref="E4" authorId="2" shapeId="0" xr:uid="{D6F887A1-E01C-4B5A-AF3D-B5302F0919B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https://sindi.landcareresearch.co.nz/Content/HelpTotalC.html</t>
      </text>
    </comment>
    <comment ref="F4" authorId="3" shapeId="0" xr:uid="{3C6E9639-6BA7-40BF-9110-1F6F8A71A8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https://publisher.uthm.edu.my/ojs/index.php/IJSCET/article/view/13839</t>
      </text>
    </comment>
  </commentList>
</comments>
</file>

<file path=xl/sharedStrings.xml><?xml version="1.0" encoding="utf-8"?>
<sst xmlns="http://schemas.openxmlformats.org/spreadsheetml/2006/main" count="122" uniqueCount="86">
  <si>
    <t>Date</t>
  </si>
  <si>
    <t>Site A (soil sampling randomly)</t>
  </si>
  <si>
    <t xml:space="preserve">*(a): Top soil  ( most fertile with most microbes) </t>
  </si>
  <si>
    <t>Total Nitrogen (%)</t>
  </si>
  <si>
    <t>TN (mg/kg)</t>
  </si>
  <si>
    <t>Before Regenerative Farming Sep 24</t>
  </si>
  <si>
    <t>BR1</t>
  </si>
  <si>
    <t xml:space="preserve">*(b): Based soil ( low microbes, lower soil , more rocks , minerals ) </t>
  </si>
  <si>
    <t>&lt;0.10</t>
  </si>
  <si>
    <t>&lt;1000</t>
  </si>
  <si>
    <t>After Regenerative Farming 2 months</t>
  </si>
  <si>
    <t>AR1</t>
  </si>
  <si>
    <t>AR2</t>
  </si>
  <si>
    <t>Soil Organic Matter(%)</t>
  </si>
  <si>
    <t>Soil organic carbon/SOC(%)</t>
  </si>
  <si>
    <t>SOC/SOM ratio (%)</t>
  </si>
  <si>
    <t>Total Carbon/ TC(%)</t>
  </si>
  <si>
    <t>Cation Exchange Capacity/CEC (mq/100g)</t>
  </si>
  <si>
    <t>Clay (%)</t>
  </si>
  <si>
    <t>Silt (%)</t>
  </si>
  <si>
    <t>Sand (%)</t>
  </si>
  <si>
    <t>Soil texture</t>
  </si>
  <si>
    <t>After Regenerative Farming more than 6 months</t>
  </si>
  <si>
    <t>ARR1(a)</t>
  </si>
  <si>
    <t>Sandy Clay Loam</t>
  </si>
  <si>
    <t>ARR1(b)</t>
  </si>
  <si>
    <t>ARR2(a)</t>
  </si>
  <si>
    <t>ARR2(b)</t>
  </si>
  <si>
    <t>Standard level</t>
  </si>
  <si>
    <t>3 to 6%</t>
  </si>
  <si>
    <t xml:space="preserve">SOM/1.7 </t>
  </si>
  <si>
    <t>0.1 to 0.25%</t>
  </si>
  <si>
    <t>Link of reference</t>
  </si>
  <si>
    <t>Soil Organic Matter</t>
  </si>
  <si>
    <t>SOC</t>
  </si>
  <si>
    <t>CEC</t>
  </si>
  <si>
    <t>Nitrogen</t>
  </si>
  <si>
    <t>Summarise</t>
  </si>
  <si>
    <t>&lt;2% will be low productive</t>
  </si>
  <si>
    <t>it make up of 58% of SOM</t>
  </si>
  <si>
    <t>15-40</t>
  </si>
  <si>
    <t>sauce</t>
  </si>
  <si>
    <t>This level indicates adequate/high nutrient holding capacity</t>
  </si>
  <si>
    <t>SOM</t>
  </si>
  <si>
    <t>TC</t>
  </si>
  <si>
    <t>TN</t>
  </si>
  <si>
    <t>Very low</t>
  </si>
  <si>
    <t>&lt;1%</t>
  </si>
  <si>
    <t>&lt;10</t>
  </si>
  <si>
    <t>&lt;3%</t>
  </si>
  <si>
    <t>&lt;0.1%</t>
  </si>
  <si>
    <t>Low</t>
  </si>
  <si>
    <t>1-2%</t>
  </si>
  <si>
    <t>10-15</t>
  </si>
  <si>
    <t>3-4%</t>
  </si>
  <si>
    <t>0.1-0.3%</t>
  </si>
  <si>
    <t>Average</t>
  </si>
  <si>
    <t>2-5%</t>
  </si>
  <si>
    <t>4-9%</t>
  </si>
  <si>
    <t>0.3-0.6%</t>
  </si>
  <si>
    <t>High</t>
  </si>
  <si>
    <t>&gt;5%</t>
  </si>
  <si>
    <t>&gt;40</t>
  </si>
  <si>
    <t>&gt;9%</t>
  </si>
  <si>
    <t>&gt;0.6%</t>
  </si>
  <si>
    <t>Rating</t>
  </si>
  <si>
    <t>Weightage</t>
  </si>
  <si>
    <t>Score</t>
  </si>
  <si>
    <t>Poor</t>
  </si>
  <si>
    <t>&lt;50</t>
  </si>
  <si>
    <t>51-80</t>
  </si>
  <si>
    <t>Good</t>
  </si>
  <si>
    <t>81-100</t>
  </si>
  <si>
    <t>n/d (no data)</t>
  </si>
  <si>
    <t>n/d</t>
  </si>
  <si>
    <t>Notes:</t>
  </si>
  <si>
    <t>Attributed Score</t>
  </si>
  <si>
    <t>Scoring Rubrics</t>
  </si>
  <si>
    <t>Soil Sample Evaluation</t>
  </si>
  <si>
    <t>Soil Quality Metric (SQM)</t>
  </si>
  <si>
    <t>SQM</t>
  </si>
  <si>
    <t>Soil Quality Index (SQI)</t>
  </si>
  <si>
    <t>SQI Rubric</t>
  </si>
  <si>
    <t>Results</t>
  </si>
  <si>
    <t>SQI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</si>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</sst>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1" applyFont="1" applyBorder="1"/>
    <xf numFmtId="0" fontId="4" fillId="0" borderId="0" xfId="1"/>
    <xf numFmtId="165" fontId="1" fillId="0" borderId="0" xfId="0" applyNumberFormat="1" applyFont="1"/>
    <xf numFmtId="0" fontId="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7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2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Soh" id="{B1352B08-9E1A-4D69-94FB-C4688A41C973}" userId="6ed6d6d8e3b8cbe0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8-22T01:28:27.38" personId="{B1352B08-9E1A-4D69-94FB-C4688A41C973}" id="{10DABFCC-DA50-4379-8283-3CF749DE9F43}">
    <text>SOM is usually directly calculated from SOC, making SOM a relatively redundant metric</text>
  </threadedComment>
  <threadedComment ref="I5" dT="2025-08-22T02:21:24.22" personId="{B1352B08-9E1A-4D69-94FB-C4688A41C973}" id="{3EC0A363-DC79-49BE-A044-CFB1D034FE36}">
    <text>“High and moderate concentrations of TN in the soil result in the eutrophication of water bodies. “
check TN and SOM for eutrophication risk</text>
  </threadedComment>
  <threadedComment ref="C11" dT="2025-08-22T00:58:01.80" personId="{B1352B08-9E1A-4D69-94FB-C4688A41C973}" id="{AC6DF40C-AA0E-4B82-839F-AA61F6B955C4}">
    <text>this is not a standard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5-08-23T03:28:38.09" personId="{B1352B08-9E1A-4D69-94FB-C4688A41C973}" id="{BA4DE94C-7E4D-4CB0-8080-E47DC495641E}">
    <text>https://www.canr.msu.edu/hrt/uploads/535/78622/Organic-Matters-figure-6pgs.pdf</text>
    <extLst>
      <x:ext xmlns:xltc2="http://schemas.microsoft.com/office/spreadsheetml/2020/threadedcomments2" uri="{F7C98A9C-CBB3-438F-8F68-D28B6AF4A901}">
        <xltc2:checksum>2423265740</xltc2:checksum>
        <xltc2:hyperlink startIndex="0" length="78" url="https://www.canr.msu.edu/hrt/uploads/535/78622/Organic-Matters-figure-6pgs.pdf"/>
      </x:ext>
    </extLst>
  </threadedComment>
  <threadedComment ref="D4" dT="2025-08-23T03:31:22.46" personId="{B1352B08-9E1A-4D69-94FB-C4688A41C973}" id="{4CC2D22C-6108-4B72-A03C-322724C3B808}">
    <text>https://forages.oregonstate.edu/ssis/soils/characteristics/cec</text>
    <extLst>
      <x:ext xmlns:xltc2="http://schemas.microsoft.com/office/spreadsheetml/2020/threadedcomments2" uri="{F7C98A9C-CBB3-438F-8F68-D28B6AF4A901}">
        <xltc2:checksum>3347360608</xltc2:checksum>
        <xltc2:hyperlink startIndex="0" length="62" url="https://forages.oregonstate.edu/ssis/soils/characteristics/cec"/>
      </x:ext>
    </extLst>
  </threadedComment>
  <threadedComment ref="E4" dT="2025-08-23T03:31:05.28" personId="{B1352B08-9E1A-4D69-94FB-C4688A41C973}" id="{D6F887A1-E01C-4B5A-AF3D-B5302F0919B9}">
    <text>https://sindi.landcareresearch.co.nz/Content/HelpTotalC.html</text>
    <extLst>
      <x:ext xmlns:xltc2="http://schemas.microsoft.com/office/spreadsheetml/2020/threadedcomments2" uri="{F7C98A9C-CBB3-438F-8F68-D28B6AF4A901}">
        <xltc2:checksum>1527844616</xltc2:checksum>
        <xltc2:hyperlink startIndex="0" length="60" url="https://sindi.landcareresearch.co.nz/Content/HelpTotalC.html"/>
      </x:ext>
    </extLst>
  </threadedComment>
  <threadedComment ref="F4" dT="2025-08-23T03:38:53.83" personId="{B1352B08-9E1A-4D69-94FB-C4688A41C973}" id="{3C6E9639-6BA7-40BF-9110-1F6F8A71A873}">
    <text>https://publisher.uthm.edu.my/ojs/index.php/IJSCET/article/view/13839</text>
    <extLst>
      <x:ext xmlns:xltc2="http://schemas.microsoft.com/office/spreadsheetml/2020/threadedcomments2" uri="{F7C98A9C-CBB3-438F-8F68-D28B6AF4A901}">
        <xltc2:checksum>1185408807</xltc2:checksum>
        <xltc2:hyperlink startIndex="0" length="69" url="https://publisher.uthm.edu.my/ojs/index.php/IJSCET/article/view/13839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doi.org/10.30880/ijscet.2023.14.02.020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dpi.nsw.gov.au/__data/assets/pdf_file/0003/210756/Increasing-soil-organic-carbon.pdf" TargetMode="External"/><Relationship Id="rId1" Type="http://schemas.openxmlformats.org/officeDocument/2006/relationships/hyperlink" Target="https://franklin.cce.cornell.edu/resources/soil-organic-matter-fact-sheet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orages.oregonstate.edu/ssis/soils/characteristics/ce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FE00-0F1C-4977-B28B-E532D918F5A9}">
  <sheetPr codeName="Sheet3">
    <tabColor theme="5"/>
  </sheetPr>
  <dimension ref="A1:V22"/>
  <sheetViews>
    <sheetView zoomScaleNormal="100" workbookViewId="0">
      <selection activeCell="B10" sqref="B10:F14"/>
    </sheetView>
  </sheetViews>
  <sheetFormatPr defaultColWidth="8.88671875" defaultRowHeight="13.8" x14ac:dyDescent="0.25"/>
  <cols>
    <col min="1" max="1" width="18" style="1" bestFit="1" customWidth="1"/>
    <col min="2" max="2" width="26.5546875" style="1" bestFit="1" customWidth="1"/>
    <col min="3" max="3" width="16" style="1" customWidth="1"/>
    <col min="4" max="4" width="15.6640625" style="1" customWidth="1"/>
    <col min="5" max="5" width="16" style="1" customWidth="1"/>
    <col min="6" max="6" width="22.33203125" style="1" customWidth="1"/>
    <col min="7" max="7" width="23" style="1" customWidth="1"/>
    <col min="8" max="8" width="14.5546875" style="1" customWidth="1"/>
    <col min="9" max="9" width="10.5546875" style="1" bestFit="1" customWidth="1"/>
    <col min="10" max="10" width="10.5546875" style="1" customWidth="1"/>
    <col min="11" max="11" width="7.6640625" style="1" bestFit="1" customWidth="1"/>
    <col min="12" max="12" width="9.109375" style="1" bestFit="1" customWidth="1"/>
    <col min="13" max="13" width="10.88671875" style="1" bestFit="1" customWidth="1"/>
    <col min="14" max="18" width="8.88671875" style="1"/>
    <col min="19" max="19" width="16.6640625" style="1" customWidth="1"/>
    <col min="20" max="16384" width="8.88671875" style="1"/>
  </cols>
  <sheetData>
    <row r="1" spans="1:22" ht="14.4" thickBot="1" x14ac:dyDescent="0.3"/>
    <row r="2" spans="1:22" ht="27.6" x14ac:dyDescent="0.25">
      <c r="A2" s="5" t="s">
        <v>0</v>
      </c>
      <c r="B2" s="35" t="s">
        <v>1</v>
      </c>
      <c r="C2" s="18" t="s">
        <v>13</v>
      </c>
      <c r="D2" s="19" t="s">
        <v>14</v>
      </c>
      <c r="E2" s="32" t="s">
        <v>15</v>
      </c>
      <c r="F2" s="26" t="s">
        <v>16</v>
      </c>
      <c r="G2" s="28" t="s">
        <v>17</v>
      </c>
      <c r="H2" s="36" t="s">
        <v>3</v>
      </c>
      <c r="I2" s="37" t="s">
        <v>4</v>
      </c>
      <c r="J2" s="31" t="s">
        <v>18</v>
      </c>
      <c r="K2" s="19" t="s">
        <v>19</v>
      </c>
      <c r="L2" s="19" t="s">
        <v>20</v>
      </c>
      <c r="M2" s="32" t="s">
        <v>21</v>
      </c>
    </row>
    <row r="3" spans="1:22" ht="27.6" x14ac:dyDescent="0.25">
      <c r="A3" s="4" t="s">
        <v>5</v>
      </c>
      <c r="B3" s="16" t="s">
        <v>6</v>
      </c>
      <c r="C3" s="21">
        <v>5.04</v>
      </c>
      <c r="D3" s="39" t="s">
        <v>73</v>
      </c>
      <c r="E3" s="40" t="s">
        <v>74</v>
      </c>
      <c r="F3" s="27">
        <v>4.16</v>
      </c>
      <c r="G3" s="41" t="s">
        <v>74</v>
      </c>
      <c r="H3" s="17" t="s">
        <v>8</v>
      </c>
      <c r="I3" s="42" t="s">
        <v>9</v>
      </c>
      <c r="J3" s="43" t="s">
        <v>74</v>
      </c>
      <c r="K3" s="39" t="s">
        <v>74</v>
      </c>
      <c r="L3" s="39" t="s">
        <v>74</v>
      </c>
      <c r="M3" s="40" t="s">
        <v>74</v>
      </c>
    </row>
    <row r="4" spans="1:22" ht="30.75" customHeight="1" x14ac:dyDescent="0.25">
      <c r="A4" s="6" t="s">
        <v>10</v>
      </c>
      <c r="B4" s="16" t="s">
        <v>11</v>
      </c>
      <c r="C4" s="21">
        <v>5.48</v>
      </c>
      <c r="D4" s="39" t="s">
        <v>74</v>
      </c>
      <c r="E4" s="40" t="s">
        <v>74</v>
      </c>
      <c r="F4" s="27">
        <v>4.46</v>
      </c>
      <c r="G4" s="41" t="s">
        <v>74</v>
      </c>
      <c r="H4" s="17" t="s">
        <v>8</v>
      </c>
      <c r="I4" s="42" t="s">
        <v>9</v>
      </c>
      <c r="J4" s="43" t="s">
        <v>74</v>
      </c>
      <c r="K4" s="39" t="s">
        <v>74</v>
      </c>
      <c r="L4" s="39" t="s">
        <v>74</v>
      </c>
      <c r="M4" s="40" t="s">
        <v>74</v>
      </c>
    </row>
    <row r="5" spans="1:22" x14ac:dyDescent="0.25">
      <c r="A5" s="6"/>
      <c r="B5" s="16" t="s">
        <v>12</v>
      </c>
      <c r="C5" s="21">
        <v>6.38</v>
      </c>
      <c r="D5" s="39" t="s">
        <v>74</v>
      </c>
      <c r="E5" s="40" t="s">
        <v>74</v>
      </c>
      <c r="F5" s="27">
        <v>5.03</v>
      </c>
      <c r="G5" s="41" t="s">
        <v>74</v>
      </c>
      <c r="H5" s="17">
        <v>0.33</v>
      </c>
      <c r="I5" s="42">
        <f>H5*10000</f>
        <v>3300</v>
      </c>
      <c r="J5" s="43" t="s">
        <v>74</v>
      </c>
      <c r="K5" s="39" t="s">
        <v>74</v>
      </c>
      <c r="L5" s="39" t="s">
        <v>74</v>
      </c>
      <c r="M5" s="40" t="s">
        <v>74</v>
      </c>
    </row>
    <row r="6" spans="1:22" ht="27.6" x14ac:dyDescent="0.25">
      <c r="A6" s="6" t="s">
        <v>22</v>
      </c>
      <c r="B6" s="16" t="s">
        <v>23</v>
      </c>
      <c r="C6" s="21">
        <v>9.43</v>
      </c>
      <c r="D6" s="4">
        <v>5.48</v>
      </c>
      <c r="E6" s="22">
        <f>D6/C6</f>
        <v>0.58112407211028638</v>
      </c>
      <c r="F6" s="27">
        <v>6.52</v>
      </c>
      <c r="G6" s="29">
        <v>34.92</v>
      </c>
      <c r="H6" s="44" t="s">
        <v>74</v>
      </c>
      <c r="I6" s="42" t="s">
        <v>74</v>
      </c>
      <c r="J6" s="21">
        <v>22</v>
      </c>
      <c r="K6" s="4">
        <v>16</v>
      </c>
      <c r="L6" s="4">
        <v>62</v>
      </c>
      <c r="M6" s="33" t="s">
        <v>24</v>
      </c>
      <c r="N6" s="7"/>
      <c r="P6" s="7"/>
      <c r="Q6" s="7"/>
      <c r="R6" s="7"/>
      <c r="S6" s="7"/>
      <c r="T6" s="7"/>
      <c r="U6" s="7"/>
      <c r="V6" s="7"/>
    </row>
    <row r="7" spans="1:22" ht="27.6" x14ac:dyDescent="0.25">
      <c r="A7" s="6"/>
      <c r="B7" s="16" t="s">
        <v>25</v>
      </c>
      <c r="C7" s="21">
        <v>13.05</v>
      </c>
      <c r="D7" s="4">
        <v>7.59</v>
      </c>
      <c r="E7" s="22">
        <f>D7/C7</f>
        <v>0.58160919540229883</v>
      </c>
      <c r="F7" s="27">
        <v>8.39</v>
      </c>
      <c r="G7" s="29">
        <v>34.74</v>
      </c>
      <c r="H7" s="44" t="s">
        <v>74</v>
      </c>
      <c r="I7" s="42" t="s">
        <v>74</v>
      </c>
      <c r="J7" s="21">
        <v>20</v>
      </c>
      <c r="K7" s="4">
        <v>16</v>
      </c>
      <c r="L7" s="4">
        <v>64</v>
      </c>
      <c r="M7" s="33" t="s">
        <v>24</v>
      </c>
      <c r="N7" s="3"/>
      <c r="P7" s="2"/>
      <c r="Q7" s="2"/>
      <c r="R7" s="2"/>
      <c r="S7" s="2"/>
      <c r="T7" s="2"/>
      <c r="U7" s="2"/>
      <c r="V7" s="2"/>
    </row>
    <row r="8" spans="1:22" ht="27.6" x14ac:dyDescent="0.25">
      <c r="A8" s="6"/>
      <c r="B8" s="16" t="s">
        <v>26</v>
      </c>
      <c r="C8" s="21">
        <v>7.71</v>
      </c>
      <c r="D8" s="4">
        <v>4.4800000000000004</v>
      </c>
      <c r="E8" s="22">
        <f>D8/C8</f>
        <v>0.58106355382619979</v>
      </c>
      <c r="F8" s="27">
        <v>4.6900000000000004</v>
      </c>
      <c r="G8" s="29">
        <v>34.21</v>
      </c>
      <c r="H8" s="44" t="s">
        <v>74</v>
      </c>
      <c r="I8" s="42" t="s">
        <v>74</v>
      </c>
      <c r="J8" s="21">
        <v>26</v>
      </c>
      <c r="K8" s="4">
        <v>12</v>
      </c>
      <c r="L8" s="4">
        <v>62</v>
      </c>
      <c r="M8" s="33" t="s">
        <v>24</v>
      </c>
      <c r="N8" s="3"/>
      <c r="P8" s="2"/>
      <c r="Q8" s="2"/>
      <c r="R8" s="2"/>
      <c r="S8" s="2"/>
      <c r="T8" s="2"/>
      <c r="U8" s="2"/>
      <c r="V8" s="2"/>
    </row>
    <row r="9" spans="1:22" ht="28.2" thickBot="1" x14ac:dyDescent="0.3">
      <c r="A9" s="6"/>
      <c r="B9" s="16" t="s">
        <v>27</v>
      </c>
      <c r="C9" s="23">
        <v>12.38</v>
      </c>
      <c r="D9" s="24">
        <v>7.2</v>
      </c>
      <c r="E9" s="25">
        <f>D9/C9</f>
        <v>0.5815831987075929</v>
      </c>
      <c r="F9" s="27">
        <v>8.24</v>
      </c>
      <c r="G9" s="30">
        <v>34.68</v>
      </c>
      <c r="H9" s="44" t="s">
        <v>74</v>
      </c>
      <c r="I9" s="42" t="s">
        <v>74</v>
      </c>
      <c r="J9" s="23">
        <v>20</v>
      </c>
      <c r="K9" s="24">
        <v>22</v>
      </c>
      <c r="L9" s="24">
        <v>58</v>
      </c>
      <c r="M9" s="34" t="s">
        <v>24</v>
      </c>
      <c r="N9" s="3"/>
      <c r="P9" s="2"/>
      <c r="Q9" s="2"/>
      <c r="R9" s="2"/>
      <c r="S9" s="2"/>
      <c r="T9" s="2"/>
      <c r="U9" s="2"/>
      <c r="V9" s="2"/>
    </row>
    <row r="10" spans="1:22" x14ac:dyDescent="0.25">
      <c r="B10" s="3" t="s">
        <v>28</v>
      </c>
      <c r="C10" s="1" t="s">
        <v>29</v>
      </c>
      <c r="D10" s="8" t="s">
        <v>30</v>
      </c>
      <c r="F10" s="1" t="s">
        <v>40</v>
      </c>
      <c r="H10" s="1" t="s">
        <v>31</v>
      </c>
      <c r="K10" s="9"/>
      <c r="L10" s="10"/>
      <c r="M10" s="11"/>
      <c r="N10" s="11"/>
      <c r="O10" s="2"/>
      <c r="P10" s="2"/>
      <c r="Q10" s="2"/>
      <c r="R10" s="2"/>
      <c r="S10" s="2"/>
      <c r="T10" s="2"/>
      <c r="U10" s="2"/>
      <c r="V10" s="2"/>
    </row>
    <row r="11" spans="1:22" ht="14.4" x14ac:dyDescent="0.3">
      <c r="B11" s="3" t="s">
        <v>32</v>
      </c>
      <c r="C11" s="12" t="s">
        <v>33</v>
      </c>
      <c r="D11" s="13" t="s">
        <v>34</v>
      </c>
      <c r="F11" s="13" t="s">
        <v>41</v>
      </c>
      <c r="H11" s="13" t="s">
        <v>36</v>
      </c>
      <c r="L11" s="13"/>
    </row>
    <row r="12" spans="1:22" ht="41.4" x14ac:dyDescent="0.25">
      <c r="B12" s="1" t="s">
        <v>37</v>
      </c>
      <c r="C12" s="3" t="s">
        <v>38</v>
      </c>
      <c r="D12" s="3" t="s">
        <v>39</v>
      </c>
      <c r="F12" s="2" t="s">
        <v>42</v>
      </c>
    </row>
    <row r="14" spans="1:22" x14ac:dyDescent="0.25">
      <c r="B14" s="3" t="s">
        <v>75</v>
      </c>
    </row>
    <row r="15" spans="1:22" x14ac:dyDescent="0.25">
      <c r="B15" s="38" t="s">
        <v>2</v>
      </c>
      <c r="C15" s="38"/>
      <c r="D15" s="38"/>
    </row>
    <row r="16" spans="1:22" x14ac:dyDescent="0.25">
      <c r="B16" s="38" t="s">
        <v>7</v>
      </c>
      <c r="C16" s="38"/>
      <c r="D16" s="38"/>
    </row>
    <row r="18" spans="2:6" x14ac:dyDescent="0.25">
      <c r="F18" s="14"/>
    </row>
    <row r="19" spans="2:6" x14ac:dyDescent="0.25">
      <c r="F19" s="14"/>
    </row>
    <row r="20" spans="2:6" x14ac:dyDescent="0.25">
      <c r="B20" s="15"/>
      <c r="F20" s="14"/>
    </row>
    <row r="21" spans="2:6" x14ac:dyDescent="0.25">
      <c r="B21" s="8"/>
    </row>
    <row r="22" spans="2:6" ht="17.25" customHeight="1" x14ac:dyDescent="0.25"/>
  </sheetData>
  <mergeCells count="5">
    <mergeCell ref="A4:A5"/>
    <mergeCell ref="A6:A9"/>
    <mergeCell ref="M10:N10"/>
    <mergeCell ref="B15:D15"/>
    <mergeCell ref="B16:D16"/>
  </mergeCells>
  <hyperlinks>
    <hyperlink ref="C11" r:id="rId1" xr:uid="{D96FD0EF-7F90-4922-8D00-8D127FD3B872}"/>
    <hyperlink ref="D11" r:id="rId2" xr:uid="{13FB898B-0D52-4CC8-81DB-C6335BE34C30}"/>
    <hyperlink ref="H11" r:id="rId3" xr:uid="{77B3904F-A804-41DB-830F-22489DEA9BF8}"/>
    <hyperlink ref="F11" r:id="rId4" xr:uid="{BF0A1275-3429-480D-97BE-330C32AA50D9}"/>
  </hyperlinks>
  <pageMargins left="0.7" right="0.7" top="0.75" bottom="0.75" header="0.3" footer="0.3"/>
  <pageSetup paperSize="9" orientation="portrait" horizontalDpi="4294967293" verticalDpi="0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0A1B-298D-49DC-85D3-CA9938FD12E9}">
  <sheetPr codeName="Sheet4">
    <tabColor theme="5"/>
  </sheetPr>
  <dimension ref="B2:J19"/>
  <sheetViews>
    <sheetView tabSelected="1" zoomScale="145" zoomScaleNormal="145" workbookViewId="0">
      <selection activeCell="C4" sqref="C4"/>
    </sheetView>
  </sheetViews>
  <sheetFormatPr defaultRowHeight="13.8" x14ac:dyDescent="0.25"/>
  <cols>
    <col min="1" max="1" width="4.88671875" style="1" customWidth="1"/>
    <col min="2" max="2" width="16.88671875" style="1" customWidth="1"/>
    <col min="3" max="6" width="8.88671875" style="1"/>
    <col min="7" max="7" width="15.88671875" style="1" bestFit="1" customWidth="1"/>
    <col min="8" max="16384" width="8.88671875" style="1"/>
  </cols>
  <sheetData>
    <row r="2" spans="2:10" x14ac:dyDescent="0.25">
      <c r="B2" s="48" t="s">
        <v>77</v>
      </c>
      <c r="C2" s="48"/>
      <c r="D2" s="48"/>
      <c r="E2" s="48"/>
      <c r="F2" s="48"/>
      <c r="G2" s="48"/>
      <c r="I2" s="48" t="s">
        <v>82</v>
      </c>
      <c r="J2" s="48"/>
    </row>
    <row r="3" spans="2:10" ht="14.4" customHeight="1" x14ac:dyDescent="0.25">
      <c r="B3" s="51" t="s">
        <v>65</v>
      </c>
      <c r="C3" s="52" t="s">
        <v>79</v>
      </c>
      <c r="D3" s="52"/>
      <c r="E3" s="52"/>
      <c r="F3" s="52"/>
      <c r="G3" s="51" t="s">
        <v>76</v>
      </c>
      <c r="H3" s="20"/>
      <c r="I3" s="20" t="s">
        <v>68</v>
      </c>
      <c r="J3" s="20" t="s">
        <v>69</v>
      </c>
    </row>
    <row r="4" spans="2:10" x14ac:dyDescent="0.25">
      <c r="B4" s="51"/>
      <c r="C4" s="53" t="s">
        <v>43</v>
      </c>
      <c r="D4" s="53" t="s">
        <v>35</v>
      </c>
      <c r="E4" s="53" t="s">
        <v>44</v>
      </c>
      <c r="F4" s="53" t="s">
        <v>45</v>
      </c>
      <c r="G4" s="51"/>
      <c r="H4" s="20"/>
      <c r="I4" s="20" t="s">
        <v>56</v>
      </c>
      <c r="J4" s="20" t="s">
        <v>70</v>
      </c>
    </row>
    <row r="5" spans="2:10" x14ac:dyDescent="0.25">
      <c r="B5" s="49" t="s">
        <v>46</v>
      </c>
      <c r="C5" s="49" t="s">
        <v>47</v>
      </c>
      <c r="D5" s="49" t="s">
        <v>48</v>
      </c>
      <c r="E5" s="54" t="s">
        <v>49</v>
      </c>
      <c r="F5" s="49" t="s">
        <v>50</v>
      </c>
      <c r="G5" s="49">
        <v>1</v>
      </c>
      <c r="H5" s="20"/>
      <c r="I5" s="20" t="s">
        <v>71</v>
      </c>
      <c r="J5" s="20" t="s">
        <v>72</v>
      </c>
    </row>
    <row r="6" spans="2:10" x14ac:dyDescent="0.25">
      <c r="B6" s="49" t="s">
        <v>51</v>
      </c>
      <c r="C6" s="49" t="s">
        <v>52</v>
      </c>
      <c r="D6" s="55" t="s">
        <v>53</v>
      </c>
      <c r="E6" s="49" t="s">
        <v>54</v>
      </c>
      <c r="F6" s="49" t="s">
        <v>55</v>
      </c>
      <c r="G6" s="49">
        <v>2</v>
      </c>
      <c r="H6" s="20"/>
      <c r="I6" s="20"/>
      <c r="J6" s="20"/>
    </row>
    <row r="7" spans="2:10" x14ac:dyDescent="0.25">
      <c r="B7" s="49" t="s">
        <v>56</v>
      </c>
      <c r="C7" s="49" t="s">
        <v>57</v>
      </c>
      <c r="D7" s="49" t="s">
        <v>40</v>
      </c>
      <c r="E7" s="49" t="s">
        <v>58</v>
      </c>
      <c r="F7" s="49" t="s">
        <v>59</v>
      </c>
      <c r="G7" s="49">
        <v>3</v>
      </c>
      <c r="H7" s="20"/>
      <c r="I7" s="50" t="s">
        <v>83</v>
      </c>
      <c r="J7" s="50"/>
    </row>
    <row r="8" spans="2:10" x14ac:dyDescent="0.25">
      <c r="B8" s="49" t="s">
        <v>60</v>
      </c>
      <c r="C8" s="49" t="s">
        <v>61</v>
      </c>
      <c r="D8" s="49" t="s">
        <v>62</v>
      </c>
      <c r="E8" s="49" t="s">
        <v>63</v>
      </c>
      <c r="F8" s="49" t="s">
        <v>64</v>
      </c>
      <c r="G8" s="49">
        <v>4</v>
      </c>
      <c r="H8" s="20"/>
      <c r="I8" s="20" t="s">
        <v>84</v>
      </c>
      <c r="J8" s="1">
        <f>F15</f>
        <v>81.25</v>
      </c>
    </row>
    <row r="9" spans="2:10" x14ac:dyDescent="0.25">
      <c r="B9" s="20"/>
      <c r="C9" s="20"/>
      <c r="D9" s="20"/>
      <c r="E9" s="20"/>
      <c r="F9" s="20"/>
      <c r="G9" s="20"/>
      <c r="H9" s="20"/>
      <c r="I9" s="20" t="s">
        <v>85</v>
      </c>
      <c r="J9" s="1" t="s">
        <v>71</v>
      </c>
    </row>
    <row r="10" spans="2:10" x14ac:dyDescent="0.25">
      <c r="B10" s="48" t="s">
        <v>78</v>
      </c>
      <c r="C10" s="48"/>
      <c r="D10" s="48"/>
      <c r="E10" s="48"/>
      <c r="F10" s="48"/>
      <c r="G10" s="48"/>
      <c r="H10" s="20"/>
      <c r="I10" s="20"/>
    </row>
    <row r="11" spans="2:10" x14ac:dyDescent="0.25">
      <c r="B11" s="20" t="s">
        <v>80</v>
      </c>
      <c r="C11" s="45">
        <f>AVERAGE('Soil Report'!C6:C9)/100</f>
        <v>0.10642500000000001</v>
      </c>
      <c r="D11" s="20">
        <f>AVERAGE('Soil Report'!G6:G9)</f>
        <v>34.637500000000003</v>
      </c>
      <c r="E11" s="45">
        <f>AVERAGE('Soil Report'!F6:F9)/100</f>
        <v>6.9600000000000009E-2</v>
      </c>
      <c r="F11" s="20">
        <f>'Soil Report'!H5</f>
        <v>0.33</v>
      </c>
      <c r="G11" s="20"/>
      <c r="H11" s="20"/>
      <c r="I11" s="20"/>
    </row>
    <row r="12" spans="2:10" x14ac:dyDescent="0.25">
      <c r="B12" s="20" t="s">
        <v>65</v>
      </c>
      <c r="C12" s="20">
        <v>4</v>
      </c>
      <c r="D12" s="20">
        <v>3</v>
      </c>
      <c r="E12" s="20">
        <v>3</v>
      </c>
      <c r="F12" s="20">
        <v>3</v>
      </c>
      <c r="G12" s="20"/>
      <c r="H12" s="20"/>
      <c r="I12" s="20"/>
    </row>
    <row r="13" spans="2:10" x14ac:dyDescent="0.25">
      <c r="B13" s="20" t="s">
        <v>66</v>
      </c>
      <c r="C13" s="20">
        <f>100/4/4</f>
        <v>6.25</v>
      </c>
      <c r="D13" s="20">
        <f t="shared" ref="D13:F13" si="0">100/4/4</f>
        <v>6.25</v>
      </c>
      <c r="E13" s="20">
        <f t="shared" si="0"/>
        <v>6.25</v>
      </c>
      <c r="F13" s="20">
        <f t="shared" si="0"/>
        <v>6.25</v>
      </c>
      <c r="G13" s="20"/>
      <c r="H13" s="20"/>
      <c r="I13" s="20"/>
    </row>
    <row r="14" spans="2:10" x14ac:dyDescent="0.25">
      <c r="B14" s="20" t="s">
        <v>67</v>
      </c>
      <c r="C14" s="20">
        <f>C12*C13</f>
        <v>25</v>
      </c>
      <c r="D14" s="20">
        <f>D12*D13</f>
        <v>18.75</v>
      </c>
      <c r="E14" s="20">
        <f>E12*E13</f>
        <v>18.75</v>
      </c>
      <c r="F14" s="20">
        <f>F12*F13</f>
        <v>18.75</v>
      </c>
      <c r="G14" s="20"/>
      <c r="H14" s="20"/>
      <c r="I14" s="20"/>
    </row>
    <row r="15" spans="2:10" x14ac:dyDescent="0.25">
      <c r="B15" s="46" t="s">
        <v>81</v>
      </c>
      <c r="C15" s="46"/>
      <c r="D15" s="46"/>
      <c r="E15" s="46"/>
      <c r="F15" s="47">
        <f>SUM(C14:F14)</f>
        <v>81.25</v>
      </c>
      <c r="G15" s="20"/>
      <c r="H15" s="20"/>
      <c r="I15" s="20"/>
    </row>
    <row r="16" spans="2:10" x14ac:dyDescent="0.25">
      <c r="D16" s="20"/>
      <c r="E16" s="20"/>
      <c r="F16" s="20"/>
      <c r="G16" s="20"/>
      <c r="H16" s="20"/>
      <c r="I16" s="20"/>
    </row>
    <row r="17" spans="4:9" x14ac:dyDescent="0.25">
      <c r="D17" s="20"/>
      <c r="G17" s="20"/>
      <c r="H17" s="20"/>
      <c r="I17" s="20"/>
    </row>
    <row r="18" spans="4:9" x14ac:dyDescent="0.25">
      <c r="D18" s="20"/>
      <c r="G18" s="20"/>
      <c r="H18" s="20"/>
      <c r="I18" s="20"/>
    </row>
    <row r="19" spans="4:9" x14ac:dyDescent="0.25">
      <c r="D19" s="20"/>
      <c r="G19" s="20"/>
      <c r="H19" s="20"/>
      <c r="I19" s="20"/>
    </row>
  </sheetData>
  <mergeCells count="8">
    <mergeCell ref="I2:J2"/>
    <mergeCell ref="I7:J7"/>
    <mergeCell ref="B15:E15"/>
    <mergeCell ref="B2:G2"/>
    <mergeCell ref="B10:G10"/>
    <mergeCell ref="B3:B4"/>
    <mergeCell ref="C3:F3"/>
    <mergeCell ref="G3:G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 Report</vt:lpstr>
      <vt:lpstr>Soil Quality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Soh</dc:creator>
  <cp:lastModifiedBy>Ryan Soh</cp:lastModifiedBy>
  <dcterms:created xsi:type="dcterms:W3CDTF">2025-08-23T10:05:23Z</dcterms:created>
  <dcterms:modified xsi:type="dcterms:W3CDTF">2025-08-23T10:13:50Z</dcterms:modified>
</cp:coreProperties>
</file>