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a_set_gillnet_bycatch/data/historical_estimates/processed/"/>
    </mc:Choice>
  </mc:AlternateContent>
  <xr:revisionPtr revIDLastSave="0" documentId="13_ncr:1_{9C55C3C4-AD0C-6E41-A1BF-178195ECB62E}" xr6:coauthVersionLast="47" xr6:coauthVersionMax="47" xr10:uidLastSave="{00000000-0000-0000-0000-000000000000}"/>
  <bookViews>
    <workbookView xWindow="17640" yWindow="500" windowWidth="29260" windowHeight="20200" activeTab="1" xr2:uid="{5A99BFBD-397F-5E4D-9DDE-0D5E2C6602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2" l="1"/>
  <c r="E64" i="2"/>
  <c r="E62" i="2"/>
  <c r="E69" i="2"/>
  <c r="E68" i="2"/>
  <c r="E67" i="2"/>
  <c r="E66" i="2"/>
  <c r="E81" i="2"/>
  <c r="E80" i="2"/>
  <c r="E79" i="2"/>
  <c r="E77" i="2"/>
  <c r="E76" i="2"/>
  <c r="E75" i="2"/>
  <c r="E73" i="2"/>
  <c r="E72" i="2"/>
  <c r="E70" i="2"/>
  <c r="E59" i="2"/>
  <c r="E60" i="2"/>
  <c r="E61" i="2"/>
  <c r="E55" i="2"/>
  <c r="E56" i="2"/>
  <c r="E57" i="2"/>
  <c r="E51" i="2"/>
  <c r="E52" i="2"/>
  <c r="E53" i="2"/>
  <c r="E47" i="2"/>
  <c r="E48" i="2"/>
  <c r="E49" i="2"/>
  <c r="E43" i="2"/>
  <c r="E44" i="2"/>
  <c r="E45" i="2"/>
  <c r="E58" i="2"/>
  <c r="E54" i="2"/>
  <c r="E50" i="2"/>
  <c r="E46" i="2"/>
  <c r="E42" i="2"/>
  <c r="E37" i="2"/>
  <c r="E36" i="2"/>
  <c r="E35" i="2"/>
  <c r="E33" i="2"/>
  <c r="E32" i="2"/>
  <c r="E31" i="2"/>
  <c r="E29" i="2"/>
  <c r="E28" i="2"/>
  <c r="E27" i="2"/>
  <c r="E25" i="2"/>
  <c r="E24" i="2"/>
  <c r="E23" i="2"/>
  <c r="E34" i="2"/>
  <c r="E30" i="2"/>
  <c r="E26" i="2"/>
  <c r="E22" i="2"/>
  <c r="E15" i="2"/>
  <c r="E16" i="2"/>
  <c r="E17" i="2"/>
  <c r="E14" i="2"/>
  <c r="E11" i="2"/>
  <c r="E12" i="2"/>
  <c r="E13" i="2"/>
  <c r="E10" i="2"/>
  <c r="E7" i="2"/>
  <c r="E8" i="2"/>
  <c r="E9" i="2"/>
  <c r="E6" i="2"/>
  <c r="E3" i="2"/>
  <c r="E4" i="2"/>
  <c r="E5" i="2"/>
  <c r="E2" i="2"/>
  <c r="M50" i="1"/>
  <c r="N42" i="1"/>
  <c r="O42" i="1" s="1"/>
  <c r="N43" i="1"/>
  <c r="O43" i="1" s="1"/>
  <c r="N44" i="1"/>
  <c r="O44" i="1" s="1"/>
  <c r="N45" i="1"/>
  <c r="O45" i="1" s="1"/>
  <c r="N46" i="1"/>
  <c r="O46" i="1"/>
  <c r="N47" i="1"/>
  <c r="O47" i="1" s="1"/>
  <c r="N48" i="1"/>
  <c r="O48" i="1" s="1"/>
  <c r="N49" i="1"/>
  <c r="O49" i="1" s="1"/>
  <c r="N41" i="1"/>
  <c r="O41" i="1" s="1"/>
  <c r="N40" i="1"/>
  <c r="O40" i="1" s="1"/>
  <c r="N39" i="1"/>
  <c r="O39" i="1" s="1"/>
  <c r="N38" i="1"/>
  <c r="O38" i="1"/>
  <c r="N37" i="1"/>
  <c r="O37" i="1"/>
  <c r="N36" i="1"/>
  <c r="O36" i="1"/>
  <c r="N35" i="1"/>
  <c r="O35" i="1" s="1"/>
  <c r="N34" i="1"/>
  <c r="O34" i="1"/>
  <c r="N18" i="1"/>
  <c r="O18" i="1"/>
  <c r="N19" i="1"/>
  <c r="O19" i="1"/>
  <c r="N20" i="1"/>
  <c r="O20" i="1"/>
  <c r="N21" i="1"/>
  <c r="O21" i="1" s="1"/>
  <c r="N23" i="1"/>
  <c r="O23" i="1"/>
  <c r="N24" i="1"/>
  <c r="O24" i="1"/>
  <c r="N25" i="1"/>
  <c r="O25" i="1" s="1"/>
  <c r="N26" i="1"/>
  <c r="O26" i="1"/>
  <c r="N27" i="1"/>
  <c r="O27" i="1"/>
  <c r="N28" i="1"/>
  <c r="O28" i="1"/>
  <c r="N29" i="1"/>
  <c r="O29" i="1" s="1"/>
  <c r="N31" i="1"/>
  <c r="O31" i="1" s="1"/>
  <c r="N32" i="1"/>
  <c r="O32" i="1"/>
  <c r="N33" i="1"/>
  <c r="O33" i="1"/>
  <c r="N3" i="1"/>
  <c r="O3" i="1" s="1"/>
  <c r="N4" i="1"/>
  <c r="O4" i="1"/>
  <c r="N5" i="1"/>
  <c r="O5" i="1"/>
  <c r="N8" i="1"/>
  <c r="O8" i="1"/>
  <c r="N9" i="1"/>
  <c r="O9" i="1"/>
  <c r="N10" i="1"/>
  <c r="O10" i="1"/>
  <c r="N11" i="1"/>
  <c r="O11" i="1"/>
  <c r="N12" i="1"/>
  <c r="O12" i="1"/>
  <c r="N13" i="1"/>
  <c r="O13" i="1" s="1"/>
  <c r="N16" i="1"/>
  <c r="O16" i="1"/>
  <c r="N17" i="1"/>
  <c r="O17" i="1"/>
  <c r="N2" i="1"/>
  <c r="O2" i="1" s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1" i="1"/>
  <c r="M52" i="1"/>
  <c r="M54" i="1"/>
  <c r="M55" i="1"/>
  <c r="M53" i="1"/>
</calcChain>
</file>

<file path=xl/sharedStrings.xml><?xml version="1.0" encoding="utf-8"?>
<sst xmlns="http://schemas.openxmlformats.org/spreadsheetml/2006/main" count="662" uniqueCount="87">
  <si>
    <t>reference</t>
  </si>
  <si>
    <t>table</t>
  </si>
  <si>
    <t>year</t>
  </si>
  <si>
    <t>species</t>
  </si>
  <si>
    <t>strata</t>
  </si>
  <si>
    <t>California sea lion</t>
  </si>
  <si>
    <t>1983-84</t>
  </si>
  <si>
    <t>Table 1</t>
  </si>
  <si>
    <t>Hanan et al. 1988</t>
  </si>
  <si>
    <t>San Francisco</t>
  </si>
  <si>
    <t>Monterey</t>
  </si>
  <si>
    <t>Morro Bay</t>
  </si>
  <si>
    <t>Southern California</t>
  </si>
  <si>
    <t>Channel Islands</t>
  </si>
  <si>
    <t>Seabass/yellowtail</t>
  </si>
  <si>
    <t>Soupfin shark</t>
  </si>
  <si>
    <t>Diamond and Hanan 1986</t>
  </si>
  <si>
    <t>Table 2</t>
  </si>
  <si>
    <t>Harbor porpoise</t>
  </si>
  <si>
    <t>Monterey Bay</t>
  </si>
  <si>
    <t>nsets_obs</t>
  </si>
  <si>
    <t>ntrips_obs</t>
  </si>
  <si>
    <t>ntrips</t>
  </si>
  <si>
    <t>Hanan et al. 1986</t>
  </si>
  <si>
    <t>1984-85</t>
  </si>
  <si>
    <t>Hanan et al. 1987</t>
  </si>
  <si>
    <t>1985-86</t>
  </si>
  <si>
    <t>nsets_est</t>
  </si>
  <si>
    <t>sets_per_trip</t>
  </si>
  <si>
    <t>perc_sets_obs</t>
  </si>
  <si>
    <t>period</t>
  </si>
  <si>
    <t>Hanan and Diamond 1989</t>
  </si>
  <si>
    <t>1986-1987</t>
  </si>
  <si>
    <t>California sea lions</t>
  </si>
  <si>
    <t>Harbor seal</t>
  </si>
  <si>
    <t>Table 3</t>
  </si>
  <si>
    <t>Shark-swordfish drift gill net</t>
  </si>
  <si>
    <t>1984-1985</t>
  </si>
  <si>
    <t>1985-1986</t>
  </si>
  <si>
    <t>nbycatch_obs</t>
  </si>
  <si>
    <t>nbycatch_est</t>
  </si>
  <si>
    <t>kill_per_set</t>
  </si>
  <si>
    <t>n_sets</t>
  </si>
  <si>
    <t>158 total / 4 quarters</t>
  </si>
  <si>
    <t>comments</t>
  </si>
  <si>
    <t>Hanan et al. (1988)</t>
  </si>
  <si>
    <t>22 total / 4 quarters</t>
  </si>
  <si>
    <t>288 total / 4 quarters</t>
  </si>
  <si>
    <t>430 total / 4 quarters</t>
  </si>
  <si>
    <t>300 / 4</t>
  </si>
  <si>
    <t>126 / 4</t>
  </si>
  <si>
    <t>374 / 4</t>
  </si>
  <si>
    <t>571 / 4</t>
  </si>
  <si>
    <t>quarter</t>
  </si>
  <si>
    <t>348 / 4</t>
  </si>
  <si>
    <t>49 / 4</t>
  </si>
  <si>
    <t>317 / 4</t>
  </si>
  <si>
    <t>339 / 4</t>
  </si>
  <si>
    <t>180 / 4</t>
  </si>
  <si>
    <t>349 / 4</t>
  </si>
  <si>
    <t>350 / 4</t>
  </si>
  <si>
    <t>351 / 4</t>
  </si>
  <si>
    <t>50 / 4</t>
  </si>
  <si>
    <t>51 / 4</t>
  </si>
  <si>
    <t>52 / 4</t>
  </si>
  <si>
    <t>318 / 4</t>
  </si>
  <si>
    <t>319 / 4</t>
  </si>
  <si>
    <t>320 / 4</t>
  </si>
  <si>
    <t>340 / 4</t>
  </si>
  <si>
    <t>341 / 4</t>
  </si>
  <si>
    <t>342 / 4</t>
  </si>
  <si>
    <t>181 / 4</t>
  </si>
  <si>
    <t>182 / 4</t>
  </si>
  <si>
    <t>183 / 4</t>
  </si>
  <si>
    <t>Hanan &amp; Diamond (1989)</t>
  </si>
  <si>
    <t>36 / 4</t>
  </si>
  <si>
    <t>True 0</t>
  </si>
  <si>
    <t>Months 4-6</t>
  </si>
  <si>
    <t>94 / 3</t>
  </si>
  <si>
    <t>280 / 3</t>
  </si>
  <si>
    <t>48 / 3</t>
  </si>
  <si>
    <t>True 18</t>
  </si>
  <si>
    <t>True 145</t>
  </si>
  <si>
    <t>13 + 5 from Table 2</t>
  </si>
  <si>
    <t>401 / 3</t>
  </si>
  <si>
    <t>402 / 3</t>
  </si>
  <si>
    <t>403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</si>
</sst>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" fontId="0" fillId="0" borderId="0" xfId="0" applyNumberFormat="1"/>
    <xf numFmtId="165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4012-25B1-664D-9B8A-EC31C4C75F0A}">
  <dimension ref="A1:O87"/>
  <sheetViews>
    <sheetView workbookViewId="0">
      <pane ySplit="1" topLeftCell="A48" activePane="bottomLeft" state="frozen"/>
      <selection pane="bottomLeft" activeCell="F72" sqref="F72"/>
    </sheetView>
  </sheetViews>
  <sheetFormatPr baseColWidth="10" defaultRowHeight="16" x14ac:dyDescent="0.2"/>
  <cols>
    <col min="1" max="1" width="22.5" bestFit="1" customWidth="1"/>
    <col min="2" max="2" width="7.1640625" bestFit="1" customWidth="1"/>
    <col min="3" max="3" width="9.83203125" bestFit="1" customWidth="1"/>
    <col min="4" max="4" width="5.1640625" bestFit="1" customWidth="1"/>
    <col min="5" max="5" width="16.83203125" bestFit="1" customWidth="1"/>
    <col min="6" max="6" width="24.83203125" bestFit="1" customWidth="1"/>
    <col min="7" max="7" width="8.33203125" bestFit="1" customWidth="1"/>
    <col min="8" max="8" width="9.33203125" bestFit="1" customWidth="1"/>
    <col min="9" max="9" width="9.6640625" bestFit="1" customWidth="1"/>
    <col min="10" max="10" width="5.83203125" bestFit="1" customWidth="1"/>
    <col min="11" max="11" width="12" bestFit="1" customWidth="1"/>
    <col min="12" max="12" width="9" bestFit="1" customWidth="1"/>
    <col min="13" max="13" width="12.83203125" bestFit="1" customWidth="1"/>
    <col min="14" max="14" width="10.83203125" bestFit="1" customWidth="1"/>
    <col min="15" max="15" width="12" bestFit="1" customWidth="1"/>
  </cols>
  <sheetData>
    <row r="1" spans="1:15" s="2" customFormat="1" x14ac:dyDescent="0.2">
      <c r="A1" s="2" t="s">
        <v>0</v>
      </c>
      <c r="B1" s="2" t="s">
        <v>1</v>
      </c>
      <c r="C1" s="2" t="s">
        <v>30</v>
      </c>
      <c r="D1" s="2" t="s">
        <v>2</v>
      </c>
      <c r="E1" s="2" t="s">
        <v>3</v>
      </c>
      <c r="F1" s="2" t="s">
        <v>4</v>
      </c>
      <c r="G1" s="2" t="s">
        <v>39</v>
      </c>
      <c r="H1" s="2" t="s">
        <v>20</v>
      </c>
      <c r="I1" s="2" t="s">
        <v>21</v>
      </c>
      <c r="J1" s="2" t="s">
        <v>22</v>
      </c>
      <c r="K1" s="2" t="s">
        <v>28</v>
      </c>
      <c r="L1" s="2" t="s">
        <v>27</v>
      </c>
      <c r="M1" s="2" t="s">
        <v>29</v>
      </c>
      <c r="N1" s="2" t="s">
        <v>41</v>
      </c>
      <c r="O1" s="2" t="s">
        <v>40</v>
      </c>
    </row>
    <row r="2" spans="1:15" x14ac:dyDescent="0.2">
      <c r="A2" t="s">
        <v>8</v>
      </c>
      <c r="B2" t="s">
        <v>7</v>
      </c>
      <c r="C2" t="s">
        <v>6</v>
      </c>
      <c r="D2">
        <v>1983</v>
      </c>
      <c r="E2" t="s">
        <v>5</v>
      </c>
      <c r="F2" t="s">
        <v>9</v>
      </c>
      <c r="G2">
        <v>4</v>
      </c>
      <c r="H2">
        <v>158</v>
      </c>
      <c r="L2">
        <v>5402</v>
      </c>
      <c r="N2" s="4">
        <f>G2/H2</f>
        <v>2.5316455696202531E-2</v>
      </c>
      <c r="O2" s="3">
        <f>N2*L2</f>
        <v>136.75949367088609</v>
      </c>
    </row>
    <row r="3" spans="1:15" x14ac:dyDescent="0.2">
      <c r="A3" t="s">
        <v>8</v>
      </c>
      <c r="B3" t="s">
        <v>7</v>
      </c>
      <c r="C3" t="s">
        <v>6</v>
      </c>
      <c r="D3">
        <v>1983</v>
      </c>
      <c r="E3" t="s">
        <v>5</v>
      </c>
      <c r="F3" t="s">
        <v>10</v>
      </c>
      <c r="G3">
        <v>12</v>
      </c>
      <c r="H3">
        <v>22</v>
      </c>
      <c r="L3">
        <v>518</v>
      </c>
      <c r="N3" s="4">
        <f t="shared" ref="N3:N17" si="0">G3/H3</f>
        <v>0.54545454545454541</v>
      </c>
      <c r="O3" s="3">
        <f t="shared" ref="O3:O17" si="1">N3*L3</f>
        <v>282.5454545454545</v>
      </c>
    </row>
    <row r="4" spans="1:15" x14ac:dyDescent="0.2">
      <c r="A4" t="s">
        <v>8</v>
      </c>
      <c r="B4" t="s">
        <v>7</v>
      </c>
      <c r="C4" t="s">
        <v>6</v>
      </c>
      <c r="D4">
        <v>1983</v>
      </c>
      <c r="E4" t="s">
        <v>5</v>
      </c>
      <c r="F4" t="s">
        <v>11</v>
      </c>
      <c r="G4">
        <v>41</v>
      </c>
      <c r="H4">
        <v>288</v>
      </c>
      <c r="L4">
        <v>3196</v>
      </c>
      <c r="N4" s="4">
        <f t="shared" si="0"/>
        <v>0.1423611111111111</v>
      </c>
      <c r="O4" s="3">
        <f t="shared" si="1"/>
        <v>454.98611111111109</v>
      </c>
    </row>
    <row r="5" spans="1:15" x14ac:dyDescent="0.2">
      <c r="A5" t="s">
        <v>8</v>
      </c>
      <c r="B5" t="s">
        <v>7</v>
      </c>
      <c r="C5" t="s">
        <v>6</v>
      </c>
      <c r="D5">
        <v>1983</v>
      </c>
      <c r="E5" t="s">
        <v>5</v>
      </c>
      <c r="F5" t="s">
        <v>12</v>
      </c>
      <c r="G5">
        <v>16</v>
      </c>
      <c r="H5">
        <v>430</v>
      </c>
      <c r="L5">
        <v>14461</v>
      </c>
      <c r="N5" s="4">
        <f t="shared" si="0"/>
        <v>3.7209302325581395E-2</v>
      </c>
      <c r="O5" s="3">
        <f t="shared" si="1"/>
        <v>538.08372093023252</v>
      </c>
    </row>
    <row r="6" spans="1:15" x14ac:dyDescent="0.2">
      <c r="A6" t="s">
        <v>8</v>
      </c>
      <c r="B6" t="s">
        <v>7</v>
      </c>
      <c r="C6" t="s">
        <v>6</v>
      </c>
      <c r="D6">
        <v>1983</v>
      </c>
      <c r="E6" t="s">
        <v>5</v>
      </c>
      <c r="F6" t="s">
        <v>13</v>
      </c>
      <c r="H6">
        <v>0</v>
      </c>
      <c r="L6">
        <v>1697</v>
      </c>
      <c r="N6" s="4"/>
      <c r="O6" s="3"/>
    </row>
    <row r="7" spans="1:15" x14ac:dyDescent="0.2">
      <c r="A7" t="s">
        <v>8</v>
      </c>
      <c r="B7" t="s">
        <v>7</v>
      </c>
      <c r="C7" t="s">
        <v>6</v>
      </c>
      <c r="D7">
        <v>1983</v>
      </c>
      <c r="E7" t="s">
        <v>5</v>
      </c>
      <c r="F7" t="s">
        <v>14</v>
      </c>
      <c r="N7" s="4"/>
      <c r="O7" s="3"/>
    </row>
    <row r="8" spans="1:15" x14ac:dyDescent="0.2">
      <c r="A8" t="s">
        <v>8</v>
      </c>
      <c r="B8" t="s">
        <v>7</v>
      </c>
      <c r="C8" t="s">
        <v>6</v>
      </c>
      <c r="D8">
        <v>1983</v>
      </c>
      <c r="E8" t="s">
        <v>5</v>
      </c>
      <c r="F8" t="s">
        <v>15</v>
      </c>
      <c r="G8">
        <v>3</v>
      </c>
      <c r="H8">
        <v>64</v>
      </c>
      <c r="L8">
        <v>936</v>
      </c>
      <c r="N8" s="4">
        <f t="shared" si="0"/>
        <v>4.6875E-2</v>
      </c>
      <c r="O8" s="3">
        <f t="shared" si="1"/>
        <v>43.875</v>
      </c>
    </row>
    <row r="9" spans="1:15" x14ac:dyDescent="0.2">
      <c r="A9" t="s">
        <v>8</v>
      </c>
      <c r="B9" t="s">
        <v>7</v>
      </c>
      <c r="C9" t="s">
        <v>6</v>
      </c>
      <c r="D9">
        <v>1983</v>
      </c>
      <c r="E9" t="s">
        <v>5</v>
      </c>
      <c r="F9" t="s">
        <v>36</v>
      </c>
      <c r="G9">
        <v>6</v>
      </c>
      <c r="H9">
        <v>71</v>
      </c>
      <c r="L9">
        <v>10950</v>
      </c>
      <c r="N9" s="4">
        <f t="shared" si="0"/>
        <v>8.4507042253521125E-2</v>
      </c>
      <c r="O9" s="3">
        <f t="shared" si="1"/>
        <v>925.35211267605632</v>
      </c>
    </row>
    <row r="10" spans="1:15" x14ac:dyDescent="0.2">
      <c r="A10" t="s">
        <v>8</v>
      </c>
      <c r="B10" t="s">
        <v>7</v>
      </c>
      <c r="C10" t="s">
        <v>6</v>
      </c>
      <c r="D10">
        <v>1983</v>
      </c>
      <c r="E10" t="s">
        <v>34</v>
      </c>
      <c r="F10" t="s">
        <v>9</v>
      </c>
      <c r="G10">
        <v>11</v>
      </c>
      <c r="H10">
        <v>158</v>
      </c>
      <c r="L10">
        <v>5402</v>
      </c>
      <c r="N10" s="4">
        <f t="shared" si="0"/>
        <v>6.9620253164556958E-2</v>
      </c>
      <c r="O10" s="3">
        <f t="shared" si="1"/>
        <v>376.08860759493666</v>
      </c>
    </row>
    <row r="11" spans="1:15" x14ac:dyDescent="0.2">
      <c r="A11" t="s">
        <v>8</v>
      </c>
      <c r="B11" t="s">
        <v>7</v>
      </c>
      <c r="C11" t="s">
        <v>6</v>
      </c>
      <c r="D11">
        <v>1983</v>
      </c>
      <c r="E11" t="s">
        <v>34</v>
      </c>
      <c r="F11" t="s">
        <v>10</v>
      </c>
      <c r="G11">
        <v>0</v>
      </c>
      <c r="H11">
        <v>22</v>
      </c>
      <c r="L11">
        <v>518</v>
      </c>
      <c r="N11" s="4">
        <f t="shared" si="0"/>
        <v>0</v>
      </c>
      <c r="O11" s="3">
        <f t="shared" si="1"/>
        <v>0</v>
      </c>
    </row>
    <row r="12" spans="1:15" x14ac:dyDescent="0.2">
      <c r="A12" t="s">
        <v>8</v>
      </c>
      <c r="B12" t="s">
        <v>7</v>
      </c>
      <c r="C12" t="s">
        <v>6</v>
      </c>
      <c r="D12">
        <v>1983</v>
      </c>
      <c r="E12" t="s">
        <v>34</v>
      </c>
      <c r="F12" t="s">
        <v>11</v>
      </c>
      <c r="G12">
        <v>17</v>
      </c>
      <c r="H12">
        <v>288</v>
      </c>
      <c r="L12">
        <v>3196</v>
      </c>
      <c r="N12" s="4">
        <f t="shared" si="0"/>
        <v>5.9027777777777776E-2</v>
      </c>
      <c r="O12" s="3">
        <f t="shared" si="1"/>
        <v>188.65277777777777</v>
      </c>
    </row>
    <row r="13" spans="1:15" x14ac:dyDescent="0.2">
      <c r="A13" t="s">
        <v>8</v>
      </c>
      <c r="B13" t="s">
        <v>7</v>
      </c>
      <c r="C13" t="s">
        <v>6</v>
      </c>
      <c r="D13">
        <v>1983</v>
      </c>
      <c r="E13" t="s">
        <v>34</v>
      </c>
      <c r="F13" t="s">
        <v>12</v>
      </c>
      <c r="G13">
        <v>3</v>
      </c>
      <c r="H13">
        <v>430</v>
      </c>
      <c r="L13">
        <v>14461</v>
      </c>
      <c r="N13" s="4">
        <f t="shared" si="0"/>
        <v>6.9767441860465115E-3</v>
      </c>
      <c r="O13" s="3">
        <f t="shared" si="1"/>
        <v>100.8906976744186</v>
      </c>
    </row>
    <row r="14" spans="1:15" x14ac:dyDescent="0.2">
      <c r="A14" t="s">
        <v>8</v>
      </c>
      <c r="B14" t="s">
        <v>7</v>
      </c>
      <c r="C14" t="s">
        <v>6</v>
      </c>
      <c r="D14">
        <v>1983</v>
      </c>
      <c r="E14" t="s">
        <v>34</v>
      </c>
      <c r="F14" t="s">
        <v>13</v>
      </c>
      <c r="H14">
        <v>0</v>
      </c>
      <c r="L14">
        <v>1697</v>
      </c>
      <c r="N14" s="4"/>
      <c r="O14" s="3"/>
    </row>
    <row r="15" spans="1:15" x14ac:dyDescent="0.2">
      <c r="A15" t="s">
        <v>8</v>
      </c>
      <c r="B15" t="s">
        <v>7</v>
      </c>
      <c r="C15" t="s">
        <v>6</v>
      </c>
      <c r="D15">
        <v>1983</v>
      </c>
      <c r="E15" t="s">
        <v>34</v>
      </c>
      <c r="F15" t="s">
        <v>14</v>
      </c>
      <c r="N15" s="4"/>
      <c r="O15" s="3"/>
    </row>
    <row r="16" spans="1:15" x14ac:dyDescent="0.2">
      <c r="A16" t="s">
        <v>8</v>
      </c>
      <c r="B16" t="s">
        <v>7</v>
      </c>
      <c r="C16" t="s">
        <v>6</v>
      </c>
      <c r="D16">
        <v>1983</v>
      </c>
      <c r="E16" t="s">
        <v>34</v>
      </c>
      <c r="F16" t="s">
        <v>15</v>
      </c>
      <c r="G16">
        <v>0</v>
      </c>
      <c r="H16">
        <v>64</v>
      </c>
      <c r="L16">
        <v>936</v>
      </c>
      <c r="N16" s="4">
        <f t="shared" si="0"/>
        <v>0</v>
      </c>
      <c r="O16" s="3">
        <f t="shared" si="1"/>
        <v>0</v>
      </c>
    </row>
    <row r="17" spans="1:15" x14ac:dyDescent="0.2">
      <c r="A17" t="s">
        <v>8</v>
      </c>
      <c r="B17" t="s">
        <v>7</v>
      </c>
      <c r="C17" t="s">
        <v>6</v>
      </c>
      <c r="D17">
        <v>1983</v>
      </c>
      <c r="E17" t="s">
        <v>34</v>
      </c>
      <c r="F17" t="s">
        <v>36</v>
      </c>
      <c r="G17">
        <v>0</v>
      </c>
      <c r="H17">
        <v>71</v>
      </c>
      <c r="L17">
        <v>10950</v>
      </c>
      <c r="N17" s="4">
        <f t="shared" si="0"/>
        <v>0</v>
      </c>
      <c r="O17" s="3">
        <f t="shared" si="1"/>
        <v>0</v>
      </c>
    </row>
    <row r="18" spans="1:15" x14ac:dyDescent="0.2">
      <c r="A18" t="s">
        <v>8</v>
      </c>
      <c r="B18" t="s">
        <v>17</v>
      </c>
      <c r="C18" t="s">
        <v>37</v>
      </c>
      <c r="D18">
        <v>1984</v>
      </c>
      <c r="E18" t="s">
        <v>5</v>
      </c>
      <c r="F18" t="s">
        <v>9</v>
      </c>
      <c r="G18">
        <v>8</v>
      </c>
      <c r="H18">
        <v>300</v>
      </c>
      <c r="L18">
        <v>4117</v>
      </c>
      <c r="N18" s="4">
        <f t="shared" ref="N18:N41" si="2">G18/H18</f>
        <v>2.6666666666666668E-2</v>
      </c>
      <c r="O18" s="3">
        <f t="shared" ref="O18:O41" si="3">N18*L18</f>
        <v>109.78666666666668</v>
      </c>
    </row>
    <row r="19" spans="1:15" x14ac:dyDescent="0.2">
      <c r="A19" t="s">
        <v>8</v>
      </c>
      <c r="B19" t="s">
        <v>17</v>
      </c>
      <c r="C19" t="s">
        <v>37</v>
      </c>
      <c r="D19">
        <v>1984</v>
      </c>
      <c r="E19" t="s">
        <v>5</v>
      </c>
      <c r="F19" t="s">
        <v>10</v>
      </c>
      <c r="G19">
        <v>19</v>
      </c>
      <c r="H19">
        <v>126</v>
      </c>
      <c r="L19">
        <v>1606</v>
      </c>
      <c r="N19" s="4">
        <f t="shared" si="2"/>
        <v>0.15079365079365079</v>
      </c>
      <c r="O19" s="3">
        <f t="shared" si="3"/>
        <v>242.17460317460316</v>
      </c>
    </row>
    <row r="20" spans="1:15" x14ac:dyDescent="0.2">
      <c r="A20" t="s">
        <v>8</v>
      </c>
      <c r="B20" t="s">
        <v>17</v>
      </c>
      <c r="C20" t="s">
        <v>37</v>
      </c>
      <c r="D20">
        <v>1984</v>
      </c>
      <c r="E20" t="s">
        <v>5</v>
      </c>
      <c r="F20" t="s">
        <v>11</v>
      </c>
      <c r="G20">
        <v>22</v>
      </c>
      <c r="H20">
        <v>374</v>
      </c>
      <c r="L20">
        <v>4115</v>
      </c>
      <c r="N20" s="4">
        <f t="shared" si="2"/>
        <v>5.8823529411764705E-2</v>
      </c>
      <c r="O20" s="3">
        <f t="shared" si="3"/>
        <v>242.05882352941177</v>
      </c>
    </row>
    <row r="21" spans="1:15" x14ac:dyDescent="0.2">
      <c r="A21" t="s">
        <v>8</v>
      </c>
      <c r="B21" t="s">
        <v>17</v>
      </c>
      <c r="C21" t="s">
        <v>37</v>
      </c>
      <c r="D21">
        <v>1984</v>
      </c>
      <c r="E21" t="s">
        <v>5</v>
      </c>
      <c r="F21" t="s">
        <v>12</v>
      </c>
      <c r="G21">
        <v>13</v>
      </c>
      <c r="H21">
        <v>571</v>
      </c>
      <c r="L21">
        <v>19691</v>
      </c>
      <c r="N21" s="4">
        <f t="shared" si="2"/>
        <v>2.276707530647986E-2</v>
      </c>
      <c r="O21" s="3">
        <f t="shared" si="3"/>
        <v>448.30647985989492</v>
      </c>
    </row>
    <row r="22" spans="1:15" x14ac:dyDescent="0.2">
      <c r="A22" t="s">
        <v>8</v>
      </c>
      <c r="B22" t="s">
        <v>17</v>
      </c>
      <c r="C22" t="s">
        <v>37</v>
      </c>
      <c r="D22">
        <v>1984</v>
      </c>
      <c r="E22" t="s">
        <v>5</v>
      </c>
      <c r="F22" t="s">
        <v>13</v>
      </c>
      <c r="H22">
        <v>0</v>
      </c>
      <c r="L22">
        <v>2310</v>
      </c>
      <c r="N22" s="4"/>
      <c r="O22" s="3"/>
    </row>
    <row r="23" spans="1:15" x14ac:dyDescent="0.2">
      <c r="A23" t="s">
        <v>8</v>
      </c>
      <c r="B23" t="s">
        <v>17</v>
      </c>
      <c r="C23" t="s">
        <v>37</v>
      </c>
      <c r="D23">
        <v>1984</v>
      </c>
      <c r="E23" t="s">
        <v>5</v>
      </c>
      <c r="F23" t="s">
        <v>14</v>
      </c>
      <c r="G23">
        <v>5</v>
      </c>
      <c r="H23">
        <v>233</v>
      </c>
      <c r="L23">
        <v>3328</v>
      </c>
      <c r="N23" s="4">
        <f t="shared" si="2"/>
        <v>2.1459227467811159E-2</v>
      </c>
      <c r="O23" s="3">
        <f t="shared" si="3"/>
        <v>71.41630901287553</v>
      </c>
    </row>
    <row r="24" spans="1:15" x14ac:dyDescent="0.2">
      <c r="A24" t="s">
        <v>8</v>
      </c>
      <c r="B24" t="s">
        <v>17</v>
      </c>
      <c r="C24" t="s">
        <v>37</v>
      </c>
      <c r="D24">
        <v>1984</v>
      </c>
      <c r="E24" t="s">
        <v>5</v>
      </c>
      <c r="F24" t="s">
        <v>15</v>
      </c>
      <c r="G24">
        <v>2</v>
      </c>
      <c r="H24">
        <v>119</v>
      </c>
      <c r="L24">
        <v>1988</v>
      </c>
      <c r="N24" s="4">
        <f t="shared" si="2"/>
        <v>1.680672268907563E-2</v>
      </c>
      <c r="O24" s="3">
        <f t="shared" si="3"/>
        <v>33.411764705882355</v>
      </c>
    </row>
    <row r="25" spans="1:15" x14ac:dyDescent="0.2">
      <c r="A25" t="s">
        <v>8</v>
      </c>
      <c r="B25" t="s">
        <v>17</v>
      </c>
      <c r="C25" t="s">
        <v>37</v>
      </c>
      <c r="D25">
        <v>1984</v>
      </c>
      <c r="E25" t="s">
        <v>5</v>
      </c>
      <c r="F25" t="s">
        <v>36</v>
      </c>
      <c r="G25">
        <v>1</v>
      </c>
      <c r="H25">
        <v>44</v>
      </c>
      <c r="L25">
        <v>10000</v>
      </c>
      <c r="N25" s="4">
        <f t="shared" si="2"/>
        <v>2.2727272727272728E-2</v>
      </c>
      <c r="O25" s="3">
        <f t="shared" si="3"/>
        <v>227.27272727272728</v>
      </c>
    </row>
    <row r="26" spans="1:15" x14ac:dyDescent="0.2">
      <c r="A26" t="s">
        <v>8</v>
      </c>
      <c r="B26" t="s">
        <v>17</v>
      </c>
      <c r="C26" t="s">
        <v>37</v>
      </c>
      <c r="D26">
        <v>1984</v>
      </c>
      <c r="E26" t="s">
        <v>34</v>
      </c>
      <c r="F26" t="s">
        <v>9</v>
      </c>
      <c r="G26">
        <v>22</v>
      </c>
      <c r="H26">
        <v>300</v>
      </c>
      <c r="L26">
        <v>4117</v>
      </c>
      <c r="N26" s="4">
        <f t="shared" si="2"/>
        <v>7.3333333333333334E-2</v>
      </c>
      <c r="O26" s="3">
        <f t="shared" si="3"/>
        <v>301.91333333333336</v>
      </c>
    </row>
    <row r="27" spans="1:15" x14ac:dyDescent="0.2">
      <c r="A27" t="s">
        <v>8</v>
      </c>
      <c r="B27" t="s">
        <v>17</v>
      </c>
      <c r="C27" t="s">
        <v>37</v>
      </c>
      <c r="D27">
        <v>1984</v>
      </c>
      <c r="E27" t="s">
        <v>34</v>
      </c>
      <c r="F27" t="s">
        <v>10</v>
      </c>
      <c r="G27">
        <v>10</v>
      </c>
      <c r="H27">
        <v>126</v>
      </c>
      <c r="L27">
        <v>1606</v>
      </c>
      <c r="N27" s="4">
        <f t="shared" si="2"/>
        <v>7.9365079365079361E-2</v>
      </c>
      <c r="O27" s="3">
        <f t="shared" si="3"/>
        <v>127.46031746031746</v>
      </c>
    </row>
    <row r="28" spans="1:15" x14ac:dyDescent="0.2">
      <c r="A28" t="s">
        <v>8</v>
      </c>
      <c r="B28" t="s">
        <v>17</v>
      </c>
      <c r="C28" t="s">
        <v>37</v>
      </c>
      <c r="D28">
        <v>1984</v>
      </c>
      <c r="E28" t="s">
        <v>34</v>
      </c>
      <c r="F28" t="s">
        <v>11</v>
      </c>
      <c r="G28">
        <v>29</v>
      </c>
      <c r="H28">
        <v>374</v>
      </c>
      <c r="L28">
        <v>4115</v>
      </c>
      <c r="N28" s="4">
        <f t="shared" si="2"/>
        <v>7.7540106951871662E-2</v>
      </c>
      <c r="O28" s="3">
        <f t="shared" si="3"/>
        <v>319.07754010695191</v>
      </c>
    </row>
    <row r="29" spans="1:15" x14ac:dyDescent="0.2">
      <c r="A29" t="s">
        <v>8</v>
      </c>
      <c r="B29" t="s">
        <v>17</v>
      </c>
      <c r="C29" t="s">
        <v>37</v>
      </c>
      <c r="D29">
        <v>1984</v>
      </c>
      <c r="E29" t="s">
        <v>34</v>
      </c>
      <c r="F29" t="s">
        <v>12</v>
      </c>
      <c r="G29">
        <v>4</v>
      </c>
      <c r="H29">
        <v>571</v>
      </c>
      <c r="L29">
        <v>19691</v>
      </c>
      <c r="N29" s="4">
        <f t="shared" si="2"/>
        <v>7.0052539404553416E-3</v>
      </c>
      <c r="O29" s="3">
        <f t="shared" si="3"/>
        <v>137.94045534150612</v>
      </c>
    </row>
    <row r="30" spans="1:15" x14ac:dyDescent="0.2">
      <c r="A30" t="s">
        <v>8</v>
      </c>
      <c r="B30" t="s">
        <v>17</v>
      </c>
      <c r="C30" t="s">
        <v>37</v>
      </c>
      <c r="D30">
        <v>1984</v>
      </c>
      <c r="E30" t="s">
        <v>34</v>
      </c>
      <c r="F30" t="s">
        <v>13</v>
      </c>
      <c r="H30">
        <v>0</v>
      </c>
      <c r="L30">
        <v>2310</v>
      </c>
      <c r="N30" s="4"/>
      <c r="O30" s="3"/>
    </row>
    <row r="31" spans="1:15" x14ac:dyDescent="0.2">
      <c r="A31" t="s">
        <v>8</v>
      </c>
      <c r="B31" t="s">
        <v>17</v>
      </c>
      <c r="C31" t="s">
        <v>37</v>
      </c>
      <c r="D31">
        <v>1984</v>
      </c>
      <c r="E31" t="s">
        <v>34</v>
      </c>
      <c r="F31" t="s">
        <v>14</v>
      </c>
      <c r="G31">
        <v>0</v>
      </c>
      <c r="H31">
        <v>233</v>
      </c>
      <c r="L31">
        <v>3328</v>
      </c>
      <c r="N31" s="4">
        <f t="shared" si="2"/>
        <v>0</v>
      </c>
      <c r="O31" s="3">
        <f t="shared" si="3"/>
        <v>0</v>
      </c>
    </row>
    <row r="32" spans="1:15" x14ac:dyDescent="0.2">
      <c r="A32" t="s">
        <v>8</v>
      </c>
      <c r="B32" t="s">
        <v>17</v>
      </c>
      <c r="C32" t="s">
        <v>37</v>
      </c>
      <c r="D32">
        <v>1984</v>
      </c>
      <c r="E32" t="s">
        <v>34</v>
      </c>
      <c r="F32" t="s">
        <v>15</v>
      </c>
      <c r="G32">
        <v>1</v>
      </c>
      <c r="H32">
        <v>119</v>
      </c>
      <c r="L32">
        <v>1988</v>
      </c>
      <c r="N32" s="4">
        <f t="shared" si="2"/>
        <v>8.4033613445378148E-3</v>
      </c>
      <c r="O32" s="3">
        <f t="shared" si="3"/>
        <v>16.705882352941178</v>
      </c>
    </row>
    <row r="33" spans="1:15" x14ac:dyDescent="0.2">
      <c r="A33" t="s">
        <v>8</v>
      </c>
      <c r="B33" t="s">
        <v>17</v>
      </c>
      <c r="C33" t="s">
        <v>37</v>
      </c>
      <c r="D33">
        <v>1984</v>
      </c>
      <c r="E33" t="s">
        <v>34</v>
      </c>
      <c r="F33" t="s">
        <v>36</v>
      </c>
      <c r="G33">
        <v>0</v>
      </c>
      <c r="H33">
        <v>44</v>
      </c>
      <c r="L33">
        <v>10000</v>
      </c>
      <c r="N33" s="4">
        <f t="shared" si="2"/>
        <v>0</v>
      </c>
      <c r="O33" s="3">
        <f t="shared" si="3"/>
        <v>0</v>
      </c>
    </row>
    <row r="34" spans="1:15" x14ac:dyDescent="0.2">
      <c r="A34" t="s">
        <v>8</v>
      </c>
      <c r="B34" t="s">
        <v>35</v>
      </c>
      <c r="C34" t="s">
        <v>38</v>
      </c>
      <c r="D34">
        <v>1985</v>
      </c>
      <c r="E34" t="s">
        <v>5</v>
      </c>
      <c r="F34" t="s">
        <v>9</v>
      </c>
      <c r="G34">
        <v>3</v>
      </c>
      <c r="H34">
        <v>348</v>
      </c>
      <c r="L34">
        <v>3010</v>
      </c>
      <c r="N34" s="4">
        <f t="shared" si="2"/>
        <v>8.6206896551724137E-3</v>
      </c>
      <c r="O34" s="3">
        <f t="shared" si="3"/>
        <v>25.948275862068964</v>
      </c>
    </row>
    <row r="35" spans="1:15" x14ac:dyDescent="0.2">
      <c r="A35" t="s">
        <v>8</v>
      </c>
      <c r="B35" t="s">
        <v>35</v>
      </c>
      <c r="C35" t="s">
        <v>38</v>
      </c>
      <c r="D35">
        <v>1985</v>
      </c>
      <c r="E35" t="s">
        <v>5</v>
      </c>
      <c r="F35" t="s">
        <v>10</v>
      </c>
      <c r="G35">
        <v>4</v>
      </c>
      <c r="H35">
        <v>49</v>
      </c>
      <c r="L35">
        <v>1255</v>
      </c>
      <c r="N35" s="4">
        <f t="shared" si="2"/>
        <v>8.1632653061224483E-2</v>
      </c>
      <c r="O35" s="3">
        <f t="shared" si="3"/>
        <v>102.44897959183673</v>
      </c>
    </row>
    <row r="36" spans="1:15" x14ac:dyDescent="0.2">
      <c r="A36" t="s">
        <v>8</v>
      </c>
      <c r="B36" t="s">
        <v>35</v>
      </c>
      <c r="C36" t="s">
        <v>38</v>
      </c>
      <c r="D36">
        <v>1985</v>
      </c>
      <c r="E36" t="s">
        <v>5</v>
      </c>
      <c r="F36" t="s">
        <v>11</v>
      </c>
      <c r="G36">
        <v>25</v>
      </c>
      <c r="H36">
        <v>317</v>
      </c>
      <c r="L36">
        <v>3464</v>
      </c>
      <c r="N36" s="4">
        <f t="shared" si="2"/>
        <v>7.8864353312302835E-2</v>
      </c>
      <c r="O36" s="3">
        <f t="shared" si="3"/>
        <v>273.18611987381701</v>
      </c>
    </row>
    <row r="37" spans="1:15" x14ac:dyDescent="0.2">
      <c r="A37" t="s">
        <v>8</v>
      </c>
      <c r="B37" t="s">
        <v>35</v>
      </c>
      <c r="C37" t="s">
        <v>38</v>
      </c>
      <c r="D37">
        <v>1985</v>
      </c>
      <c r="E37" t="s">
        <v>5</v>
      </c>
      <c r="F37" t="s">
        <v>12</v>
      </c>
      <c r="G37">
        <v>5</v>
      </c>
      <c r="H37">
        <v>339</v>
      </c>
      <c r="L37">
        <v>18425</v>
      </c>
      <c r="N37" s="4">
        <f t="shared" si="2"/>
        <v>1.4749262536873156E-2</v>
      </c>
      <c r="O37" s="3">
        <f t="shared" si="3"/>
        <v>271.75516224188789</v>
      </c>
    </row>
    <row r="38" spans="1:15" x14ac:dyDescent="0.2">
      <c r="A38" t="s">
        <v>8</v>
      </c>
      <c r="B38" t="s">
        <v>35</v>
      </c>
      <c r="C38" t="s">
        <v>38</v>
      </c>
      <c r="D38">
        <v>1985</v>
      </c>
      <c r="E38" t="s">
        <v>5</v>
      </c>
      <c r="F38" t="s">
        <v>13</v>
      </c>
      <c r="G38">
        <v>44</v>
      </c>
      <c r="H38">
        <v>180</v>
      </c>
      <c r="L38">
        <v>5319</v>
      </c>
      <c r="N38" s="4">
        <f t="shared" si="2"/>
        <v>0.24444444444444444</v>
      </c>
      <c r="O38" s="3">
        <f t="shared" si="3"/>
        <v>1300.2</v>
      </c>
    </row>
    <row r="39" spans="1:15" x14ac:dyDescent="0.2">
      <c r="A39" t="s">
        <v>8</v>
      </c>
      <c r="B39" t="s">
        <v>35</v>
      </c>
      <c r="C39" t="s">
        <v>38</v>
      </c>
      <c r="D39">
        <v>1985</v>
      </c>
      <c r="E39" t="s">
        <v>5</v>
      </c>
      <c r="F39" t="s">
        <v>14</v>
      </c>
      <c r="G39">
        <v>1</v>
      </c>
      <c r="H39">
        <v>193</v>
      </c>
      <c r="L39">
        <v>5356</v>
      </c>
      <c r="N39" s="4">
        <f t="shared" si="2"/>
        <v>5.1813471502590676E-3</v>
      </c>
      <c r="O39" s="3">
        <f t="shared" si="3"/>
        <v>27.751295336787567</v>
      </c>
    </row>
    <row r="40" spans="1:15" x14ac:dyDescent="0.2">
      <c r="A40" t="s">
        <v>8</v>
      </c>
      <c r="B40" t="s">
        <v>35</v>
      </c>
      <c r="C40" t="s">
        <v>38</v>
      </c>
      <c r="D40">
        <v>1985</v>
      </c>
      <c r="E40" t="s">
        <v>5</v>
      </c>
      <c r="F40" t="s">
        <v>15</v>
      </c>
      <c r="G40">
        <v>1</v>
      </c>
      <c r="H40">
        <v>73</v>
      </c>
      <c r="L40">
        <v>2275</v>
      </c>
      <c r="N40" s="4">
        <f t="shared" si="2"/>
        <v>1.3698630136986301E-2</v>
      </c>
      <c r="O40" s="3">
        <f t="shared" si="3"/>
        <v>31.164383561643834</v>
      </c>
    </row>
    <row r="41" spans="1:15" x14ac:dyDescent="0.2">
      <c r="A41" t="s">
        <v>8</v>
      </c>
      <c r="B41" t="s">
        <v>35</v>
      </c>
      <c r="C41" t="s">
        <v>38</v>
      </c>
      <c r="D41">
        <v>1985</v>
      </c>
      <c r="E41" t="s">
        <v>5</v>
      </c>
      <c r="F41" t="s">
        <v>36</v>
      </c>
      <c r="G41">
        <v>1</v>
      </c>
      <c r="H41">
        <v>66</v>
      </c>
      <c r="L41">
        <v>10000</v>
      </c>
      <c r="N41" s="4">
        <f t="shared" si="2"/>
        <v>1.5151515151515152E-2</v>
      </c>
      <c r="O41" s="3">
        <f t="shared" si="3"/>
        <v>151.51515151515153</v>
      </c>
    </row>
    <row r="42" spans="1:15" x14ac:dyDescent="0.2">
      <c r="A42" t="s">
        <v>8</v>
      </c>
      <c r="B42" t="s">
        <v>35</v>
      </c>
      <c r="C42" t="s">
        <v>38</v>
      </c>
      <c r="D42">
        <v>1985</v>
      </c>
      <c r="E42" t="s">
        <v>34</v>
      </c>
      <c r="F42" t="s">
        <v>9</v>
      </c>
      <c r="G42">
        <v>38</v>
      </c>
      <c r="H42">
        <v>348</v>
      </c>
      <c r="L42">
        <v>3010</v>
      </c>
      <c r="N42" s="4">
        <f t="shared" ref="N42:N49" si="4">G42/H42</f>
        <v>0.10919540229885058</v>
      </c>
      <c r="O42" s="3">
        <f t="shared" ref="O42:O49" si="5">N42*L42</f>
        <v>328.67816091954023</v>
      </c>
    </row>
    <row r="43" spans="1:15" x14ac:dyDescent="0.2">
      <c r="A43" t="s">
        <v>8</v>
      </c>
      <c r="B43" t="s">
        <v>35</v>
      </c>
      <c r="C43" t="s">
        <v>38</v>
      </c>
      <c r="D43">
        <v>1985</v>
      </c>
      <c r="E43" t="s">
        <v>34</v>
      </c>
      <c r="F43" t="s">
        <v>10</v>
      </c>
      <c r="G43">
        <v>7</v>
      </c>
      <c r="H43">
        <v>49</v>
      </c>
      <c r="L43">
        <v>1255</v>
      </c>
      <c r="N43" s="4">
        <f t="shared" si="4"/>
        <v>0.14285714285714285</v>
      </c>
      <c r="O43" s="3">
        <f t="shared" si="5"/>
        <v>179.28571428571428</v>
      </c>
    </row>
    <row r="44" spans="1:15" x14ac:dyDescent="0.2">
      <c r="A44" t="s">
        <v>8</v>
      </c>
      <c r="B44" t="s">
        <v>35</v>
      </c>
      <c r="C44" t="s">
        <v>38</v>
      </c>
      <c r="D44">
        <v>1985</v>
      </c>
      <c r="E44" t="s">
        <v>34</v>
      </c>
      <c r="F44" t="s">
        <v>11</v>
      </c>
      <c r="G44">
        <v>84</v>
      </c>
      <c r="H44">
        <v>317</v>
      </c>
      <c r="L44">
        <v>3464</v>
      </c>
      <c r="N44" s="4">
        <f t="shared" si="4"/>
        <v>0.26498422712933756</v>
      </c>
      <c r="O44" s="3">
        <f t="shared" si="5"/>
        <v>917.9053627760253</v>
      </c>
    </row>
    <row r="45" spans="1:15" x14ac:dyDescent="0.2">
      <c r="A45" t="s">
        <v>8</v>
      </c>
      <c r="B45" t="s">
        <v>35</v>
      </c>
      <c r="C45" t="s">
        <v>38</v>
      </c>
      <c r="D45">
        <v>1985</v>
      </c>
      <c r="E45" t="s">
        <v>34</v>
      </c>
      <c r="F45" t="s">
        <v>12</v>
      </c>
      <c r="G45">
        <v>2</v>
      </c>
      <c r="H45">
        <v>339</v>
      </c>
      <c r="L45">
        <v>18425</v>
      </c>
      <c r="N45" s="4">
        <f t="shared" si="4"/>
        <v>5.8997050147492625E-3</v>
      </c>
      <c r="O45" s="3">
        <f t="shared" si="5"/>
        <v>108.70206489675516</v>
      </c>
    </row>
    <row r="46" spans="1:15" x14ac:dyDescent="0.2">
      <c r="A46" t="s">
        <v>8</v>
      </c>
      <c r="B46" t="s">
        <v>35</v>
      </c>
      <c r="C46" t="s">
        <v>38</v>
      </c>
      <c r="D46">
        <v>1985</v>
      </c>
      <c r="E46" t="s">
        <v>34</v>
      </c>
      <c r="F46" t="s">
        <v>13</v>
      </c>
      <c r="G46">
        <v>13</v>
      </c>
      <c r="H46">
        <v>180</v>
      </c>
      <c r="L46">
        <v>5319</v>
      </c>
      <c r="N46" s="4">
        <f t="shared" si="4"/>
        <v>7.2222222222222215E-2</v>
      </c>
      <c r="O46" s="3">
        <f t="shared" si="5"/>
        <v>384.15</v>
      </c>
    </row>
    <row r="47" spans="1:15" x14ac:dyDescent="0.2">
      <c r="A47" t="s">
        <v>8</v>
      </c>
      <c r="B47" t="s">
        <v>35</v>
      </c>
      <c r="C47" t="s">
        <v>38</v>
      </c>
      <c r="D47">
        <v>1985</v>
      </c>
      <c r="E47" t="s">
        <v>34</v>
      </c>
      <c r="F47" t="s">
        <v>14</v>
      </c>
      <c r="G47">
        <v>0</v>
      </c>
      <c r="H47">
        <v>193</v>
      </c>
      <c r="L47">
        <v>5356</v>
      </c>
      <c r="N47" s="4">
        <f t="shared" si="4"/>
        <v>0</v>
      </c>
      <c r="O47" s="3">
        <f t="shared" si="5"/>
        <v>0</v>
      </c>
    </row>
    <row r="48" spans="1:15" x14ac:dyDescent="0.2">
      <c r="A48" t="s">
        <v>8</v>
      </c>
      <c r="B48" t="s">
        <v>35</v>
      </c>
      <c r="C48" t="s">
        <v>38</v>
      </c>
      <c r="D48">
        <v>1985</v>
      </c>
      <c r="E48" t="s">
        <v>34</v>
      </c>
      <c r="F48" t="s">
        <v>15</v>
      </c>
      <c r="G48">
        <v>4</v>
      </c>
      <c r="H48">
        <v>73</v>
      </c>
      <c r="L48">
        <v>2275</v>
      </c>
      <c r="N48" s="4">
        <f t="shared" si="4"/>
        <v>5.4794520547945202E-2</v>
      </c>
      <c r="O48" s="3">
        <f t="shared" si="5"/>
        <v>124.65753424657534</v>
      </c>
    </row>
    <row r="49" spans="1:15" x14ac:dyDescent="0.2">
      <c r="A49" t="s">
        <v>8</v>
      </c>
      <c r="B49" t="s">
        <v>35</v>
      </c>
      <c r="C49" t="s">
        <v>38</v>
      </c>
      <c r="D49">
        <v>1985</v>
      </c>
      <c r="E49" t="s">
        <v>34</v>
      </c>
      <c r="F49" t="s">
        <v>36</v>
      </c>
      <c r="G49">
        <v>1</v>
      </c>
      <c r="H49">
        <v>66</v>
      </c>
      <c r="L49">
        <v>10000</v>
      </c>
      <c r="N49" s="4">
        <f t="shared" si="4"/>
        <v>1.5151515151515152E-2</v>
      </c>
      <c r="O49" s="3">
        <f t="shared" si="5"/>
        <v>151.51515151515153</v>
      </c>
    </row>
    <row r="50" spans="1:15" x14ac:dyDescent="0.2">
      <c r="A50" t="s">
        <v>16</v>
      </c>
      <c r="B50" t="s">
        <v>17</v>
      </c>
      <c r="C50" t="s">
        <v>6</v>
      </c>
      <c r="D50">
        <v>1983</v>
      </c>
      <c r="E50" t="s">
        <v>18</v>
      </c>
      <c r="F50" t="s">
        <v>9</v>
      </c>
      <c r="G50">
        <v>5</v>
      </c>
      <c r="H50">
        <v>151</v>
      </c>
      <c r="J50">
        <v>1853</v>
      </c>
      <c r="K50">
        <v>2.93</v>
      </c>
      <c r="L50">
        <v>5408</v>
      </c>
      <c r="M50" s="1">
        <f>H50/L50</f>
        <v>2.7921597633136095E-2</v>
      </c>
    </row>
    <row r="51" spans="1:15" x14ac:dyDescent="0.2">
      <c r="A51" t="s">
        <v>16</v>
      </c>
      <c r="B51" t="s">
        <v>17</v>
      </c>
      <c r="C51" t="s">
        <v>6</v>
      </c>
      <c r="D51">
        <v>1983</v>
      </c>
      <c r="E51" t="s">
        <v>18</v>
      </c>
      <c r="F51" t="s">
        <v>19</v>
      </c>
      <c r="G51">
        <v>2</v>
      </c>
      <c r="H51">
        <v>22</v>
      </c>
      <c r="J51">
        <v>251</v>
      </c>
      <c r="K51">
        <v>2.0699999999999998</v>
      </c>
      <c r="L51">
        <v>519</v>
      </c>
      <c r="M51" s="1">
        <f t="shared" ref="M50:M52" si="6">H51/L51</f>
        <v>4.238921001926782E-2</v>
      </c>
    </row>
    <row r="52" spans="1:15" x14ac:dyDescent="0.2">
      <c r="A52" t="s">
        <v>16</v>
      </c>
      <c r="B52" t="s">
        <v>17</v>
      </c>
      <c r="C52" t="s">
        <v>6</v>
      </c>
      <c r="D52">
        <v>1983</v>
      </c>
      <c r="E52" t="s">
        <v>18</v>
      </c>
      <c r="F52" t="s">
        <v>11</v>
      </c>
      <c r="G52">
        <v>7</v>
      </c>
      <c r="H52">
        <v>288</v>
      </c>
      <c r="J52">
        <v>1055</v>
      </c>
      <c r="K52">
        <v>3.03</v>
      </c>
      <c r="L52">
        <v>3195</v>
      </c>
      <c r="M52" s="1">
        <f t="shared" si="6"/>
        <v>9.014084507042254E-2</v>
      </c>
    </row>
    <row r="53" spans="1:15" x14ac:dyDescent="0.2">
      <c r="A53" t="s">
        <v>23</v>
      </c>
      <c r="B53" t="s">
        <v>17</v>
      </c>
      <c r="C53" t="s">
        <v>24</v>
      </c>
      <c r="D53">
        <v>1984</v>
      </c>
      <c r="E53" t="s">
        <v>18</v>
      </c>
      <c r="F53" t="s">
        <v>9</v>
      </c>
      <c r="G53">
        <v>14</v>
      </c>
      <c r="H53">
        <v>299</v>
      </c>
      <c r="J53">
        <v>1497</v>
      </c>
      <c r="K53">
        <v>2.75</v>
      </c>
      <c r="L53">
        <v>4117</v>
      </c>
      <c r="M53" s="1">
        <f>H53/L53</f>
        <v>7.2625698324022353E-2</v>
      </c>
    </row>
    <row r="54" spans="1:15" x14ac:dyDescent="0.2">
      <c r="A54" t="s">
        <v>23</v>
      </c>
      <c r="B54" t="s">
        <v>17</v>
      </c>
      <c r="C54" t="s">
        <v>24</v>
      </c>
      <c r="D54">
        <v>1984</v>
      </c>
      <c r="E54" t="s">
        <v>18</v>
      </c>
      <c r="F54" t="s">
        <v>19</v>
      </c>
      <c r="G54">
        <v>2</v>
      </c>
      <c r="H54">
        <v>126</v>
      </c>
      <c r="J54">
        <v>695</v>
      </c>
      <c r="K54">
        <v>2.31</v>
      </c>
      <c r="L54">
        <v>1606</v>
      </c>
      <c r="M54" s="1">
        <f t="shared" ref="M54:M87" si="7">H54/L54</f>
        <v>7.8455790784557902E-2</v>
      </c>
    </row>
    <row r="55" spans="1:15" x14ac:dyDescent="0.2">
      <c r="A55" t="s">
        <v>23</v>
      </c>
      <c r="B55" t="s">
        <v>17</v>
      </c>
      <c r="C55" t="s">
        <v>24</v>
      </c>
      <c r="D55">
        <v>1984</v>
      </c>
      <c r="E55" t="s">
        <v>18</v>
      </c>
      <c r="F55" t="s">
        <v>11</v>
      </c>
      <c r="G55">
        <v>3</v>
      </c>
      <c r="H55">
        <v>374</v>
      </c>
      <c r="J55">
        <v>1274</v>
      </c>
      <c r="K55">
        <v>3.23</v>
      </c>
      <c r="L55">
        <v>4115</v>
      </c>
      <c r="M55" s="1">
        <f t="shared" si="7"/>
        <v>9.0886998784933171E-2</v>
      </c>
    </row>
    <row r="56" spans="1:15" x14ac:dyDescent="0.2">
      <c r="A56" t="s">
        <v>25</v>
      </c>
      <c r="B56" t="s">
        <v>17</v>
      </c>
      <c r="C56" t="s">
        <v>26</v>
      </c>
      <c r="D56">
        <v>1985</v>
      </c>
      <c r="E56" t="s">
        <v>18</v>
      </c>
      <c r="F56" t="s">
        <v>9</v>
      </c>
      <c r="G56">
        <v>28</v>
      </c>
      <c r="H56">
        <v>348</v>
      </c>
      <c r="J56">
        <v>1274</v>
      </c>
      <c r="K56">
        <v>2.36</v>
      </c>
      <c r="L56">
        <v>3007</v>
      </c>
      <c r="M56" s="1">
        <f t="shared" si="7"/>
        <v>0.11572996341868973</v>
      </c>
    </row>
    <row r="57" spans="1:15" x14ac:dyDescent="0.2">
      <c r="A57" t="s">
        <v>25</v>
      </c>
      <c r="B57" t="s">
        <v>17</v>
      </c>
      <c r="C57" t="s">
        <v>26</v>
      </c>
      <c r="D57">
        <v>1985</v>
      </c>
      <c r="E57" t="s">
        <v>18</v>
      </c>
      <c r="F57" t="s">
        <v>19</v>
      </c>
      <c r="G57">
        <v>2</v>
      </c>
      <c r="H57">
        <v>49</v>
      </c>
      <c r="J57">
        <v>481</v>
      </c>
      <c r="K57">
        <v>2.61</v>
      </c>
      <c r="L57">
        <v>1255</v>
      </c>
      <c r="M57" s="1">
        <f t="shared" si="7"/>
        <v>3.9043824701195218E-2</v>
      </c>
    </row>
    <row r="58" spans="1:15" x14ac:dyDescent="0.2">
      <c r="A58" t="s">
        <v>25</v>
      </c>
      <c r="B58" t="s">
        <v>17</v>
      </c>
      <c r="C58" t="s">
        <v>26</v>
      </c>
      <c r="D58">
        <v>1985</v>
      </c>
      <c r="E58" t="s">
        <v>18</v>
      </c>
      <c r="F58" t="s">
        <v>11</v>
      </c>
      <c r="G58">
        <v>3</v>
      </c>
      <c r="H58">
        <v>317</v>
      </c>
      <c r="J58">
        <v>1053</v>
      </c>
      <c r="K58">
        <v>3.29</v>
      </c>
      <c r="L58">
        <v>3464</v>
      </c>
      <c r="M58" s="1">
        <f t="shared" si="7"/>
        <v>9.151270207852194E-2</v>
      </c>
    </row>
    <row r="59" spans="1:15" x14ac:dyDescent="0.2">
      <c r="A59" t="s">
        <v>31</v>
      </c>
      <c r="B59" t="s">
        <v>7</v>
      </c>
      <c r="C59" t="s">
        <v>32</v>
      </c>
      <c r="D59">
        <v>1986</v>
      </c>
      <c r="E59" t="s">
        <v>33</v>
      </c>
      <c r="F59">
        <v>1</v>
      </c>
      <c r="G59">
        <v>2</v>
      </c>
      <c r="H59">
        <v>419</v>
      </c>
      <c r="L59">
        <v>2464</v>
      </c>
      <c r="M59" s="1">
        <f t="shared" si="7"/>
        <v>0.17004870129870131</v>
      </c>
    </row>
    <row r="60" spans="1:15" x14ac:dyDescent="0.2">
      <c r="A60" t="s">
        <v>31</v>
      </c>
      <c r="B60" t="s">
        <v>7</v>
      </c>
      <c r="C60" t="s">
        <v>32</v>
      </c>
      <c r="D60">
        <v>1986</v>
      </c>
      <c r="E60" t="s">
        <v>33</v>
      </c>
      <c r="F60">
        <v>2</v>
      </c>
      <c r="G60">
        <v>4</v>
      </c>
      <c r="H60">
        <v>36</v>
      </c>
      <c r="L60">
        <v>896</v>
      </c>
      <c r="M60" s="1">
        <f t="shared" si="7"/>
        <v>4.0178571428571432E-2</v>
      </c>
    </row>
    <row r="61" spans="1:15" x14ac:dyDescent="0.2">
      <c r="A61" t="s">
        <v>31</v>
      </c>
      <c r="B61" t="s">
        <v>7</v>
      </c>
      <c r="C61" t="s">
        <v>32</v>
      </c>
      <c r="D61">
        <v>1986</v>
      </c>
      <c r="E61" t="s">
        <v>33</v>
      </c>
      <c r="F61">
        <v>3</v>
      </c>
      <c r="G61">
        <v>8</v>
      </c>
      <c r="H61">
        <v>43</v>
      </c>
      <c r="L61">
        <v>1162</v>
      </c>
      <c r="M61" s="1">
        <f t="shared" si="7"/>
        <v>3.7005163511187607E-2</v>
      </c>
    </row>
    <row r="62" spans="1:15" x14ac:dyDescent="0.2">
      <c r="A62" t="s">
        <v>31</v>
      </c>
      <c r="B62" t="s">
        <v>7</v>
      </c>
      <c r="C62" t="s">
        <v>32</v>
      </c>
      <c r="D62">
        <v>1986</v>
      </c>
      <c r="E62" t="s">
        <v>33</v>
      </c>
      <c r="F62">
        <v>4</v>
      </c>
      <c r="G62">
        <v>5</v>
      </c>
      <c r="H62">
        <v>94</v>
      </c>
      <c r="L62">
        <v>3469</v>
      </c>
      <c r="M62" s="1">
        <f t="shared" si="7"/>
        <v>2.7097146151628712E-2</v>
      </c>
    </row>
    <row r="63" spans="1:15" x14ac:dyDescent="0.2">
      <c r="A63" t="s">
        <v>31</v>
      </c>
      <c r="B63" t="s">
        <v>7</v>
      </c>
      <c r="C63" t="s">
        <v>32</v>
      </c>
      <c r="D63">
        <v>1986</v>
      </c>
      <c r="E63" t="s">
        <v>33</v>
      </c>
      <c r="F63">
        <v>5</v>
      </c>
      <c r="G63">
        <v>6</v>
      </c>
      <c r="H63">
        <v>145</v>
      </c>
      <c r="L63">
        <v>7914</v>
      </c>
      <c r="M63" s="1">
        <f t="shared" si="7"/>
        <v>1.8321961081627494E-2</v>
      </c>
    </row>
    <row r="64" spans="1:15" x14ac:dyDescent="0.2">
      <c r="A64" t="s">
        <v>31</v>
      </c>
      <c r="B64" t="s">
        <v>7</v>
      </c>
      <c r="C64" t="s">
        <v>32</v>
      </c>
      <c r="D64">
        <v>1986</v>
      </c>
      <c r="E64" t="s">
        <v>33</v>
      </c>
      <c r="F64">
        <v>6</v>
      </c>
      <c r="G64">
        <v>49</v>
      </c>
      <c r="H64">
        <v>18</v>
      </c>
      <c r="L64">
        <v>875</v>
      </c>
      <c r="M64" s="1">
        <f t="shared" si="7"/>
        <v>2.057142857142857E-2</v>
      </c>
    </row>
    <row r="65" spans="1:13" x14ac:dyDescent="0.2">
      <c r="A65" t="s">
        <v>31</v>
      </c>
      <c r="B65" t="s">
        <v>7</v>
      </c>
      <c r="C65" t="s">
        <v>32</v>
      </c>
      <c r="D65">
        <v>1986</v>
      </c>
      <c r="E65" t="s">
        <v>33</v>
      </c>
      <c r="F65">
        <v>7</v>
      </c>
      <c r="G65">
        <v>9</v>
      </c>
      <c r="H65">
        <v>280</v>
      </c>
      <c r="L65">
        <v>13457</v>
      </c>
      <c r="M65" s="1">
        <f t="shared" si="7"/>
        <v>2.0807014936464294E-2</v>
      </c>
    </row>
    <row r="66" spans="1:13" x14ac:dyDescent="0.2">
      <c r="A66" t="s">
        <v>31</v>
      </c>
      <c r="B66" t="s">
        <v>7</v>
      </c>
      <c r="C66" t="s">
        <v>32</v>
      </c>
      <c r="D66">
        <v>1986</v>
      </c>
      <c r="E66" t="s">
        <v>33</v>
      </c>
      <c r="F66">
        <v>8</v>
      </c>
      <c r="G66">
        <v>5</v>
      </c>
      <c r="H66">
        <v>48</v>
      </c>
      <c r="L66">
        <v>3788</v>
      </c>
      <c r="M66" s="1">
        <f t="shared" si="7"/>
        <v>1.2671594508975714E-2</v>
      </c>
    </row>
    <row r="67" spans="1:13" x14ac:dyDescent="0.2">
      <c r="A67" t="s">
        <v>31</v>
      </c>
      <c r="B67" t="s">
        <v>7</v>
      </c>
      <c r="C67" t="s">
        <v>32</v>
      </c>
      <c r="D67">
        <v>1986</v>
      </c>
      <c r="E67" t="s">
        <v>33</v>
      </c>
      <c r="F67">
        <v>9</v>
      </c>
      <c r="G67">
        <v>1</v>
      </c>
      <c r="H67">
        <v>100</v>
      </c>
      <c r="L67">
        <v>3620</v>
      </c>
      <c r="M67" s="1">
        <f t="shared" si="7"/>
        <v>2.7624309392265192E-2</v>
      </c>
    </row>
    <row r="68" spans="1:13" x14ac:dyDescent="0.2">
      <c r="A68" t="s">
        <v>31</v>
      </c>
      <c r="B68" t="s">
        <v>7</v>
      </c>
      <c r="C68" t="s">
        <v>32</v>
      </c>
      <c r="D68">
        <v>1986</v>
      </c>
      <c r="E68" t="s">
        <v>33</v>
      </c>
      <c r="F68">
        <v>10</v>
      </c>
      <c r="G68">
        <v>1</v>
      </c>
      <c r="H68">
        <v>78</v>
      </c>
      <c r="L68">
        <v>1852</v>
      </c>
      <c r="M68" s="1">
        <f t="shared" si="7"/>
        <v>4.2116630669546434E-2</v>
      </c>
    </row>
    <row r="69" spans="1:13" x14ac:dyDescent="0.2">
      <c r="A69" t="s">
        <v>31</v>
      </c>
      <c r="B69" t="s">
        <v>7</v>
      </c>
      <c r="C69" t="s">
        <v>32</v>
      </c>
      <c r="D69">
        <v>1986</v>
      </c>
      <c r="E69" t="s">
        <v>33</v>
      </c>
      <c r="F69">
        <v>11</v>
      </c>
      <c r="G69">
        <v>2</v>
      </c>
      <c r="H69">
        <v>110</v>
      </c>
      <c r="L69">
        <v>10330</v>
      </c>
      <c r="M69" s="1">
        <f t="shared" si="7"/>
        <v>1.0648596321393998E-2</v>
      </c>
    </row>
    <row r="70" spans="1:13" x14ac:dyDescent="0.2">
      <c r="A70" t="s">
        <v>31</v>
      </c>
      <c r="B70" t="s">
        <v>17</v>
      </c>
      <c r="C70" t="s">
        <v>32</v>
      </c>
      <c r="D70">
        <v>1986</v>
      </c>
      <c r="E70" t="s">
        <v>34</v>
      </c>
      <c r="F70">
        <v>1</v>
      </c>
      <c r="G70">
        <v>5</v>
      </c>
      <c r="H70">
        <v>13</v>
      </c>
      <c r="L70">
        <v>367</v>
      </c>
      <c r="M70" s="1">
        <f t="shared" si="7"/>
        <v>3.5422343324250684E-2</v>
      </c>
    </row>
    <row r="71" spans="1:13" x14ac:dyDescent="0.2">
      <c r="A71" t="s">
        <v>31</v>
      </c>
      <c r="B71" t="s">
        <v>17</v>
      </c>
      <c r="C71" t="s">
        <v>32</v>
      </c>
      <c r="D71">
        <v>1986</v>
      </c>
      <c r="E71" t="s">
        <v>34</v>
      </c>
      <c r="F71">
        <v>2</v>
      </c>
      <c r="G71">
        <v>0</v>
      </c>
      <c r="H71">
        <v>5</v>
      </c>
      <c r="L71">
        <v>67</v>
      </c>
      <c r="M71" s="1">
        <f t="shared" si="7"/>
        <v>7.4626865671641784E-2</v>
      </c>
    </row>
    <row r="72" spans="1:13" x14ac:dyDescent="0.2">
      <c r="A72" t="s">
        <v>31</v>
      </c>
      <c r="B72" t="s">
        <v>17</v>
      </c>
      <c r="C72" t="s">
        <v>32</v>
      </c>
      <c r="D72">
        <v>1986</v>
      </c>
      <c r="E72" t="s">
        <v>34</v>
      </c>
      <c r="F72">
        <v>3</v>
      </c>
      <c r="G72">
        <v>27</v>
      </c>
      <c r="H72">
        <v>119</v>
      </c>
      <c r="L72">
        <v>1254</v>
      </c>
      <c r="M72" s="1">
        <f t="shared" si="7"/>
        <v>9.4896331738437006E-2</v>
      </c>
    </row>
    <row r="73" spans="1:13" x14ac:dyDescent="0.2">
      <c r="A73" t="s">
        <v>31</v>
      </c>
      <c r="B73" t="s">
        <v>17</v>
      </c>
      <c r="C73" t="s">
        <v>32</v>
      </c>
      <c r="D73">
        <v>1986</v>
      </c>
      <c r="E73" t="s">
        <v>34</v>
      </c>
      <c r="F73">
        <v>4</v>
      </c>
      <c r="G73">
        <v>25</v>
      </c>
      <c r="H73">
        <v>37</v>
      </c>
      <c r="L73">
        <v>165</v>
      </c>
      <c r="M73" s="1">
        <f t="shared" si="7"/>
        <v>0.22424242424242424</v>
      </c>
    </row>
    <row r="74" spans="1:13" x14ac:dyDescent="0.2">
      <c r="A74" t="s">
        <v>31</v>
      </c>
      <c r="B74" t="s">
        <v>17</v>
      </c>
      <c r="C74" t="s">
        <v>32</v>
      </c>
      <c r="D74">
        <v>1986</v>
      </c>
      <c r="E74" t="s">
        <v>34</v>
      </c>
      <c r="F74">
        <v>5</v>
      </c>
      <c r="G74">
        <v>3</v>
      </c>
      <c r="H74">
        <v>236</v>
      </c>
      <c r="L74">
        <v>554</v>
      </c>
      <c r="M74" s="1">
        <f t="shared" si="7"/>
        <v>0.4259927797833935</v>
      </c>
    </row>
    <row r="75" spans="1:13" x14ac:dyDescent="0.2">
      <c r="A75" t="s">
        <v>31</v>
      </c>
      <c r="B75" t="s">
        <v>17</v>
      </c>
      <c r="C75" t="s">
        <v>32</v>
      </c>
      <c r="D75">
        <v>1986</v>
      </c>
      <c r="E75" t="s">
        <v>34</v>
      </c>
      <c r="F75">
        <v>6</v>
      </c>
      <c r="G75">
        <v>0</v>
      </c>
      <c r="H75">
        <v>9</v>
      </c>
      <c r="L75">
        <v>57</v>
      </c>
      <c r="M75" s="1">
        <f t="shared" si="7"/>
        <v>0.15789473684210525</v>
      </c>
    </row>
    <row r="76" spans="1:13" x14ac:dyDescent="0.2">
      <c r="A76" t="s">
        <v>31</v>
      </c>
      <c r="B76" t="s">
        <v>17</v>
      </c>
      <c r="C76" t="s">
        <v>32</v>
      </c>
      <c r="D76">
        <v>1986</v>
      </c>
      <c r="E76" t="s">
        <v>34</v>
      </c>
      <c r="F76">
        <v>7</v>
      </c>
      <c r="G76">
        <v>8</v>
      </c>
      <c r="H76">
        <v>6</v>
      </c>
      <c r="L76">
        <v>177</v>
      </c>
      <c r="M76" s="1">
        <f t="shared" si="7"/>
        <v>3.3898305084745763E-2</v>
      </c>
    </row>
    <row r="77" spans="1:13" x14ac:dyDescent="0.2">
      <c r="A77" t="s">
        <v>31</v>
      </c>
      <c r="B77" t="s">
        <v>17</v>
      </c>
      <c r="C77" t="s">
        <v>32</v>
      </c>
      <c r="D77">
        <v>1986</v>
      </c>
      <c r="E77" t="s">
        <v>34</v>
      </c>
      <c r="F77">
        <v>8</v>
      </c>
      <c r="G77">
        <v>1</v>
      </c>
      <c r="H77">
        <v>30</v>
      </c>
      <c r="L77">
        <v>719</v>
      </c>
      <c r="M77" s="1">
        <f t="shared" si="7"/>
        <v>4.1724617524339362E-2</v>
      </c>
    </row>
    <row r="78" spans="1:13" x14ac:dyDescent="0.2">
      <c r="A78" t="s">
        <v>31</v>
      </c>
      <c r="B78" t="s">
        <v>17</v>
      </c>
      <c r="C78" t="s">
        <v>32</v>
      </c>
      <c r="D78">
        <v>1986</v>
      </c>
      <c r="E78" t="s">
        <v>34</v>
      </c>
      <c r="F78">
        <v>9</v>
      </c>
      <c r="G78">
        <v>20</v>
      </c>
      <c r="H78">
        <v>43</v>
      </c>
      <c r="L78">
        <v>1162</v>
      </c>
      <c r="M78" s="1">
        <f t="shared" si="7"/>
        <v>3.7005163511187607E-2</v>
      </c>
    </row>
    <row r="79" spans="1:13" x14ac:dyDescent="0.2">
      <c r="A79" t="s">
        <v>31</v>
      </c>
      <c r="B79" t="s">
        <v>17</v>
      </c>
      <c r="C79" t="s">
        <v>32</v>
      </c>
      <c r="D79">
        <v>1986</v>
      </c>
      <c r="E79" t="s">
        <v>34</v>
      </c>
      <c r="F79">
        <v>10</v>
      </c>
      <c r="G79">
        <v>5</v>
      </c>
      <c r="H79">
        <v>94</v>
      </c>
      <c r="L79">
        <v>3469</v>
      </c>
      <c r="M79" s="1">
        <f t="shared" si="7"/>
        <v>2.7097146151628712E-2</v>
      </c>
    </row>
    <row r="80" spans="1:13" x14ac:dyDescent="0.2">
      <c r="A80" t="s">
        <v>31</v>
      </c>
      <c r="B80" t="s">
        <v>17</v>
      </c>
      <c r="C80" t="s">
        <v>32</v>
      </c>
      <c r="D80">
        <v>1986</v>
      </c>
      <c r="E80" t="s">
        <v>34</v>
      </c>
      <c r="F80">
        <v>11</v>
      </c>
      <c r="G80">
        <v>8</v>
      </c>
      <c r="H80">
        <v>491</v>
      </c>
      <c r="L80">
        <v>26034</v>
      </c>
      <c r="M80" s="1">
        <f t="shared" si="7"/>
        <v>1.8859952369977721E-2</v>
      </c>
    </row>
    <row r="81" spans="1:13" x14ac:dyDescent="0.2">
      <c r="A81" t="s">
        <v>31</v>
      </c>
      <c r="B81" t="s">
        <v>17</v>
      </c>
      <c r="C81" t="s">
        <v>32</v>
      </c>
      <c r="D81">
        <v>1986</v>
      </c>
      <c r="E81" t="s">
        <v>34</v>
      </c>
      <c r="F81">
        <v>12</v>
      </c>
      <c r="G81">
        <v>0</v>
      </c>
      <c r="H81">
        <v>100</v>
      </c>
      <c r="L81">
        <v>3620</v>
      </c>
      <c r="M81" s="1">
        <f t="shared" si="7"/>
        <v>2.7624309392265192E-2</v>
      </c>
    </row>
    <row r="82" spans="1:13" x14ac:dyDescent="0.2">
      <c r="A82" t="s">
        <v>31</v>
      </c>
      <c r="B82" t="s">
        <v>17</v>
      </c>
      <c r="C82" t="s">
        <v>32</v>
      </c>
      <c r="D82">
        <v>1986</v>
      </c>
      <c r="E82" t="s">
        <v>34</v>
      </c>
      <c r="F82">
        <v>13</v>
      </c>
      <c r="G82">
        <v>0</v>
      </c>
      <c r="H82">
        <v>78</v>
      </c>
      <c r="L82">
        <v>1852</v>
      </c>
      <c r="M82" s="1">
        <f t="shared" si="7"/>
        <v>4.2116630669546434E-2</v>
      </c>
    </row>
    <row r="83" spans="1:13" x14ac:dyDescent="0.2">
      <c r="A83" t="s">
        <v>31</v>
      </c>
      <c r="B83" t="s">
        <v>17</v>
      </c>
      <c r="C83" t="s">
        <v>32</v>
      </c>
      <c r="D83">
        <v>1986</v>
      </c>
      <c r="E83" t="s">
        <v>34</v>
      </c>
      <c r="F83">
        <v>14</v>
      </c>
      <c r="G83">
        <v>1</v>
      </c>
      <c r="H83">
        <v>110</v>
      </c>
      <c r="L83">
        <v>10330</v>
      </c>
      <c r="M83" s="1">
        <f t="shared" si="7"/>
        <v>1.0648596321393998E-2</v>
      </c>
    </row>
    <row r="84" spans="1:13" x14ac:dyDescent="0.2">
      <c r="A84" t="s">
        <v>31</v>
      </c>
      <c r="B84" t="s">
        <v>35</v>
      </c>
      <c r="C84" t="s">
        <v>32</v>
      </c>
      <c r="D84">
        <v>1986</v>
      </c>
      <c r="E84" t="s">
        <v>18</v>
      </c>
      <c r="F84">
        <v>1</v>
      </c>
      <c r="G84">
        <v>6</v>
      </c>
      <c r="H84">
        <v>367</v>
      </c>
      <c r="L84">
        <v>2176</v>
      </c>
      <c r="M84" s="1">
        <f t="shared" si="7"/>
        <v>0.16865808823529413</v>
      </c>
    </row>
    <row r="85" spans="1:13" x14ac:dyDescent="0.2">
      <c r="A85" t="s">
        <v>31</v>
      </c>
      <c r="B85" t="s">
        <v>35</v>
      </c>
      <c r="C85" t="s">
        <v>32</v>
      </c>
      <c r="D85">
        <v>1986</v>
      </c>
      <c r="E85" t="s">
        <v>18</v>
      </c>
      <c r="F85">
        <v>2</v>
      </c>
      <c r="G85">
        <v>6</v>
      </c>
      <c r="H85">
        <v>51</v>
      </c>
      <c r="L85">
        <v>288</v>
      </c>
      <c r="M85" s="1">
        <f t="shared" si="7"/>
        <v>0.17708333333333334</v>
      </c>
    </row>
    <row r="86" spans="1:13" x14ac:dyDescent="0.2">
      <c r="A86" t="s">
        <v>31</v>
      </c>
      <c r="B86" t="s">
        <v>35</v>
      </c>
      <c r="C86" t="s">
        <v>32</v>
      </c>
      <c r="D86">
        <v>1986</v>
      </c>
      <c r="E86" t="s">
        <v>18</v>
      </c>
      <c r="F86">
        <v>3</v>
      </c>
      <c r="G86">
        <v>1</v>
      </c>
      <c r="H86">
        <v>35</v>
      </c>
      <c r="L86">
        <v>896</v>
      </c>
      <c r="M86" s="1">
        <f t="shared" si="7"/>
        <v>3.90625E-2</v>
      </c>
    </row>
    <row r="87" spans="1:13" x14ac:dyDescent="0.2">
      <c r="A87" t="s">
        <v>31</v>
      </c>
      <c r="B87" t="s">
        <v>35</v>
      </c>
      <c r="C87" t="s">
        <v>32</v>
      </c>
      <c r="D87">
        <v>1986</v>
      </c>
      <c r="E87" t="s">
        <v>18</v>
      </c>
      <c r="F87">
        <v>4</v>
      </c>
      <c r="G87">
        <v>3</v>
      </c>
      <c r="H87">
        <v>136</v>
      </c>
      <c r="L87">
        <v>4631</v>
      </c>
      <c r="M87" s="1">
        <f t="shared" si="7"/>
        <v>2.9367307277045996E-2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1CC1-4308-4F4B-8775-A1AA65E8CA58}">
  <dimension ref="A1:F81"/>
  <sheetViews>
    <sheetView tabSelected="1" topLeftCell="A42" workbookViewId="0">
      <selection activeCell="B74" sqref="B74"/>
    </sheetView>
  </sheetViews>
  <sheetFormatPr baseColWidth="10" defaultRowHeight="16" x14ac:dyDescent="0.2"/>
  <cols>
    <col min="1" max="1" width="22.1640625" bestFit="1" customWidth="1"/>
    <col min="2" max="2" width="17" bestFit="1" customWidth="1"/>
    <col min="3" max="3" width="7.1640625" bestFit="1" customWidth="1"/>
    <col min="4" max="4" width="5.1640625" bestFit="1" customWidth="1"/>
    <col min="5" max="5" width="12.1640625" bestFit="1" customWidth="1"/>
    <col min="6" max="6" width="18.83203125" bestFit="1" customWidth="1"/>
  </cols>
  <sheetData>
    <row r="1" spans="1:6" x14ac:dyDescent="0.2">
      <c r="A1" s="2" t="s">
        <v>0</v>
      </c>
      <c r="B1" s="2" t="s">
        <v>4</v>
      </c>
      <c r="C1" s="2" t="s">
        <v>53</v>
      </c>
      <c r="D1" s="2" t="s">
        <v>2</v>
      </c>
      <c r="E1" s="2" t="s">
        <v>42</v>
      </c>
      <c r="F1" s="2" t="s">
        <v>44</v>
      </c>
    </row>
    <row r="2" spans="1:6" x14ac:dyDescent="0.2">
      <c r="A2" t="s">
        <v>45</v>
      </c>
      <c r="B2" t="s">
        <v>9</v>
      </c>
      <c r="C2">
        <v>1</v>
      </c>
      <c r="D2">
        <v>1983</v>
      </c>
      <c r="E2">
        <f>158/4</f>
        <v>39.5</v>
      </c>
      <c r="F2" t="s">
        <v>43</v>
      </c>
    </row>
    <row r="3" spans="1:6" x14ac:dyDescent="0.2">
      <c r="A3" t="s">
        <v>45</v>
      </c>
      <c r="B3" t="s">
        <v>9</v>
      </c>
      <c r="C3">
        <v>2</v>
      </c>
      <c r="D3">
        <v>1983</v>
      </c>
      <c r="E3">
        <f t="shared" ref="E3:E5" si="0">158/4</f>
        <v>39.5</v>
      </c>
      <c r="F3" t="s">
        <v>43</v>
      </c>
    </row>
    <row r="4" spans="1:6" x14ac:dyDescent="0.2">
      <c r="A4" t="s">
        <v>45</v>
      </c>
      <c r="B4" t="s">
        <v>9</v>
      </c>
      <c r="C4">
        <v>3</v>
      </c>
      <c r="D4">
        <v>1983</v>
      </c>
      <c r="E4">
        <f t="shared" si="0"/>
        <v>39.5</v>
      </c>
      <c r="F4" t="s">
        <v>43</v>
      </c>
    </row>
    <row r="5" spans="1:6" x14ac:dyDescent="0.2">
      <c r="A5" t="s">
        <v>45</v>
      </c>
      <c r="B5" t="s">
        <v>9</v>
      </c>
      <c r="C5">
        <v>4</v>
      </c>
      <c r="D5">
        <v>1983</v>
      </c>
      <c r="E5">
        <f t="shared" si="0"/>
        <v>39.5</v>
      </c>
      <c r="F5" t="s">
        <v>43</v>
      </c>
    </row>
    <row r="6" spans="1:6" x14ac:dyDescent="0.2">
      <c r="A6" t="s">
        <v>45</v>
      </c>
      <c r="B6" t="s">
        <v>19</v>
      </c>
      <c r="C6">
        <v>1</v>
      </c>
      <c r="D6">
        <v>1983</v>
      </c>
      <c r="E6">
        <f>22/4</f>
        <v>5.5</v>
      </c>
      <c r="F6" t="s">
        <v>46</v>
      </c>
    </row>
    <row r="7" spans="1:6" x14ac:dyDescent="0.2">
      <c r="A7" t="s">
        <v>45</v>
      </c>
      <c r="B7" t="s">
        <v>19</v>
      </c>
      <c r="C7">
        <v>2</v>
      </c>
      <c r="D7">
        <v>1983</v>
      </c>
      <c r="E7">
        <f t="shared" ref="E7:E9" si="1">22/4</f>
        <v>5.5</v>
      </c>
      <c r="F7" t="s">
        <v>46</v>
      </c>
    </row>
    <row r="8" spans="1:6" x14ac:dyDescent="0.2">
      <c r="A8" t="s">
        <v>45</v>
      </c>
      <c r="B8" t="s">
        <v>19</v>
      </c>
      <c r="C8">
        <v>3</v>
      </c>
      <c r="D8">
        <v>1983</v>
      </c>
      <c r="E8">
        <f t="shared" si="1"/>
        <v>5.5</v>
      </c>
      <c r="F8" t="s">
        <v>46</v>
      </c>
    </row>
    <row r="9" spans="1:6" x14ac:dyDescent="0.2">
      <c r="A9" t="s">
        <v>45</v>
      </c>
      <c r="B9" t="s">
        <v>19</v>
      </c>
      <c r="C9">
        <v>4</v>
      </c>
      <c r="D9">
        <v>1983</v>
      </c>
      <c r="E9">
        <f t="shared" si="1"/>
        <v>5.5</v>
      </c>
      <c r="F9" t="s">
        <v>46</v>
      </c>
    </row>
    <row r="10" spans="1:6" x14ac:dyDescent="0.2">
      <c r="A10" t="s">
        <v>45</v>
      </c>
      <c r="B10" t="s">
        <v>11</v>
      </c>
      <c r="C10">
        <v>1</v>
      </c>
      <c r="D10">
        <v>1983</v>
      </c>
      <c r="E10">
        <f>288/4</f>
        <v>72</v>
      </c>
      <c r="F10" t="s">
        <v>47</v>
      </c>
    </row>
    <row r="11" spans="1:6" x14ac:dyDescent="0.2">
      <c r="A11" t="s">
        <v>45</v>
      </c>
      <c r="B11" t="s">
        <v>11</v>
      </c>
      <c r="C11">
        <v>2</v>
      </c>
      <c r="D11">
        <v>1983</v>
      </c>
      <c r="E11">
        <f t="shared" ref="E11:E13" si="2">288/4</f>
        <v>72</v>
      </c>
      <c r="F11" t="s">
        <v>47</v>
      </c>
    </row>
    <row r="12" spans="1:6" x14ac:dyDescent="0.2">
      <c r="A12" t="s">
        <v>45</v>
      </c>
      <c r="B12" t="s">
        <v>11</v>
      </c>
      <c r="C12">
        <v>3</v>
      </c>
      <c r="D12">
        <v>1983</v>
      </c>
      <c r="E12">
        <f t="shared" si="2"/>
        <v>72</v>
      </c>
      <c r="F12" t="s">
        <v>47</v>
      </c>
    </row>
    <row r="13" spans="1:6" x14ac:dyDescent="0.2">
      <c r="A13" t="s">
        <v>45</v>
      </c>
      <c r="B13" t="s">
        <v>11</v>
      </c>
      <c r="C13">
        <v>4</v>
      </c>
      <c r="D13">
        <v>1983</v>
      </c>
      <c r="E13">
        <f t="shared" si="2"/>
        <v>72</v>
      </c>
      <c r="F13" t="s">
        <v>47</v>
      </c>
    </row>
    <row r="14" spans="1:6" x14ac:dyDescent="0.2">
      <c r="A14" t="s">
        <v>45</v>
      </c>
      <c r="B14" t="s">
        <v>12</v>
      </c>
      <c r="C14">
        <v>1</v>
      </c>
      <c r="D14">
        <v>1983</v>
      </c>
      <c r="E14">
        <f>430/4</f>
        <v>107.5</v>
      </c>
      <c r="F14" t="s">
        <v>48</v>
      </c>
    </row>
    <row r="15" spans="1:6" x14ac:dyDescent="0.2">
      <c r="A15" t="s">
        <v>45</v>
      </c>
      <c r="B15" t="s">
        <v>12</v>
      </c>
      <c r="C15">
        <v>2</v>
      </c>
      <c r="D15">
        <v>1983</v>
      </c>
      <c r="E15">
        <f t="shared" ref="E15:E17" si="3">430/4</f>
        <v>107.5</v>
      </c>
      <c r="F15" t="s">
        <v>48</v>
      </c>
    </row>
    <row r="16" spans="1:6" x14ac:dyDescent="0.2">
      <c r="A16" t="s">
        <v>45</v>
      </c>
      <c r="B16" t="s">
        <v>12</v>
      </c>
      <c r="C16">
        <v>3</v>
      </c>
      <c r="D16">
        <v>1983</v>
      </c>
      <c r="E16">
        <f t="shared" si="3"/>
        <v>107.5</v>
      </c>
      <c r="F16" t="s">
        <v>48</v>
      </c>
    </row>
    <row r="17" spans="1:6" x14ac:dyDescent="0.2">
      <c r="A17" t="s">
        <v>45</v>
      </c>
      <c r="B17" t="s">
        <v>12</v>
      </c>
      <c r="C17">
        <v>4</v>
      </c>
      <c r="D17">
        <v>1983</v>
      </c>
      <c r="E17">
        <f t="shared" si="3"/>
        <v>107.5</v>
      </c>
      <c r="F17" t="s">
        <v>48</v>
      </c>
    </row>
    <row r="18" spans="1:6" x14ac:dyDescent="0.2">
      <c r="A18" t="s">
        <v>45</v>
      </c>
      <c r="B18" t="s">
        <v>13</v>
      </c>
      <c r="C18">
        <v>1</v>
      </c>
      <c r="D18">
        <v>1983</v>
      </c>
      <c r="E18">
        <v>0</v>
      </c>
      <c r="F18" t="s">
        <v>76</v>
      </c>
    </row>
    <row r="19" spans="1:6" x14ac:dyDescent="0.2">
      <c r="A19" t="s">
        <v>45</v>
      </c>
      <c r="B19" t="s">
        <v>13</v>
      </c>
      <c r="C19">
        <v>2</v>
      </c>
      <c r="D19">
        <v>1983</v>
      </c>
      <c r="E19">
        <v>0</v>
      </c>
      <c r="F19" t="s">
        <v>76</v>
      </c>
    </row>
    <row r="20" spans="1:6" x14ac:dyDescent="0.2">
      <c r="A20" t="s">
        <v>45</v>
      </c>
      <c r="B20" t="s">
        <v>13</v>
      </c>
      <c r="C20">
        <v>3</v>
      </c>
      <c r="D20">
        <v>1983</v>
      </c>
      <c r="E20">
        <v>0</v>
      </c>
      <c r="F20" t="s">
        <v>76</v>
      </c>
    </row>
    <row r="21" spans="1:6" x14ac:dyDescent="0.2">
      <c r="A21" t="s">
        <v>45</v>
      </c>
      <c r="B21" t="s">
        <v>13</v>
      </c>
      <c r="C21">
        <v>4</v>
      </c>
      <c r="D21">
        <v>1983</v>
      </c>
      <c r="E21">
        <v>0</v>
      </c>
      <c r="F21" t="s">
        <v>76</v>
      </c>
    </row>
    <row r="22" spans="1:6" x14ac:dyDescent="0.2">
      <c r="A22" t="s">
        <v>45</v>
      </c>
      <c r="B22" t="s">
        <v>9</v>
      </c>
      <c r="C22">
        <v>1</v>
      </c>
      <c r="D22">
        <v>1984</v>
      </c>
      <c r="E22">
        <f>300/4</f>
        <v>75</v>
      </c>
      <c r="F22" t="s">
        <v>49</v>
      </c>
    </row>
    <row r="23" spans="1:6" x14ac:dyDescent="0.2">
      <c r="A23" t="s">
        <v>45</v>
      </c>
      <c r="B23" t="s">
        <v>9</v>
      </c>
      <c r="C23">
        <v>2</v>
      </c>
      <c r="D23">
        <v>1984</v>
      </c>
      <c r="E23">
        <f t="shared" ref="E23:E25" si="4">300/4</f>
        <v>75</v>
      </c>
      <c r="F23" t="s">
        <v>49</v>
      </c>
    </row>
    <row r="24" spans="1:6" x14ac:dyDescent="0.2">
      <c r="A24" t="s">
        <v>45</v>
      </c>
      <c r="B24" t="s">
        <v>9</v>
      </c>
      <c r="C24">
        <v>3</v>
      </c>
      <c r="D24">
        <v>1984</v>
      </c>
      <c r="E24">
        <f t="shared" si="4"/>
        <v>75</v>
      </c>
      <c r="F24" t="s">
        <v>49</v>
      </c>
    </row>
    <row r="25" spans="1:6" x14ac:dyDescent="0.2">
      <c r="A25" t="s">
        <v>45</v>
      </c>
      <c r="B25" t="s">
        <v>9</v>
      </c>
      <c r="C25">
        <v>4</v>
      </c>
      <c r="D25">
        <v>1984</v>
      </c>
      <c r="E25">
        <f t="shared" si="4"/>
        <v>75</v>
      </c>
      <c r="F25" t="s">
        <v>49</v>
      </c>
    </row>
    <row r="26" spans="1:6" x14ac:dyDescent="0.2">
      <c r="A26" t="s">
        <v>45</v>
      </c>
      <c r="B26" t="s">
        <v>19</v>
      </c>
      <c r="C26">
        <v>1</v>
      </c>
      <c r="D26">
        <v>1984</v>
      </c>
      <c r="E26">
        <f>126/4</f>
        <v>31.5</v>
      </c>
      <c r="F26" t="s">
        <v>50</v>
      </c>
    </row>
    <row r="27" spans="1:6" x14ac:dyDescent="0.2">
      <c r="A27" t="s">
        <v>45</v>
      </c>
      <c r="B27" t="s">
        <v>19</v>
      </c>
      <c r="C27">
        <v>2</v>
      </c>
      <c r="D27">
        <v>1984</v>
      </c>
      <c r="E27">
        <f t="shared" ref="E27:E29" si="5">126/4</f>
        <v>31.5</v>
      </c>
      <c r="F27" t="s">
        <v>50</v>
      </c>
    </row>
    <row r="28" spans="1:6" x14ac:dyDescent="0.2">
      <c r="A28" t="s">
        <v>45</v>
      </c>
      <c r="B28" t="s">
        <v>19</v>
      </c>
      <c r="C28">
        <v>3</v>
      </c>
      <c r="D28">
        <v>1984</v>
      </c>
      <c r="E28">
        <f t="shared" si="5"/>
        <v>31.5</v>
      </c>
      <c r="F28" t="s">
        <v>50</v>
      </c>
    </row>
    <row r="29" spans="1:6" x14ac:dyDescent="0.2">
      <c r="A29" t="s">
        <v>45</v>
      </c>
      <c r="B29" t="s">
        <v>19</v>
      </c>
      <c r="C29">
        <v>4</v>
      </c>
      <c r="D29">
        <v>1984</v>
      </c>
      <c r="E29">
        <f t="shared" si="5"/>
        <v>31.5</v>
      </c>
      <c r="F29" t="s">
        <v>50</v>
      </c>
    </row>
    <row r="30" spans="1:6" x14ac:dyDescent="0.2">
      <c r="A30" t="s">
        <v>45</v>
      </c>
      <c r="B30" t="s">
        <v>11</v>
      </c>
      <c r="C30">
        <v>1</v>
      </c>
      <c r="D30">
        <v>1984</v>
      </c>
      <c r="E30">
        <f>374 / 4</f>
        <v>93.5</v>
      </c>
      <c r="F30" t="s">
        <v>51</v>
      </c>
    </row>
    <row r="31" spans="1:6" x14ac:dyDescent="0.2">
      <c r="A31" t="s">
        <v>45</v>
      </c>
      <c r="B31" t="s">
        <v>11</v>
      </c>
      <c r="C31">
        <v>2</v>
      </c>
      <c r="D31">
        <v>1984</v>
      </c>
      <c r="E31">
        <f t="shared" ref="E31:E33" si="6">374 / 4</f>
        <v>93.5</v>
      </c>
      <c r="F31" t="s">
        <v>51</v>
      </c>
    </row>
    <row r="32" spans="1:6" x14ac:dyDescent="0.2">
      <c r="A32" t="s">
        <v>45</v>
      </c>
      <c r="B32" t="s">
        <v>11</v>
      </c>
      <c r="C32">
        <v>3</v>
      </c>
      <c r="D32">
        <v>1984</v>
      </c>
      <c r="E32">
        <f t="shared" si="6"/>
        <v>93.5</v>
      </c>
      <c r="F32" t="s">
        <v>51</v>
      </c>
    </row>
    <row r="33" spans="1:6" x14ac:dyDescent="0.2">
      <c r="A33" t="s">
        <v>45</v>
      </c>
      <c r="B33" t="s">
        <v>11</v>
      </c>
      <c r="C33">
        <v>4</v>
      </c>
      <c r="D33">
        <v>1984</v>
      </c>
      <c r="E33">
        <f t="shared" si="6"/>
        <v>93.5</v>
      </c>
      <c r="F33" t="s">
        <v>51</v>
      </c>
    </row>
    <row r="34" spans="1:6" x14ac:dyDescent="0.2">
      <c r="A34" t="s">
        <v>45</v>
      </c>
      <c r="B34" t="s">
        <v>12</v>
      </c>
      <c r="C34">
        <v>1</v>
      </c>
      <c r="D34">
        <v>1984</v>
      </c>
      <c r="E34">
        <f>571/4</f>
        <v>142.75</v>
      </c>
      <c r="F34" t="s">
        <v>52</v>
      </c>
    </row>
    <row r="35" spans="1:6" x14ac:dyDescent="0.2">
      <c r="A35" t="s">
        <v>45</v>
      </c>
      <c r="B35" t="s">
        <v>12</v>
      </c>
      <c r="C35">
        <v>2</v>
      </c>
      <c r="D35">
        <v>1984</v>
      </c>
      <c r="E35">
        <f t="shared" ref="E35:E37" si="7">571/4</f>
        <v>142.75</v>
      </c>
      <c r="F35" t="s">
        <v>52</v>
      </c>
    </row>
    <row r="36" spans="1:6" x14ac:dyDescent="0.2">
      <c r="A36" t="s">
        <v>45</v>
      </c>
      <c r="B36" t="s">
        <v>12</v>
      </c>
      <c r="C36">
        <v>3</v>
      </c>
      <c r="D36">
        <v>1984</v>
      </c>
      <c r="E36">
        <f t="shared" si="7"/>
        <v>142.75</v>
      </c>
      <c r="F36" t="s">
        <v>52</v>
      </c>
    </row>
    <row r="37" spans="1:6" x14ac:dyDescent="0.2">
      <c r="A37" t="s">
        <v>45</v>
      </c>
      <c r="B37" t="s">
        <v>12</v>
      </c>
      <c r="C37">
        <v>4</v>
      </c>
      <c r="D37">
        <v>1984</v>
      </c>
      <c r="E37">
        <f t="shared" si="7"/>
        <v>142.75</v>
      </c>
      <c r="F37" t="s">
        <v>52</v>
      </c>
    </row>
    <row r="38" spans="1:6" x14ac:dyDescent="0.2">
      <c r="A38" t="s">
        <v>45</v>
      </c>
      <c r="B38" t="s">
        <v>13</v>
      </c>
      <c r="C38">
        <v>1</v>
      </c>
      <c r="D38">
        <v>1984</v>
      </c>
      <c r="E38">
        <v>0</v>
      </c>
      <c r="F38" t="s">
        <v>76</v>
      </c>
    </row>
    <row r="39" spans="1:6" x14ac:dyDescent="0.2">
      <c r="A39" t="s">
        <v>45</v>
      </c>
      <c r="B39" t="s">
        <v>13</v>
      </c>
      <c r="C39">
        <v>2</v>
      </c>
      <c r="D39">
        <v>1984</v>
      </c>
      <c r="E39">
        <v>0</v>
      </c>
      <c r="F39" t="s">
        <v>76</v>
      </c>
    </row>
    <row r="40" spans="1:6" x14ac:dyDescent="0.2">
      <c r="A40" t="s">
        <v>45</v>
      </c>
      <c r="B40" t="s">
        <v>13</v>
      </c>
      <c r="C40">
        <v>3</v>
      </c>
      <c r="D40">
        <v>1984</v>
      </c>
      <c r="E40">
        <v>0</v>
      </c>
      <c r="F40" t="s">
        <v>76</v>
      </c>
    </row>
    <row r="41" spans="1:6" x14ac:dyDescent="0.2">
      <c r="A41" t="s">
        <v>45</v>
      </c>
      <c r="B41" t="s">
        <v>13</v>
      </c>
      <c r="C41">
        <v>4</v>
      </c>
      <c r="D41">
        <v>1984</v>
      </c>
      <c r="E41">
        <v>0</v>
      </c>
      <c r="F41" t="s">
        <v>76</v>
      </c>
    </row>
    <row r="42" spans="1:6" x14ac:dyDescent="0.2">
      <c r="A42" t="s">
        <v>45</v>
      </c>
      <c r="B42" t="s">
        <v>9</v>
      </c>
      <c r="C42">
        <v>1</v>
      </c>
      <c r="D42">
        <v>1985</v>
      </c>
      <c r="E42">
        <f>348/4</f>
        <v>87</v>
      </c>
      <c r="F42" t="s">
        <v>54</v>
      </c>
    </row>
    <row r="43" spans="1:6" x14ac:dyDescent="0.2">
      <c r="A43" t="s">
        <v>45</v>
      </c>
      <c r="B43" t="s">
        <v>9</v>
      </c>
      <c r="C43">
        <v>2</v>
      </c>
      <c r="D43">
        <v>1985</v>
      </c>
      <c r="E43">
        <f t="shared" ref="E43:E45" si="8">348/4</f>
        <v>87</v>
      </c>
      <c r="F43" t="s">
        <v>59</v>
      </c>
    </row>
    <row r="44" spans="1:6" x14ac:dyDescent="0.2">
      <c r="A44" t="s">
        <v>45</v>
      </c>
      <c r="B44" t="s">
        <v>9</v>
      </c>
      <c r="C44">
        <v>3</v>
      </c>
      <c r="D44">
        <v>1985</v>
      </c>
      <c r="E44">
        <f t="shared" si="8"/>
        <v>87</v>
      </c>
      <c r="F44" t="s">
        <v>60</v>
      </c>
    </row>
    <row r="45" spans="1:6" x14ac:dyDescent="0.2">
      <c r="A45" t="s">
        <v>45</v>
      </c>
      <c r="B45" t="s">
        <v>9</v>
      </c>
      <c r="C45">
        <v>4</v>
      </c>
      <c r="D45">
        <v>1985</v>
      </c>
      <c r="E45">
        <f t="shared" si="8"/>
        <v>87</v>
      </c>
      <c r="F45" t="s">
        <v>61</v>
      </c>
    </row>
    <row r="46" spans="1:6" x14ac:dyDescent="0.2">
      <c r="A46" t="s">
        <v>45</v>
      </c>
      <c r="B46" t="s">
        <v>19</v>
      </c>
      <c r="C46">
        <v>1</v>
      </c>
      <c r="D46">
        <v>1985</v>
      </c>
      <c r="E46">
        <f>49/4</f>
        <v>12.25</v>
      </c>
      <c r="F46" t="s">
        <v>55</v>
      </c>
    </row>
    <row r="47" spans="1:6" x14ac:dyDescent="0.2">
      <c r="A47" t="s">
        <v>45</v>
      </c>
      <c r="B47" t="s">
        <v>19</v>
      </c>
      <c r="C47">
        <v>2</v>
      </c>
      <c r="D47">
        <v>1985</v>
      </c>
      <c r="E47">
        <f t="shared" ref="E47:E49" si="9">49/4</f>
        <v>12.25</v>
      </c>
      <c r="F47" t="s">
        <v>62</v>
      </c>
    </row>
    <row r="48" spans="1:6" x14ac:dyDescent="0.2">
      <c r="A48" t="s">
        <v>45</v>
      </c>
      <c r="B48" t="s">
        <v>19</v>
      </c>
      <c r="C48">
        <v>3</v>
      </c>
      <c r="D48">
        <v>1985</v>
      </c>
      <c r="E48">
        <f t="shared" si="9"/>
        <v>12.25</v>
      </c>
      <c r="F48" t="s">
        <v>63</v>
      </c>
    </row>
    <row r="49" spans="1:6" x14ac:dyDescent="0.2">
      <c r="A49" t="s">
        <v>45</v>
      </c>
      <c r="B49" t="s">
        <v>19</v>
      </c>
      <c r="C49">
        <v>4</v>
      </c>
      <c r="D49">
        <v>1985</v>
      </c>
      <c r="E49">
        <f t="shared" si="9"/>
        <v>12.25</v>
      </c>
      <c r="F49" t="s">
        <v>64</v>
      </c>
    </row>
    <row r="50" spans="1:6" x14ac:dyDescent="0.2">
      <c r="A50" t="s">
        <v>45</v>
      </c>
      <c r="B50" t="s">
        <v>11</v>
      </c>
      <c r="C50">
        <v>1</v>
      </c>
      <c r="D50">
        <v>1985</v>
      </c>
      <c r="E50">
        <f>317/4</f>
        <v>79.25</v>
      </c>
      <c r="F50" t="s">
        <v>56</v>
      </c>
    </row>
    <row r="51" spans="1:6" x14ac:dyDescent="0.2">
      <c r="A51" t="s">
        <v>45</v>
      </c>
      <c r="B51" t="s">
        <v>11</v>
      </c>
      <c r="C51">
        <v>2</v>
      </c>
      <c r="D51">
        <v>1985</v>
      </c>
      <c r="E51">
        <f t="shared" ref="E51:E53" si="10">317/4</f>
        <v>79.25</v>
      </c>
      <c r="F51" t="s">
        <v>65</v>
      </c>
    </row>
    <row r="52" spans="1:6" x14ac:dyDescent="0.2">
      <c r="A52" t="s">
        <v>45</v>
      </c>
      <c r="B52" t="s">
        <v>11</v>
      </c>
      <c r="C52">
        <v>3</v>
      </c>
      <c r="D52">
        <v>1985</v>
      </c>
      <c r="E52">
        <f t="shared" si="10"/>
        <v>79.25</v>
      </c>
      <c r="F52" t="s">
        <v>66</v>
      </c>
    </row>
    <row r="53" spans="1:6" x14ac:dyDescent="0.2">
      <c r="A53" t="s">
        <v>45</v>
      </c>
      <c r="B53" t="s">
        <v>11</v>
      </c>
      <c r="C53">
        <v>4</v>
      </c>
      <c r="D53">
        <v>1985</v>
      </c>
      <c r="E53">
        <f t="shared" si="10"/>
        <v>79.25</v>
      </c>
      <c r="F53" t="s">
        <v>67</v>
      </c>
    </row>
    <row r="54" spans="1:6" x14ac:dyDescent="0.2">
      <c r="A54" t="s">
        <v>45</v>
      </c>
      <c r="B54" t="s">
        <v>12</v>
      </c>
      <c r="C54">
        <v>1</v>
      </c>
      <c r="D54">
        <v>1985</v>
      </c>
      <c r="E54">
        <f>339/4</f>
        <v>84.75</v>
      </c>
      <c r="F54" t="s">
        <v>57</v>
      </c>
    </row>
    <row r="55" spans="1:6" x14ac:dyDescent="0.2">
      <c r="A55" t="s">
        <v>45</v>
      </c>
      <c r="B55" t="s">
        <v>12</v>
      </c>
      <c r="C55">
        <v>2</v>
      </c>
      <c r="D55">
        <v>1985</v>
      </c>
      <c r="E55">
        <f t="shared" ref="E55:E57" si="11">339/4</f>
        <v>84.75</v>
      </c>
      <c r="F55" t="s">
        <v>68</v>
      </c>
    </row>
    <row r="56" spans="1:6" x14ac:dyDescent="0.2">
      <c r="A56" t="s">
        <v>45</v>
      </c>
      <c r="B56" t="s">
        <v>12</v>
      </c>
      <c r="C56">
        <v>3</v>
      </c>
      <c r="D56">
        <v>1985</v>
      </c>
      <c r="E56">
        <f t="shared" si="11"/>
        <v>84.75</v>
      </c>
      <c r="F56" t="s">
        <v>69</v>
      </c>
    </row>
    <row r="57" spans="1:6" x14ac:dyDescent="0.2">
      <c r="A57" t="s">
        <v>45</v>
      </c>
      <c r="B57" t="s">
        <v>12</v>
      </c>
      <c r="C57">
        <v>4</v>
      </c>
      <c r="D57">
        <v>1985</v>
      </c>
      <c r="E57">
        <f t="shared" si="11"/>
        <v>84.75</v>
      </c>
      <c r="F57" t="s">
        <v>70</v>
      </c>
    </row>
    <row r="58" spans="1:6" x14ac:dyDescent="0.2">
      <c r="A58" t="s">
        <v>45</v>
      </c>
      <c r="B58" t="s">
        <v>13</v>
      </c>
      <c r="C58">
        <v>1</v>
      </c>
      <c r="D58">
        <v>1985</v>
      </c>
      <c r="E58">
        <f>180/4</f>
        <v>45</v>
      </c>
      <c r="F58" t="s">
        <v>58</v>
      </c>
    </row>
    <row r="59" spans="1:6" x14ac:dyDescent="0.2">
      <c r="A59" t="s">
        <v>45</v>
      </c>
      <c r="B59" t="s">
        <v>13</v>
      </c>
      <c r="C59">
        <v>2</v>
      </c>
      <c r="D59">
        <v>1985</v>
      </c>
      <c r="E59">
        <f t="shared" ref="E59:E61" si="12">180/4</f>
        <v>45</v>
      </c>
      <c r="F59" t="s">
        <v>71</v>
      </c>
    </row>
    <row r="60" spans="1:6" x14ac:dyDescent="0.2">
      <c r="A60" t="s">
        <v>45</v>
      </c>
      <c r="B60" t="s">
        <v>13</v>
      </c>
      <c r="C60">
        <v>3</v>
      </c>
      <c r="D60">
        <v>1985</v>
      </c>
      <c r="E60">
        <f t="shared" si="12"/>
        <v>45</v>
      </c>
      <c r="F60" t="s">
        <v>72</v>
      </c>
    </row>
    <row r="61" spans="1:6" x14ac:dyDescent="0.2">
      <c r="A61" t="s">
        <v>45</v>
      </c>
      <c r="B61" t="s">
        <v>13</v>
      </c>
      <c r="C61">
        <v>4</v>
      </c>
      <c r="D61">
        <v>1985</v>
      </c>
      <c r="E61">
        <f t="shared" si="12"/>
        <v>45</v>
      </c>
      <c r="F61" t="s">
        <v>73</v>
      </c>
    </row>
    <row r="62" spans="1:6" x14ac:dyDescent="0.2">
      <c r="A62" t="s">
        <v>74</v>
      </c>
      <c r="B62" t="s">
        <v>9</v>
      </c>
      <c r="C62">
        <v>1</v>
      </c>
      <c r="D62">
        <v>1986</v>
      </c>
      <c r="E62">
        <f>401/3</f>
        <v>133.66666666666666</v>
      </c>
      <c r="F62" t="s">
        <v>84</v>
      </c>
    </row>
    <row r="63" spans="1:6" x14ac:dyDescent="0.2">
      <c r="A63" t="s">
        <v>74</v>
      </c>
      <c r="B63" t="s">
        <v>9</v>
      </c>
      <c r="C63">
        <v>2</v>
      </c>
      <c r="D63">
        <v>1986</v>
      </c>
      <c r="E63">
        <f t="shared" ref="E63:E64" si="13">401/3</f>
        <v>133.66666666666666</v>
      </c>
      <c r="F63" t="s">
        <v>85</v>
      </c>
    </row>
    <row r="64" spans="1:6" x14ac:dyDescent="0.2">
      <c r="A64" t="s">
        <v>74</v>
      </c>
      <c r="B64" t="s">
        <v>9</v>
      </c>
      <c r="C64">
        <v>3</v>
      </c>
      <c r="D64">
        <v>1986</v>
      </c>
      <c r="E64">
        <f t="shared" si="13"/>
        <v>133.66666666666666</v>
      </c>
      <c r="F64" t="s">
        <v>86</v>
      </c>
    </row>
    <row r="65" spans="1:6" x14ac:dyDescent="0.2">
      <c r="A65" t="s">
        <v>74</v>
      </c>
      <c r="B65" t="s">
        <v>9</v>
      </c>
      <c r="C65">
        <v>4</v>
      </c>
      <c r="D65">
        <v>1986</v>
      </c>
      <c r="E65">
        <v>18</v>
      </c>
      <c r="F65" t="s">
        <v>83</v>
      </c>
    </row>
    <row r="66" spans="1:6" x14ac:dyDescent="0.2">
      <c r="A66" t="s">
        <v>74</v>
      </c>
      <c r="B66" t="s">
        <v>19</v>
      </c>
      <c r="C66">
        <v>1</v>
      </c>
      <c r="D66">
        <v>1986</v>
      </c>
      <c r="E66">
        <f>36/4</f>
        <v>9</v>
      </c>
      <c r="F66" t="s">
        <v>75</v>
      </c>
    </row>
    <row r="67" spans="1:6" x14ac:dyDescent="0.2">
      <c r="A67" t="s">
        <v>74</v>
      </c>
      <c r="B67" t="s">
        <v>19</v>
      </c>
      <c r="C67">
        <v>2</v>
      </c>
      <c r="D67">
        <v>1986</v>
      </c>
      <c r="E67">
        <f>36/4</f>
        <v>9</v>
      </c>
      <c r="F67" t="s">
        <v>75</v>
      </c>
    </row>
    <row r="68" spans="1:6" x14ac:dyDescent="0.2">
      <c r="A68" t="s">
        <v>74</v>
      </c>
      <c r="B68" t="s">
        <v>19</v>
      </c>
      <c r="C68">
        <v>3</v>
      </c>
      <c r="D68">
        <v>1986</v>
      </c>
      <c r="E68">
        <f>36/4</f>
        <v>9</v>
      </c>
      <c r="F68" t="s">
        <v>75</v>
      </c>
    </row>
    <row r="69" spans="1:6" x14ac:dyDescent="0.2">
      <c r="A69" t="s">
        <v>74</v>
      </c>
      <c r="B69" t="s">
        <v>19</v>
      </c>
      <c r="C69">
        <v>4</v>
      </c>
      <c r="D69">
        <v>1986</v>
      </c>
      <c r="E69">
        <f>36/4</f>
        <v>9</v>
      </c>
      <c r="F69" t="s">
        <v>75</v>
      </c>
    </row>
    <row r="70" spans="1:6" x14ac:dyDescent="0.2">
      <c r="A70" t="s">
        <v>74</v>
      </c>
      <c r="B70" t="s">
        <v>11</v>
      </c>
      <c r="C70">
        <v>1</v>
      </c>
      <c r="D70">
        <v>1986</v>
      </c>
      <c r="E70">
        <f>94/3</f>
        <v>31.333333333333332</v>
      </c>
      <c r="F70" t="s">
        <v>78</v>
      </c>
    </row>
    <row r="71" spans="1:6" x14ac:dyDescent="0.2">
      <c r="A71" t="s">
        <v>74</v>
      </c>
      <c r="B71" t="s">
        <v>11</v>
      </c>
      <c r="C71">
        <v>2</v>
      </c>
      <c r="D71">
        <v>1986</v>
      </c>
      <c r="E71">
        <v>43</v>
      </c>
      <c r="F71" t="s">
        <v>77</v>
      </c>
    </row>
    <row r="72" spans="1:6" x14ac:dyDescent="0.2">
      <c r="A72" t="s">
        <v>74</v>
      </c>
      <c r="B72" t="s">
        <v>11</v>
      </c>
      <c r="C72">
        <v>3</v>
      </c>
      <c r="D72">
        <v>1986</v>
      </c>
      <c r="E72">
        <f>94/3</f>
        <v>31.333333333333332</v>
      </c>
      <c r="F72" t="s">
        <v>78</v>
      </c>
    </row>
    <row r="73" spans="1:6" x14ac:dyDescent="0.2">
      <c r="A73" t="s">
        <v>74</v>
      </c>
      <c r="B73" t="s">
        <v>11</v>
      </c>
      <c r="C73">
        <v>4</v>
      </c>
      <c r="D73">
        <v>1986</v>
      </c>
      <c r="E73">
        <f>94/3</f>
        <v>31.333333333333332</v>
      </c>
      <c r="F73" t="s">
        <v>78</v>
      </c>
    </row>
    <row r="74" spans="1:6" x14ac:dyDescent="0.2">
      <c r="A74" t="s">
        <v>74</v>
      </c>
      <c r="B74" t="s">
        <v>12</v>
      </c>
      <c r="C74">
        <v>1</v>
      </c>
      <c r="D74">
        <v>1986</v>
      </c>
      <c r="E74">
        <v>145</v>
      </c>
      <c r="F74" t="s">
        <v>82</v>
      </c>
    </row>
    <row r="75" spans="1:6" x14ac:dyDescent="0.2">
      <c r="A75" t="s">
        <v>74</v>
      </c>
      <c r="B75" t="s">
        <v>12</v>
      </c>
      <c r="C75">
        <v>2</v>
      </c>
      <c r="D75">
        <v>1986</v>
      </c>
      <c r="E75">
        <f>280/3</f>
        <v>93.333333333333329</v>
      </c>
      <c r="F75" t="s">
        <v>79</v>
      </c>
    </row>
    <row r="76" spans="1:6" x14ac:dyDescent="0.2">
      <c r="A76" t="s">
        <v>74</v>
      </c>
      <c r="B76" t="s">
        <v>12</v>
      </c>
      <c r="C76">
        <v>3</v>
      </c>
      <c r="D76">
        <v>1986</v>
      </c>
      <c r="E76">
        <f>280/3</f>
        <v>93.333333333333329</v>
      </c>
      <c r="F76" t="s">
        <v>79</v>
      </c>
    </row>
    <row r="77" spans="1:6" x14ac:dyDescent="0.2">
      <c r="A77" t="s">
        <v>74</v>
      </c>
      <c r="B77" t="s">
        <v>12</v>
      </c>
      <c r="C77">
        <v>4</v>
      </c>
      <c r="D77">
        <v>1986</v>
      </c>
      <c r="E77">
        <f>280/3</f>
        <v>93.333333333333329</v>
      </c>
      <c r="F77" t="s">
        <v>79</v>
      </c>
    </row>
    <row r="78" spans="1:6" x14ac:dyDescent="0.2">
      <c r="A78" t="s">
        <v>74</v>
      </c>
      <c r="B78" t="s">
        <v>13</v>
      </c>
      <c r="C78">
        <v>1</v>
      </c>
      <c r="D78">
        <v>1986</v>
      </c>
      <c r="E78">
        <v>18</v>
      </c>
      <c r="F78" t="s">
        <v>81</v>
      </c>
    </row>
    <row r="79" spans="1:6" x14ac:dyDescent="0.2">
      <c r="A79" t="s">
        <v>74</v>
      </c>
      <c r="B79" t="s">
        <v>13</v>
      </c>
      <c r="C79">
        <v>2</v>
      </c>
      <c r="D79">
        <v>1986</v>
      </c>
      <c r="E79">
        <f>48/3</f>
        <v>16</v>
      </c>
      <c r="F79" t="s">
        <v>80</v>
      </c>
    </row>
    <row r="80" spans="1:6" x14ac:dyDescent="0.2">
      <c r="A80" t="s">
        <v>74</v>
      </c>
      <c r="B80" t="s">
        <v>13</v>
      </c>
      <c r="C80">
        <v>3</v>
      </c>
      <c r="D80">
        <v>1986</v>
      </c>
      <c r="E80">
        <f>48/3</f>
        <v>16</v>
      </c>
      <c r="F80" t="s">
        <v>80</v>
      </c>
    </row>
    <row r="81" spans="1:6" x14ac:dyDescent="0.2">
      <c r="A81" t="s">
        <v>74</v>
      </c>
      <c r="B81" t="s">
        <v>13</v>
      </c>
      <c r="C81">
        <v>4</v>
      </c>
      <c r="D81">
        <v>1986</v>
      </c>
      <c r="E81">
        <f>48/3</f>
        <v>16</v>
      </c>
      <c r="F81" t="s">
        <v>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2024-02-01T21:26:30Z</dcterms:created>
  <dcterms:modified xsi:type="dcterms:W3CDTF">2024-06-21T23:24:30Z</dcterms:modified>
</cp:coreProperties>
</file>