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hugh_lunet_lboro_ac_uk/Documents/Documents/students/PhD/Lasisi Tina/"/>
    </mc:Choice>
  </mc:AlternateContent>
  <xr:revisionPtr revIDLastSave="154" documentId="8_{043E460A-8CAE-481C-BC96-9C1771008809}" xr6:coauthVersionLast="45" xr6:coauthVersionMax="45" xr10:uidLastSave="{69D68C44-EC5C-45D1-92C8-AE246B9DDC6C}"/>
  <bookViews>
    <workbookView xWindow="-120" yWindow="-120" windowWidth="51840" windowHeight="21240" xr2:uid="{C18F5F87-9FDA-48D7-A434-978522103906}"/>
  </bookViews>
  <sheets>
    <sheet name="2020 dec George recalculati" sheetId="5" r:id="rId1"/>
    <sheet name="2020 dec George raw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9" i="5" l="1"/>
  <c r="AQ10" i="5"/>
  <c r="AQ11" i="5"/>
  <c r="AQ12" i="5"/>
  <c r="AQ13" i="5"/>
  <c r="AQ14" i="5"/>
  <c r="AQ15" i="5"/>
  <c r="AQ16" i="5"/>
  <c r="AQ17" i="5"/>
  <c r="AQ18" i="5"/>
  <c r="AQ19" i="5"/>
  <c r="AQ8" i="5"/>
  <c r="AP9" i="5"/>
  <c r="AP10" i="5"/>
  <c r="AP11" i="5"/>
  <c r="AP12" i="5"/>
  <c r="AP13" i="5"/>
  <c r="AP14" i="5"/>
  <c r="AP15" i="5"/>
  <c r="AP16" i="5"/>
  <c r="AP17" i="5"/>
  <c r="AP18" i="5"/>
  <c r="AP19" i="5"/>
  <c r="AP8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Q36" i="5"/>
  <c r="AQ37" i="5"/>
  <c r="AQ38" i="5"/>
  <c r="AQ39" i="5"/>
  <c r="AQ40" i="5"/>
  <c r="AQ41" i="5"/>
  <c r="AQ42" i="5"/>
  <c r="AQ43" i="5"/>
  <c r="AQ44" i="5"/>
  <c r="AQ45" i="5"/>
  <c r="AQ46" i="5"/>
  <c r="AQ35" i="5"/>
  <c r="AN9" i="5" l="1"/>
  <c r="AN10" i="5"/>
  <c r="AN11" i="5"/>
  <c r="AN12" i="5"/>
  <c r="AN13" i="5"/>
  <c r="AN14" i="5"/>
  <c r="AN15" i="5"/>
  <c r="AN16" i="5"/>
  <c r="AN17" i="5"/>
  <c r="AN18" i="5"/>
  <c r="AN19" i="5"/>
  <c r="AN8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O36" i="5"/>
  <c r="AP36" i="5" s="1"/>
  <c r="AO37" i="5"/>
  <c r="AP37" i="5"/>
  <c r="AO38" i="5"/>
  <c r="AP38" i="5"/>
  <c r="AO39" i="5"/>
  <c r="AP39" i="5"/>
  <c r="AO40" i="5"/>
  <c r="AP40" i="5" s="1"/>
  <c r="AO41" i="5"/>
  <c r="AP41" i="5"/>
  <c r="AO42" i="5"/>
  <c r="AP42" i="5"/>
  <c r="AO43" i="5"/>
  <c r="AP43" i="5"/>
  <c r="AO44" i="5"/>
  <c r="AP44" i="5" s="1"/>
  <c r="AO45" i="5"/>
  <c r="AP45" i="5"/>
  <c r="AO46" i="5"/>
  <c r="AP46" i="5"/>
  <c r="AP35" i="5"/>
  <c r="AO35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I9" i="5"/>
  <c r="AI10" i="5"/>
  <c r="AI11" i="5"/>
  <c r="AI12" i="5"/>
  <c r="AI13" i="5"/>
  <c r="AI14" i="5"/>
  <c r="AI15" i="5"/>
  <c r="AI16" i="5"/>
  <c r="AI17" i="5"/>
  <c r="AI18" i="5"/>
  <c r="AI19" i="5"/>
  <c r="AI8" i="5"/>
  <c r="AM35" i="5"/>
  <c r="AN35" i="5" s="1"/>
  <c r="AM36" i="5"/>
  <c r="AN36" i="5" s="1"/>
  <c r="AM37" i="5"/>
  <c r="AN37" i="5" s="1"/>
  <c r="AM38" i="5"/>
  <c r="AN38" i="5" s="1"/>
  <c r="AM39" i="5"/>
  <c r="AM40" i="5"/>
  <c r="AM41" i="5"/>
  <c r="AM42" i="5"/>
  <c r="AN42" i="5" s="1"/>
  <c r="AM43" i="5"/>
  <c r="AM44" i="5"/>
  <c r="AN44" i="5" s="1"/>
  <c r="AM45" i="5"/>
  <c r="AN45" i="5" s="1"/>
  <c r="AM46" i="5"/>
  <c r="AN46" i="5" s="1"/>
  <c r="AN41" i="5"/>
  <c r="AN43" i="5"/>
  <c r="AF17" i="5"/>
  <c r="AN39" i="5"/>
  <c r="AN40" i="5"/>
  <c r="X10" i="5"/>
  <c r="Y47" i="5"/>
  <c r="Z47" i="5"/>
  <c r="AA47" i="5"/>
  <c r="AB47" i="5"/>
  <c r="AC47" i="5"/>
  <c r="AF47" i="5"/>
  <c r="AG47" i="5"/>
  <c r="AH47" i="5"/>
  <c r="AI47" i="5"/>
  <c r="AJ47" i="5"/>
  <c r="AK47" i="5"/>
  <c r="Y48" i="5"/>
  <c r="Z48" i="5"/>
  <c r="AA48" i="5"/>
  <c r="AB48" i="5"/>
  <c r="AC48" i="5"/>
  <c r="AF48" i="5"/>
  <c r="AG48" i="5"/>
  <c r="AH48" i="5"/>
  <c r="AI48" i="5"/>
  <c r="AJ48" i="5"/>
  <c r="AK48" i="5"/>
  <c r="Y49" i="5"/>
  <c r="Z49" i="5"/>
  <c r="AA49" i="5"/>
  <c r="AB49" i="5"/>
  <c r="AC49" i="5"/>
  <c r="AF49" i="5"/>
  <c r="AG49" i="5"/>
  <c r="AH49" i="5"/>
  <c r="AI49" i="5"/>
  <c r="AJ49" i="5"/>
  <c r="AK49" i="5"/>
  <c r="Y50" i="5"/>
  <c r="Z50" i="5"/>
  <c r="AA50" i="5"/>
  <c r="AB50" i="5"/>
  <c r="AC50" i="5"/>
  <c r="AF50" i="5"/>
  <c r="AG50" i="5"/>
  <c r="AH50" i="5"/>
  <c r="AI50" i="5"/>
  <c r="AJ50" i="5"/>
  <c r="AK50" i="5"/>
  <c r="Y51" i="5"/>
  <c r="Z51" i="5"/>
  <c r="AA51" i="5"/>
  <c r="AB51" i="5"/>
  <c r="AC51" i="5"/>
  <c r="AF51" i="5"/>
  <c r="AG51" i="5"/>
  <c r="AH51" i="5"/>
  <c r="AI51" i="5"/>
  <c r="AJ51" i="5"/>
  <c r="AK51" i="5"/>
  <c r="Y52" i="5"/>
  <c r="Z52" i="5"/>
  <c r="AA52" i="5"/>
  <c r="AB52" i="5"/>
  <c r="AC52" i="5"/>
  <c r="AF52" i="5"/>
  <c r="AG52" i="5"/>
  <c r="AH52" i="5"/>
  <c r="AI52" i="5"/>
  <c r="AJ52" i="5"/>
  <c r="AK52" i="5"/>
  <c r="Y53" i="5"/>
  <c r="Z53" i="5"/>
  <c r="AA53" i="5"/>
  <c r="AB53" i="5"/>
  <c r="AC53" i="5"/>
  <c r="AF53" i="5"/>
  <c r="AG53" i="5"/>
  <c r="AH53" i="5"/>
  <c r="AI53" i="5"/>
  <c r="AJ53" i="5"/>
  <c r="AK53" i="5"/>
  <c r="Y54" i="5"/>
  <c r="Z54" i="5"/>
  <c r="AA54" i="5"/>
  <c r="AB54" i="5"/>
  <c r="AC54" i="5"/>
  <c r="AF54" i="5"/>
  <c r="AG54" i="5"/>
  <c r="AH54" i="5"/>
  <c r="AI54" i="5"/>
  <c r="AJ54" i="5"/>
  <c r="AK54" i="5"/>
  <c r="Y55" i="5"/>
  <c r="Z55" i="5"/>
  <c r="AA55" i="5"/>
  <c r="AB55" i="5"/>
  <c r="AC55" i="5"/>
  <c r="AF55" i="5"/>
  <c r="AG55" i="5"/>
  <c r="AH55" i="5"/>
  <c r="AI55" i="5"/>
  <c r="AJ55" i="5"/>
  <c r="AK55" i="5"/>
  <c r="Y56" i="5"/>
  <c r="Z56" i="5"/>
  <c r="AA56" i="5"/>
  <c r="AB56" i="5"/>
  <c r="AC56" i="5"/>
  <c r="AF56" i="5"/>
  <c r="AG56" i="5"/>
  <c r="AH56" i="5"/>
  <c r="AI56" i="5"/>
  <c r="AJ56" i="5"/>
  <c r="AK56" i="5"/>
  <c r="Y57" i="5"/>
  <c r="Z57" i="5"/>
  <c r="AA57" i="5"/>
  <c r="AB57" i="5"/>
  <c r="AC57" i="5"/>
  <c r="AF57" i="5"/>
  <c r="AG57" i="5"/>
  <c r="AH57" i="5"/>
  <c r="AI57" i="5"/>
  <c r="AJ57" i="5"/>
  <c r="AK57" i="5"/>
  <c r="Y58" i="5"/>
  <c r="Z58" i="5"/>
  <c r="AA58" i="5"/>
  <c r="AB58" i="5"/>
  <c r="AC58" i="5"/>
  <c r="AF58" i="5"/>
  <c r="AG58" i="5"/>
  <c r="AH58" i="5"/>
  <c r="AI58" i="5"/>
  <c r="AJ58" i="5"/>
  <c r="AK58" i="5"/>
  <c r="X58" i="5"/>
  <c r="X57" i="5"/>
  <c r="X56" i="5"/>
  <c r="X55" i="5"/>
  <c r="X54" i="5"/>
  <c r="X53" i="5"/>
  <c r="X52" i="5"/>
  <c r="X51" i="5"/>
  <c r="X50" i="5"/>
  <c r="X49" i="5"/>
  <c r="X48" i="5"/>
  <c r="X47" i="5"/>
  <c r="Y20" i="5"/>
  <c r="AB20" i="5"/>
  <c r="AC20" i="5"/>
  <c r="AF20" i="5"/>
  <c r="AG20" i="5"/>
  <c r="AJ20" i="5"/>
  <c r="AK20" i="5"/>
  <c r="Y21" i="5"/>
  <c r="AB21" i="5"/>
  <c r="AC21" i="5"/>
  <c r="AF21" i="5"/>
  <c r="AG21" i="5"/>
  <c r="AJ21" i="5"/>
  <c r="AK21" i="5"/>
  <c r="Y22" i="5"/>
  <c r="AB22" i="5"/>
  <c r="AC22" i="5"/>
  <c r="AF22" i="5"/>
  <c r="AG22" i="5"/>
  <c r="AJ22" i="5"/>
  <c r="AK22" i="5"/>
  <c r="Y23" i="5"/>
  <c r="AB23" i="5"/>
  <c r="AC23" i="5"/>
  <c r="AF23" i="5"/>
  <c r="AG23" i="5"/>
  <c r="AJ23" i="5"/>
  <c r="AK23" i="5"/>
  <c r="Y24" i="5"/>
  <c r="AB24" i="5"/>
  <c r="AC24" i="5"/>
  <c r="AF24" i="5"/>
  <c r="AG24" i="5"/>
  <c r="AJ24" i="5"/>
  <c r="AK24" i="5"/>
  <c r="Y25" i="5"/>
  <c r="AB25" i="5"/>
  <c r="AC25" i="5"/>
  <c r="AF25" i="5"/>
  <c r="AG25" i="5"/>
  <c r="AJ25" i="5"/>
  <c r="AK25" i="5"/>
  <c r="Y26" i="5"/>
  <c r="AB26" i="5"/>
  <c r="AC26" i="5"/>
  <c r="AF26" i="5"/>
  <c r="AG26" i="5"/>
  <c r="AJ26" i="5"/>
  <c r="AK26" i="5"/>
  <c r="Y27" i="5"/>
  <c r="AB27" i="5"/>
  <c r="AC27" i="5"/>
  <c r="AF27" i="5"/>
  <c r="AG27" i="5"/>
  <c r="AJ27" i="5"/>
  <c r="AK27" i="5"/>
  <c r="Y28" i="5"/>
  <c r="AB28" i="5"/>
  <c r="AC28" i="5"/>
  <c r="AF28" i="5"/>
  <c r="AG28" i="5"/>
  <c r="AJ28" i="5"/>
  <c r="AK28" i="5"/>
  <c r="Y29" i="5"/>
  <c r="AB29" i="5"/>
  <c r="AC29" i="5"/>
  <c r="AF29" i="5"/>
  <c r="AG29" i="5"/>
  <c r="AJ29" i="5"/>
  <c r="AK29" i="5"/>
  <c r="Y30" i="5"/>
  <c r="AB30" i="5"/>
  <c r="AC30" i="5"/>
  <c r="AF30" i="5"/>
  <c r="AG30" i="5"/>
  <c r="AJ30" i="5"/>
  <c r="AK30" i="5"/>
  <c r="Y31" i="5"/>
  <c r="AB31" i="5"/>
  <c r="AC31" i="5"/>
  <c r="AF31" i="5"/>
  <c r="AG31" i="5"/>
  <c r="AJ31" i="5"/>
  <c r="AK31" i="5"/>
  <c r="X31" i="5"/>
  <c r="X30" i="5"/>
  <c r="X29" i="5"/>
  <c r="X28" i="5"/>
  <c r="X27" i="5"/>
  <c r="X26" i="5"/>
  <c r="X25" i="5"/>
  <c r="X24" i="5"/>
  <c r="X23" i="5"/>
  <c r="X22" i="5"/>
  <c r="X20" i="5"/>
  <c r="X21" i="5"/>
  <c r="Y35" i="5"/>
  <c r="Z35" i="5"/>
  <c r="AA35" i="5"/>
  <c r="AB35" i="5"/>
  <c r="AC35" i="5"/>
  <c r="AF35" i="5"/>
  <c r="AG35" i="5"/>
  <c r="AH35" i="5"/>
  <c r="AI35" i="5"/>
  <c r="AJ35" i="5"/>
  <c r="AK35" i="5"/>
  <c r="Y36" i="5"/>
  <c r="Z36" i="5"/>
  <c r="AA36" i="5"/>
  <c r="AB36" i="5"/>
  <c r="AC36" i="5"/>
  <c r="AF36" i="5"/>
  <c r="AG36" i="5"/>
  <c r="AH36" i="5"/>
  <c r="AI36" i="5"/>
  <c r="AJ36" i="5"/>
  <c r="AK36" i="5"/>
  <c r="Y37" i="5"/>
  <c r="Z37" i="5"/>
  <c r="AA37" i="5"/>
  <c r="AB37" i="5"/>
  <c r="AC37" i="5"/>
  <c r="AF37" i="5"/>
  <c r="AG37" i="5"/>
  <c r="AH37" i="5"/>
  <c r="AI37" i="5"/>
  <c r="AJ37" i="5"/>
  <c r="AK37" i="5"/>
  <c r="Y38" i="5"/>
  <c r="Z38" i="5"/>
  <c r="AA38" i="5"/>
  <c r="AB38" i="5"/>
  <c r="AC38" i="5"/>
  <c r="AF38" i="5"/>
  <c r="AG38" i="5"/>
  <c r="AH38" i="5"/>
  <c r="AI38" i="5"/>
  <c r="AJ38" i="5"/>
  <c r="AK38" i="5"/>
  <c r="Y39" i="5"/>
  <c r="Z39" i="5"/>
  <c r="AA39" i="5"/>
  <c r="AB39" i="5"/>
  <c r="AC39" i="5"/>
  <c r="AF39" i="5"/>
  <c r="AG39" i="5"/>
  <c r="AH39" i="5"/>
  <c r="AI39" i="5"/>
  <c r="AJ39" i="5"/>
  <c r="AK39" i="5"/>
  <c r="Y40" i="5"/>
  <c r="Z40" i="5"/>
  <c r="AA40" i="5"/>
  <c r="AB40" i="5"/>
  <c r="AC40" i="5"/>
  <c r="AF40" i="5"/>
  <c r="AL40" i="5" s="1"/>
  <c r="AG40" i="5"/>
  <c r="AH40" i="5"/>
  <c r="AI40" i="5"/>
  <c r="AJ40" i="5"/>
  <c r="AK40" i="5"/>
  <c r="Y41" i="5"/>
  <c r="Z41" i="5"/>
  <c r="AA41" i="5"/>
  <c r="AB41" i="5"/>
  <c r="AC41" i="5"/>
  <c r="AF41" i="5"/>
  <c r="AG41" i="5"/>
  <c r="AH41" i="5"/>
  <c r="AI41" i="5"/>
  <c r="AJ41" i="5"/>
  <c r="AK41" i="5"/>
  <c r="Y42" i="5"/>
  <c r="Z42" i="5"/>
  <c r="AA42" i="5"/>
  <c r="AB42" i="5"/>
  <c r="AC42" i="5"/>
  <c r="AF42" i="5"/>
  <c r="AG42" i="5"/>
  <c r="AH42" i="5"/>
  <c r="AI42" i="5"/>
  <c r="AJ42" i="5"/>
  <c r="AK42" i="5"/>
  <c r="Y43" i="5"/>
  <c r="Z43" i="5"/>
  <c r="AA43" i="5"/>
  <c r="AB43" i="5"/>
  <c r="AC43" i="5"/>
  <c r="AF43" i="5"/>
  <c r="AG43" i="5"/>
  <c r="AH43" i="5"/>
  <c r="AI43" i="5"/>
  <c r="AJ43" i="5"/>
  <c r="AK43" i="5"/>
  <c r="Y44" i="5"/>
  <c r="Z44" i="5"/>
  <c r="AA44" i="5"/>
  <c r="AB44" i="5"/>
  <c r="AC44" i="5"/>
  <c r="AF44" i="5"/>
  <c r="AG44" i="5"/>
  <c r="AH44" i="5"/>
  <c r="AI44" i="5"/>
  <c r="AJ44" i="5"/>
  <c r="AK44" i="5"/>
  <c r="Y45" i="5"/>
  <c r="Z45" i="5"/>
  <c r="AA45" i="5"/>
  <c r="AB45" i="5"/>
  <c r="AC45" i="5"/>
  <c r="AF45" i="5"/>
  <c r="AL45" i="5" s="1"/>
  <c r="AG45" i="5"/>
  <c r="AH45" i="5"/>
  <c r="AI45" i="5"/>
  <c r="AJ45" i="5"/>
  <c r="AK45" i="5"/>
  <c r="Y46" i="5"/>
  <c r="Z46" i="5"/>
  <c r="AA46" i="5"/>
  <c r="AB46" i="5"/>
  <c r="AC46" i="5"/>
  <c r="AF46" i="5"/>
  <c r="AG46" i="5"/>
  <c r="AH46" i="5"/>
  <c r="AI46" i="5"/>
  <c r="AJ46" i="5"/>
  <c r="AK46" i="5"/>
  <c r="X46" i="5"/>
  <c r="X45" i="5"/>
  <c r="X44" i="5"/>
  <c r="X43" i="5"/>
  <c r="X42" i="5"/>
  <c r="X41" i="5"/>
  <c r="X40" i="5"/>
  <c r="X39" i="5"/>
  <c r="X38" i="5"/>
  <c r="X37" i="5"/>
  <c r="X36" i="5"/>
  <c r="X35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D8" i="5"/>
  <c r="AF8" i="5"/>
  <c r="AG8" i="5"/>
  <c r="AJ8" i="5"/>
  <c r="AD9" i="5"/>
  <c r="AF9" i="5"/>
  <c r="AG9" i="5"/>
  <c r="AJ9" i="5"/>
  <c r="AD10" i="5"/>
  <c r="AF10" i="5"/>
  <c r="AG10" i="5"/>
  <c r="AJ10" i="5"/>
  <c r="AD11" i="5"/>
  <c r="AF11" i="5"/>
  <c r="AG11" i="5"/>
  <c r="AJ11" i="5"/>
  <c r="AD12" i="5"/>
  <c r="AF12" i="5"/>
  <c r="AG12" i="5"/>
  <c r="AJ12" i="5"/>
  <c r="AD13" i="5"/>
  <c r="AF13" i="5"/>
  <c r="AG13" i="5"/>
  <c r="AJ13" i="5"/>
  <c r="AD14" i="5"/>
  <c r="AF14" i="5"/>
  <c r="AG14" i="5"/>
  <c r="AJ14" i="5"/>
  <c r="AD15" i="5"/>
  <c r="AF15" i="5"/>
  <c r="AG15" i="5"/>
  <c r="AJ15" i="5"/>
  <c r="AD16" i="5"/>
  <c r="AF16" i="5"/>
  <c r="AG16" i="5"/>
  <c r="AJ16" i="5"/>
  <c r="AD17" i="5"/>
  <c r="AG17" i="5"/>
  <c r="AJ17" i="5"/>
  <c r="AD18" i="5"/>
  <c r="AF18" i="5"/>
  <c r="AG18" i="5"/>
  <c r="AJ18" i="5"/>
  <c r="AD19" i="5"/>
  <c r="AF19" i="5"/>
  <c r="AG19" i="5"/>
  <c r="AJ19" i="5"/>
  <c r="Y8" i="5"/>
  <c r="AB8" i="5"/>
  <c r="AC8" i="5"/>
  <c r="Y9" i="5"/>
  <c r="AB9" i="5"/>
  <c r="AC9" i="5"/>
  <c r="Y10" i="5"/>
  <c r="AB10" i="5"/>
  <c r="AC10" i="5"/>
  <c r="Y11" i="5"/>
  <c r="AB11" i="5"/>
  <c r="AC11" i="5"/>
  <c r="Y12" i="5"/>
  <c r="AB12" i="5"/>
  <c r="AC12" i="5"/>
  <c r="Y13" i="5"/>
  <c r="AB13" i="5"/>
  <c r="AC13" i="5"/>
  <c r="Y14" i="5"/>
  <c r="AB14" i="5"/>
  <c r="AC14" i="5"/>
  <c r="Y15" i="5"/>
  <c r="AB15" i="5"/>
  <c r="AC15" i="5"/>
  <c r="Y16" i="5"/>
  <c r="AB16" i="5"/>
  <c r="AC16" i="5"/>
  <c r="Y17" i="5"/>
  <c r="AB17" i="5"/>
  <c r="AC17" i="5"/>
  <c r="Y18" i="5"/>
  <c r="AB18" i="5"/>
  <c r="AC18" i="5"/>
  <c r="Y19" i="5"/>
  <c r="AB19" i="5"/>
  <c r="AC19" i="5"/>
  <c r="X19" i="5"/>
  <c r="W19" i="5"/>
  <c r="V19" i="5"/>
  <c r="X18" i="5"/>
  <c r="W18" i="5"/>
  <c r="V18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AL11" i="5" s="1"/>
  <c r="W11" i="5"/>
  <c r="V11" i="5"/>
  <c r="W10" i="5"/>
  <c r="V10" i="5"/>
  <c r="X9" i="5"/>
  <c r="W9" i="5"/>
  <c r="V9" i="5"/>
  <c r="X8" i="5"/>
  <c r="W8" i="5"/>
  <c r="V8" i="5"/>
  <c r="AE19" i="4"/>
  <c r="AE18" i="4"/>
  <c r="AE17" i="4"/>
  <c r="AE16" i="4"/>
  <c r="AE15" i="4"/>
  <c r="AE14" i="4"/>
  <c r="AE13" i="4"/>
  <c r="AE12" i="4"/>
  <c r="AE11" i="4"/>
  <c r="AE10" i="4"/>
  <c r="AE9" i="4"/>
  <c r="AE8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L37" i="5" l="1"/>
  <c r="AL42" i="5"/>
  <c r="AL13" i="5"/>
  <c r="AL39" i="5"/>
  <c r="AL41" i="5"/>
  <c r="AL17" i="5"/>
  <c r="AL15" i="5"/>
  <c r="AL9" i="5"/>
  <c r="AL19" i="5"/>
  <c r="AL44" i="5"/>
  <c r="AL36" i="5"/>
  <c r="AL46" i="5"/>
  <c r="AL38" i="5"/>
  <c r="AL18" i="5"/>
  <c r="AL16" i="5"/>
  <c r="AL14" i="5"/>
  <c r="AL12" i="5"/>
  <c r="AL8" i="5"/>
  <c r="AL43" i="5"/>
  <c r="AL35" i="5"/>
  <c r="AL10" i="5"/>
</calcChain>
</file>

<file path=xl/sharedStrings.xml><?xml version="1.0" encoding="utf-8"?>
<sst xmlns="http://schemas.openxmlformats.org/spreadsheetml/2006/main" count="884" uniqueCount="47">
  <si>
    <t>Low_curve</t>
  </si>
  <si>
    <t>Mid_curve</t>
  </si>
  <si>
    <t>High_curve</t>
  </si>
  <si>
    <t>nude</t>
  </si>
  <si>
    <t>wet</t>
  </si>
  <si>
    <t>W/m2</t>
  </si>
  <si>
    <t>Tsk</t>
  </si>
  <si>
    <t>m2.K/W</t>
  </si>
  <si>
    <t>clo</t>
  </si>
  <si>
    <t>Mean Tsk (sel zones)</t>
  </si>
  <si>
    <t>Ambient Temp</t>
  </si>
  <si>
    <t>Ambient RH</t>
  </si>
  <si>
    <t>no-solar</t>
  </si>
  <si>
    <t>Head</t>
  </si>
  <si>
    <t>WET !!</t>
  </si>
  <si>
    <t>solar</t>
  </si>
  <si>
    <t>WET!!</t>
  </si>
  <si>
    <t>DRY</t>
  </si>
  <si>
    <t>dry</t>
  </si>
  <si>
    <t>means</t>
  </si>
  <si>
    <t>wind</t>
  </si>
  <si>
    <t>WETT!</t>
  </si>
  <si>
    <t>SD</t>
  </si>
  <si>
    <t>deleted outlier</t>
  </si>
  <si>
    <t>net solar influx W/m2</t>
  </si>
  <si>
    <t>dry m2.K/W</t>
  </si>
  <si>
    <t>potential dry w/m2</t>
  </si>
  <si>
    <t>solar temp corrected W/m2 4C</t>
  </si>
  <si>
    <t>solar temp corrected W/m2 30ºC</t>
  </si>
  <si>
    <t>DRY temp corrected W/m2 30ºC</t>
  </si>
  <si>
    <t>DRY+WET at 30ºC</t>
  </si>
  <si>
    <t>nude dry</t>
  </si>
  <si>
    <t>low dry</t>
  </si>
  <si>
    <t>mid dry</t>
  </si>
  <si>
    <t>high dry</t>
  </si>
  <si>
    <t>nude wet</t>
  </si>
  <si>
    <t>low wet</t>
  </si>
  <si>
    <t>mid wet</t>
  </si>
  <si>
    <t>high wet</t>
  </si>
  <si>
    <t>sweat evap required to get to zero heat gain (g/m2/h)</t>
  </si>
  <si>
    <t>temp corrected W/m2 4ºC</t>
  </si>
  <si>
    <t>dry head solar temp corrected W/m2 30ºC</t>
  </si>
  <si>
    <t>sweat evap required to get to maximal evaporation (g/m2/h)</t>
  </si>
  <si>
    <t>difference dry and wet head heat loss at 30C</t>
  </si>
  <si>
    <t>dry insulation m2.K/W</t>
  </si>
  <si>
    <t>the above insulation values are not reliable due to radiation influx</t>
  </si>
  <si>
    <t>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</si>
</sst>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2" fillId="0" borderId="0" xfId="0" applyFont="1"/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5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wrapText="1"/>
    </xf>
    <xf numFmtId="2" fontId="2" fillId="0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65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164" fontId="2" fillId="0" borderId="0" xfId="0" applyNumberFormat="1" applyFont="1" applyAlignment="1">
      <alignment horizontal="center"/>
    </xf>
    <xf numFmtId="165" fontId="0" fillId="4" borderId="0" xfId="0" applyNumberFormat="1" applyFill="1" applyAlignment="1">
      <alignment wrapText="1"/>
    </xf>
    <xf numFmtId="165" fontId="0" fillId="4" borderId="0" xfId="0" applyNumberFormat="1" applyFill="1"/>
    <xf numFmtId="164" fontId="0" fillId="0" borderId="0" xfId="0" applyNumberFormat="1" applyFill="1" applyAlignment="1">
      <alignment wrapText="1"/>
    </xf>
    <xf numFmtId="164" fontId="0" fillId="0" borderId="0" xfId="0" applyNumberFormat="1" applyFill="1"/>
    <xf numFmtId="164" fontId="2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wrapText="1"/>
    </xf>
    <xf numFmtId="165" fontId="0" fillId="0" borderId="0" xfId="0" applyNumberFormat="1" applyFill="1"/>
    <xf numFmtId="0" fontId="1" fillId="0" borderId="4" xfId="0" applyFont="1" applyBorder="1"/>
    <xf numFmtId="0" fontId="0" fillId="0" borderId="5" xfId="0" applyFill="1" applyBorder="1"/>
    <xf numFmtId="0" fontId="0" fillId="0" borderId="5" xfId="0" applyBorder="1"/>
    <xf numFmtId="164" fontId="0" fillId="0" borderId="5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1" fontId="0" fillId="0" borderId="6" xfId="0" applyNumberFormat="1" applyBorder="1"/>
    <xf numFmtId="0" fontId="1" fillId="0" borderId="7" xfId="0" applyFont="1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1" fontId="0" fillId="0" borderId="8" xfId="0" applyNumberFormat="1" applyBorder="1"/>
    <xf numFmtId="0" fontId="1" fillId="0" borderId="9" xfId="0" applyFont="1" applyBorder="1"/>
    <xf numFmtId="0" fontId="0" fillId="0" borderId="10" xfId="0" applyFill="1" applyBorder="1"/>
    <xf numFmtId="0" fontId="0" fillId="0" borderId="10" xfId="0" applyBorder="1"/>
    <xf numFmtId="164" fontId="0" fillId="0" borderId="10" xfId="0" applyNumberFormat="1" applyBorder="1"/>
    <xf numFmtId="165" fontId="0" fillId="0" borderId="10" xfId="0" applyNumberFormat="1" applyBorder="1"/>
    <xf numFmtId="2" fontId="0" fillId="0" borderId="10" xfId="0" applyNumberFormat="1" applyBorder="1"/>
    <xf numFmtId="1" fontId="0" fillId="0" borderId="11" xfId="0" applyNumberFormat="1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165" fontId="0" fillId="3" borderId="5" xfId="0" applyNumberFormat="1" applyFill="1" applyBorder="1"/>
    <xf numFmtId="164" fontId="0" fillId="3" borderId="5" xfId="0" applyNumberFormat="1" applyFill="1" applyBorder="1"/>
    <xf numFmtId="165" fontId="0" fillId="3" borderId="0" xfId="0" applyNumberFormat="1" applyFill="1" applyBorder="1"/>
    <xf numFmtId="164" fontId="0" fillId="3" borderId="0" xfId="0" applyNumberFormat="1" applyFill="1" applyBorder="1"/>
    <xf numFmtId="165" fontId="0" fillId="3" borderId="10" xfId="0" applyNumberFormat="1" applyFill="1" applyBorder="1"/>
    <xf numFmtId="164" fontId="0" fillId="3" borderId="10" xfId="0" applyNumberFormat="1" applyFill="1" applyBorder="1"/>
    <xf numFmtId="0" fontId="0" fillId="5" borderId="0" xfId="0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4" fillId="0" borderId="0" xfId="0" applyFont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2" fillId="0" borderId="0" xfId="0" applyNumberFormat="1" applyFont="1"/>
    <xf numFmtId="164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0027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fully wet skin, tsk=t_ambient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recalculati'!$AF$8:$AF$10</c:f>
              <c:numCache>
                <c:formatCode>0.0</c:formatCode>
                <c:ptCount val="3"/>
                <c:pt idx="0">
                  <c:v>152.13495934959352</c:v>
                </c:pt>
                <c:pt idx="1">
                  <c:v>254.46666666666664</c:v>
                </c:pt>
                <c:pt idx="2">
                  <c:v>288.76966205837175</c:v>
                </c:pt>
              </c:numCache>
            </c:numRef>
          </c:xVal>
          <c:yVal>
            <c:numRef>
              <c:f>'2020 dec George recalculati'!$X$8:$X$10</c:f>
              <c:numCache>
                <c:formatCode>0.0</c:formatCode>
                <c:ptCount val="3"/>
                <c:pt idx="0">
                  <c:v>88.812237762237757</c:v>
                </c:pt>
                <c:pt idx="1">
                  <c:v>227.27600000000007</c:v>
                </c:pt>
                <c:pt idx="2">
                  <c:v>274.37122507122507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A-402F-9B50-0C5330FB68CD}"/>
            </c:ext>
          </c:extLst>
        </c:ser>
        <c:ser>
          <c:idx val="1"/>
          <c:order val="1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recalculati'!$AF$11:$AF$13</c:f>
              <c:numCache>
                <c:formatCode>0.0</c:formatCode>
                <c:ptCount val="3"/>
                <c:pt idx="0">
                  <c:v>67.46097560975609</c:v>
                </c:pt>
                <c:pt idx="1">
                  <c:v>102.94449252557041</c:v>
                </c:pt>
                <c:pt idx="2">
                  <c:v>156.47597560975606</c:v>
                </c:pt>
              </c:numCache>
            </c:numRef>
          </c:xVal>
          <c:yVal>
            <c:numRef>
              <c:f>'2020 dec George recalculati'!$X$11:$X$13</c:f>
              <c:numCache>
                <c:formatCode>0.0</c:formatCode>
                <c:ptCount val="3"/>
                <c:pt idx="0">
                  <c:v>28.821883173496079</c:v>
                </c:pt>
                <c:pt idx="1">
                  <c:v>77.118003487358322</c:v>
                </c:pt>
                <c:pt idx="2">
                  <c:v>137.47903225806448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A-402F-9B50-0C5330FB68CD}"/>
            </c:ext>
          </c:extLst>
        </c:ser>
        <c:ser>
          <c:idx val="2"/>
          <c:order val="2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recalculati'!$AF$14:$AF$16</c:f>
              <c:numCache>
                <c:formatCode>0.0</c:formatCode>
                <c:ptCount val="3"/>
                <c:pt idx="0">
                  <c:v>57.489948263118997</c:v>
                </c:pt>
                <c:pt idx="1">
                  <c:v>90.063417366946794</c:v>
                </c:pt>
                <c:pt idx="2">
                  <c:v>139.88816216216213</c:v>
                </c:pt>
              </c:numCache>
            </c:numRef>
          </c:xVal>
          <c:yVal>
            <c:numRef>
              <c:f>'2020 dec George recalculati'!$X$14:$X$16</c:f>
              <c:numCache>
                <c:formatCode>0.0</c:formatCode>
                <c:ptCount val="3"/>
                <c:pt idx="0">
                  <c:v>24.1472972972973</c:v>
                </c:pt>
                <c:pt idx="1">
                  <c:v>66.040322580645167</c:v>
                </c:pt>
                <c:pt idx="2">
                  <c:v>131.43149390243906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6A-402F-9B50-0C5330FB68CD}"/>
            </c:ext>
          </c:extLst>
        </c:ser>
        <c:ser>
          <c:idx val="3"/>
          <c:order val="3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recalculati'!$AF$17:$AF$19</c:f>
              <c:numCache>
                <c:formatCode>0.0</c:formatCode>
                <c:ptCount val="3"/>
                <c:pt idx="0">
                  <c:v>58.304878048780481</c:v>
                </c:pt>
                <c:pt idx="1">
                  <c:v>77.601471861471879</c:v>
                </c:pt>
                <c:pt idx="2">
                  <c:v>121.13323170731704</c:v>
                </c:pt>
              </c:numCache>
            </c:numRef>
          </c:xVal>
          <c:yVal>
            <c:numRef>
              <c:f>'2020 dec George recalculati'!$X$17:$X$19</c:f>
              <c:numCache>
                <c:formatCode>0.0</c:formatCode>
                <c:ptCount val="3"/>
                <c:pt idx="0">
                  <c:v>16.378048780487802</c:v>
                </c:pt>
                <c:pt idx="1">
                  <c:v>54.274193548387089</c:v>
                </c:pt>
                <c:pt idx="2">
                  <c:v>109.7162162162162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6A-402F-9B50-0C5330FB68CD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'2020 dec George recalculati'!$AM$3:$AM$4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'2020 dec George recalculati'!$AM$3:$AM$4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6A-402F-9B50-0C5330FB6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solar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solar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&amp; Wet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Mid dry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recalculati'!$AD$41:$AD$43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recalculati'!$AL$41:$AL$43</c:f>
              <c:numCache>
                <c:formatCode>0.0</c:formatCode>
                <c:ptCount val="3"/>
                <c:pt idx="0">
                  <c:v>40.806851176200915</c:v>
                </c:pt>
                <c:pt idx="1">
                  <c:v>36.175705076603116</c:v>
                </c:pt>
                <c:pt idx="2">
                  <c:v>29.23082255452789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0-47D0-9927-930C606825D7}"/>
            </c:ext>
          </c:extLst>
        </c:ser>
        <c:ser>
          <c:idx val="6"/>
          <c:order val="6"/>
          <c:tx>
            <c:v>med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recalculati'!$AL$14:$AL$16</c:f>
              <c:numCache>
                <c:formatCode>0.0</c:formatCode>
                <c:ptCount val="3"/>
                <c:pt idx="0">
                  <c:v>33.342650965821697</c:v>
                </c:pt>
                <c:pt idx="1">
                  <c:v>24.023094786301627</c:v>
                </c:pt>
                <c:pt idx="2">
                  <c:v>8.4566682597230738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90-47D0-9927-930C60682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nude dry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'2020 dec George recalculati'!$AL$35:$AL$37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173.18220709705062</c:v>
                      </c:pt>
                      <c:pt idx="1">
                        <c:v>169.778648776273</c:v>
                      </c:pt>
                      <c:pt idx="2">
                        <c:v>160.1679040801979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F90-47D0-9927-930C606825D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Low dry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recalculati'!$AD$38:$AD$40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recalculati'!$AL$38:$AL$40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63.037873022833878</c:v>
                      </c:pt>
                      <c:pt idx="1">
                        <c:v>65.374108454928333</c:v>
                      </c:pt>
                      <c:pt idx="2">
                        <c:v>44.162345989708712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90-47D0-9927-930C606825D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high dry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recalculati'!$AD$44:$AD$46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recalculati'!$AL$44:$AL$46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18.952319253618384</c:v>
                      </c:pt>
                      <c:pt idx="1">
                        <c:v>17.502291178766626</c:v>
                      </c:pt>
                      <c:pt idx="2">
                        <c:v>10.583538806699465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90-47D0-9927-930C606825D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nude wet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recalculati'!$AL$8:$AL$10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63.322721587355758</c:v>
                      </c:pt>
                      <c:pt idx="1">
                        <c:v>27.190666666666573</c:v>
                      </c:pt>
                      <c:pt idx="2">
                        <c:v>14.398436987146681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90-47D0-9927-930C606825D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low wet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recalculati'!$AL$11:$AL$13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38.639092436260015</c:v>
                      </c:pt>
                      <c:pt idx="1">
                        <c:v>25.826489038212088</c:v>
                      </c:pt>
                      <c:pt idx="2">
                        <c:v>18.996943351691584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90-47D0-9927-930C606825D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high wet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recalculati'!$AL$17:$AL$19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41.926829268292678</c:v>
                      </c:pt>
                      <c:pt idx="1">
                        <c:v>23.32727831308479</c:v>
                      </c:pt>
                      <c:pt idx="2">
                        <c:v>11.417015491100841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90-47D0-9927-930C606825D7}"/>
                  </c:ext>
                </c:extLst>
              </c15:ser>
            </c15:filteredScatterSeries>
          </c:ext>
        </c:extLst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 influx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&amp; Wet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high dry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recalculati'!$AD$44:$AD$46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  <c:extLst xmlns:c15="http://schemas.microsoft.com/office/drawing/2012/chart"/>
            </c:numRef>
          </c:xVal>
          <c:yVal>
            <c:numRef>
              <c:f>'2020 dec George recalculati'!$AL$44:$AL$46</c:f>
              <c:numCache>
                <c:formatCode>0.0</c:formatCode>
                <c:ptCount val="3"/>
                <c:pt idx="0">
                  <c:v>18.952319253618384</c:v>
                </c:pt>
                <c:pt idx="1">
                  <c:v>17.502291178766626</c:v>
                </c:pt>
                <c:pt idx="2">
                  <c:v>10.583538806699465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4EAC-4ED2-B82C-30865F3331CA}"/>
            </c:ext>
          </c:extLst>
        </c:ser>
        <c:ser>
          <c:idx val="7"/>
          <c:order val="7"/>
          <c:tx>
            <c:v>high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  <c:extLst xmlns:c15="http://schemas.microsoft.com/office/drawing/2012/chart"/>
            </c:numRef>
          </c:xVal>
          <c:yVal>
            <c:numRef>
              <c:f>'2020 dec George recalculati'!$AL$17:$AL$19</c:f>
              <c:numCache>
                <c:formatCode>0.0</c:formatCode>
                <c:ptCount val="3"/>
                <c:pt idx="0">
                  <c:v>41.926829268292678</c:v>
                </c:pt>
                <c:pt idx="1">
                  <c:v>23.32727831308479</c:v>
                </c:pt>
                <c:pt idx="2">
                  <c:v>11.417015491100841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4EAC-4ED2-B82C-30865F33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nude dry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'2020 dec George recalculati'!$AL$35:$AL$37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173.18220709705062</c:v>
                      </c:pt>
                      <c:pt idx="1">
                        <c:v>169.778648776273</c:v>
                      </c:pt>
                      <c:pt idx="2">
                        <c:v>160.1679040801979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EAC-4ED2-B82C-30865F3331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Low dry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recalculati'!$AD$38:$AD$40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recalculati'!$AL$38:$AL$40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63.037873022833878</c:v>
                      </c:pt>
                      <c:pt idx="1">
                        <c:v>65.374108454928333</c:v>
                      </c:pt>
                      <c:pt idx="2">
                        <c:v>44.162345989708712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AC-4ED2-B82C-30865F3331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Mid dry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recalculati'!$AD$41:$AD$43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recalculati'!$AL$41:$AL$43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40.806851176200915</c:v>
                      </c:pt>
                      <c:pt idx="1">
                        <c:v>36.175705076603116</c:v>
                      </c:pt>
                      <c:pt idx="2">
                        <c:v>29.23082255452789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EAC-4ED2-B82C-30865F3331C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nude wet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recalculati'!$AL$8:$AL$10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63.322721587355758</c:v>
                      </c:pt>
                      <c:pt idx="1">
                        <c:v>27.190666666666573</c:v>
                      </c:pt>
                      <c:pt idx="2">
                        <c:v>14.398436987146681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AC-4ED2-B82C-30865F3331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low wet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recalculati'!$AL$11:$AL$13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38.639092436260015</c:v>
                      </c:pt>
                      <c:pt idx="1">
                        <c:v>25.826489038212088</c:v>
                      </c:pt>
                      <c:pt idx="2">
                        <c:v>18.996943351691584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AC-4ED2-B82C-30865F3331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med wet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recalculati'!$AL$14:$AL$16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33.342650965821697</c:v>
                      </c:pt>
                      <c:pt idx="1">
                        <c:v>24.023094786301627</c:v>
                      </c:pt>
                      <c:pt idx="2">
                        <c:v>8.4566682597230738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AC-4ED2-B82C-30865F3331CA}"/>
                  </c:ext>
                </c:extLst>
              </c15:ser>
            </c15:filteredScatterSeries>
          </c:ext>
        </c:extLst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 influx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skin ( 4ºC)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recalculati'!$AM$35:$AM$37</c:f>
              <c:numCache>
                <c:formatCode>0.0</c:formatCode>
                <c:ptCount val="3"/>
                <c:pt idx="0">
                  <c:v>249.41446877297915</c:v>
                </c:pt>
                <c:pt idx="1">
                  <c:v>279.08113152117699</c:v>
                </c:pt>
                <c:pt idx="2">
                  <c:v>486.57969528236839</c:v>
                </c:pt>
              </c:numCache>
            </c:numRef>
          </c:xVal>
          <c:yVal>
            <c:numRef>
              <c:f>'2020 dec George recalculati'!$AN$35:$AN$37</c:f>
              <c:numCache>
                <c:formatCode>0.0</c:formatCode>
                <c:ptCount val="3"/>
                <c:pt idx="0">
                  <c:v>76.232261675928527</c:v>
                </c:pt>
                <c:pt idx="1">
                  <c:v>109.30248274490398</c:v>
                </c:pt>
                <c:pt idx="2">
                  <c:v>326.41179120217049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B-48C6-9AE4-079D0C0E57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recalculati'!$AM$38:$AM$40</c:f>
              <c:numCache>
                <c:formatCode>0.0</c:formatCode>
                <c:ptCount val="3"/>
                <c:pt idx="0">
                  <c:v>66.596376216577141</c:v>
                </c:pt>
                <c:pt idx="1">
                  <c:v>105.10286464578728</c:v>
                </c:pt>
                <c:pt idx="2">
                  <c:v>165.49601464354237</c:v>
                </c:pt>
              </c:numCache>
            </c:numRef>
          </c:xVal>
          <c:yVal>
            <c:numRef>
              <c:f>'2020 dec George recalculati'!$AN$38:$AN$40</c:f>
              <c:numCache>
                <c:formatCode>0.0</c:formatCode>
                <c:ptCount val="3"/>
                <c:pt idx="0">
                  <c:v>3.5585031937432632</c:v>
                </c:pt>
                <c:pt idx="1">
                  <c:v>39.728756190858945</c:v>
                </c:pt>
                <c:pt idx="2">
                  <c:v>121.33366865383366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B-48C6-9AE4-079D0C0E57A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recalculati'!$AM$41:$AM$43</c:f>
              <c:numCache>
                <c:formatCode>0.0</c:formatCode>
                <c:ptCount val="3"/>
                <c:pt idx="0">
                  <c:v>62.755870127533761</c:v>
                </c:pt>
                <c:pt idx="1">
                  <c:v>98.536797207301007</c:v>
                </c:pt>
                <c:pt idx="2">
                  <c:v>168.85413620009214</c:v>
                </c:pt>
              </c:numCache>
            </c:numRef>
          </c:xVal>
          <c:yVal>
            <c:numRef>
              <c:f>'2020 dec George recalculati'!$AN$41:$AN$43</c:f>
              <c:numCache>
                <c:formatCode>0.0</c:formatCode>
                <c:ptCount val="3"/>
                <c:pt idx="0">
                  <c:v>21.949018951332846</c:v>
                </c:pt>
                <c:pt idx="1">
                  <c:v>62.361092130697891</c:v>
                </c:pt>
                <c:pt idx="2">
                  <c:v>139.62331364556425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4B-48C6-9AE4-079D0C0E57A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recalculati'!$AM$44:$AM$46</c:f>
              <c:numCache>
                <c:formatCode>0.0</c:formatCode>
                <c:ptCount val="3"/>
                <c:pt idx="0">
                  <c:v>82.09620072678652</c:v>
                </c:pt>
                <c:pt idx="1">
                  <c:v>104.08098499113915</c:v>
                </c:pt>
                <c:pt idx="2">
                  <c:v>184.02237898243635</c:v>
                </c:pt>
              </c:numCache>
            </c:numRef>
          </c:xVal>
          <c:yVal>
            <c:numRef>
              <c:f>'2020 dec George recalculati'!$AN$44:$AN$46</c:f>
              <c:numCache>
                <c:formatCode>0.0</c:formatCode>
                <c:ptCount val="3"/>
                <c:pt idx="0">
                  <c:v>63.143881473168136</c:v>
                </c:pt>
                <c:pt idx="1">
                  <c:v>86.578693812372521</c:v>
                </c:pt>
                <c:pt idx="2">
                  <c:v>173.43884017573689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4B-48C6-9AE4-079D0C0E57AB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'2020 dec George recalculati'!$AM$3:$AM$4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'2020 dec George recalculati'!$AM$3:$AM$4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4B-48C6-9AE4-079D0C0E5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solar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solar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heat loss dry skin at 4ºC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 dec George recalculati'!$AE$35</c:f>
              <c:strCache>
                <c:ptCount val="1"/>
                <c:pt idx="0">
                  <c:v>nude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recalculati'!$AN$35:$AN$37</c:f>
              <c:numCache>
                <c:formatCode>0.0</c:formatCode>
                <c:ptCount val="3"/>
                <c:pt idx="0">
                  <c:v>76.232261675928527</c:v>
                </c:pt>
                <c:pt idx="1">
                  <c:v>109.30248274490398</c:v>
                </c:pt>
                <c:pt idx="2">
                  <c:v>326.41179120217049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9-4CBC-A76A-1532EC835749}"/>
            </c:ext>
          </c:extLst>
        </c:ser>
        <c:ser>
          <c:idx val="1"/>
          <c:order val="1"/>
          <c:tx>
            <c:strRef>
              <c:f>'2020 dec George recalculati'!$AE$38</c:f>
              <c:strCache>
                <c:ptCount val="1"/>
                <c:pt idx="0">
                  <c:v>Low_curve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recalculati'!$AD$38:$AD$40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recalculati'!$AN$38:$AN$40</c:f>
              <c:numCache>
                <c:formatCode>0.0</c:formatCode>
                <c:ptCount val="3"/>
                <c:pt idx="0">
                  <c:v>3.5585031937432632</c:v>
                </c:pt>
                <c:pt idx="1">
                  <c:v>39.728756190858945</c:v>
                </c:pt>
                <c:pt idx="2">
                  <c:v>121.33366865383366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9-4CBC-A76A-1532EC835749}"/>
            </c:ext>
          </c:extLst>
        </c:ser>
        <c:ser>
          <c:idx val="2"/>
          <c:order val="2"/>
          <c:tx>
            <c:strRef>
              <c:f>'2020 dec George recalculati'!$AE$41</c:f>
              <c:strCache>
                <c:ptCount val="1"/>
                <c:pt idx="0">
                  <c:v>Mid_curve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recalculati'!$AD$41:$AD$43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recalculati'!$AN$41:$AN$43</c:f>
              <c:numCache>
                <c:formatCode>0.0</c:formatCode>
                <c:ptCount val="3"/>
                <c:pt idx="0">
                  <c:v>21.949018951332846</c:v>
                </c:pt>
                <c:pt idx="1">
                  <c:v>62.361092130697891</c:v>
                </c:pt>
                <c:pt idx="2">
                  <c:v>139.62331364556425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49-4CBC-A76A-1532EC835749}"/>
            </c:ext>
          </c:extLst>
        </c:ser>
        <c:ser>
          <c:idx val="3"/>
          <c:order val="3"/>
          <c:tx>
            <c:strRef>
              <c:f>'2020 dec George recalculati'!$AE$44</c:f>
              <c:strCache>
                <c:ptCount val="1"/>
                <c:pt idx="0">
                  <c:v>High_curve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recalculati'!$AD$44:$AD$46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recalculati'!$AN$44:$AN$46</c:f>
              <c:numCache>
                <c:formatCode>0.0</c:formatCode>
                <c:ptCount val="3"/>
                <c:pt idx="0">
                  <c:v>63.143881473168136</c:v>
                </c:pt>
                <c:pt idx="1">
                  <c:v>86.578693812372521</c:v>
                </c:pt>
                <c:pt idx="2">
                  <c:v>173.43884017573689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49-4CBC-A76A-1532EC835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total</a:t>
                </a:r>
                <a:r>
                  <a:rPr lang="en-GB" baseline="0"/>
                  <a:t> heat loss at 4ºC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heat loss fully wet skin, tsk=t_ambient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recalculati'!$AD$8:$AD$10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recalculati'!$X$8:$X$10</c:f>
              <c:numCache>
                <c:formatCode>0.0</c:formatCode>
                <c:ptCount val="3"/>
                <c:pt idx="0">
                  <c:v>88.812237762237757</c:v>
                </c:pt>
                <c:pt idx="1">
                  <c:v>227.27600000000007</c:v>
                </c:pt>
                <c:pt idx="2">
                  <c:v>274.37122507122507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6-4AFE-8830-52DAB22C61B4}"/>
            </c:ext>
          </c:extLst>
        </c:ser>
        <c:ser>
          <c:idx val="1"/>
          <c:order val="1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recalculati'!$AD$11:$AD$13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recalculati'!$X$11:$X$13</c:f>
              <c:numCache>
                <c:formatCode>0.0</c:formatCode>
                <c:ptCount val="3"/>
                <c:pt idx="0">
                  <c:v>28.821883173496079</c:v>
                </c:pt>
                <c:pt idx="1">
                  <c:v>77.118003487358322</c:v>
                </c:pt>
                <c:pt idx="2">
                  <c:v>137.47903225806448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6-4AFE-8830-52DAB22C61B4}"/>
            </c:ext>
          </c:extLst>
        </c:ser>
        <c:ser>
          <c:idx val="2"/>
          <c:order val="2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recalculati'!$AD$14:$AD$16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recalculati'!$X$14:$X$16</c:f>
              <c:numCache>
                <c:formatCode>0.0</c:formatCode>
                <c:ptCount val="3"/>
                <c:pt idx="0">
                  <c:v>24.1472972972973</c:v>
                </c:pt>
                <c:pt idx="1">
                  <c:v>66.040322580645167</c:v>
                </c:pt>
                <c:pt idx="2">
                  <c:v>131.43149390243906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76-4AFE-8830-52DAB22C61B4}"/>
            </c:ext>
          </c:extLst>
        </c:ser>
        <c:ser>
          <c:idx val="3"/>
          <c:order val="3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recalculati'!$AD$17:$AD$19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recalculati'!$X$17:$X$19</c:f>
              <c:numCache>
                <c:formatCode>0.0</c:formatCode>
                <c:ptCount val="3"/>
                <c:pt idx="0">
                  <c:v>16.378048780487802</c:v>
                </c:pt>
                <c:pt idx="1">
                  <c:v>54.274193548387089</c:v>
                </c:pt>
                <c:pt idx="2">
                  <c:v>109.7162162162162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76-4AFE-8830-52DAB22C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heat</a:t>
                </a:r>
                <a:r>
                  <a:rPr lang="en-GB" baseline="0"/>
                  <a:t> loss in solar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at 30ºC, solar, tsk=35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 dec George recalculati'!$AE$35</c:f>
              <c:strCache>
                <c:ptCount val="1"/>
                <c:pt idx="0">
                  <c:v>nude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recalculati'!$AP$35:$AP$37</c:f>
              <c:numCache>
                <c:formatCode>0.0</c:formatCode>
                <c:ptCount val="3"/>
                <c:pt idx="0">
                  <c:v>-128.64390910187578</c:v>
                </c:pt>
                <c:pt idx="1">
                  <c:v>-119.94273243320569</c:v>
                </c:pt>
                <c:pt idx="2">
                  <c:v>-73.278672779774979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2-4BD0-A3A7-84908D1D8783}"/>
            </c:ext>
          </c:extLst>
        </c:ser>
        <c:ser>
          <c:idx val="1"/>
          <c:order val="1"/>
          <c:tx>
            <c:strRef>
              <c:f>'2020 dec George recalculati'!$AE$38</c:f>
              <c:strCache>
                <c:ptCount val="1"/>
                <c:pt idx="0">
                  <c:v>Low_curve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recalculati'!$AD$38:$AD$40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recalculati'!$AP$38:$AP$40</c:f>
              <c:numCache>
                <c:formatCode>0.0</c:formatCode>
                <c:ptCount val="3"/>
                <c:pt idx="0">
                  <c:v>-51.145662984159387</c:v>
                </c:pt>
                <c:pt idx="1">
                  <c:v>-46.605739768180605</c:v>
                </c:pt>
                <c:pt idx="2">
                  <c:v>-14.609486231933289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2-4BD0-A3A7-84908D1D8783}"/>
            </c:ext>
          </c:extLst>
        </c:ser>
        <c:ser>
          <c:idx val="2"/>
          <c:order val="2"/>
          <c:tx>
            <c:strRef>
              <c:f>'2020 dec George recalculati'!$AE$41</c:f>
              <c:strCache>
                <c:ptCount val="1"/>
                <c:pt idx="0">
                  <c:v>Mid_curve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recalculati'!$AD$41:$AD$43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recalculati'!$AP$41:$AP$43</c:f>
              <c:numCache>
                <c:formatCode>0.0</c:formatCode>
                <c:ptCount val="3"/>
                <c:pt idx="0">
                  <c:v>-29.600445796284173</c:v>
                </c:pt>
                <c:pt idx="1">
                  <c:v>-18.579848432442223</c:v>
                </c:pt>
                <c:pt idx="2">
                  <c:v>0.92170176691713124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2-4BD0-A3A7-84908D1D8783}"/>
            </c:ext>
          </c:extLst>
        </c:ser>
        <c:ser>
          <c:idx val="3"/>
          <c:order val="3"/>
          <c:tx>
            <c:strRef>
              <c:f>'2020 dec George recalculati'!$AE$44</c:f>
              <c:strCache>
                <c:ptCount val="1"/>
                <c:pt idx="0">
                  <c:v>High_curve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recalculati'!$AD$44:$AD$46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recalculati'!$AP$44:$AP$46</c:f>
              <c:numCache>
                <c:formatCode>0.0</c:formatCode>
                <c:ptCount val="3"/>
                <c:pt idx="0">
                  <c:v>-4.2922834095493609</c:v>
                </c:pt>
                <c:pt idx="1">
                  <c:v>1.0835989982225058</c:v>
                </c:pt>
                <c:pt idx="2">
                  <c:v>22.277600297307025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2-4BD0-A3A7-84908D1D8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total</a:t>
                </a:r>
                <a:r>
                  <a:rPr lang="en-GB" baseline="0"/>
                  <a:t> heat loss at 4ºC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wet at 30ºC, Tsk=35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 dec George recalculati'!$AE$35</c:f>
              <c:strCache>
                <c:ptCount val="1"/>
                <c:pt idx="0">
                  <c:v>nude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recalculati'!$AD$8:$AD$10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recalculati'!$AN$8:$AN$10</c:f>
              <c:numCache>
                <c:formatCode>0.0</c:formatCode>
                <c:ptCount val="3"/>
                <c:pt idx="0">
                  <c:v>133.35053575741262</c:v>
                </c:pt>
                <c:pt idx="1">
                  <c:v>277.11191634306738</c:v>
                </c:pt>
                <c:pt idx="2">
                  <c:v>361.26045637164799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E-425E-9D8A-64933C05D8DF}"/>
            </c:ext>
          </c:extLst>
        </c:ser>
        <c:ser>
          <c:idx val="1"/>
          <c:order val="1"/>
          <c:tx>
            <c:strRef>
              <c:f>'2020 dec George recalculati'!$AE$38</c:f>
              <c:strCache>
                <c:ptCount val="1"/>
                <c:pt idx="0">
                  <c:v>Low_curve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recalculati'!$AD$11:$AD$13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recalculati'!$AN$11:$AN$13</c:f>
              <c:numCache>
                <c:formatCode>0.0</c:formatCode>
                <c:ptCount val="3"/>
                <c:pt idx="0">
                  <c:v>40.714093212170567</c:v>
                </c:pt>
                <c:pt idx="1">
                  <c:v>95.886372174106043</c:v>
                </c:pt>
                <c:pt idx="2">
                  <c:v>167.0318920158399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E-425E-9D8A-64933C05D8DF}"/>
            </c:ext>
          </c:extLst>
        </c:ser>
        <c:ser>
          <c:idx val="2"/>
          <c:order val="2"/>
          <c:tx>
            <c:strRef>
              <c:f>'2020 dec George recalculati'!$AE$41</c:f>
              <c:strCache>
                <c:ptCount val="1"/>
                <c:pt idx="0">
                  <c:v>Mid_curve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recalculati'!$AD$14:$AD$16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recalculati'!$AN$14:$AN$16</c:f>
              <c:numCache>
                <c:formatCode>0.0</c:formatCode>
                <c:ptCount val="3"/>
                <c:pt idx="0">
                  <c:v>35.353702677214045</c:v>
                </c:pt>
                <c:pt idx="1">
                  <c:v>83.636179224806057</c:v>
                </c:pt>
                <c:pt idx="2">
                  <c:v>161.58401822388407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E-425E-9D8A-64933C05D8DF}"/>
            </c:ext>
          </c:extLst>
        </c:ser>
        <c:ser>
          <c:idx val="3"/>
          <c:order val="3"/>
          <c:tx>
            <c:strRef>
              <c:f>'2020 dec George recalculati'!$AE$44</c:f>
              <c:strCache>
                <c:ptCount val="1"/>
                <c:pt idx="0">
                  <c:v>High_curve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recalculati'!$AD$17:$AD$19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recalculati'!$AN$17:$AN$19</c:f>
              <c:numCache>
                <c:formatCode>0.0</c:formatCode>
                <c:ptCount val="3"/>
                <c:pt idx="0">
                  <c:v>31.038084624556824</c:v>
                </c:pt>
                <c:pt idx="1">
                  <c:v>72.860083725376228</c:v>
                </c:pt>
                <c:pt idx="2">
                  <c:v>142.57735532022269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8E-425E-9D8A-64933C05D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heat</a:t>
                </a:r>
                <a:r>
                  <a:rPr lang="en-GB" baseline="0"/>
                  <a:t> loss in solar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or fully wet head condition at 30ºC, tsk=35, with solar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 dec George recalculati'!$Z$61</c:f>
              <c:strCache>
                <c:ptCount val="1"/>
                <c:pt idx="0">
                  <c:v>nude dry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recalculati'!$AP$35:$AP$37</c:f>
              <c:numCache>
                <c:formatCode>0.0</c:formatCode>
                <c:ptCount val="3"/>
                <c:pt idx="0">
                  <c:v>-128.64390910187578</c:v>
                </c:pt>
                <c:pt idx="1">
                  <c:v>-119.94273243320569</c:v>
                </c:pt>
                <c:pt idx="2">
                  <c:v>-73.278672779774979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A-4EA3-B612-C67BF39FBC0F}"/>
            </c:ext>
          </c:extLst>
        </c:ser>
        <c:ser>
          <c:idx val="4"/>
          <c:order val="1"/>
          <c:tx>
            <c:strRef>
              <c:f>'2020 dec George recalculati'!$Z$65</c:f>
              <c:strCache>
                <c:ptCount val="1"/>
                <c:pt idx="0">
                  <c:v>nude wet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recalculati'!$AN$8:$AN$10</c:f>
              <c:numCache>
                <c:formatCode>0.0</c:formatCode>
                <c:ptCount val="3"/>
                <c:pt idx="0">
                  <c:v>133.35053575741262</c:v>
                </c:pt>
                <c:pt idx="1">
                  <c:v>277.11191634306738</c:v>
                </c:pt>
                <c:pt idx="2">
                  <c:v>361.26045637164799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1A-4EA3-B612-C67BF39FBC0F}"/>
            </c:ext>
          </c:extLst>
        </c:ser>
        <c:ser>
          <c:idx val="1"/>
          <c:order val="2"/>
          <c:tx>
            <c:strRef>
              <c:f>'2020 dec George recalculati'!$Z$62</c:f>
              <c:strCache>
                <c:ptCount val="1"/>
                <c:pt idx="0">
                  <c:v>low dry</c:v>
                </c:pt>
              </c:strCache>
            </c:strRef>
          </c:tx>
          <c:spPr>
            <a:ln w="12700" cap="rnd">
              <a:solidFill>
                <a:srgbClr val="FF66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6600"/>
              </a:solidFill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'2020 dec George recalculati'!$AD$38:$AD$40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recalculati'!$AP$38:$AP$40</c:f>
              <c:numCache>
                <c:formatCode>0.0</c:formatCode>
                <c:ptCount val="3"/>
                <c:pt idx="0">
                  <c:v>-51.145662984159387</c:v>
                </c:pt>
                <c:pt idx="1">
                  <c:v>-46.605739768180605</c:v>
                </c:pt>
                <c:pt idx="2">
                  <c:v>-14.609486231933289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A-4EA3-B612-C67BF39FBC0F}"/>
            </c:ext>
          </c:extLst>
        </c:ser>
        <c:ser>
          <c:idx val="5"/>
          <c:order val="3"/>
          <c:tx>
            <c:strRef>
              <c:f>'2020 dec George recalculati'!$Z$66</c:f>
              <c:strCache>
                <c:ptCount val="1"/>
                <c:pt idx="0">
                  <c:v>low wet</c:v>
                </c:pt>
              </c:strCache>
            </c:strRef>
          </c:tx>
          <c:spPr>
            <a:ln w="1270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recalculati'!$AN$11:$AN$13</c:f>
              <c:numCache>
                <c:formatCode>0.0</c:formatCode>
                <c:ptCount val="3"/>
                <c:pt idx="0">
                  <c:v>40.714093212170567</c:v>
                </c:pt>
                <c:pt idx="1">
                  <c:v>95.886372174106043</c:v>
                </c:pt>
                <c:pt idx="2">
                  <c:v>167.0318920158399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1A-4EA3-B612-C67BF39FBC0F}"/>
            </c:ext>
          </c:extLst>
        </c:ser>
        <c:ser>
          <c:idx val="2"/>
          <c:order val="4"/>
          <c:tx>
            <c:strRef>
              <c:f>'2020 dec George recalculati'!$Z$63</c:f>
              <c:strCache>
                <c:ptCount val="1"/>
                <c:pt idx="0">
                  <c:v>mid dry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'2020 dec George recalculati'!$AD$41:$AD$43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recalculati'!$AP$41:$AP$43</c:f>
              <c:numCache>
                <c:formatCode>0.0</c:formatCode>
                <c:ptCount val="3"/>
                <c:pt idx="0">
                  <c:v>-29.600445796284173</c:v>
                </c:pt>
                <c:pt idx="1">
                  <c:v>-18.579848432442223</c:v>
                </c:pt>
                <c:pt idx="2">
                  <c:v>0.92170176691713124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A-4EA3-B612-C67BF39FBC0F}"/>
            </c:ext>
          </c:extLst>
        </c:ser>
        <c:ser>
          <c:idx val="6"/>
          <c:order val="5"/>
          <c:tx>
            <c:strRef>
              <c:f>'2020 dec George recalculati'!$Z$67</c:f>
              <c:strCache>
                <c:ptCount val="1"/>
                <c:pt idx="0">
                  <c:v>mid wet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recalculati'!$AN$14:$AN$16</c:f>
              <c:numCache>
                <c:formatCode>0.0</c:formatCode>
                <c:ptCount val="3"/>
                <c:pt idx="0">
                  <c:v>35.353702677214045</c:v>
                </c:pt>
                <c:pt idx="1">
                  <c:v>83.636179224806057</c:v>
                </c:pt>
                <c:pt idx="2">
                  <c:v>161.58401822388407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1A-4EA3-B612-C67BF39FBC0F}"/>
            </c:ext>
          </c:extLst>
        </c:ser>
        <c:ser>
          <c:idx val="3"/>
          <c:order val="6"/>
          <c:tx>
            <c:strRef>
              <c:f>'2020 dec George recalculati'!$Z$64</c:f>
              <c:strCache>
                <c:ptCount val="1"/>
                <c:pt idx="0">
                  <c:v>high dry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recalculati'!$AD$44:$AD$46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recalculati'!$AP$44:$AP$46</c:f>
              <c:numCache>
                <c:formatCode>0.0</c:formatCode>
                <c:ptCount val="3"/>
                <c:pt idx="0">
                  <c:v>-4.2922834095493609</c:v>
                </c:pt>
                <c:pt idx="1">
                  <c:v>1.0835989982225058</c:v>
                </c:pt>
                <c:pt idx="2">
                  <c:v>22.277600297307025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1A-4EA3-B612-C67BF39FBC0F}"/>
            </c:ext>
          </c:extLst>
        </c:ser>
        <c:ser>
          <c:idx val="7"/>
          <c:order val="7"/>
          <c:tx>
            <c:strRef>
              <c:f>'2020 dec George recalculati'!$Z$68</c:f>
              <c:strCache>
                <c:ptCount val="1"/>
                <c:pt idx="0">
                  <c:v>high wet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recalculati'!$AN$17:$AN$19</c:f>
              <c:numCache>
                <c:formatCode>0.0</c:formatCode>
                <c:ptCount val="3"/>
                <c:pt idx="0">
                  <c:v>31.038084624556824</c:v>
                </c:pt>
                <c:pt idx="1">
                  <c:v>72.860083725376228</c:v>
                </c:pt>
                <c:pt idx="2">
                  <c:v>142.57735532022269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1A-4EA3-B612-C67BF39F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At val="-200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total</a:t>
                </a:r>
                <a:r>
                  <a:rPr lang="en-GB" baseline="0"/>
                  <a:t> heat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sweat evaporation rate required for zero heat gain at 30ºC, solar, tsk=35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 dec George recalculati'!$AE$35</c:f>
              <c:strCache>
                <c:ptCount val="1"/>
                <c:pt idx="0">
                  <c:v>nude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recalculati'!$AQ$35:$AQ$37</c:f>
              <c:numCache>
                <c:formatCode>0</c:formatCode>
                <c:ptCount val="3"/>
                <c:pt idx="0">
                  <c:v>190.58356903981596</c:v>
                </c:pt>
                <c:pt idx="1">
                  <c:v>177.69293693808248</c:v>
                </c:pt>
                <c:pt idx="2">
                  <c:v>108.56099671077774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9-4B7F-A4F0-25D445F470E8}"/>
            </c:ext>
          </c:extLst>
        </c:ser>
        <c:ser>
          <c:idx val="1"/>
          <c:order val="1"/>
          <c:tx>
            <c:strRef>
              <c:f>'2020 dec George recalculati'!$AE$38</c:f>
              <c:strCache>
                <c:ptCount val="1"/>
                <c:pt idx="0">
                  <c:v>Low_curve</c:v>
                </c:pt>
              </c:strCache>
            </c:strRef>
          </c:tx>
          <c:spPr>
            <a:ln w="2540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recalculati'!$AD$38:$AD$40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recalculati'!$AQ$38:$AQ$40</c:f>
              <c:numCache>
                <c:formatCode>0</c:formatCode>
                <c:ptCount val="3"/>
                <c:pt idx="0">
                  <c:v>75.771352569125014</c:v>
                </c:pt>
                <c:pt idx="1">
                  <c:v>69.045540397304592</c:v>
                </c:pt>
                <c:pt idx="2">
                  <c:v>21.643683306567837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9-4B7F-A4F0-25D445F470E8}"/>
            </c:ext>
          </c:extLst>
        </c:ser>
        <c:ser>
          <c:idx val="2"/>
          <c:order val="2"/>
          <c:tx>
            <c:strRef>
              <c:f>'2020 dec George recalculati'!$AE$41</c:f>
              <c:strCache>
                <c:ptCount val="1"/>
                <c:pt idx="0">
                  <c:v>Mid_curve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recalculati'!$AD$41:$AD$43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recalculati'!$AQ$41:$AQ$43</c:f>
              <c:numCache>
                <c:formatCode>0</c:formatCode>
                <c:ptCount val="3"/>
                <c:pt idx="0">
                  <c:v>43.852512290791367</c:v>
                </c:pt>
                <c:pt idx="1">
                  <c:v>27.525701381395884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89-4B7F-A4F0-25D445F470E8}"/>
            </c:ext>
          </c:extLst>
        </c:ser>
        <c:ser>
          <c:idx val="3"/>
          <c:order val="3"/>
          <c:tx>
            <c:strRef>
              <c:f>'2020 dec George recalculati'!$AE$44</c:f>
              <c:strCache>
                <c:ptCount val="1"/>
                <c:pt idx="0">
                  <c:v>High_curve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recalculati'!$AD$44:$AD$46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recalculati'!$AQ$44:$AQ$46</c:f>
              <c:numCache>
                <c:formatCode>0</c:formatCode>
                <c:ptCount val="3"/>
                <c:pt idx="0">
                  <c:v>6.3589383845175718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89-4B7F-A4F0-25D445F4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sweat rate g/m</a:t>
                </a:r>
                <a:r>
                  <a:rPr lang="en-GB" baseline="30000"/>
                  <a:t>2</a:t>
                </a:r>
                <a:r>
                  <a:rPr lang="en-GB"/>
                  <a:t>/h</a:t>
                </a:r>
                <a:endParaRPr lang="en-GB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sweat evaporation rate required for max wet heat loss at 30ºC, solar, tsk=35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 dec George recalculati'!$AE$35</c:f>
              <c:strCache>
                <c:ptCount val="1"/>
                <c:pt idx="0">
                  <c:v>nude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recalculati'!$AQ$8:$AQ$10</c:f>
              <c:numCache>
                <c:formatCode>0</c:formatCode>
                <c:ptCount val="3"/>
                <c:pt idx="0">
                  <c:v>388.13991831005688</c:v>
                </c:pt>
                <c:pt idx="1">
                  <c:v>588.22910929818238</c:v>
                </c:pt>
                <c:pt idx="2">
                  <c:v>643.76167281692301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3-4A0C-910C-6605CA1FE692}"/>
            </c:ext>
          </c:extLst>
        </c:ser>
        <c:ser>
          <c:idx val="1"/>
          <c:order val="1"/>
          <c:tx>
            <c:strRef>
              <c:f>'2020 dec George recalculati'!$AE$38</c:f>
              <c:strCache>
                <c:ptCount val="1"/>
                <c:pt idx="0">
                  <c:v>Low_curve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recalculati'!$AD$38:$AD$40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recalculati'!$AQ$11:$AQ$13</c:f>
              <c:numCache>
                <c:formatCode>0</c:formatCode>
                <c:ptCount val="3"/>
                <c:pt idx="0">
                  <c:v>136.08852769826657</c:v>
                </c:pt>
                <c:pt idx="1">
                  <c:v>211.09942509968391</c:v>
                </c:pt>
                <c:pt idx="2">
                  <c:v>269.09833814484915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3-4A0C-910C-6605CA1FE692}"/>
            </c:ext>
          </c:extLst>
        </c:ser>
        <c:ser>
          <c:idx val="2"/>
          <c:order val="2"/>
          <c:tx>
            <c:strRef>
              <c:f>'2020 dec George recalculati'!$AE$41</c:f>
              <c:strCache>
                <c:ptCount val="1"/>
                <c:pt idx="0">
                  <c:v>Mid_curve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recalculati'!$AD$41:$AD$43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recalculati'!$AQ$14:$AQ$16</c:f>
              <c:numCache>
                <c:formatCode>0</c:formatCode>
                <c:ptCount val="3"/>
                <c:pt idx="0">
                  <c:v>96.228368108886244</c:v>
                </c:pt>
                <c:pt idx="1">
                  <c:v>151.43115208481225</c:v>
                </c:pt>
                <c:pt idx="2">
                  <c:v>238.01824660291399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03-4A0C-910C-6605CA1FE692}"/>
            </c:ext>
          </c:extLst>
        </c:ser>
        <c:ser>
          <c:idx val="3"/>
          <c:order val="3"/>
          <c:tx>
            <c:strRef>
              <c:f>'2020 dec George recalculati'!$AE$44</c:f>
              <c:strCache>
                <c:ptCount val="1"/>
                <c:pt idx="0">
                  <c:v>High_curve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recalculati'!$AD$44:$AD$46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recalculati'!$AQ$17:$AQ$19</c:f>
              <c:numCache>
                <c:formatCode>0</c:formatCode>
                <c:ptCount val="3"/>
                <c:pt idx="0">
                  <c:v>52.341285976453605</c:v>
                </c:pt>
                <c:pt idx="1">
                  <c:v>106.33553292911664</c:v>
                </c:pt>
                <c:pt idx="2">
                  <c:v>178.22185929320838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03-4A0C-910C-6605CA1F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sweat rate g/m</a:t>
                </a:r>
                <a:r>
                  <a:rPr lang="en-GB" baseline="30000"/>
                  <a:t>2</a:t>
                </a:r>
                <a:r>
                  <a:rPr lang="en-GB"/>
                  <a:t>/h</a:t>
                </a:r>
                <a:endParaRPr lang="en-GB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(note different temp 0.3)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recalculati'!$AF$35:$AF$37</c:f>
              <c:numCache>
                <c:formatCode>0.0</c:formatCode>
                <c:ptCount val="3"/>
                <c:pt idx="0">
                  <c:v>327.64715447154475</c:v>
                </c:pt>
                <c:pt idx="1">
                  <c:v>248.0796459406848</c:v>
                </c:pt>
                <c:pt idx="2">
                  <c:v>438.91308783676067</c:v>
                </c:pt>
              </c:numCache>
            </c:numRef>
          </c:xVal>
          <c:yVal>
            <c:numRef>
              <c:f>'2020 dec George recalculati'!$X$35:$X$37</c:f>
              <c:numCache>
                <c:formatCode>0.0</c:formatCode>
                <c:ptCount val="3"/>
                <c:pt idx="0">
                  <c:v>154.46494737449413</c:v>
                </c:pt>
                <c:pt idx="1">
                  <c:v>78.300997164411797</c:v>
                </c:pt>
                <c:pt idx="2">
                  <c:v>278.74518375656277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98-4E51-8B51-6174202B44FD}"/>
            </c:ext>
          </c:extLst>
        </c:ser>
        <c:ser>
          <c:idx val="1"/>
          <c:order val="1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recalculati'!$AF$38:$AF$40</c:f>
              <c:numCache>
                <c:formatCode>0.0</c:formatCode>
                <c:ptCount val="3"/>
                <c:pt idx="0">
                  <c:v>87.41820089168634</c:v>
                </c:pt>
                <c:pt idx="1">
                  <c:v>93.591870934166025</c:v>
                </c:pt>
                <c:pt idx="2">
                  <c:v>149.46669398907105</c:v>
                </c:pt>
              </c:numCache>
            </c:numRef>
          </c:xVal>
          <c:yVal>
            <c:numRef>
              <c:f>'2020 dec George recalculati'!$X$38:$X$40</c:f>
              <c:numCache>
                <c:formatCode>0.0</c:formatCode>
                <c:ptCount val="3"/>
                <c:pt idx="0">
                  <c:v>24.380327868852461</c:v>
                </c:pt>
                <c:pt idx="1">
                  <c:v>28.217762479237695</c:v>
                </c:pt>
                <c:pt idx="2">
                  <c:v>105.30434799936234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98-4E51-8B51-6174202B44FD}"/>
            </c:ext>
          </c:extLst>
        </c:ser>
        <c:ser>
          <c:idx val="2"/>
          <c:order val="2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recalculati'!$AF$41:$AF$43</c:f>
              <c:numCache>
                <c:formatCode>0.0</c:formatCode>
                <c:ptCount val="3"/>
                <c:pt idx="0">
                  <c:v>82.772396438250098</c:v>
                </c:pt>
                <c:pt idx="1">
                  <c:v>88.000192915876013</c:v>
                </c:pt>
                <c:pt idx="2">
                  <c:v>152.31776673110562</c:v>
                </c:pt>
              </c:numCache>
            </c:numRef>
          </c:xVal>
          <c:yVal>
            <c:numRef>
              <c:f>'2020 dec George recalculati'!$X$41:$X$43</c:f>
              <c:numCache>
                <c:formatCode>0.0</c:formatCode>
                <c:ptCount val="3"/>
                <c:pt idx="0">
                  <c:v>41.965545262049183</c:v>
                </c:pt>
                <c:pt idx="1">
                  <c:v>51.824487839272898</c:v>
                </c:pt>
                <c:pt idx="2">
                  <c:v>123.08694417657773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98-4E51-8B51-6174202B44FD}"/>
            </c:ext>
          </c:extLst>
        </c:ser>
        <c:ser>
          <c:idx val="3"/>
          <c:order val="3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recalculati'!$AF$44:$AF$46</c:f>
              <c:numCache>
                <c:formatCode>0.0</c:formatCode>
                <c:ptCount val="3"/>
                <c:pt idx="0">
                  <c:v>108.63374472264645</c:v>
                </c:pt>
                <c:pt idx="1">
                  <c:v>92.612661982825941</c:v>
                </c:pt>
                <c:pt idx="2">
                  <c:v>166.07237680091359</c:v>
                </c:pt>
              </c:numCache>
            </c:numRef>
          </c:xVal>
          <c:yVal>
            <c:numRef>
              <c:f>'2020 dec George recalculati'!$X$44:$X$46</c:f>
              <c:numCache>
                <c:formatCode>0.0</c:formatCode>
                <c:ptCount val="3"/>
                <c:pt idx="0">
                  <c:v>89.681425469028071</c:v>
                </c:pt>
                <c:pt idx="1">
                  <c:v>75.110370804059315</c:v>
                </c:pt>
                <c:pt idx="2">
                  <c:v>155.48883799421412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98-4E51-8B51-6174202B44FD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'2020 dec George recalculati'!$AM$3:$AM$4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'2020 dec George recalculati'!$AM$3:$AM$4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98-4E51-8B51-6174202B4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solar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solar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recalculati'!$AF$8:$AF$10</c:f>
              <c:numCache>
                <c:formatCode>0.0</c:formatCode>
                <c:ptCount val="3"/>
                <c:pt idx="0">
                  <c:v>152.13495934959352</c:v>
                </c:pt>
                <c:pt idx="1">
                  <c:v>254.46666666666664</c:v>
                </c:pt>
                <c:pt idx="2">
                  <c:v>288.76966205837175</c:v>
                </c:pt>
              </c:numCache>
            </c:numRef>
          </c:xVal>
          <c:yVal>
            <c:numRef>
              <c:f>'2020 dec George recalculati'!$AL$8:$AL$10</c:f>
              <c:numCache>
                <c:formatCode>0.0</c:formatCode>
                <c:ptCount val="3"/>
                <c:pt idx="0">
                  <c:v>63.322721587355758</c:v>
                </c:pt>
                <c:pt idx="1">
                  <c:v>27.190666666666573</c:v>
                </c:pt>
                <c:pt idx="2">
                  <c:v>14.398436987146681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4-450C-8DDD-86EDA69BF800}"/>
            </c:ext>
          </c:extLst>
        </c:ser>
        <c:ser>
          <c:idx val="1"/>
          <c:order val="1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recalculati'!$AF$11:$AF$13</c:f>
              <c:numCache>
                <c:formatCode>0.0</c:formatCode>
                <c:ptCount val="3"/>
                <c:pt idx="0">
                  <c:v>67.46097560975609</c:v>
                </c:pt>
                <c:pt idx="1">
                  <c:v>102.94449252557041</c:v>
                </c:pt>
                <c:pt idx="2">
                  <c:v>156.47597560975606</c:v>
                </c:pt>
              </c:numCache>
            </c:numRef>
          </c:xVal>
          <c:yVal>
            <c:numRef>
              <c:f>'2020 dec George recalculati'!$AL$11:$AL$13</c:f>
              <c:numCache>
                <c:formatCode>0.0</c:formatCode>
                <c:ptCount val="3"/>
                <c:pt idx="0">
                  <c:v>38.639092436260015</c:v>
                </c:pt>
                <c:pt idx="1">
                  <c:v>25.826489038212088</c:v>
                </c:pt>
                <c:pt idx="2">
                  <c:v>18.996943351691584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4-450C-8DDD-86EDA69BF800}"/>
            </c:ext>
          </c:extLst>
        </c:ser>
        <c:ser>
          <c:idx val="2"/>
          <c:order val="2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recalculati'!$AF$14:$AF$16</c:f>
              <c:numCache>
                <c:formatCode>0.0</c:formatCode>
                <c:ptCount val="3"/>
                <c:pt idx="0">
                  <c:v>57.489948263118997</c:v>
                </c:pt>
                <c:pt idx="1">
                  <c:v>90.063417366946794</c:v>
                </c:pt>
                <c:pt idx="2">
                  <c:v>139.88816216216213</c:v>
                </c:pt>
              </c:numCache>
            </c:numRef>
          </c:xVal>
          <c:yVal>
            <c:numRef>
              <c:f>'2020 dec George recalculati'!$AL$14:$AL$16</c:f>
              <c:numCache>
                <c:formatCode>0.0</c:formatCode>
                <c:ptCount val="3"/>
                <c:pt idx="0">
                  <c:v>33.342650965821697</c:v>
                </c:pt>
                <c:pt idx="1">
                  <c:v>24.023094786301627</c:v>
                </c:pt>
                <c:pt idx="2">
                  <c:v>8.4566682597230738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4-450C-8DDD-86EDA69BF800}"/>
            </c:ext>
          </c:extLst>
        </c:ser>
        <c:ser>
          <c:idx val="3"/>
          <c:order val="3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recalculati'!$AF$17:$AF$19</c:f>
              <c:numCache>
                <c:formatCode>0.0</c:formatCode>
                <c:ptCount val="3"/>
                <c:pt idx="0">
                  <c:v>58.304878048780481</c:v>
                </c:pt>
                <c:pt idx="1">
                  <c:v>77.601471861471879</c:v>
                </c:pt>
                <c:pt idx="2">
                  <c:v>121.13323170731704</c:v>
                </c:pt>
              </c:numCache>
            </c:numRef>
          </c:xVal>
          <c:yVal>
            <c:numRef>
              <c:f>'2020 dec George recalculati'!$AL$17:$AL$19</c:f>
              <c:numCache>
                <c:formatCode>0.0</c:formatCode>
                <c:ptCount val="3"/>
                <c:pt idx="0">
                  <c:v>41.926829268292678</c:v>
                </c:pt>
                <c:pt idx="1">
                  <c:v>23.32727831308479</c:v>
                </c:pt>
                <c:pt idx="2">
                  <c:v>11.417015491100841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24-450C-8DDD-86EDA69B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solar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</a:t>
                </a:r>
                <a:r>
                  <a:rPr lang="en-GB" baseline="0"/>
                  <a:t> </a:t>
                </a:r>
                <a:r>
                  <a:rPr lang="en-GB"/>
                  <a:t>influx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(note different temp 0.3)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 dec George recalculati'!$AE$35</c:f>
              <c:strCache>
                <c:ptCount val="1"/>
                <c:pt idx="0">
                  <c:v>nude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recalculati'!$AF$35:$AF$37</c:f>
              <c:numCache>
                <c:formatCode>0.0</c:formatCode>
                <c:ptCount val="3"/>
                <c:pt idx="0">
                  <c:v>327.64715447154475</c:v>
                </c:pt>
                <c:pt idx="1">
                  <c:v>248.0796459406848</c:v>
                </c:pt>
                <c:pt idx="2">
                  <c:v>438.91308783676067</c:v>
                </c:pt>
              </c:numCache>
            </c:numRef>
          </c:xVal>
          <c:yVal>
            <c:numRef>
              <c:f>'2020 dec George recalculati'!$AL$35:$AL$37</c:f>
              <c:numCache>
                <c:formatCode>0.0</c:formatCode>
                <c:ptCount val="3"/>
                <c:pt idx="0">
                  <c:v>173.18220709705062</c:v>
                </c:pt>
                <c:pt idx="1">
                  <c:v>169.778648776273</c:v>
                </c:pt>
                <c:pt idx="2">
                  <c:v>160.1679040801979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4-4C3D-893F-C34E28D75941}"/>
            </c:ext>
          </c:extLst>
        </c:ser>
        <c:ser>
          <c:idx val="1"/>
          <c:order val="1"/>
          <c:tx>
            <c:strRef>
              <c:f>'2020 dec George recalculati'!$AE$38</c:f>
              <c:strCache>
                <c:ptCount val="1"/>
                <c:pt idx="0">
                  <c:v>Low_curve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recalculati'!$AF$38:$AF$40</c:f>
              <c:numCache>
                <c:formatCode>0.0</c:formatCode>
                <c:ptCount val="3"/>
                <c:pt idx="0">
                  <c:v>87.41820089168634</c:v>
                </c:pt>
                <c:pt idx="1">
                  <c:v>93.591870934166025</c:v>
                </c:pt>
                <c:pt idx="2">
                  <c:v>149.46669398907105</c:v>
                </c:pt>
              </c:numCache>
            </c:numRef>
          </c:xVal>
          <c:yVal>
            <c:numRef>
              <c:f>'2020 dec George recalculati'!$AL$38:$AL$40</c:f>
              <c:numCache>
                <c:formatCode>0.0</c:formatCode>
                <c:ptCount val="3"/>
                <c:pt idx="0">
                  <c:v>63.037873022833878</c:v>
                </c:pt>
                <c:pt idx="1">
                  <c:v>65.374108454928333</c:v>
                </c:pt>
                <c:pt idx="2">
                  <c:v>44.162345989708712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4-4C3D-893F-C34E28D75941}"/>
            </c:ext>
          </c:extLst>
        </c:ser>
        <c:ser>
          <c:idx val="2"/>
          <c:order val="2"/>
          <c:tx>
            <c:strRef>
              <c:f>'2020 dec George recalculati'!$AE$41</c:f>
              <c:strCache>
                <c:ptCount val="1"/>
                <c:pt idx="0">
                  <c:v>Mid_curve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recalculati'!$AF$41:$AF$43</c:f>
              <c:numCache>
                <c:formatCode>0.0</c:formatCode>
                <c:ptCount val="3"/>
                <c:pt idx="0">
                  <c:v>82.772396438250098</c:v>
                </c:pt>
                <c:pt idx="1">
                  <c:v>88.000192915876013</c:v>
                </c:pt>
                <c:pt idx="2">
                  <c:v>152.31776673110562</c:v>
                </c:pt>
              </c:numCache>
            </c:numRef>
          </c:xVal>
          <c:yVal>
            <c:numRef>
              <c:f>'2020 dec George recalculati'!$AL$41:$AL$43</c:f>
              <c:numCache>
                <c:formatCode>0.0</c:formatCode>
                <c:ptCount val="3"/>
                <c:pt idx="0">
                  <c:v>40.806851176200915</c:v>
                </c:pt>
                <c:pt idx="1">
                  <c:v>36.175705076603116</c:v>
                </c:pt>
                <c:pt idx="2">
                  <c:v>29.23082255452789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F4-4C3D-893F-C34E28D75941}"/>
            </c:ext>
          </c:extLst>
        </c:ser>
        <c:ser>
          <c:idx val="3"/>
          <c:order val="3"/>
          <c:tx>
            <c:strRef>
              <c:f>'2020 dec George recalculati'!$AE$44</c:f>
              <c:strCache>
                <c:ptCount val="1"/>
                <c:pt idx="0">
                  <c:v>High_curve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recalculati'!$AF$44:$AF$46</c:f>
              <c:numCache>
                <c:formatCode>0.0</c:formatCode>
                <c:ptCount val="3"/>
                <c:pt idx="0">
                  <c:v>108.63374472264645</c:v>
                </c:pt>
                <c:pt idx="1">
                  <c:v>92.612661982825941</c:v>
                </c:pt>
                <c:pt idx="2">
                  <c:v>166.07237680091359</c:v>
                </c:pt>
              </c:numCache>
            </c:numRef>
          </c:xVal>
          <c:yVal>
            <c:numRef>
              <c:f>'2020 dec George recalculati'!$AL$44:$AL$46</c:f>
              <c:numCache>
                <c:formatCode>0.0</c:formatCode>
                <c:ptCount val="3"/>
                <c:pt idx="0">
                  <c:v>18.952319253618384</c:v>
                </c:pt>
                <c:pt idx="1">
                  <c:v>17.502291178766626</c:v>
                </c:pt>
                <c:pt idx="2">
                  <c:v>10.583538806699465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F4-4C3D-893F-C34E28D75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solar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 influx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solar influx dry (4ºC)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 dec George recalculati'!$AE$35</c:f>
              <c:strCache>
                <c:ptCount val="1"/>
                <c:pt idx="0">
                  <c:v>nude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recalculati'!$AL$35:$AL$37</c:f>
              <c:numCache>
                <c:formatCode>0.0</c:formatCode>
                <c:ptCount val="3"/>
                <c:pt idx="0">
                  <c:v>173.18220709705062</c:v>
                </c:pt>
                <c:pt idx="1">
                  <c:v>169.778648776273</c:v>
                </c:pt>
                <c:pt idx="2">
                  <c:v>160.1679040801979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3-4F19-A53E-4A0EA1D0BE8A}"/>
            </c:ext>
          </c:extLst>
        </c:ser>
        <c:ser>
          <c:idx val="1"/>
          <c:order val="1"/>
          <c:tx>
            <c:strRef>
              <c:f>'2020 dec George recalculati'!$AE$38</c:f>
              <c:strCache>
                <c:ptCount val="1"/>
                <c:pt idx="0">
                  <c:v>Low_curve</c:v>
                </c:pt>
              </c:strCache>
            </c:strRef>
          </c:tx>
          <c:spPr>
            <a:ln w="2540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recalculati'!$AD$38:$AD$40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recalculati'!$AL$38:$AL$40</c:f>
              <c:numCache>
                <c:formatCode>0.0</c:formatCode>
                <c:ptCount val="3"/>
                <c:pt idx="0">
                  <c:v>63.037873022833878</c:v>
                </c:pt>
                <c:pt idx="1">
                  <c:v>65.374108454928333</c:v>
                </c:pt>
                <c:pt idx="2">
                  <c:v>44.162345989708712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3-4F19-A53E-4A0EA1D0BE8A}"/>
            </c:ext>
          </c:extLst>
        </c:ser>
        <c:ser>
          <c:idx val="2"/>
          <c:order val="2"/>
          <c:tx>
            <c:strRef>
              <c:f>'2020 dec George recalculati'!$AE$41</c:f>
              <c:strCache>
                <c:ptCount val="1"/>
                <c:pt idx="0">
                  <c:v>Mid_curve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recalculati'!$AD$41:$AD$43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recalculati'!$AL$41:$AL$43</c:f>
              <c:numCache>
                <c:formatCode>0.0</c:formatCode>
                <c:ptCount val="3"/>
                <c:pt idx="0">
                  <c:v>40.806851176200915</c:v>
                </c:pt>
                <c:pt idx="1">
                  <c:v>36.175705076603116</c:v>
                </c:pt>
                <c:pt idx="2">
                  <c:v>29.23082255452789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B3-4F19-A53E-4A0EA1D0BE8A}"/>
            </c:ext>
          </c:extLst>
        </c:ser>
        <c:ser>
          <c:idx val="3"/>
          <c:order val="3"/>
          <c:tx>
            <c:strRef>
              <c:f>'2020 dec George recalculati'!$AE$44</c:f>
              <c:strCache>
                <c:ptCount val="1"/>
                <c:pt idx="0">
                  <c:v>High_curve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recalculati'!$AD$44:$AD$46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recalculati'!$AL$44:$AL$46</c:f>
              <c:numCache>
                <c:formatCode>0.0</c:formatCode>
                <c:ptCount val="3"/>
                <c:pt idx="0">
                  <c:v>18.952319253618384</c:v>
                </c:pt>
                <c:pt idx="1">
                  <c:v>17.502291178766626</c:v>
                </c:pt>
                <c:pt idx="2">
                  <c:v>10.583538806699465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B3-4F19-A53E-4A0EA1D0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 influx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(all for 4ºC)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 dec George recalculati'!$AE$35</c:f>
              <c:strCache>
                <c:ptCount val="1"/>
                <c:pt idx="0">
                  <c:v>nude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recalculati'!$AM$35:$AM$37</c:f>
              <c:numCache>
                <c:formatCode>0.0</c:formatCode>
                <c:ptCount val="3"/>
                <c:pt idx="0">
                  <c:v>249.41446877297915</c:v>
                </c:pt>
                <c:pt idx="1">
                  <c:v>279.08113152117699</c:v>
                </c:pt>
                <c:pt idx="2">
                  <c:v>486.57969528236839</c:v>
                </c:pt>
              </c:numCache>
            </c:numRef>
          </c:xVal>
          <c:yVal>
            <c:numRef>
              <c:f>'2020 dec George recalculati'!$AL$35:$AL$37</c:f>
              <c:numCache>
                <c:formatCode>0.0</c:formatCode>
                <c:ptCount val="3"/>
                <c:pt idx="0">
                  <c:v>173.18220709705062</c:v>
                </c:pt>
                <c:pt idx="1">
                  <c:v>169.778648776273</c:v>
                </c:pt>
                <c:pt idx="2">
                  <c:v>160.1679040801979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3-4F2A-990C-E762F36C8178}"/>
            </c:ext>
          </c:extLst>
        </c:ser>
        <c:ser>
          <c:idx val="1"/>
          <c:order val="1"/>
          <c:tx>
            <c:strRef>
              <c:f>'2020 dec George recalculati'!$AE$38</c:f>
              <c:strCache>
                <c:ptCount val="1"/>
                <c:pt idx="0">
                  <c:v>Low_curve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recalculati'!$AM$38:$AM$40</c:f>
              <c:numCache>
                <c:formatCode>0.0</c:formatCode>
                <c:ptCount val="3"/>
                <c:pt idx="0">
                  <c:v>66.596376216577141</c:v>
                </c:pt>
                <c:pt idx="1">
                  <c:v>105.10286464578728</c:v>
                </c:pt>
                <c:pt idx="2">
                  <c:v>165.49601464354237</c:v>
                </c:pt>
              </c:numCache>
            </c:numRef>
          </c:xVal>
          <c:yVal>
            <c:numRef>
              <c:f>'2020 dec George recalculati'!$AL$38:$AL$40</c:f>
              <c:numCache>
                <c:formatCode>0.0</c:formatCode>
                <c:ptCount val="3"/>
                <c:pt idx="0">
                  <c:v>63.037873022833878</c:v>
                </c:pt>
                <c:pt idx="1">
                  <c:v>65.374108454928333</c:v>
                </c:pt>
                <c:pt idx="2">
                  <c:v>44.162345989708712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3-4F2A-990C-E762F36C8178}"/>
            </c:ext>
          </c:extLst>
        </c:ser>
        <c:ser>
          <c:idx val="2"/>
          <c:order val="2"/>
          <c:tx>
            <c:strRef>
              <c:f>'2020 dec George recalculati'!$AE$41</c:f>
              <c:strCache>
                <c:ptCount val="1"/>
                <c:pt idx="0">
                  <c:v>Mid_curve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recalculati'!$AM$41:$AM$43</c:f>
              <c:numCache>
                <c:formatCode>0.0</c:formatCode>
                <c:ptCount val="3"/>
                <c:pt idx="0">
                  <c:v>62.755870127533761</c:v>
                </c:pt>
                <c:pt idx="1">
                  <c:v>98.536797207301007</c:v>
                </c:pt>
                <c:pt idx="2">
                  <c:v>168.85413620009214</c:v>
                </c:pt>
              </c:numCache>
            </c:numRef>
          </c:xVal>
          <c:yVal>
            <c:numRef>
              <c:f>'2020 dec George recalculati'!$AL$41:$AL$43</c:f>
              <c:numCache>
                <c:formatCode>0.0</c:formatCode>
                <c:ptCount val="3"/>
                <c:pt idx="0">
                  <c:v>40.806851176200915</c:v>
                </c:pt>
                <c:pt idx="1">
                  <c:v>36.175705076603116</c:v>
                </c:pt>
                <c:pt idx="2">
                  <c:v>29.23082255452789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B3-4F2A-990C-E762F36C8178}"/>
            </c:ext>
          </c:extLst>
        </c:ser>
        <c:ser>
          <c:idx val="3"/>
          <c:order val="3"/>
          <c:tx>
            <c:strRef>
              <c:f>'2020 dec George recalculati'!$AE$44</c:f>
              <c:strCache>
                <c:ptCount val="1"/>
                <c:pt idx="0">
                  <c:v>High_curve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recalculati'!$AM$44:$AM$46</c:f>
              <c:numCache>
                <c:formatCode>0.0</c:formatCode>
                <c:ptCount val="3"/>
                <c:pt idx="0">
                  <c:v>82.09620072678652</c:v>
                </c:pt>
                <c:pt idx="1">
                  <c:v>104.08098499113915</c:v>
                </c:pt>
                <c:pt idx="2">
                  <c:v>184.02237898243635</c:v>
                </c:pt>
              </c:numCache>
            </c:numRef>
          </c:xVal>
          <c:yVal>
            <c:numRef>
              <c:f>'2020 dec George recalculati'!$AL$44:$AL$46</c:f>
              <c:numCache>
                <c:formatCode>0.0</c:formatCode>
                <c:ptCount val="3"/>
                <c:pt idx="0">
                  <c:v>18.952319253618384</c:v>
                </c:pt>
                <c:pt idx="1">
                  <c:v>17.502291178766626</c:v>
                </c:pt>
                <c:pt idx="2">
                  <c:v>10.583538806699465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B3-4F2A-990C-E762F36C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solar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 influx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solar influx fully wet skin tsk=t_ambient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nude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recalculati'!$AD$8:$AD$10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recalculati'!$AL$8:$AL$10</c:f>
              <c:numCache>
                <c:formatCode>0.0</c:formatCode>
                <c:ptCount val="3"/>
                <c:pt idx="0">
                  <c:v>63.322721587355758</c:v>
                </c:pt>
                <c:pt idx="1">
                  <c:v>27.190666666666573</c:v>
                </c:pt>
                <c:pt idx="2">
                  <c:v>14.398436987146681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6-4D1A-8454-96B0ED4182DC}"/>
            </c:ext>
          </c:extLst>
        </c:ser>
        <c:ser>
          <c:idx val="1"/>
          <c:order val="1"/>
          <c:tx>
            <c:v>low</c:v>
          </c:tx>
          <c:spPr>
            <a:ln w="2540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recalculati'!$AD$11:$AD$13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recalculati'!$AL$11:$AL$13</c:f>
              <c:numCache>
                <c:formatCode>0.0</c:formatCode>
                <c:ptCount val="3"/>
                <c:pt idx="0">
                  <c:v>38.639092436260015</c:v>
                </c:pt>
                <c:pt idx="1">
                  <c:v>25.826489038212088</c:v>
                </c:pt>
                <c:pt idx="2">
                  <c:v>18.996943351691584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6-4D1A-8454-96B0ED4182DC}"/>
            </c:ext>
          </c:extLst>
        </c:ser>
        <c:ser>
          <c:idx val="2"/>
          <c:order val="2"/>
          <c:tx>
            <c:v>mid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recalculati'!$AD$14:$AD$16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recalculati'!$AL$14:$AL$16</c:f>
              <c:numCache>
                <c:formatCode>0.0</c:formatCode>
                <c:ptCount val="3"/>
                <c:pt idx="0">
                  <c:v>33.342650965821697</c:v>
                </c:pt>
                <c:pt idx="1">
                  <c:v>24.023094786301627</c:v>
                </c:pt>
                <c:pt idx="2">
                  <c:v>8.4566682597230738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56-4D1A-8454-96B0ED4182DC}"/>
            </c:ext>
          </c:extLst>
        </c:ser>
        <c:ser>
          <c:idx val="3"/>
          <c:order val="3"/>
          <c:tx>
            <c:v>high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recalculati'!$AD$17:$AD$19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recalculati'!$AL$17:$AL$19</c:f>
              <c:numCache>
                <c:formatCode>0.0</c:formatCode>
                <c:ptCount val="3"/>
                <c:pt idx="0">
                  <c:v>41.926829268292678</c:v>
                </c:pt>
                <c:pt idx="1">
                  <c:v>23.32727831308479</c:v>
                </c:pt>
                <c:pt idx="2">
                  <c:v>11.417015491100841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56-4D1A-8454-96B0ED41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</a:t>
                </a:r>
                <a:r>
                  <a:rPr lang="en-GB" baseline="0"/>
                  <a:t> </a:t>
                </a:r>
                <a:r>
                  <a:rPr lang="en-GB"/>
                  <a:t>influx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&amp; Wet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nude dry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recalculati'!$AL$35:$AL$37</c:f>
              <c:numCache>
                <c:formatCode>0.0</c:formatCode>
                <c:ptCount val="3"/>
                <c:pt idx="0">
                  <c:v>173.18220709705062</c:v>
                </c:pt>
                <c:pt idx="1">
                  <c:v>169.778648776273</c:v>
                </c:pt>
                <c:pt idx="2">
                  <c:v>160.1679040801979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9-4028-A378-B2EC745D0AAA}"/>
            </c:ext>
          </c:extLst>
        </c:ser>
        <c:ser>
          <c:idx val="4"/>
          <c:order val="4"/>
          <c:tx>
            <c:v>nude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recalculati'!$AL$8:$AL$10</c:f>
              <c:numCache>
                <c:formatCode>0.0</c:formatCode>
                <c:ptCount val="3"/>
                <c:pt idx="0">
                  <c:v>63.322721587355758</c:v>
                </c:pt>
                <c:pt idx="1">
                  <c:v>27.190666666666573</c:v>
                </c:pt>
                <c:pt idx="2">
                  <c:v>14.398436987146681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9-4028-A378-B2EC745D0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Low dry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'2020 dec George recalculati'!$AD$38:$AD$40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'2020 dec George recalculati'!$AL$38:$AL$40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63.037873022833878</c:v>
                      </c:pt>
                      <c:pt idx="1">
                        <c:v>65.374108454928333</c:v>
                      </c:pt>
                      <c:pt idx="2">
                        <c:v>44.162345989708712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D29-4028-A378-B2EC745D0AA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Mid dry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recalculati'!$AD$41:$AD$43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recalculati'!$AL$41:$AL$43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40.806851176200915</c:v>
                      </c:pt>
                      <c:pt idx="1">
                        <c:v>36.175705076603116</c:v>
                      </c:pt>
                      <c:pt idx="2">
                        <c:v>29.23082255452789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29-4028-A378-B2EC745D0AA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high dry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recalculati'!$AD$44:$AD$46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recalculati'!$AL$44:$AL$46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18.952319253618384</c:v>
                      </c:pt>
                      <c:pt idx="1">
                        <c:v>17.502291178766626</c:v>
                      </c:pt>
                      <c:pt idx="2">
                        <c:v>10.583538806699465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29-4028-A378-B2EC745D0AA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low wet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recalculati'!$AL$11:$AL$13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38.639092436260015</c:v>
                      </c:pt>
                      <c:pt idx="1">
                        <c:v>25.826489038212088</c:v>
                      </c:pt>
                      <c:pt idx="2">
                        <c:v>18.996943351691584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29-4028-A378-B2EC745D0AA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med wet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recalculati'!$AL$14:$AL$16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33.342650965821697</c:v>
                      </c:pt>
                      <c:pt idx="1">
                        <c:v>24.023094786301627</c:v>
                      </c:pt>
                      <c:pt idx="2">
                        <c:v>8.4566682597230738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29-4028-A378-B2EC745D0AA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high wet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recalculati'!$AL$17:$AL$19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41.926829268292678</c:v>
                      </c:pt>
                      <c:pt idx="1">
                        <c:v>23.32727831308479</c:v>
                      </c:pt>
                      <c:pt idx="2">
                        <c:v>11.417015491100841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29-4028-A378-B2EC745D0AAA}"/>
                  </c:ext>
                </c:extLst>
              </c15:ser>
            </c15:filteredScatterSeries>
          </c:ext>
        </c:extLst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 influx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&amp; Wet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Low dry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recalculati'!$AD$38:$AD$40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recalculati'!$AL$38:$AL$40</c:f>
              <c:numCache>
                <c:formatCode>0.0</c:formatCode>
                <c:ptCount val="3"/>
                <c:pt idx="0">
                  <c:v>63.037873022833878</c:v>
                </c:pt>
                <c:pt idx="1">
                  <c:v>65.374108454928333</c:v>
                </c:pt>
                <c:pt idx="2">
                  <c:v>44.162345989708712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E-4C98-8694-D3DF628734E5}"/>
            </c:ext>
          </c:extLst>
        </c:ser>
        <c:ser>
          <c:idx val="5"/>
          <c:order val="5"/>
          <c:tx>
            <c:v>low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recalculati'!$AL$11:$AL$13</c:f>
              <c:numCache>
                <c:formatCode>0.0</c:formatCode>
                <c:ptCount val="3"/>
                <c:pt idx="0">
                  <c:v>38.639092436260015</c:v>
                </c:pt>
                <c:pt idx="1">
                  <c:v>25.826489038212088</c:v>
                </c:pt>
                <c:pt idx="2">
                  <c:v>18.996943351691584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EE-4C98-8694-D3DF6287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nude dry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'2020 dec George recalculati'!$AL$35:$AL$37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173.18220709705062</c:v>
                      </c:pt>
                      <c:pt idx="1">
                        <c:v>169.778648776273</c:v>
                      </c:pt>
                      <c:pt idx="2">
                        <c:v>160.1679040801979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3EE-4C98-8694-D3DF628734E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Mid dry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recalculati'!$AD$41:$AD$43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recalculati'!$AL$41:$AL$43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40.806851176200915</c:v>
                      </c:pt>
                      <c:pt idx="1">
                        <c:v>36.175705076603116</c:v>
                      </c:pt>
                      <c:pt idx="2">
                        <c:v>29.23082255452789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EE-4C98-8694-D3DF628734E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high dry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recalculati'!$AD$44:$AD$46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recalculati'!$AL$44:$AL$46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18.952319253618384</c:v>
                      </c:pt>
                      <c:pt idx="1">
                        <c:v>17.502291178766626</c:v>
                      </c:pt>
                      <c:pt idx="2">
                        <c:v>10.583538806699465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EE-4C98-8694-D3DF628734E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nude wet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recalculati'!$AL$8:$AL$10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63.322721587355758</c:v>
                      </c:pt>
                      <c:pt idx="1">
                        <c:v>27.190666666666573</c:v>
                      </c:pt>
                      <c:pt idx="2">
                        <c:v>14.398436987146681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EE-4C98-8694-D3DF628734E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med wet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recalculati'!$AL$14:$AL$16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33.342650965821697</c:v>
                      </c:pt>
                      <c:pt idx="1">
                        <c:v>24.023094786301627</c:v>
                      </c:pt>
                      <c:pt idx="2">
                        <c:v>8.4566682597230738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EE-4C98-8694-D3DF628734E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high wet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recalculati'!$AL$17:$AL$19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41.926829268292678</c:v>
                      </c:pt>
                      <c:pt idx="1">
                        <c:v>23.32727831308479</c:v>
                      </c:pt>
                      <c:pt idx="2">
                        <c:v>11.417015491100841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3EE-4C98-8694-D3DF628734E5}"/>
                  </c:ext>
                </c:extLst>
              </c15:ser>
            </c15:filteredScatterSeries>
          </c:ext>
        </c:extLst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 influx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444136</xdr:colOff>
      <xdr:row>2</xdr:row>
      <xdr:rowOff>128946</xdr:rowOff>
    </xdr:from>
    <xdr:to>
      <xdr:col>53</xdr:col>
      <xdr:colOff>109813</xdr:colOff>
      <xdr:row>17</xdr:row>
      <xdr:rowOff>117350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55FAA-59E7-4956-A55F-C691B88A8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364435</xdr:colOff>
      <xdr:row>59</xdr:row>
      <xdr:rowOff>49697</xdr:rowOff>
    </xdr:from>
    <xdr:to>
      <xdr:col>56</xdr:col>
      <xdr:colOff>33131</xdr:colOff>
      <xdr:row>76</xdr:row>
      <xdr:rowOff>125897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390C6-19E6-41C9-8BE5-292AADADE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385873</xdr:colOff>
      <xdr:row>61</xdr:row>
      <xdr:rowOff>35079</xdr:rowOff>
    </xdr:from>
    <xdr:to>
      <xdr:col>40</xdr:col>
      <xdr:colOff>54570</xdr:colOff>
      <xdr:row>76</xdr:row>
      <xdr:rowOff>111279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EEE21C-2E5A-48F8-BD7C-F8341A02F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331304</xdr:colOff>
      <xdr:row>59</xdr:row>
      <xdr:rowOff>165652</xdr:rowOff>
    </xdr:from>
    <xdr:to>
      <xdr:col>63</xdr:col>
      <xdr:colOff>612912</xdr:colOff>
      <xdr:row>75</xdr:row>
      <xdr:rowOff>51352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6F122C-CD9C-4125-A86E-925F4DC59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123384</xdr:colOff>
      <xdr:row>18</xdr:row>
      <xdr:rowOff>79684</xdr:rowOff>
    </xdr:from>
    <xdr:to>
      <xdr:col>59</xdr:col>
      <xdr:colOff>7327</xdr:colOff>
      <xdr:row>32</xdr:row>
      <xdr:rowOff>155884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CAAC49-C9EB-4938-A76D-B6D065984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220221</xdr:colOff>
      <xdr:row>61</xdr:row>
      <xdr:rowOff>109623</xdr:rowOff>
    </xdr:from>
    <xdr:to>
      <xdr:col>47</xdr:col>
      <xdr:colOff>501829</xdr:colOff>
      <xdr:row>75</xdr:row>
      <xdr:rowOff>185823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E5F7BC-0FE0-46F2-83A7-FBEB2CCDE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596957</xdr:colOff>
      <xdr:row>18</xdr:row>
      <xdr:rowOff>29642</xdr:rowOff>
    </xdr:from>
    <xdr:to>
      <xdr:col>50</xdr:col>
      <xdr:colOff>124559</xdr:colOff>
      <xdr:row>32</xdr:row>
      <xdr:rowOff>105842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70D70E-09BE-431A-8E10-EAE3C9757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323022</xdr:colOff>
      <xdr:row>75</xdr:row>
      <xdr:rowOff>182216</xdr:rowOff>
    </xdr:from>
    <xdr:to>
      <xdr:col>39</xdr:col>
      <xdr:colOff>604630</xdr:colOff>
      <xdr:row>93</xdr:row>
      <xdr:rowOff>8282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28686F-A08E-4B35-A157-CE616ABAB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223629</xdr:colOff>
      <xdr:row>76</xdr:row>
      <xdr:rowOff>165651</xdr:rowOff>
    </xdr:from>
    <xdr:to>
      <xdr:col>47</xdr:col>
      <xdr:colOff>505238</xdr:colOff>
      <xdr:row>92</xdr:row>
      <xdr:rowOff>182217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3AB02C-2031-41F5-B1E2-1CCB36251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273325</xdr:colOff>
      <xdr:row>77</xdr:row>
      <xdr:rowOff>8282</xdr:rowOff>
    </xdr:from>
    <xdr:to>
      <xdr:col>55</xdr:col>
      <xdr:colOff>554934</xdr:colOff>
      <xdr:row>93</xdr:row>
      <xdr:rowOff>24848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34B1D9-E7D2-4BD9-BB2D-30909119E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381000</xdr:colOff>
      <xdr:row>77</xdr:row>
      <xdr:rowOff>99391</xdr:rowOff>
    </xdr:from>
    <xdr:to>
      <xdr:col>64</xdr:col>
      <xdr:colOff>49695</xdr:colOff>
      <xdr:row>93</xdr:row>
      <xdr:rowOff>115957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182E77-5911-4FC3-BBD6-E4A8FC8EE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477684</xdr:colOff>
      <xdr:row>2</xdr:row>
      <xdr:rowOff>155674</xdr:rowOff>
    </xdr:from>
    <xdr:to>
      <xdr:col>61</xdr:col>
      <xdr:colOff>146380</xdr:colOff>
      <xdr:row>18</xdr:row>
      <xdr:rowOff>41374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1F81451-8547-42F6-9A06-BEF5C8FB9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389770</xdr:colOff>
      <xdr:row>32</xdr:row>
      <xdr:rowOff>112059</xdr:rowOff>
    </xdr:from>
    <xdr:to>
      <xdr:col>58</xdr:col>
      <xdr:colOff>58466</xdr:colOff>
      <xdr:row>42</xdr:row>
      <xdr:rowOff>188259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381336D-D099-4F07-9B81-C601337D8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142875</xdr:colOff>
      <xdr:row>32</xdr:row>
      <xdr:rowOff>120985</xdr:rowOff>
    </xdr:from>
    <xdr:to>
      <xdr:col>50</xdr:col>
      <xdr:colOff>424484</xdr:colOff>
      <xdr:row>43</xdr:row>
      <xdr:rowOff>6685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2B79F4A-D0CA-42CE-BE1C-B0B063556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389770</xdr:colOff>
      <xdr:row>44</xdr:row>
      <xdr:rowOff>17051</xdr:rowOff>
    </xdr:from>
    <xdr:to>
      <xdr:col>58</xdr:col>
      <xdr:colOff>58466</xdr:colOff>
      <xdr:row>58</xdr:row>
      <xdr:rowOff>93251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51EA65-DE50-4746-9E12-02CC48151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0</xdr:colOff>
      <xdr:row>44</xdr:row>
      <xdr:rowOff>0</xdr:rowOff>
    </xdr:from>
    <xdr:to>
      <xdr:col>50</xdr:col>
      <xdr:colOff>281609</xdr:colOff>
      <xdr:row>58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78F4703-6F0E-42A3-A85F-E2B952B18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59</xdr:col>
      <xdr:colOff>0</xdr:colOff>
      <xdr:row>38</xdr:row>
      <xdr:rowOff>153865</xdr:rowOff>
    </xdr:from>
    <xdr:to>
      <xdr:col>68</xdr:col>
      <xdr:colOff>175846</xdr:colOff>
      <xdr:row>58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77A00EA-F389-4D03-9388-A8647AAEE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59</xdr:col>
      <xdr:colOff>51289</xdr:colOff>
      <xdr:row>23</xdr:row>
      <xdr:rowOff>7327</xdr:rowOff>
    </xdr:from>
    <xdr:to>
      <xdr:col>68</xdr:col>
      <xdr:colOff>131884</xdr:colOff>
      <xdr:row>36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AA3B9A2-9C8C-4790-9E42-E23F7F1C9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0</xdr:colOff>
      <xdr:row>4</xdr:row>
      <xdr:rowOff>0</xdr:rowOff>
    </xdr:from>
    <xdr:to>
      <xdr:col>73</xdr:col>
      <xdr:colOff>80595</xdr:colOff>
      <xdr:row>16</xdr:row>
      <xdr:rowOff>164123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AC940F4-176D-41D1-A280-CFD30C021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1F32-37CA-49C0-8CEF-8FFC8D00064C}">
  <dimension ref="A2:AQ72"/>
  <sheetViews>
    <sheetView tabSelected="1" zoomScaleNormal="100" workbookViewId="0">
      <selection activeCell="L7" sqref="L7"/>
    </sheetView>
  </sheetViews>
  <sheetFormatPr defaultRowHeight="15" x14ac:dyDescent="0.25"/>
  <cols>
    <col min="2" max="2" width="9.140625" style="3"/>
    <col min="3" max="3" width="19.42578125" style="3" customWidth="1"/>
    <col min="4" max="9" width="9.140625" style="3"/>
    <col min="12" max="12" width="17.85546875" customWidth="1"/>
    <col min="13" max="13" width="21.140625" customWidth="1"/>
    <col min="23" max="23" width="12.7109375" customWidth="1"/>
  </cols>
  <sheetData>
    <row r="2" spans="1:43" x14ac:dyDescent="0.25">
      <c r="B2" s="14">
        <v>2.5</v>
      </c>
      <c r="C2" s="14" t="s">
        <v>2</v>
      </c>
      <c r="D2" s="14" t="s">
        <v>13</v>
      </c>
      <c r="E2" s="15" t="s">
        <v>4</v>
      </c>
      <c r="F2" s="14">
        <v>149.04499999999996</v>
      </c>
      <c r="G2" s="14">
        <v>34.013499999999993</v>
      </c>
      <c r="H2" s="14">
        <v>5.4001856217152639E-5</v>
      </c>
      <c r="I2" s="14">
        <v>3.4839907236872673E-4</v>
      </c>
      <c r="J2" s="16">
        <v>34.006999999999991</v>
      </c>
      <c r="K2" s="16">
        <v>46.937500000000014</v>
      </c>
      <c r="L2" t="s">
        <v>23</v>
      </c>
      <c r="R2" s="6"/>
      <c r="S2" s="6"/>
      <c r="U2" s="3"/>
      <c r="V2" s="3"/>
      <c r="W2" s="3"/>
      <c r="X2" s="3"/>
      <c r="Y2" s="6"/>
      <c r="Z2" s="6"/>
    </row>
    <row r="3" spans="1:43" x14ac:dyDescent="0.25">
      <c r="D3" s="4"/>
      <c r="E3" s="4"/>
      <c r="F3" s="4"/>
      <c r="G3" s="4"/>
      <c r="H3" s="4"/>
      <c r="I3" s="4"/>
      <c r="J3" s="4"/>
      <c r="K3" s="4"/>
      <c r="L3" s="4"/>
      <c r="M3" s="4"/>
      <c r="U3" s="3"/>
      <c r="V3" s="3"/>
      <c r="W3" s="3"/>
      <c r="X3" s="3"/>
      <c r="Y3" s="6"/>
      <c r="Z3" s="6"/>
      <c r="AM3">
        <v>0</v>
      </c>
    </row>
    <row r="4" spans="1:43" x14ac:dyDescent="0.25">
      <c r="D4" s="4"/>
      <c r="E4" s="4"/>
      <c r="F4" s="4"/>
      <c r="G4" s="4"/>
      <c r="H4" s="4"/>
      <c r="I4" s="4"/>
      <c r="J4" s="4"/>
      <c r="K4" s="4"/>
      <c r="L4" s="4"/>
      <c r="M4" s="4"/>
      <c r="N4" s="3"/>
      <c r="AM4">
        <v>500</v>
      </c>
    </row>
    <row r="5" spans="1:43" x14ac:dyDescent="0.25">
      <c r="D5" s="4"/>
      <c r="E5" s="4"/>
      <c r="F5" s="4"/>
      <c r="G5" s="4"/>
      <c r="H5" s="4"/>
      <c r="I5" s="4"/>
      <c r="J5" s="4"/>
      <c r="K5" s="4"/>
      <c r="L5" s="4"/>
      <c r="M5" s="4"/>
      <c r="N5" s="3"/>
      <c r="V5" t="s">
        <v>19</v>
      </c>
    </row>
    <row r="6" spans="1:43" x14ac:dyDescent="0.25">
      <c r="C6" s="61" t="s">
        <v>21</v>
      </c>
      <c r="D6" s="61"/>
      <c r="E6" s="61"/>
      <c r="F6" s="62" t="s">
        <v>15</v>
      </c>
      <c r="G6" s="62" t="s">
        <v>15</v>
      </c>
      <c r="H6" s="62" t="s">
        <v>15</v>
      </c>
      <c r="I6" s="62" t="s">
        <v>15</v>
      </c>
      <c r="J6" s="62" t="s">
        <v>15</v>
      </c>
      <c r="K6" s="62" t="s">
        <v>15</v>
      </c>
      <c r="N6" s="63" t="s">
        <v>12</v>
      </c>
      <c r="O6" s="63" t="s">
        <v>12</v>
      </c>
      <c r="P6" s="63" t="s">
        <v>12</v>
      </c>
      <c r="Q6" s="63" t="s">
        <v>12</v>
      </c>
      <c r="R6" s="63" t="s">
        <v>12</v>
      </c>
      <c r="S6" s="63" t="s">
        <v>12</v>
      </c>
      <c r="V6" s="9" t="s">
        <v>15</v>
      </c>
      <c r="X6" s="62" t="s">
        <v>15</v>
      </c>
      <c r="Y6" s="62" t="s">
        <v>15</v>
      </c>
      <c r="Z6" s="62" t="s">
        <v>15</v>
      </c>
      <c r="AA6" s="62" t="s">
        <v>15</v>
      </c>
      <c r="AB6" s="62" t="s">
        <v>15</v>
      </c>
      <c r="AC6" s="62" t="s">
        <v>15</v>
      </c>
      <c r="AF6" s="63" t="s">
        <v>12</v>
      </c>
      <c r="AG6" s="63" t="s">
        <v>12</v>
      </c>
      <c r="AH6" s="63" t="s">
        <v>12</v>
      </c>
      <c r="AI6" s="63" t="s">
        <v>12</v>
      </c>
      <c r="AJ6" s="63" t="s">
        <v>12</v>
      </c>
      <c r="AK6" s="63" t="s">
        <v>12</v>
      </c>
    </row>
    <row r="7" spans="1:43" s="3" customFormat="1" ht="120.75" thickBot="1" x14ac:dyDescent="0.3">
      <c r="B7" s="13"/>
      <c r="C7" s="13" t="s">
        <v>15</v>
      </c>
      <c r="D7" s="64" t="s">
        <v>16</v>
      </c>
      <c r="E7" s="13"/>
      <c r="F7" s="13" t="s">
        <v>5</v>
      </c>
      <c r="G7" s="13" t="s">
        <v>6</v>
      </c>
      <c r="H7" s="13" t="s">
        <v>7</v>
      </c>
      <c r="I7" s="13" t="s">
        <v>8</v>
      </c>
      <c r="J7" s="13" t="s">
        <v>10</v>
      </c>
      <c r="K7" s="13" t="s">
        <v>11</v>
      </c>
      <c r="L7" s="13"/>
      <c r="M7" s="13" t="s">
        <v>12</v>
      </c>
      <c r="N7" s="13" t="s">
        <v>5</v>
      </c>
      <c r="O7" s="13" t="s">
        <v>6</v>
      </c>
      <c r="P7" s="13" t="s">
        <v>7</v>
      </c>
      <c r="Q7" s="13" t="s">
        <v>8</v>
      </c>
      <c r="R7" s="13" t="s">
        <v>10</v>
      </c>
      <c r="S7" s="13" t="s">
        <v>11</v>
      </c>
      <c r="T7" s="13"/>
      <c r="U7" s="13"/>
      <c r="V7" s="13" t="s">
        <v>20</v>
      </c>
      <c r="X7" s="13" t="s">
        <v>5</v>
      </c>
      <c r="Y7" s="13" t="s">
        <v>6</v>
      </c>
      <c r="Z7" s="13" t="s">
        <v>44</v>
      </c>
      <c r="AA7" s="13" t="s">
        <v>26</v>
      </c>
      <c r="AB7" s="13" t="s">
        <v>10</v>
      </c>
      <c r="AC7" s="13" t="s">
        <v>11</v>
      </c>
      <c r="AF7" s="13" t="s">
        <v>5</v>
      </c>
      <c r="AG7" s="13" t="s">
        <v>6</v>
      </c>
      <c r="AH7" s="13" t="s">
        <v>25</v>
      </c>
      <c r="AI7" s="13" t="s">
        <v>26</v>
      </c>
      <c r="AJ7" s="13" t="s">
        <v>10</v>
      </c>
      <c r="AK7" s="13" t="s">
        <v>11</v>
      </c>
      <c r="AL7" s="13" t="s">
        <v>24</v>
      </c>
      <c r="AM7" s="13" t="str">
        <f t="shared" ref="AM7:AM19" si="0">AO34</f>
        <v>DRY temp corrected W/m2 30ºC</v>
      </c>
      <c r="AN7" s="13" t="s">
        <v>30</v>
      </c>
      <c r="AO7" s="3" t="s">
        <v>41</v>
      </c>
      <c r="AP7" s="3" t="s">
        <v>43</v>
      </c>
      <c r="AQ7" s="13" t="s">
        <v>42</v>
      </c>
    </row>
    <row r="8" spans="1:43" x14ac:dyDescent="0.25">
      <c r="A8" s="67" t="s">
        <v>46</v>
      </c>
      <c r="B8" s="3">
        <v>0.3</v>
      </c>
      <c r="C8" s="3" t="s">
        <v>3</v>
      </c>
      <c r="D8" s="3" t="s">
        <v>13</v>
      </c>
      <c r="E8" t="s">
        <v>4</v>
      </c>
      <c r="F8" s="22">
        <v>90.875757575757575</v>
      </c>
      <c r="G8" s="22">
        <v>34.011212121212118</v>
      </c>
      <c r="J8" s="7">
        <v>34.010909090909074</v>
      </c>
      <c r="K8" s="7">
        <v>45.815151515151527</v>
      </c>
      <c r="L8" s="3">
        <v>0.3</v>
      </c>
      <c r="M8" s="3" t="s">
        <v>3</v>
      </c>
      <c r="N8" s="1">
        <v>152.83333333333337</v>
      </c>
      <c r="O8" s="1">
        <v>34.011754385964906</v>
      </c>
      <c r="P8" s="1"/>
      <c r="Q8" s="1"/>
      <c r="R8" s="23">
        <v>34.289649122806978</v>
      </c>
      <c r="S8" s="23">
        <v>47.682456140350872</v>
      </c>
      <c r="T8" s="7"/>
      <c r="U8" s="31" t="s">
        <v>19</v>
      </c>
      <c r="V8" s="33">
        <f>L8</f>
        <v>0.3</v>
      </c>
      <c r="W8" s="33" t="str">
        <f>M8</f>
        <v>nude</v>
      </c>
      <c r="X8" s="34">
        <f>AVERAGE(F8:F9)</f>
        <v>88.812237762237757</v>
      </c>
      <c r="Y8" s="34">
        <f t="shared" ref="Y8:AC8" si="1">AVERAGE(G8:G9)</f>
        <v>34.0116317016317</v>
      </c>
      <c r="Z8" s="55">
        <v>0.1122629338135392</v>
      </c>
      <c r="AA8" s="34">
        <f>(Y8-AB8)/Z8</f>
        <v>-0.47144151793965949</v>
      </c>
      <c r="AB8" s="34">
        <f t="shared" si="1"/>
        <v>34.064557109557114</v>
      </c>
      <c r="AC8" s="34">
        <f t="shared" si="1"/>
        <v>45.79347319347319</v>
      </c>
      <c r="AD8" s="33">
        <f t="shared" ref="AD8" si="2">AVERAGE(L8:L9)</f>
        <v>0.3</v>
      </c>
      <c r="AE8" s="33" t="s">
        <v>3</v>
      </c>
      <c r="AF8" s="34">
        <f t="shared" ref="AF8" si="3">AVERAGE(N8:N9)</f>
        <v>152.13495934959352</v>
      </c>
      <c r="AG8" s="34">
        <f t="shared" ref="AG8" si="4">AVERAGE(O8:O9)</f>
        <v>34.007584510055622</v>
      </c>
      <c r="AH8" s="56">
        <v>0.1122629338135392</v>
      </c>
      <c r="AI8" s="34">
        <f>(AG8-AJ8)/AH8</f>
        <v>-2.7758965908364037</v>
      </c>
      <c r="AJ8" s="34">
        <f t="shared" ref="AJ8:AK8" si="5">AVERAGE(R8:R9)</f>
        <v>34.319214805305919</v>
      </c>
      <c r="AK8" s="34">
        <f t="shared" si="5"/>
        <v>47.605862216516897</v>
      </c>
      <c r="AL8" s="34">
        <f>AF8-X8</f>
        <v>63.322721587355758</v>
      </c>
      <c r="AM8" s="34">
        <f t="shared" si="0"/>
        <v>44.538297995174851</v>
      </c>
      <c r="AN8" s="34">
        <f>AM8+X8</f>
        <v>133.35053575741262</v>
      </c>
      <c r="AO8" s="33">
        <f t="shared" ref="AO7:AO19" si="6">AP35</f>
        <v>-128.64390910187578</v>
      </c>
      <c r="AP8" s="34">
        <f>AN8-AO8</f>
        <v>261.99444485928836</v>
      </c>
      <c r="AQ8" s="37">
        <f>AP8/2430*3600</f>
        <v>388.13991831005688</v>
      </c>
    </row>
    <row r="9" spans="1:43" x14ac:dyDescent="0.25">
      <c r="A9" s="67"/>
      <c r="B9" s="3">
        <v>0.3</v>
      </c>
      <c r="C9" s="3" t="s">
        <v>3</v>
      </c>
      <c r="D9" s="3" t="s">
        <v>13</v>
      </c>
      <c r="E9" t="s">
        <v>4</v>
      </c>
      <c r="F9" s="22">
        <v>86.748717948717939</v>
      </c>
      <c r="G9" s="22">
        <v>34.012051282051274</v>
      </c>
      <c r="J9" s="6">
        <v>34.118205128205148</v>
      </c>
      <c r="K9" s="6">
        <v>45.77179487179486</v>
      </c>
      <c r="L9" s="3">
        <v>0.3</v>
      </c>
      <c r="M9" s="3" t="s">
        <v>3</v>
      </c>
      <c r="N9" s="1">
        <v>151.43658536585366</v>
      </c>
      <c r="O9" s="1">
        <v>34.003414634146345</v>
      </c>
      <c r="P9" s="1"/>
      <c r="Q9" s="1"/>
      <c r="R9" s="69">
        <v>34.348780487804866</v>
      </c>
      <c r="S9" s="69">
        <v>47.529268292682922</v>
      </c>
      <c r="T9" s="5"/>
      <c r="U9" s="38" t="s">
        <v>19</v>
      </c>
      <c r="V9" s="40">
        <f>L10</f>
        <v>1</v>
      </c>
      <c r="W9" s="40" t="str">
        <f>M10</f>
        <v>nude</v>
      </c>
      <c r="X9" s="41">
        <f>AVERAGE(F10:F11)</f>
        <v>227.27600000000007</v>
      </c>
      <c r="Y9" s="41">
        <f t="shared" ref="Y9:AC9" si="7">AVERAGE(G10:G11)</f>
        <v>34.025999999999989</v>
      </c>
      <c r="Z9" s="57">
        <v>0.10032924779751844</v>
      </c>
      <c r="AA9" s="41">
        <f t="shared" ref="AA9:AA19" si="8">(Y9-AB9)/Z9</f>
        <v>0.27509425821372785</v>
      </c>
      <c r="AB9" s="41">
        <f t="shared" si="7"/>
        <v>33.99839999999999</v>
      </c>
      <c r="AC9" s="41">
        <f t="shared" si="7"/>
        <v>46.256000000000014</v>
      </c>
      <c r="AD9" s="40">
        <f t="shared" ref="AD9" si="9">AVERAGE(L10:L11)</f>
        <v>1</v>
      </c>
      <c r="AE9" s="40" t="s">
        <v>3</v>
      </c>
      <c r="AF9" s="41">
        <f t="shared" ref="AF9" si="10">AVERAGE(N10:N11)</f>
        <v>254.46666666666664</v>
      </c>
      <c r="AG9" s="41">
        <f t="shared" ref="AG9" si="11">AVERAGE(O10:O11)</f>
        <v>34.021904761904757</v>
      </c>
      <c r="AH9" s="58">
        <v>0.10032924779751844</v>
      </c>
      <c r="AI9" s="41">
        <f t="shared" ref="AI9:AI19" si="12">(AG9-AJ9)/AH9</f>
        <v>1.4855849347980561</v>
      </c>
      <c r="AJ9" s="41">
        <f t="shared" ref="AJ9:AK9" si="13">AVERAGE(R10:R11)</f>
        <v>33.872857142857143</v>
      </c>
      <c r="AK9" s="41">
        <f t="shared" si="13"/>
        <v>47.280952380952371</v>
      </c>
      <c r="AL9" s="41">
        <f t="shared" ref="AL9:AL19" si="14">AF9-X9</f>
        <v>27.190666666666573</v>
      </c>
      <c r="AM9" s="41">
        <f t="shared" si="0"/>
        <v>49.835916343067318</v>
      </c>
      <c r="AN9" s="41">
        <f t="shared" ref="AN9:AN19" si="15">AM9+X9</f>
        <v>277.11191634306738</v>
      </c>
      <c r="AO9" s="40">
        <f t="shared" si="6"/>
        <v>-119.94273243320569</v>
      </c>
      <c r="AP9" s="41">
        <f t="shared" ref="AP9:AP19" si="16">AN9-AO9</f>
        <v>397.0546487762731</v>
      </c>
      <c r="AQ9" s="44">
        <f t="shared" ref="AQ9:AQ19" si="17">AP9/2430*3600</f>
        <v>588.22910929818238</v>
      </c>
    </row>
    <row r="10" spans="1:43" x14ac:dyDescent="0.25">
      <c r="A10" s="67"/>
      <c r="B10" s="3">
        <v>1</v>
      </c>
      <c r="C10" s="3" t="s">
        <v>3</v>
      </c>
      <c r="D10" s="3" t="s">
        <v>13</v>
      </c>
      <c r="E10" t="s">
        <v>4</v>
      </c>
      <c r="F10" s="22">
        <v>227.27600000000007</v>
      </c>
      <c r="G10" s="22">
        <v>34.025999999999989</v>
      </c>
      <c r="J10" s="6">
        <v>33.99839999999999</v>
      </c>
      <c r="K10" s="6">
        <v>46.256000000000014</v>
      </c>
      <c r="L10" s="3">
        <v>1</v>
      </c>
      <c r="M10" s="3" t="s">
        <v>3</v>
      </c>
      <c r="N10" s="1">
        <v>254.46666666666664</v>
      </c>
      <c r="O10" s="1">
        <v>34.021904761904757</v>
      </c>
      <c r="P10" s="1"/>
      <c r="Q10" s="1"/>
      <c r="R10" s="23">
        <v>33.872857142857143</v>
      </c>
      <c r="S10" s="23">
        <v>47.280952380952371</v>
      </c>
      <c r="T10" s="7"/>
      <c r="U10" s="38" t="s">
        <v>19</v>
      </c>
      <c r="V10" s="40">
        <f>L12</f>
        <v>2.5</v>
      </c>
      <c r="W10" s="40" t="str">
        <f>M12</f>
        <v>nude</v>
      </c>
      <c r="X10" s="41">
        <f>AVERAGE(F12:F13)</f>
        <v>274.37122507122507</v>
      </c>
      <c r="Y10" s="41">
        <f>AVERAGE(G12:G13)</f>
        <v>34.021011396011382</v>
      </c>
      <c r="Z10" s="57">
        <v>5.7544530261895217E-2</v>
      </c>
      <c r="AA10" s="41">
        <f t="shared" si="8"/>
        <v>-3.8357511082626243</v>
      </c>
      <c r="AB10" s="41">
        <f>AVERAGE(J12:J13)</f>
        <v>34.241737891737898</v>
      </c>
      <c r="AC10" s="41">
        <f>AVERAGE(K12:K13)</f>
        <v>48.167378917378912</v>
      </c>
      <c r="AD10" s="40">
        <f t="shared" ref="AD10" si="18">AVERAGE(L12:L13)</f>
        <v>2.5</v>
      </c>
      <c r="AE10" s="40" t="s">
        <v>3</v>
      </c>
      <c r="AF10" s="41">
        <f t="shared" ref="AF10" si="19">AVERAGE(N12:N13)</f>
        <v>288.76966205837175</v>
      </c>
      <c r="AG10" s="41">
        <f t="shared" ref="AG10" si="20">AVERAGE(O12:O13)</f>
        <v>34.034938556067573</v>
      </c>
      <c r="AH10" s="58">
        <v>5.7544530261895217E-2</v>
      </c>
      <c r="AI10" s="41">
        <f t="shared" si="12"/>
        <v>6.0462091826577143E-2</v>
      </c>
      <c r="AJ10" s="41">
        <f t="shared" ref="AJ10:AK10" si="21">AVERAGE(R12:R13)</f>
        <v>34.031459293394761</v>
      </c>
      <c r="AK10" s="41">
        <f t="shared" si="21"/>
        <v>47.029032258064511</v>
      </c>
      <c r="AL10" s="41">
        <f t="shared" si="14"/>
        <v>14.398436987146681</v>
      </c>
      <c r="AM10" s="41">
        <f t="shared" si="0"/>
        <v>86.889231300422921</v>
      </c>
      <c r="AN10" s="41">
        <f t="shared" si="15"/>
        <v>361.26045637164799</v>
      </c>
      <c r="AO10" s="40">
        <f t="shared" si="6"/>
        <v>-73.278672779774979</v>
      </c>
      <c r="AP10" s="41">
        <f t="shared" si="16"/>
        <v>434.53912915142297</v>
      </c>
      <c r="AQ10" s="44">
        <f t="shared" si="17"/>
        <v>643.76167281692301</v>
      </c>
    </row>
    <row r="11" spans="1:43" x14ac:dyDescent="0.25">
      <c r="A11" s="67"/>
      <c r="B11" s="3">
        <v>1</v>
      </c>
      <c r="C11" s="3" t="s">
        <v>3</v>
      </c>
      <c r="E11"/>
      <c r="F11" s="22"/>
      <c r="G11" s="22"/>
      <c r="J11" s="3"/>
      <c r="K11" s="3"/>
      <c r="L11" s="3">
        <v>1</v>
      </c>
      <c r="M11" s="3" t="s">
        <v>3</v>
      </c>
      <c r="N11" s="1"/>
      <c r="O11" s="1"/>
      <c r="P11" s="1"/>
      <c r="Q11" s="1"/>
      <c r="R11" s="1"/>
      <c r="S11" s="1"/>
      <c r="U11" s="38" t="s">
        <v>19</v>
      </c>
      <c r="V11" s="40">
        <f>L14</f>
        <v>0.3</v>
      </c>
      <c r="W11" s="40" t="str">
        <f>M14</f>
        <v>Low_curve</v>
      </c>
      <c r="X11" s="41">
        <f>AVERAGE(F14:F15)</f>
        <v>28.821883173496079</v>
      </c>
      <c r="Y11" s="41">
        <f t="shared" ref="Y11:AC11" si="22">AVERAGE(G14:G15)</f>
        <v>34.001268526591105</v>
      </c>
      <c r="Z11" s="57">
        <v>0.42044329722899021</v>
      </c>
      <c r="AA11" s="41">
        <f t="shared" si="8"/>
        <v>-0.64053081428009462</v>
      </c>
      <c r="AB11" s="41">
        <f t="shared" si="22"/>
        <v>34.270575414123797</v>
      </c>
      <c r="AC11" s="41">
        <f t="shared" si="22"/>
        <v>45.636660854402791</v>
      </c>
      <c r="AD11" s="40">
        <f t="shared" ref="AD11" si="23">AVERAGE(L14:L15)</f>
        <v>0.3</v>
      </c>
      <c r="AE11" s="40" t="s">
        <v>0</v>
      </c>
      <c r="AF11" s="41">
        <f t="shared" ref="AF11" si="24">AVERAGE(N14:N15)</f>
        <v>67.46097560975609</v>
      </c>
      <c r="AG11" s="41">
        <f t="shared" ref="AG11" si="25">AVERAGE(O14:O15)</f>
        <v>33.999083518107909</v>
      </c>
      <c r="AH11" s="58">
        <v>0.42044329722899021</v>
      </c>
      <c r="AI11" s="41">
        <f t="shared" si="12"/>
        <v>0.2913459616791611</v>
      </c>
      <c r="AJ11" s="41">
        <f t="shared" ref="AJ11:AK11" si="26">AVERAGE(R14:R15)</f>
        <v>33.876589061345172</v>
      </c>
      <c r="AK11" s="41">
        <f t="shared" si="26"/>
        <v>46.92472283813747</v>
      </c>
      <c r="AL11" s="41">
        <f t="shared" si="14"/>
        <v>38.639092436260015</v>
      </c>
      <c r="AM11" s="41">
        <f t="shared" si="0"/>
        <v>11.89221003867449</v>
      </c>
      <c r="AN11" s="41">
        <f t="shared" si="15"/>
        <v>40.714093212170567</v>
      </c>
      <c r="AO11" s="40">
        <f t="shared" si="6"/>
        <v>-51.145662984159387</v>
      </c>
      <c r="AP11" s="41">
        <f t="shared" si="16"/>
        <v>91.859756196329954</v>
      </c>
      <c r="AQ11" s="44">
        <f t="shared" si="17"/>
        <v>136.08852769826657</v>
      </c>
    </row>
    <row r="12" spans="1:43" x14ac:dyDescent="0.25">
      <c r="A12" s="67"/>
      <c r="B12" s="3">
        <v>2.5</v>
      </c>
      <c r="C12" s="3" t="s">
        <v>3</v>
      </c>
      <c r="D12" s="3" t="s">
        <v>13</v>
      </c>
      <c r="E12" t="s">
        <v>4</v>
      </c>
      <c r="F12" s="1">
        <v>276.44615384615383</v>
      </c>
      <c r="G12" s="1">
        <v>34.024615384615366</v>
      </c>
      <c r="H12"/>
      <c r="I12"/>
      <c r="J12" s="6">
        <v>34.250512820512817</v>
      </c>
      <c r="K12" s="6">
        <v>48.205128205128197</v>
      </c>
      <c r="L12" s="3">
        <v>2.5</v>
      </c>
      <c r="M12" s="3" t="s">
        <v>3</v>
      </c>
      <c r="N12" s="22">
        <v>288.16190476190479</v>
      </c>
      <c r="O12" s="22">
        <v>34.027619047619041</v>
      </c>
      <c r="P12" s="22"/>
      <c r="Q12" s="22"/>
      <c r="R12" s="23">
        <v>34.019047619047612</v>
      </c>
      <c r="S12" s="23">
        <v>47.1</v>
      </c>
      <c r="T12" s="6"/>
      <c r="U12" s="38" t="s">
        <v>19</v>
      </c>
      <c r="V12" s="40">
        <f>L16</f>
        <v>1</v>
      </c>
      <c r="W12" s="40" t="str">
        <f>M16</f>
        <v>Low_curve</v>
      </c>
      <c r="X12" s="41">
        <f>AVERAGE(F16:F17)</f>
        <v>77.118003487358322</v>
      </c>
      <c r="Y12" s="41">
        <f t="shared" ref="Y12:AC12" si="27">AVERAGE(G16:G17)</f>
        <v>33.998321708805577</v>
      </c>
      <c r="Z12" s="57">
        <v>0.26640567880204102</v>
      </c>
      <c r="AA12" s="41">
        <f t="shared" si="8"/>
        <v>-0.20751565098979599</v>
      </c>
      <c r="AB12" s="41">
        <f t="shared" si="27"/>
        <v>34.053605056669561</v>
      </c>
      <c r="AC12" s="41">
        <f t="shared" si="27"/>
        <v>46.376068003487362</v>
      </c>
      <c r="AD12" s="40">
        <f t="shared" ref="AD12" si="28">AVERAGE(L16:L17)</f>
        <v>1</v>
      </c>
      <c r="AE12" s="40" t="s">
        <v>0</v>
      </c>
      <c r="AF12" s="41">
        <f t="shared" ref="AF12" si="29">AVERAGE(N16:N17)</f>
        <v>102.94449252557041</v>
      </c>
      <c r="AG12" s="41">
        <f t="shared" ref="AG12" si="30">AVERAGE(O16:O17)</f>
        <v>34.001620771046419</v>
      </c>
      <c r="AH12" s="58">
        <v>0.26640567880204102</v>
      </c>
      <c r="AI12" s="41">
        <f t="shared" si="12"/>
        <v>1.0872068551773815</v>
      </c>
      <c r="AJ12" s="41">
        <f t="shared" ref="AJ12:AK12" si="31">AVERAGE(R16:R17)</f>
        <v>33.711982690794656</v>
      </c>
      <c r="AK12" s="41">
        <f t="shared" si="31"/>
        <v>47.36353265145555</v>
      </c>
      <c r="AL12" s="41">
        <f t="shared" si="14"/>
        <v>25.826489038212088</v>
      </c>
      <c r="AM12" s="41">
        <f t="shared" si="0"/>
        <v>18.768368686747728</v>
      </c>
      <c r="AN12" s="41">
        <f t="shared" si="15"/>
        <v>95.886372174106043</v>
      </c>
      <c r="AO12" s="40">
        <f t="shared" si="6"/>
        <v>-46.605739768180605</v>
      </c>
      <c r="AP12" s="41">
        <f t="shared" si="16"/>
        <v>142.49211194228664</v>
      </c>
      <c r="AQ12" s="44">
        <f t="shared" si="17"/>
        <v>211.09942509968391</v>
      </c>
    </row>
    <row r="13" spans="1:43" x14ac:dyDescent="0.25">
      <c r="A13" s="67"/>
      <c r="B13" s="3">
        <v>2.5</v>
      </c>
      <c r="C13" s="3" t="s">
        <v>3</v>
      </c>
      <c r="D13" s="3" t="s">
        <v>13</v>
      </c>
      <c r="E13" t="s">
        <v>4</v>
      </c>
      <c r="F13" s="1">
        <v>272.2962962962963</v>
      </c>
      <c r="G13" s="1">
        <v>34.017407407407397</v>
      </c>
      <c r="H13"/>
      <c r="I13"/>
      <c r="J13">
        <v>34.232962962962972</v>
      </c>
      <c r="K13">
        <v>48.129629629629626</v>
      </c>
      <c r="L13" s="3">
        <v>2.5</v>
      </c>
      <c r="M13" s="3" t="s">
        <v>3</v>
      </c>
      <c r="N13" s="22">
        <v>289.37741935483865</v>
      </c>
      <c r="O13" s="22">
        <v>34.042258064516112</v>
      </c>
      <c r="P13" s="22"/>
      <c r="Q13" s="22"/>
      <c r="R13" s="23">
        <v>34.043870967741917</v>
      </c>
      <c r="S13" s="23">
        <v>46.958064516129021</v>
      </c>
      <c r="U13" s="38" t="s">
        <v>19</v>
      </c>
      <c r="V13" s="40">
        <f>L18</f>
        <v>2.5</v>
      </c>
      <c r="W13" s="40" t="str">
        <f>M18</f>
        <v>Low_curve</v>
      </c>
      <c r="X13" s="41">
        <f>AVERAGE(F18:F19)</f>
        <v>137.47903225806448</v>
      </c>
      <c r="Y13" s="41">
        <f t="shared" ref="Y13:AC13" si="32">AVERAGE(G18:G19)</f>
        <v>34.001290322580644</v>
      </c>
      <c r="Z13" s="57">
        <v>0.16918836420507458</v>
      </c>
      <c r="AA13" s="41">
        <f t="shared" si="8"/>
        <v>-0.37370067822734981</v>
      </c>
      <c r="AB13" s="41">
        <f t="shared" si="32"/>
        <v>34.064516129032256</v>
      </c>
      <c r="AC13" s="41">
        <f t="shared" si="32"/>
        <v>46.622580645161293</v>
      </c>
      <c r="AD13" s="40">
        <f t="shared" ref="AD13" si="33">AVERAGE(L18:L19)</f>
        <v>2.5</v>
      </c>
      <c r="AE13" s="40" t="s">
        <v>0</v>
      </c>
      <c r="AF13" s="41">
        <f t="shared" ref="AF13" si="34">AVERAGE(N18:N19)</f>
        <v>156.47597560975606</v>
      </c>
      <c r="AG13" s="41">
        <f t="shared" ref="AG13" si="35">AVERAGE(O18:O19)</f>
        <v>34.007612195121951</v>
      </c>
      <c r="AH13" s="58">
        <v>0.16918836420507458</v>
      </c>
      <c r="AI13" s="41">
        <f t="shared" si="12"/>
        <v>0.83336181311093271</v>
      </c>
      <c r="AJ13" s="41">
        <f t="shared" ref="AJ13:AK13" si="36">AVERAGE(R18:R19)</f>
        <v>33.866617073170737</v>
      </c>
      <c r="AK13" s="41">
        <f t="shared" si="36"/>
        <v>47.874219512195111</v>
      </c>
      <c r="AL13" s="41">
        <f t="shared" si="14"/>
        <v>18.996943351691584</v>
      </c>
      <c r="AM13" s="41">
        <f t="shared" si="0"/>
        <v>29.552859757775423</v>
      </c>
      <c r="AN13" s="41">
        <f t="shared" si="15"/>
        <v>167.0318920158399</v>
      </c>
      <c r="AO13" s="40">
        <f t="shared" si="6"/>
        <v>-14.609486231933289</v>
      </c>
      <c r="AP13" s="41">
        <f t="shared" si="16"/>
        <v>181.64137824777319</v>
      </c>
      <c r="AQ13" s="44">
        <f t="shared" si="17"/>
        <v>269.09833814484915</v>
      </c>
    </row>
    <row r="14" spans="1:43" x14ac:dyDescent="0.25">
      <c r="A14" s="67"/>
      <c r="B14" s="3">
        <v>0.3</v>
      </c>
      <c r="C14" s="3" t="s">
        <v>0</v>
      </c>
      <c r="D14" s="3" t="s">
        <v>13</v>
      </c>
      <c r="E14" t="s">
        <v>4</v>
      </c>
      <c r="F14" s="22">
        <v>30.003225806451614</v>
      </c>
      <c r="G14" s="22">
        <v>34.000645161290322</v>
      </c>
      <c r="J14" s="7">
        <v>34.127096774193539</v>
      </c>
      <c r="K14" s="7">
        <v>45.435483870967751</v>
      </c>
      <c r="L14" s="3">
        <v>0.3</v>
      </c>
      <c r="M14" s="3" t="s">
        <v>0</v>
      </c>
      <c r="N14" s="1">
        <v>71.100000000000009</v>
      </c>
      <c r="O14" s="1">
        <v>34.00060606060606</v>
      </c>
      <c r="P14" s="1"/>
      <c r="Q14" s="1"/>
      <c r="R14" s="1">
        <v>33.938787878787906</v>
      </c>
      <c r="S14" s="1">
        <v>47.390909090909091</v>
      </c>
      <c r="U14" s="38" t="s">
        <v>19</v>
      </c>
      <c r="V14" s="40">
        <f>L20</f>
        <v>0.3</v>
      </c>
      <c r="W14" s="40" t="str">
        <f>M20</f>
        <v>Mid_curve</v>
      </c>
      <c r="X14" s="41">
        <f>AVERAGE(F20:F21)</f>
        <v>24.1472972972973</v>
      </c>
      <c r="Y14" s="41">
        <f t="shared" ref="Y14:AC14" si="37">AVERAGE(G20:G21)</f>
        <v>33.997297297297301</v>
      </c>
      <c r="Z14" s="57">
        <v>0.44617340088023366</v>
      </c>
      <c r="AA14" s="41">
        <f t="shared" si="8"/>
        <v>-0.478240921483509</v>
      </c>
      <c r="AB14" s="41">
        <f t="shared" si="37"/>
        <v>34.210675675675695</v>
      </c>
      <c r="AC14" s="41">
        <f t="shared" si="37"/>
        <v>45.513513513513516</v>
      </c>
      <c r="AD14" s="40">
        <f t="shared" ref="AD14" si="38">AVERAGE(L20:L21)</f>
        <v>0.3</v>
      </c>
      <c r="AE14" s="40" t="s">
        <v>1</v>
      </c>
      <c r="AF14" s="41">
        <f t="shared" ref="AF14" si="39">AVERAGE(N20:N21)</f>
        <v>57.489948263118997</v>
      </c>
      <c r="AG14" s="41">
        <f t="shared" ref="AG14" si="40">AVERAGE(O20:O21)</f>
        <v>34.000580192165557</v>
      </c>
      <c r="AH14" s="58">
        <v>0.44617340088023366</v>
      </c>
      <c r="AI14" s="41">
        <f t="shared" si="12"/>
        <v>0.38202826440738918</v>
      </c>
      <c r="AJ14" s="41">
        <f t="shared" ref="AJ14:AK14" si="41">AVERAGE(R20:R21)</f>
        <v>33.83012934220254</v>
      </c>
      <c r="AK14" s="41">
        <f t="shared" si="41"/>
        <v>47.061049519586099</v>
      </c>
      <c r="AL14" s="41">
        <f t="shared" si="14"/>
        <v>33.342650965821697</v>
      </c>
      <c r="AM14" s="41">
        <f t="shared" si="0"/>
        <v>11.206405379916742</v>
      </c>
      <c r="AN14" s="41">
        <f t="shared" si="15"/>
        <v>35.353702677214045</v>
      </c>
      <c r="AO14" s="40">
        <f t="shared" si="6"/>
        <v>-29.600445796284173</v>
      </c>
      <c r="AP14" s="41">
        <f t="shared" si="16"/>
        <v>64.954148473498222</v>
      </c>
      <c r="AQ14" s="44">
        <f t="shared" si="17"/>
        <v>96.228368108886244</v>
      </c>
    </row>
    <row r="15" spans="1:43" x14ac:dyDescent="0.25">
      <c r="A15" s="67"/>
      <c r="B15" s="3">
        <v>0.3</v>
      </c>
      <c r="C15" s="3" t="s">
        <v>0</v>
      </c>
      <c r="D15" s="3" t="s">
        <v>13</v>
      </c>
      <c r="E15" t="s">
        <v>4</v>
      </c>
      <c r="F15" s="22">
        <v>27.640540540540545</v>
      </c>
      <c r="G15" s="22">
        <v>34.001891891891887</v>
      </c>
      <c r="J15" s="8">
        <v>34.414054054054056</v>
      </c>
      <c r="K15" s="8">
        <v>45.837837837837832</v>
      </c>
      <c r="L15" s="3">
        <v>0.3</v>
      </c>
      <c r="M15" s="3" t="s">
        <v>0</v>
      </c>
      <c r="N15" s="1">
        <v>63.821951219512165</v>
      </c>
      <c r="O15" s="1">
        <v>33.997560975609758</v>
      </c>
      <c r="P15" s="1"/>
      <c r="Q15" s="1"/>
      <c r="R15" s="1">
        <v>33.814390243902437</v>
      </c>
      <c r="S15" s="1">
        <v>46.458536585365849</v>
      </c>
      <c r="U15" s="38" t="s">
        <v>19</v>
      </c>
      <c r="V15" s="40">
        <f>L22</f>
        <v>1</v>
      </c>
      <c r="W15" s="40" t="str">
        <f>M22</f>
        <v>Mid_curve</v>
      </c>
      <c r="X15" s="41">
        <f>AVERAGE(F22:F23)</f>
        <v>66.040322580645167</v>
      </c>
      <c r="Y15" s="41">
        <f t="shared" ref="Y15:AC15" si="42">AVERAGE(G22:G23)</f>
        <v>33.998387096774195</v>
      </c>
      <c r="Z15" s="57">
        <v>0.28415780493751791</v>
      </c>
      <c r="AA15" s="41">
        <f t="shared" si="8"/>
        <v>1.8731073201856664E-2</v>
      </c>
      <c r="AB15" s="41">
        <f t="shared" si="42"/>
        <v>33.993064516129031</v>
      </c>
      <c r="AC15" s="41">
        <f t="shared" si="42"/>
        <v>46.3</v>
      </c>
      <c r="AD15" s="40">
        <f t="shared" ref="AD15" si="43">AVERAGE(L22:L23)</f>
        <v>1</v>
      </c>
      <c r="AE15" s="40" t="s">
        <v>1</v>
      </c>
      <c r="AF15" s="41">
        <f t="shared" ref="AF15" si="44">AVERAGE(N22:N23)</f>
        <v>90.063417366946794</v>
      </c>
      <c r="AG15" s="41">
        <f t="shared" ref="AG15" si="45">AVERAGE(O22:O23)</f>
        <v>33.99855462184874</v>
      </c>
      <c r="AH15" s="58">
        <v>0.28415780493751791</v>
      </c>
      <c r="AI15" s="41">
        <f t="shared" si="12"/>
        <v>0.82870077339200499</v>
      </c>
      <c r="AJ15" s="41">
        <f t="shared" ref="AJ15:AK15" si="46">AVERAGE(R22:R23)</f>
        <v>33.763072829131644</v>
      </c>
      <c r="AK15" s="41">
        <f t="shared" si="46"/>
        <v>47.463473389355727</v>
      </c>
      <c r="AL15" s="41">
        <f t="shared" si="14"/>
        <v>24.023094786301627</v>
      </c>
      <c r="AM15" s="41">
        <f t="shared" si="0"/>
        <v>17.595856644160893</v>
      </c>
      <c r="AN15" s="41">
        <f t="shared" si="15"/>
        <v>83.636179224806057</v>
      </c>
      <c r="AO15" s="40">
        <f t="shared" si="6"/>
        <v>-18.579848432442223</v>
      </c>
      <c r="AP15" s="41">
        <f t="shared" si="16"/>
        <v>102.21602765724828</v>
      </c>
      <c r="AQ15" s="44">
        <f t="shared" si="17"/>
        <v>151.43115208481225</v>
      </c>
    </row>
    <row r="16" spans="1:43" x14ac:dyDescent="0.25">
      <c r="A16" s="67"/>
      <c r="B16" s="3">
        <v>1</v>
      </c>
      <c r="C16" s="3" t="s">
        <v>0</v>
      </c>
      <c r="D16" s="3" t="s">
        <v>13</v>
      </c>
      <c r="E16" t="s">
        <v>4</v>
      </c>
      <c r="F16" s="22">
        <v>73.297297297297291</v>
      </c>
      <c r="G16" s="22">
        <v>33.995675675675677</v>
      </c>
      <c r="J16" s="7">
        <v>34.091081081081072</v>
      </c>
      <c r="K16" s="7">
        <v>46.497297297297301</v>
      </c>
      <c r="L16" s="3">
        <v>1</v>
      </c>
      <c r="M16" s="3" t="s">
        <v>0</v>
      </c>
      <c r="N16" s="1">
        <v>103.05483870967741</v>
      </c>
      <c r="O16" s="1">
        <v>34.001290322580644</v>
      </c>
      <c r="P16" s="1"/>
      <c r="Q16" s="1"/>
      <c r="R16" s="1">
        <v>33.692258064516125</v>
      </c>
      <c r="S16" s="1">
        <v>47.170967741935485</v>
      </c>
      <c r="U16" s="38" t="s">
        <v>19</v>
      </c>
      <c r="V16" s="40">
        <f>L24</f>
        <v>2.5</v>
      </c>
      <c r="W16" s="40" t="str">
        <f>M24</f>
        <v>Mid_curve</v>
      </c>
      <c r="X16" s="41">
        <f>AVERAGE(F24:F25)</f>
        <v>131.43149390243906</v>
      </c>
      <c r="Y16" s="41">
        <f t="shared" ref="Y16:AC16" si="47">AVERAGE(G24:G25)</f>
        <v>34.004971857410879</v>
      </c>
      <c r="Z16" s="57">
        <v>0.16582359561994978</v>
      </c>
      <c r="AA16" s="41">
        <f t="shared" si="8"/>
        <v>-6.3857728806874237E-2</v>
      </c>
      <c r="AB16" s="41">
        <f t="shared" si="47"/>
        <v>34.015560975609759</v>
      </c>
      <c r="AC16" s="41">
        <f t="shared" si="47"/>
        <v>46.954664634146347</v>
      </c>
      <c r="AD16" s="40">
        <f t="shared" ref="AD16" si="48">AVERAGE(L24:L25)</f>
        <v>2.5</v>
      </c>
      <c r="AE16" s="40" t="s">
        <v>1</v>
      </c>
      <c r="AF16" s="41">
        <f t="shared" ref="AF16" si="49">AVERAGE(N24:N25)</f>
        <v>139.88816216216213</v>
      </c>
      <c r="AG16" s="41">
        <f t="shared" ref="AG16" si="50">AVERAGE(O24:O25)</f>
        <v>34.00367567567568</v>
      </c>
      <c r="AH16" s="58">
        <v>0.16582359561994978</v>
      </c>
      <c r="AI16" s="41">
        <f t="shared" si="12"/>
        <v>0.8251197533909278</v>
      </c>
      <c r="AJ16" s="41">
        <f t="shared" ref="AJ16:AK16" si="51">AVERAGE(R24:R25)</f>
        <v>33.86685135135135</v>
      </c>
      <c r="AK16" s="41">
        <f t="shared" si="51"/>
        <v>47.866891891891896</v>
      </c>
      <c r="AL16" s="41">
        <f t="shared" si="14"/>
        <v>8.4566682597230738</v>
      </c>
      <c r="AM16" s="41">
        <f t="shared" si="0"/>
        <v>30.152524321445021</v>
      </c>
      <c r="AN16" s="41">
        <f t="shared" si="15"/>
        <v>161.58401822388407</v>
      </c>
      <c r="AO16" s="40">
        <f t="shared" si="6"/>
        <v>0.92170176691713124</v>
      </c>
      <c r="AP16" s="41">
        <f t="shared" si="16"/>
        <v>160.66231645696695</v>
      </c>
      <c r="AQ16" s="44">
        <f t="shared" si="17"/>
        <v>238.01824660291399</v>
      </c>
    </row>
    <row r="17" spans="1:43" x14ac:dyDescent="0.25">
      <c r="A17" s="67"/>
      <c r="B17" s="3">
        <v>1</v>
      </c>
      <c r="C17" s="3" t="s">
        <v>0</v>
      </c>
      <c r="D17" s="3" t="s">
        <v>13</v>
      </c>
      <c r="E17" t="s">
        <v>4</v>
      </c>
      <c r="F17" s="22">
        <v>80.938709677419368</v>
      </c>
      <c r="G17" s="22">
        <v>34.000967741935483</v>
      </c>
      <c r="J17" s="8">
        <v>34.01612903225805</v>
      </c>
      <c r="K17" s="8">
        <v>46.254838709677415</v>
      </c>
      <c r="L17" s="3">
        <v>1</v>
      </c>
      <c r="M17" s="3" t="s">
        <v>0</v>
      </c>
      <c r="N17" s="1">
        <v>102.83414634146341</v>
      </c>
      <c r="O17" s="1">
        <v>34.001951219512193</v>
      </c>
      <c r="P17" s="1"/>
      <c r="Q17" s="1"/>
      <c r="R17" s="1">
        <v>33.73170731707318</v>
      </c>
      <c r="S17" s="1">
        <v>47.556097560975616</v>
      </c>
      <c r="U17" s="38" t="s">
        <v>19</v>
      </c>
      <c r="V17" s="40">
        <f>L26</f>
        <v>0.3</v>
      </c>
      <c r="W17" s="40" t="str">
        <f>M26</f>
        <v>High_curve</v>
      </c>
      <c r="X17" s="41">
        <f>AVERAGE(F26:F27)</f>
        <v>16.378048780487802</v>
      </c>
      <c r="Y17" s="41">
        <f t="shared" ref="Y17:AC17" si="52">AVERAGE(G26:G27)</f>
        <v>34.000487804878048</v>
      </c>
      <c r="Z17" s="57">
        <v>0.34106328614625037</v>
      </c>
      <c r="AA17" s="41">
        <f t="shared" si="8"/>
        <v>-0.61357613435179215</v>
      </c>
      <c r="AB17" s="41">
        <f t="shared" si="52"/>
        <v>34.209756097560984</v>
      </c>
      <c r="AC17" s="41">
        <f t="shared" si="52"/>
        <v>45.453658536585365</v>
      </c>
      <c r="AD17" s="40">
        <f t="shared" ref="AD17" si="53">AVERAGE(L26:L27)</f>
        <v>0.3</v>
      </c>
      <c r="AE17" s="40" t="s">
        <v>2</v>
      </c>
      <c r="AF17" s="41">
        <f>AVERAGE(N26:N27)</f>
        <v>58.304878048780481</v>
      </c>
      <c r="AG17" s="41">
        <f t="shared" ref="AG17" si="54">AVERAGE(O26:O27)</f>
        <v>34.00353658536585</v>
      </c>
      <c r="AH17" s="58">
        <v>0.34106328614625037</v>
      </c>
      <c r="AI17" s="41">
        <f t="shared" si="12"/>
        <v>0.5034470845963428</v>
      </c>
      <c r="AJ17" s="41">
        <f t="shared" ref="AJ17:AK17" si="55">AVERAGE(R26:R27)</f>
        <v>33.831829268292672</v>
      </c>
      <c r="AK17" s="41">
        <f t="shared" si="55"/>
        <v>47.824390243902442</v>
      </c>
      <c r="AL17" s="41">
        <f t="shared" si="14"/>
        <v>41.926829268292678</v>
      </c>
      <c r="AM17" s="41">
        <f t="shared" si="0"/>
        <v>14.660035844069023</v>
      </c>
      <c r="AN17" s="41">
        <f t="shared" si="15"/>
        <v>31.038084624556824</v>
      </c>
      <c r="AO17" s="40">
        <f t="shared" si="6"/>
        <v>-4.2922834095493609</v>
      </c>
      <c r="AP17" s="41">
        <f t="shared" si="16"/>
        <v>35.330368034106186</v>
      </c>
      <c r="AQ17" s="44">
        <f t="shared" si="17"/>
        <v>52.341285976453605</v>
      </c>
    </row>
    <row r="18" spans="1:43" x14ac:dyDescent="0.25">
      <c r="A18" s="67"/>
      <c r="B18" s="3">
        <v>2.5</v>
      </c>
      <c r="C18" s="3" t="s">
        <v>0</v>
      </c>
      <c r="D18" s="3" t="s">
        <v>13</v>
      </c>
      <c r="E18" t="s">
        <v>4</v>
      </c>
      <c r="F18" s="22">
        <v>137.5096774193548</v>
      </c>
      <c r="G18" s="22">
        <v>34.005483870967737</v>
      </c>
      <c r="J18" s="6">
        <v>33.97870967741936</v>
      </c>
      <c r="K18" s="6">
        <v>46.809677419354841</v>
      </c>
      <c r="L18" s="3">
        <v>2.5</v>
      </c>
      <c r="M18" s="3" t="s">
        <v>0</v>
      </c>
      <c r="N18" s="1">
        <v>149.42999999999998</v>
      </c>
      <c r="O18" s="1">
        <v>34.0062</v>
      </c>
      <c r="P18" s="1"/>
      <c r="Q18" s="1"/>
      <c r="R18" s="1">
        <v>33.978600000000014</v>
      </c>
      <c r="S18" s="1">
        <v>47.645999999999987</v>
      </c>
      <c r="U18" s="38" t="s">
        <v>19</v>
      </c>
      <c r="V18" s="40">
        <f>L28</f>
        <v>1</v>
      </c>
      <c r="W18" s="40" t="str">
        <f>M28</f>
        <v>High_curve</v>
      </c>
      <c r="X18" s="41">
        <f>AVERAGE(F28:F29)</f>
        <v>54.274193548387089</v>
      </c>
      <c r="Y18" s="41">
        <f t="shared" ref="Y18:AC18" si="56">AVERAGE(G28:G29)</f>
        <v>33.998548387096776</v>
      </c>
      <c r="Z18" s="57">
        <v>0.26902128186415375</v>
      </c>
      <c r="AA18" s="41">
        <f t="shared" si="8"/>
        <v>8.0339009152099919E-2</v>
      </c>
      <c r="AB18" s="41">
        <f t="shared" si="56"/>
        <v>33.976935483870982</v>
      </c>
      <c r="AC18" s="41">
        <f t="shared" si="56"/>
        <v>46.319354838709671</v>
      </c>
      <c r="AD18" s="40">
        <f t="shared" ref="AD18" si="57">AVERAGE(L28:L29)</f>
        <v>1</v>
      </c>
      <c r="AE18" s="40" t="s">
        <v>2</v>
      </c>
      <c r="AF18" s="41">
        <f t="shared" ref="AF18" si="58">AVERAGE(N28:N29)</f>
        <v>77.601471861471879</v>
      </c>
      <c r="AG18" s="41">
        <f t="shared" ref="AG18" si="59">AVERAGE(O28:O29)</f>
        <v>34.000722943722948</v>
      </c>
      <c r="AH18" s="58">
        <v>0.26902128186415375</v>
      </c>
      <c r="AI18" s="41">
        <f t="shared" si="12"/>
        <v>1.0081437399033311</v>
      </c>
      <c r="AJ18" s="41">
        <f t="shared" ref="AJ18:AK18" si="60">AVERAGE(R28:R29)</f>
        <v>33.729510822510832</v>
      </c>
      <c r="AK18" s="41">
        <f t="shared" si="60"/>
        <v>47.453463203463187</v>
      </c>
      <c r="AL18" s="41">
        <f t="shared" si="14"/>
        <v>23.32727831308479</v>
      </c>
      <c r="AM18" s="41">
        <f t="shared" si="0"/>
        <v>18.585890176989132</v>
      </c>
      <c r="AN18" s="41">
        <f t="shared" si="15"/>
        <v>72.860083725376228</v>
      </c>
      <c r="AO18" s="40">
        <f t="shared" si="6"/>
        <v>1.0835989982225058</v>
      </c>
      <c r="AP18" s="41">
        <f t="shared" si="16"/>
        <v>71.776484727153729</v>
      </c>
      <c r="AQ18" s="44">
        <f t="shared" si="17"/>
        <v>106.33553292911664</v>
      </c>
    </row>
    <row r="19" spans="1:43" ht="15.75" thickBot="1" x14ac:dyDescent="0.3">
      <c r="A19" s="67"/>
      <c r="B19" s="3">
        <v>2.5</v>
      </c>
      <c r="C19" s="3" t="s">
        <v>0</v>
      </c>
      <c r="D19" s="3" t="s">
        <v>13</v>
      </c>
      <c r="E19" t="s">
        <v>4</v>
      </c>
      <c r="F19" s="22">
        <v>137.44838709677418</v>
      </c>
      <c r="G19" s="22">
        <v>33.997096774193544</v>
      </c>
      <c r="J19" s="6">
        <v>34.150322580645145</v>
      </c>
      <c r="K19" s="6">
        <v>46.435483870967751</v>
      </c>
      <c r="L19" s="3">
        <v>2.5</v>
      </c>
      <c r="M19" s="3" t="s">
        <v>0</v>
      </c>
      <c r="N19" s="1">
        <v>163.52195121951218</v>
      </c>
      <c r="O19" s="1">
        <v>34.009024390243901</v>
      </c>
      <c r="P19" s="1"/>
      <c r="Q19" s="1"/>
      <c r="R19" s="1">
        <v>33.754634146341459</v>
      </c>
      <c r="S19" s="1">
        <v>48.102439024390236</v>
      </c>
      <c r="U19" s="45" t="s">
        <v>19</v>
      </c>
      <c r="V19" s="47">
        <f>L30</f>
        <v>2.5</v>
      </c>
      <c r="W19" s="47" t="str">
        <f>M30</f>
        <v>High_curve</v>
      </c>
      <c r="X19" s="48">
        <f>AVERAGE(F30:F31)</f>
        <v>109.7162162162162</v>
      </c>
      <c r="Y19" s="48">
        <f t="shared" ref="Y19:AC19" si="61">AVERAGE(G30:G31)</f>
        <v>34.001351351351353</v>
      </c>
      <c r="Z19" s="59">
        <v>0.15215540715660678</v>
      </c>
      <c r="AA19" s="48">
        <f t="shared" si="8"/>
        <v>-7.4603667154946152E-2</v>
      </c>
      <c r="AB19" s="48">
        <f t="shared" si="61"/>
        <v>34.01270270270269</v>
      </c>
      <c r="AC19" s="48">
        <f t="shared" si="61"/>
        <v>46.651351351351344</v>
      </c>
      <c r="AD19" s="47">
        <f t="shared" ref="AD19" si="62">AVERAGE(L30:L31)</f>
        <v>2.5</v>
      </c>
      <c r="AE19" s="47" t="s">
        <v>2</v>
      </c>
      <c r="AF19" s="48">
        <f t="shared" ref="AF19" si="63">AVERAGE(N30:N31)</f>
        <v>121.13323170731704</v>
      </c>
      <c r="AG19" s="48">
        <f t="shared" ref="AG19" si="64">AVERAGE(O30:O31)</f>
        <v>34.003112804878043</v>
      </c>
      <c r="AH19" s="60">
        <v>0.15215540715660678</v>
      </c>
      <c r="AI19" s="48">
        <f t="shared" si="12"/>
        <v>0.89326193979055024</v>
      </c>
      <c r="AJ19" s="48">
        <f t="shared" ref="AJ19:AK19" si="65">AVERAGE(R30:R31)</f>
        <v>33.867198170731712</v>
      </c>
      <c r="AK19" s="48">
        <f t="shared" si="65"/>
        <v>47.926402439024386</v>
      </c>
      <c r="AL19" s="48">
        <f t="shared" si="14"/>
        <v>11.417015491100841</v>
      </c>
      <c r="AM19" s="48">
        <f t="shared" si="0"/>
        <v>32.86113910400649</v>
      </c>
      <c r="AN19" s="48">
        <f t="shared" si="15"/>
        <v>142.57735532022269</v>
      </c>
      <c r="AO19" s="47">
        <f t="shared" si="6"/>
        <v>22.277600297307025</v>
      </c>
      <c r="AP19" s="48">
        <f t="shared" si="16"/>
        <v>120.29975502291566</v>
      </c>
      <c r="AQ19" s="51">
        <f t="shared" si="17"/>
        <v>178.22185929320838</v>
      </c>
    </row>
    <row r="20" spans="1:43" x14ac:dyDescent="0.25">
      <c r="A20" s="67"/>
      <c r="B20" s="3">
        <v>0.3</v>
      </c>
      <c r="C20" s="3" t="s">
        <v>1</v>
      </c>
      <c r="D20" s="3" t="s">
        <v>13</v>
      </c>
      <c r="E20" t="s">
        <v>4</v>
      </c>
      <c r="F20" s="22">
        <v>26.564864864864866</v>
      </c>
      <c r="G20" s="22">
        <v>33.99702702702703</v>
      </c>
      <c r="J20" s="7">
        <v>34.225945945945959</v>
      </c>
      <c r="K20" s="7">
        <v>45.445945945945944</v>
      </c>
      <c r="L20" s="3">
        <v>0.3</v>
      </c>
      <c r="M20" s="3" t="s">
        <v>1</v>
      </c>
      <c r="N20" s="1">
        <v>60.382926829268285</v>
      </c>
      <c r="O20" s="1">
        <v>34.001463414634145</v>
      </c>
      <c r="P20" s="1"/>
      <c r="Q20" s="1"/>
      <c r="R20" s="1">
        <v>33.942682926829299</v>
      </c>
      <c r="S20" s="1">
        <v>47.246341463414616</v>
      </c>
      <c r="U20" s="31" t="s">
        <v>22</v>
      </c>
      <c r="V20" s="33">
        <v>0.3</v>
      </c>
      <c r="W20" s="33" t="s">
        <v>3</v>
      </c>
      <c r="X20" s="34">
        <f>_xlfn.STDEV.P(F8:F9)</f>
        <v>2.0635198135198181</v>
      </c>
      <c r="Y20" s="34">
        <f t="shared" ref="Y20:AK20" si="66">_xlfn.STDEV.P(G8:G9)</f>
        <v>4.1958041957812497E-4</v>
      </c>
      <c r="Z20" s="34"/>
      <c r="AA20" s="34"/>
      <c r="AB20" s="34">
        <f t="shared" si="66"/>
        <v>5.364801864803681E-2</v>
      </c>
      <c r="AC20" s="34">
        <f t="shared" si="66"/>
        <v>2.167832167833339E-2</v>
      </c>
      <c r="AD20" s="32">
        <v>0.3</v>
      </c>
      <c r="AE20" s="33" t="s">
        <v>3</v>
      </c>
      <c r="AF20" s="34">
        <f t="shared" si="66"/>
        <v>0.69837398373985593</v>
      </c>
      <c r="AG20" s="34">
        <f t="shared" si="66"/>
        <v>4.1698759092803073E-3</v>
      </c>
      <c r="AH20" s="34"/>
      <c r="AI20" s="34"/>
      <c r="AJ20" s="34">
        <f t="shared" si="66"/>
        <v>2.9565682498944312E-2</v>
      </c>
      <c r="AK20" s="34">
        <f t="shared" si="66"/>
        <v>7.6593923833975452E-2</v>
      </c>
      <c r="AL20" s="33"/>
      <c r="AM20" s="33"/>
      <c r="AN20" s="33"/>
      <c r="AO20" s="33"/>
      <c r="AP20" s="33"/>
      <c r="AQ20" s="52"/>
    </row>
    <row r="21" spans="1:43" x14ac:dyDescent="0.25">
      <c r="A21" s="67"/>
      <c r="B21" s="3">
        <v>0.3</v>
      </c>
      <c r="C21" s="3" t="s">
        <v>1</v>
      </c>
      <c r="D21" s="3" t="s">
        <v>13</v>
      </c>
      <c r="E21" t="s">
        <v>4</v>
      </c>
      <c r="F21" s="22">
        <v>21.72972972972973</v>
      </c>
      <c r="G21" s="22">
        <v>33.997567567567572</v>
      </c>
      <c r="J21" s="7">
        <v>34.195405405405431</v>
      </c>
      <c r="K21" s="7">
        <v>45.581081081081088</v>
      </c>
      <c r="L21" s="3">
        <v>0.3</v>
      </c>
      <c r="M21" s="3" t="s">
        <v>1</v>
      </c>
      <c r="N21" s="1">
        <v>54.596969696969708</v>
      </c>
      <c r="O21" s="1">
        <v>33.99969696969697</v>
      </c>
      <c r="P21" s="1"/>
      <c r="Q21" s="1"/>
      <c r="R21" s="1">
        <v>33.717575757575773</v>
      </c>
      <c r="S21" s="1">
        <v>46.875757575757582</v>
      </c>
      <c r="U21" s="38" t="s">
        <v>22</v>
      </c>
      <c r="V21" s="40">
        <v>1</v>
      </c>
      <c r="W21" s="40" t="s">
        <v>3</v>
      </c>
      <c r="X21" s="41">
        <f>_xlfn.STDEV.P(F10:F11)</f>
        <v>0</v>
      </c>
      <c r="Y21" s="41">
        <f t="shared" ref="Y21:AK21" si="67">_xlfn.STDEV.P(G10:G11)</f>
        <v>0</v>
      </c>
      <c r="Z21" s="41"/>
      <c r="AA21" s="41"/>
      <c r="AB21" s="41">
        <f t="shared" si="67"/>
        <v>0</v>
      </c>
      <c r="AC21" s="41">
        <f t="shared" si="67"/>
        <v>0</v>
      </c>
      <c r="AD21" s="39">
        <v>1</v>
      </c>
      <c r="AE21" s="40" t="s">
        <v>3</v>
      </c>
      <c r="AF21" s="41">
        <f t="shared" si="67"/>
        <v>0</v>
      </c>
      <c r="AG21" s="41">
        <f t="shared" si="67"/>
        <v>0</v>
      </c>
      <c r="AH21" s="41"/>
      <c r="AI21" s="41"/>
      <c r="AJ21" s="41">
        <f t="shared" si="67"/>
        <v>0</v>
      </c>
      <c r="AK21" s="41">
        <f t="shared" si="67"/>
        <v>0</v>
      </c>
      <c r="AL21" s="40"/>
      <c r="AM21" s="40"/>
      <c r="AN21" s="40"/>
      <c r="AO21" s="40"/>
      <c r="AP21" s="40"/>
      <c r="AQ21" s="53"/>
    </row>
    <row r="22" spans="1:43" x14ac:dyDescent="0.25">
      <c r="A22" s="67"/>
      <c r="B22" s="3">
        <v>1</v>
      </c>
      <c r="C22" s="3" t="s">
        <v>1</v>
      </c>
      <c r="D22" s="3" t="s">
        <v>13</v>
      </c>
      <c r="E22" t="s">
        <v>4</v>
      </c>
      <c r="F22" s="22">
        <v>64.035483870967752</v>
      </c>
      <c r="G22" s="22">
        <v>33.997096774193551</v>
      </c>
      <c r="J22" s="6">
        <v>34.000322580645161</v>
      </c>
      <c r="K22" s="6">
        <v>46.325806451612905</v>
      </c>
      <c r="L22" s="3">
        <v>1</v>
      </c>
      <c r="M22" s="3" t="s">
        <v>1</v>
      </c>
      <c r="N22" s="1">
        <v>90.372549019607874</v>
      </c>
      <c r="O22" s="1">
        <v>33.998823529411766</v>
      </c>
      <c r="P22" s="1"/>
      <c r="Q22" s="1"/>
      <c r="R22" s="1">
        <v>33.788431372548999</v>
      </c>
      <c r="S22" s="1">
        <v>47.40980392156861</v>
      </c>
      <c r="U22" s="38" t="s">
        <v>22</v>
      </c>
      <c r="V22" s="40">
        <v>2.5</v>
      </c>
      <c r="W22" s="40" t="s">
        <v>3</v>
      </c>
      <c r="X22" s="41">
        <f>_xlfn.STDEV.P(F12:F13)</f>
        <v>2.0749287749287646</v>
      </c>
      <c r="Y22" s="41">
        <f>_xlfn.STDEV.P(G12:G13)</f>
        <v>3.603988603984476E-3</v>
      </c>
      <c r="Z22" s="41"/>
      <c r="AA22" s="41"/>
      <c r="AB22" s="41">
        <f>_xlfn.STDEV.P(J12:J13)</f>
        <v>8.7749287749225857E-3</v>
      </c>
      <c r="AC22" s="41">
        <f>_xlfn.STDEV.P(K12:K13)</f>
        <v>3.7749287749285543E-2</v>
      </c>
      <c r="AD22" s="39">
        <v>2.5</v>
      </c>
      <c r="AE22" s="40" t="s">
        <v>3</v>
      </c>
      <c r="AF22" s="41">
        <f t="shared" ref="AF22:AK22" si="68">_xlfn.STDEV.P(N12:N13)</f>
        <v>0.60775729646692866</v>
      </c>
      <c r="AG22" s="41">
        <f t="shared" si="68"/>
        <v>7.3195084485355721E-3</v>
      </c>
      <c r="AH22" s="41"/>
      <c r="AI22" s="41"/>
      <c r="AJ22" s="41">
        <f t="shared" si="68"/>
        <v>1.2411674347152513E-2</v>
      </c>
      <c r="AK22" s="41">
        <f t="shared" si="68"/>
        <v>7.096774193549038E-2</v>
      </c>
      <c r="AL22" s="40"/>
      <c r="AM22" s="40"/>
      <c r="AN22" s="40"/>
      <c r="AO22" s="40"/>
      <c r="AP22" s="40"/>
      <c r="AQ22" s="53"/>
    </row>
    <row r="23" spans="1:43" x14ac:dyDescent="0.25">
      <c r="A23" s="67"/>
      <c r="B23" s="3">
        <v>1</v>
      </c>
      <c r="C23" s="3" t="s">
        <v>1</v>
      </c>
      <c r="D23" s="3" t="s">
        <v>13</v>
      </c>
      <c r="E23" t="s">
        <v>4</v>
      </c>
      <c r="F23" s="22">
        <v>68.045161290322582</v>
      </c>
      <c r="G23" s="22">
        <v>33.999677419354839</v>
      </c>
      <c r="J23" s="7">
        <v>33.985806451612902</v>
      </c>
      <c r="K23" s="7">
        <v>46.274193548387096</v>
      </c>
      <c r="L23" s="3">
        <v>1</v>
      </c>
      <c r="M23" s="3" t="s">
        <v>1</v>
      </c>
      <c r="N23" s="1">
        <v>89.7542857142857</v>
      </c>
      <c r="O23" s="1">
        <v>33.998285714285714</v>
      </c>
      <c r="P23" s="1"/>
      <c r="Q23" s="1"/>
      <c r="R23" s="1">
        <v>33.73771428571429</v>
      </c>
      <c r="S23" s="1">
        <v>47.517142857142851</v>
      </c>
      <c r="U23" s="38" t="s">
        <v>22</v>
      </c>
      <c r="V23" s="40">
        <v>0.3</v>
      </c>
      <c r="W23" s="40" t="s">
        <v>0</v>
      </c>
      <c r="X23" s="41">
        <f>_xlfn.STDEV.P(F14:F15)</f>
        <v>1.1813426329555341</v>
      </c>
      <c r="Y23" s="41">
        <f t="shared" ref="Y23:AK23" si="69">_xlfn.STDEV.P(G14:G15)</f>
        <v>6.2336530078255237E-4</v>
      </c>
      <c r="Z23" s="41"/>
      <c r="AA23" s="41"/>
      <c r="AB23" s="41">
        <f t="shared" si="69"/>
        <v>0.14347863993025811</v>
      </c>
      <c r="AC23" s="41">
        <f t="shared" si="69"/>
        <v>0.20117698343504031</v>
      </c>
      <c r="AD23" s="39">
        <v>0.3</v>
      </c>
      <c r="AE23" s="40" t="s">
        <v>0</v>
      </c>
      <c r="AF23" s="41">
        <f t="shared" si="69"/>
        <v>3.6390243902439217</v>
      </c>
      <c r="AG23" s="41">
        <f t="shared" si="69"/>
        <v>1.5225424981508695E-3</v>
      </c>
      <c r="AH23" s="41"/>
      <c r="AI23" s="41"/>
      <c r="AJ23" s="41">
        <f t="shared" si="69"/>
        <v>6.2198817442734367E-2</v>
      </c>
      <c r="AK23" s="41">
        <f t="shared" si="69"/>
        <v>0.46618625277162096</v>
      </c>
      <c r="AL23" s="40"/>
      <c r="AM23" s="40"/>
      <c r="AN23" s="40"/>
      <c r="AO23" s="40"/>
      <c r="AP23" s="40"/>
      <c r="AQ23" s="53"/>
    </row>
    <row r="24" spans="1:43" x14ac:dyDescent="0.25">
      <c r="A24" s="67"/>
      <c r="B24" s="3">
        <v>2.5</v>
      </c>
      <c r="C24" s="3" t="s">
        <v>1</v>
      </c>
      <c r="D24" s="3" t="s">
        <v>13</v>
      </c>
      <c r="E24" t="s">
        <v>4</v>
      </c>
      <c r="F24" s="22">
        <v>133.08048780487809</v>
      </c>
      <c r="G24" s="22">
        <v>34.006097560975604</v>
      </c>
      <c r="J24" s="8">
        <v>33.975121951219521</v>
      </c>
      <c r="K24" s="8">
        <v>46.926829268292686</v>
      </c>
      <c r="L24" s="3">
        <v>2.5</v>
      </c>
      <c r="M24" s="3" t="s">
        <v>1</v>
      </c>
      <c r="N24" s="1">
        <v>138.12432432432431</v>
      </c>
      <c r="O24" s="1">
        <v>34.001351351351353</v>
      </c>
      <c r="P24" s="1"/>
      <c r="Q24" s="1"/>
      <c r="R24" s="1">
        <v>33.952702702702723</v>
      </c>
      <c r="S24" s="1">
        <v>47.683783783783788</v>
      </c>
      <c r="U24" s="38" t="s">
        <v>22</v>
      </c>
      <c r="V24" s="40">
        <v>1</v>
      </c>
      <c r="W24" s="40" t="s">
        <v>0</v>
      </c>
      <c r="X24" s="41">
        <f>_xlfn.STDEV.P(F16:F17)</f>
        <v>3.8207061900610384</v>
      </c>
      <c r="Y24" s="41">
        <f t="shared" ref="Y24:AK24" si="70">_xlfn.STDEV.P(G16:G17)</f>
        <v>2.6460331299027473E-3</v>
      </c>
      <c r="Z24" s="41"/>
      <c r="AA24" s="41"/>
      <c r="AB24" s="41">
        <f t="shared" si="70"/>
        <v>3.7476024411510878E-2</v>
      </c>
      <c r="AC24" s="41">
        <f t="shared" si="70"/>
        <v>0.12122929380994307</v>
      </c>
      <c r="AD24" s="39">
        <v>1</v>
      </c>
      <c r="AE24" s="40" t="s">
        <v>0</v>
      </c>
      <c r="AF24" s="41">
        <f t="shared" si="70"/>
        <v>0.11034618410700148</v>
      </c>
      <c r="AG24" s="41">
        <f t="shared" si="70"/>
        <v>3.3044846577467979E-4</v>
      </c>
      <c r="AH24" s="41"/>
      <c r="AI24" s="41"/>
      <c r="AJ24" s="41">
        <f t="shared" si="70"/>
        <v>1.9724626278527779E-2</v>
      </c>
      <c r="AK24" s="41">
        <f t="shared" si="70"/>
        <v>0.19256490952006544</v>
      </c>
      <c r="AL24" s="40"/>
      <c r="AM24" s="40"/>
      <c r="AN24" s="40"/>
      <c r="AO24" s="40"/>
      <c r="AP24" s="40"/>
      <c r="AQ24" s="53"/>
    </row>
    <row r="25" spans="1:43" x14ac:dyDescent="0.25">
      <c r="A25" s="67"/>
      <c r="B25" s="3">
        <v>2.5</v>
      </c>
      <c r="C25" s="3" t="s">
        <v>1</v>
      </c>
      <c r="D25" s="3" t="s">
        <v>13</v>
      </c>
      <c r="E25" t="s">
        <v>4</v>
      </c>
      <c r="F25" s="22">
        <v>129.7825</v>
      </c>
      <c r="G25" s="22">
        <v>34.003846153846148</v>
      </c>
      <c r="J25" s="5">
        <v>34.05599999999999</v>
      </c>
      <c r="K25" s="5">
        <v>46.982500000000009</v>
      </c>
      <c r="L25" s="3">
        <v>2.5</v>
      </c>
      <c r="M25" s="3" t="s">
        <v>1</v>
      </c>
      <c r="N25" s="1">
        <v>141.65199999999999</v>
      </c>
      <c r="O25" s="1">
        <v>34.006</v>
      </c>
      <c r="P25" s="1"/>
      <c r="Q25" s="1"/>
      <c r="R25" s="1">
        <v>33.780999999999977</v>
      </c>
      <c r="S25" s="1">
        <v>48.05</v>
      </c>
      <c r="U25" s="38" t="s">
        <v>22</v>
      </c>
      <c r="V25" s="40">
        <v>2.5</v>
      </c>
      <c r="W25" s="40" t="s">
        <v>0</v>
      </c>
      <c r="X25" s="41">
        <f>_xlfn.STDEV.P(F18:F19)</f>
        <v>3.064516129030892E-2</v>
      </c>
      <c r="Y25" s="41">
        <f t="shared" ref="Y25:AK25" si="71">_xlfn.STDEV.P(G18:G19)</f>
        <v>4.1935483870965129E-3</v>
      </c>
      <c r="Z25" s="41"/>
      <c r="AA25" s="41"/>
      <c r="AB25" s="41">
        <f t="shared" si="71"/>
        <v>8.5806451612892687E-2</v>
      </c>
      <c r="AC25" s="41">
        <f t="shared" si="71"/>
        <v>0.1870967741935452</v>
      </c>
      <c r="AD25" s="39">
        <v>2.5</v>
      </c>
      <c r="AE25" s="40" t="s">
        <v>0</v>
      </c>
      <c r="AF25" s="41">
        <f t="shared" si="71"/>
        <v>7.0459756097560984</v>
      </c>
      <c r="AG25" s="41">
        <f t="shared" si="71"/>
        <v>1.4121951219507878E-3</v>
      </c>
      <c r="AH25" s="41"/>
      <c r="AI25" s="41"/>
      <c r="AJ25" s="41">
        <f t="shared" si="71"/>
        <v>0.11198292682927757</v>
      </c>
      <c r="AK25" s="41">
        <f t="shared" si="71"/>
        <v>0.22821951219512471</v>
      </c>
      <c r="AL25" s="40"/>
      <c r="AM25" s="40"/>
      <c r="AN25" s="40"/>
      <c r="AO25" s="40"/>
      <c r="AP25" s="40"/>
      <c r="AQ25" s="53"/>
    </row>
    <row r="26" spans="1:43" x14ac:dyDescent="0.25">
      <c r="A26" s="67"/>
      <c r="B26" s="3">
        <v>0.3</v>
      </c>
      <c r="C26" s="3" t="s">
        <v>2</v>
      </c>
      <c r="D26" s="3" t="s">
        <v>13</v>
      </c>
      <c r="E26" t="s">
        <v>4</v>
      </c>
      <c r="F26" s="22">
        <v>16.278048780487801</v>
      </c>
      <c r="G26" s="22">
        <v>34.000487804878048</v>
      </c>
      <c r="J26" s="6">
        <v>34.221463414634151</v>
      </c>
      <c r="K26" s="6">
        <v>45.458536585365849</v>
      </c>
      <c r="L26" s="3">
        <v>0.3</v>
      </c>
      <c r="M26" s="3" t="s">
        <v>2</v>
      </c>
      <c r="N26" s="1">
        <v>60.382926829268285</v>
      </c>
      <c r="O26" s="1">
        <v>34.004390243902435</v>
      </c>
      <c r="P26" s="1"/>
      <c r="Q26" s="1"/>
      <c r="R26" s="1">
        <v>33.849024390243883</v>
      </c>
      <c r="S26" s="1">
        <v>47.570731707317073</v>
      </c>
      <c r="U26" s="38" t="s">
        <v>22</v>
      </c>
      <c r="V26" s="40">
        <v>0.3</v>
      </c>
      <c r="W26" s="40" t="s">
        <v>1</v>
      </c>
      <c r="X26" s="41">
        <f>_xlfn.STDEV.P(F20:F21)</f>
        <v>2.4175675675675681</v>
      </c>
      <c r="Y26" s="41">
        <f t="shared" ref="Y26:AK26" si="72">_xlfn.STDEV.P(G20:G21)</f>
        <v>2.7027027027060058E-4</v>
      </c>
      <c r="Z26" s="41"/>
      <c r="AA26" s="41"/>
      <c r="AB26" s="41">
        <f t="shared" si="72"/>
        <v>1.5270270270264064E-2</v>
      </c>
      <c r="AC26" s="41">
        <f t="shared" si="72"/>
        <v>6.7567567567571984E-2</v>
      </c>
      <c r="AD26" s="39">
        <v>0.3</v>
      </c>
      <c r="AE26" s="40" t="s">
        <v>1</v>
      </c>
      <c r="AF26" s="41">
        <f t="shared" si="72"/>
        <v>2.8929785661492886</v>
      </c>
      <c r="AG26" s="41">
        <f t="shared" si="72"/>
        <v>8.8322246858751896E-4</v>
      </c>
      <c r="AH26" s="41"/>
      <c r="AI26" s="41"/>
      <c r="AJ26" s="41">
        <f t="shared" si="72"/>
        <v>0.11255358462676313</v>
      </c>
      <c r="AK26" s="41">
        <f t="shared" si="72"/>
        <v>0.18529194382851699</v>
      </c>
      <c r="AL26" s="40"/>
      <c r="AM26" s="40"/>
      <c r="AN26" s="40"/>
      <c r="AO26" s="40"/>
      <c r="AP26" s="40"/>
      <c r="AQ26" s="53"/>
    </row>
    <row r="27" spans="1:43" x14ac:dyDescent="0.25">
      <c r="A27" s="67"/>
      <c r="B27" s="3">
        <v>0.3</v>
      </c>
      <c r="C27" s="3" t="s">
        <v>2</v>
      </c>
      <c r="D27" s="3" t="s">
        <v>13</v>
      </c>
      <c r="E27" t="s">
        <v>4</v>
      </c>
      <c r="F27" s="22">
        <v>16.4780487804878</v>
      </c>
      <c r="G27" s="22">
        <v>34.000487804878048</v>
      </c>
      <c r="J27" s="6">
        <v>34.198048780487824</v>
      </c>
      <c r="K27" s="6">
        <v>45.448780487804875</v>
      </c>
      <c r="L27" s="3">
        <v>0.3</v>
      </c>
      <c r="M27" s="3" t="s">
        <v>2</v>
      </c>
      <c r="N27" s="1">
        <v>56.226829268292676</v>
      </c>
      <c r="O27" s="1">
        <v>34.002682926829266</v>
      </c>
      <c r="P27" s="1"/>
      <c r="Q27" s="1"/>
      <c r="R27" s="1">
        <v>33.814634146341461</v>
      </c>
      <c r="S27" s="1">
        <v>48.078048780487819</v>
      </c>
      <c r="U27" s="38" t="s">
        <v>22</v>
      </c>
      <c r="V27" s="40">
        <v>1</v>
      </c>
      <c r="W27" s="40" t="s">
        <v>1</v>
      </c>
      <c r="X27" s="41">
        <f>_xlfn.STDEV.P(F22:F23)</f>
        <v>2.004838709677415</v>
      </c>
      <c r="Y27" s="41">
        <f t="shared" ref="Y27:AK27" si="73">_xlfn.STDEV.P(G22:G23)</f>
        <v>1.2903225806439877E-3</v>
      </c>
      <c r="Z27" s="41"/>
      <c r="AA27" s="41"/>
      <c r="AB27" s="41">
        <f t="shared" si="73"/>
        <v>7.2580645161295365E-3</v>
      </c>
      <c r="AC27" s="41">
        <f t="shared" si="73"/>
        <v>2.5806451612904624E-2</v>
      </c>
      <c r="AD27" s="39">
        <v>1</v>
      </c>
      <c r="AE27" s="40" t="s">
        <v>1</v>
      </c>
      <c r="AF27" s="41">
        <f t="shared" si="73"/>
        <v>0.30913165266108678</v>
      </c>
      <c r="AG27" s="41">
        <f t="shared" si="73"/>
        <v>2.6890756302577756E-4</v>
      </c>
      <c r="AH27" s="41"/>
      <c r="AI27" s="41"/>
      <c r="AJ27" s="41">
        <f t="shared" si="73"/>
        <v>2.535854341735444E-2</v>
      </c>
      <c r="AK27" s="41">
        <f t="shared" si="73"/>
        <v>5.366946778712034E-2</v>
      </c>
      <c r="AL27" s="40"/>
      <c r="AM27" s="40"/>
      <c r="AN27" s="40"/>
      <c r="AO27" s="40"/>
      <c r="AP27" s="40"/>
      <c r="AQ27" s="53"/>
    </row>
    <row r="28" spans="1:43" x14ac:dyDescent="0.25">
      <c r="A28" s="67"/>
      <c r="B28" s="3">
        <v>1</v>
      </c>
      <c r="C28" s="3" t="s">
        <v>2</v>
      </c>
      <c r="D28" s="3" t="s">
        <v>13</v>
      </c>
      <c r="E28" t="s">
        <v>4</v>
      </c>
      <c r="F28" s="22">
        <v>55.554838709677412</v>
      </c>
      <c r="G28" s="22">
        <v>33.99677419354839</v>
      </c>
      <c r="J28" s="6">
        <v>33.977096774193562</v>
      </c>
      <c r="K28" s="6">
        <v>46.345161290322572</v>
      </c>
      <c r="L28" s="3">
        <v>1</v>
      </c>
      <c r="M28" s="3" t="s">
        <v>2</v>
      </c>
      <c r="N28" s="1">
        <v>79.751428571428605</v>
      </c>
      <c r="O28" s="1">
        <v>34.00114285714286</v>
      </c>
      <c r="P28" s="1"/>
      <c r="Q28" s="1"/>
      <c r="R28" s="1">
        <v>33.731142857142864</v>
      </c>
      <c r="S28" s="1">
        <v>47.485714285714273</v>
      </c>
      <c r="U28" s="38" t="s">
        <v>22</v>
      </c>
      <c r="V28" s="40">
        <v>2.5</v>
      </c>
      <c r="W28" s="40" t="s">
        <v>1</v>
      </c>
      <c r="X28" s="41">
        <f>_xlfn.STDEV.P(F24:F25)</f>
        <v>1.6489939024390452</v>
      </c>
      <c r="Y28" s="41">
        <f t="shared" ref="Y28:AK28" si="74">_xlfn.STDEV.P(G24:G25)</f>
        <v>1.1257035647282976E-3</v>
      </c>
      <c r="Z28" s="41"/>
      <c r="AA28" s="41"/>
      <c r="AB28" s="41">
        <f t="shared" si="74"/>
        <v>4.0439024390234835E-2</v>
      </c>
      <c r="AC28" s="41">
        <f t="shared" si="74"/>
        <v>2.7835365853661642E-2</v>
      </c>
      <c r="AD28" s="39">
        <v>2.5</v>
      </c>
      <c r="AE28" s="40" t="s">
        <v>1</v>
      </c>
      <c r="AF28" s="41">
        <f t="shared" si="74"/>
        <v>1.7638378378378405</v>
      </c>
      <c r="AG28" s="41">
        <f t="shared" si="74"/>
        <v>2.3243243243236122E-3</v>
      </c>
      <c r="AH28" s="41"/>
      <c r="AI28" s="41"/>
      <c r="AJ28" s="41">
        <f t="shared" si="74"/>
        <v>8.5851351351372784E-2</v>
      </c>
      <c r="AK28" s="41">
        <f t="shared" si="74"/>
        <v>0.18310810810810452</v>
      </c>
      <c r="AL28" s="40"/>
      <c r="AM28" s="40"/>
      <c r="AN28" s="40"/>
      <c r="AO28" s="40"/>
      <c r="AP28" s="40"/>
      <c r="AQ28" s="53"/>
    </row>
    <row r="29" spans="1:43" x14ac:dyDescent="0.25">
      <c r="A29" s="67"/>
      <c r="B29" s="3">
        <v>1</v>
      </c>
      <c r="C29" s="3" t="s">
        <v>2</v>
      </c>
      <c r="D29" s="3" t="s">
        <v>13</v>
      </c>
      <c r="E29" t="s">
        <v>4</v>
      </c>
      <c r="F29" s="22">
        <v>52.993548387096773</v>
      </c>
      <c r="G29" s="22">
        <v>34.000322580645161</v>
      </c>
      <c r="J29" s="6">
        <v>33.976774193548401</v>
      </c>
      <c r="K29" s="6">
        <v>46.29354838709677</v>
      </c>
      <c r="L29" s="3">
        <v>1</v>
      </c>
      <c r="M29" s="3" t="s">
        <v>2</v>
      </c>
      <c r="N29" s="1">
        <v>75.451515151515167</v>
      </c>
      <c r="O29" s="1">
        <v>34.00030303030303</v>
      </c>
      <c r="P29" s="1"/>
      <c r="Q29" s="1"/>
      <c r="R29" s="23">
        <v>33.727878787878794</v>
      </c>
      <c r="S29" s="23">
        <v>47.421212121212108</v>
      </c>
      <c r="T29" s="6"/>
      <c r="U29" s="38" t="s">
        <v>22</v>
      </c>
      <c r="V29" s="40">
        <v>0.3</v>
      </c>
      <c r="W29" s="40" t="s">
        <v>2</v>
      </c>
      <c r="X29" s="41">
        <f>_xlfn.STDEV.P(F26:F27)</f>
        <v>9.9999999999999645E-2</v>
      </c>
      <c r="Y29" s="41">
        <f t="shared" ref="Y29:AK29" si="75">_xlfn.STDEV.P(G26:G27)</f>
        <v>0</v>
      </c>
      <c r="Z29" s="41"/>
      <c r="AA29" s="41"/>
      <c r="AB29" s="41">
        <f t="shared" si="75"/>
        <v>1.1707317073163637E-2</v>
      </c>
      <c r="AC29" s="41">
        <f t="shared" si="75"/>
        <v>4.878048780486921E-3</v>
      </c>
      <c r="AD29" s="39">
        <v>0.3</v>
      </c>
      <c r="AE29" s="40" t="s">
        <v>2</v>
      </c>
      <c r="AF29" s="41">
        <f t="shared" si="75"/>
        <v>2.0780487804878049</v>
      </c>
      <c r="AG29" s="41">
        <f t="shared" si="75"/>
        <v>8.5365853658458946E-4</v>
      </c>
      <c r="AH29" s="41"/>
      <c r="AI29" s="41"/>
      <c r="AJ29" s="41">
        <f t="shared" si="75"/>
        <v>1.7195121951210979E-2</v>
      </c>
      <c r="AK29" s="41">
        <f t="shared" si="75"/>
        <v>0.25365853658537318</v>
      </c>
      <c r="AL29" s="40"/>
      <c r="AM29" s="40"/>
      <c r="AN29" s="40"/>
      <c r="AO29" s="40"/>
      <c r="AP29" s="40"/>
      <c r="AQ29" s="53"/>
    </row>
    <row r="30" spans="1:43" x14ac:dyDescent="0.25">
      <c r="A30" s="67"/>
      <c r="B30" s="3">
        <v>2.5</v>
      </c>
      <c r="C30" s="3" t="s">
        <v>2</v>
      </c>
      <c r="D30" s="3" t="s">
        <v>13</v>
      </c>
      <c r="E30" t="s">
        <v>4</v>
      </c>
      <c r="F30" s="70"/>
      <c r="G30" s="22"/>
      <c r="J30" s="8"/>
      <c r="K30" s="8"/>
      <c r="L30" s="3">
        <v>2.5</v>
      </c>
      <c r="M30" s="3" t="s">
        <v>2</v>
      </c>
      <c r="N30" s="1">
        <v>113.72499999999998</v>
      </c>
      <c r="O30" s="1">
        <v>34.005249999999997</v>
      </c>
      <c r="P30" s="1"/>
      <c r="Q30" s="1"/>
      <c r="R30" s="23">
        <v>33.800249999999984</v>
      </c>
      <c r="S30" s="23">
        <v>48.165000000000006</v>
      </c>
      <c r="T30" s="7"/>
      <c r="U30" s="38" t="s">
        <v>22</v>
      </c>
      <c r="V30" s="40">
        <v>1</v>
      </c>
      <c r="W30" s="40" t="s">
        <v>2</v>
      </c>
      <c r="X30" s="41">
        <f>_xlfn.STDEV.P(F28:F29)</f>
        <v>1.2806451612903196</v>
      </c>
      <c r="Y30" s="41">
        <f t="shared" ref="Y30:AK30" si="76">_xlfn.STDEV.P(G28:G29)</f>
        <v>1.7741935483854832E-3</v>
      </c>
      <c r="Z30" s="41"/>
      <c r="AA30" s="41"/>
      <c r="AB30" s="41">
        <f t="shared" si="76"/>
        <v>1.6129032258049847E-4</v>
      </c>
      <c r="AC30" s="41">
        <f t="shared" si="76"/>
        <v>2.5806451612901071E-2</v>
      </c>
      <c r="AD30" s="39">
        <v>1</v>
      </c>
      <c r="AE30" s="40" t="s">
        <v>2</v>
      </c>
      <c r="AF30" s="41">
        <f t="shared" si="76"/>
        <v>2.1499567099567187</v>
      </c>
      <c r="AG30" s="41">
        <f t="shared" si="76"/>
        <v>4.1991341991476361E-4</v>
      </c>
      <c r="AH30" s="41"/>
      <c r="AI30" s="41"/>
      <c r="AJ30" s="41">
        <f t="shared" si="76"/>
        <v>1.6320346320348733E-3</v>
      </c>
      <c r="AK30" s="41">
        <f t="shared" si="76"/>
        <v>3.2251082251082863E-2</v>
      </c>
      <c r="AL30" s="40"/>
      <c r="AM30" s="40"/>
      <c r="AN30" s="40"/>
      <c r="AO30" s="40"/>
      <c r="AP30" s="40"/>
      <c r="AQ30" s="53"/>
    </row>
    <row r="31" spans="1:43" ht="15.75" thickBot="1" x14ac:dyDescent="0.3">
      <c r="A31" s="67"/>
      <c r="B31" s="3">
        <v>2.5</v>
      </c>
      <c r="C31" s="3" t="s">
        <v>2</v>
      </c>
      <c r="D31" s="3" t="s">
        <v>13</v>
      </c>
      <c r="E31" t="s">
        <v>4</v>
      </c>
      <c r="F31" s="22">
        <v>109.7162162162162</v>
      </c>
      <c r="G31" s="22">
        <v>34.001351351351353</v>
      </c>
      <c r="J31" s="7">
        <v>34.01270270270269</v>
      </c>
      <c r="K31" s="7">
        <v>46.651351351351344</v>
      </c>
      <c r="L31" s="3">
        <v>2.5</v>
      </c>
      <c r="M31" s="3" t="s">
        <v>2</v>
      </c>
      <c r="N31" s="1">
        <v>128.54146341463411</v>
      </c>
      <c r="O31" s="1">
        <v>34.000975609756097</v>
      </c>
      <c r="P31" s="1"/>
      <c r="Q31" s="1"/>
      <c r="R31" s="23">
        <v>33.934146341463446</v>
      </c>
      <c r="S31" s="23">
        <v>47.687804878048759</v>
      </c>
      <c r="T31" s="6"/>
      <c r="U31" s="45" t="s">
        <v>22</v>
      </c>
      <c r="V31" s="47">
        <v>2.5</v>
      </c>
      <c r="W31" s="47" t="s">
        <v>2</v>
      </c>
      <c r="X31" s="48">
        <f>_xlfn.STDEV.P(F30:F31)</f>
        <v>0</v>
      </c>
      <c r="Y31" s="48">
        <f t="shared" ref="Y31:AK31" si="77">_xlfn.STDEV.P(G30:G31)</f>
        <v>0</v>
      </c>
      <c r="Z31" s="48"/>
      <c r="AA31" s="48"/>
      <c r="AB31" s="48">
        <f t="shared" si="77"/>
        <v>0</v>
      </c>
      <c r="AC31" s="48">
        <f t="shared" si="77"/>
        <v>0</v>
      </c>
      <c r="AD31" s="46">
        <v>2.5</v>
      </c>
      <c r="AE31" s="47" t="s">
        <v>2</v>
      </c>
      <c r="AF31" s="48">
        <f t="shared" si="77"/>
        <v>7.4082317073170643</v>
      </c>
      <c r="AG31" s="48">
        <f t="shared" si="77"/>
        <v>2.1371951219499863E-3</v>
      </c>
      <c r="AH31" s="48"/>
      <c r="AI31" s="48"/>
      <c r="AJ31" s="48">
        <f t="shared" si="77"/>
        <v>6.6948170731730983E-2</v>
      </c>
      <c r="AK31" s="48">
        <f t="shared" si="77"/>
        <v>0.23859756097562368</v>
      </c>
      <c r="AL31" s="47"/>
      <c r="AM31" s="47"/>
      <c r="AN31" s="47"/>
      <c r="AO31" s="47"/>
      <c r="AP31" s="47"/>
      <c r="AQ31" s="54"/>
    </row>
    <row r="32" spans="1:43" s="65" customFormat="1" x14ac:dyDescent="0.25">
      <c r="B32" s="66"/>
      <c r="C32" s="66"/>
      <c r="D32" s="66"/>
      <c r="E32" s="66"/>
      <c r="F32" s="66"/>
      <c r="G32" s="66"/>
      <c r="H32" s="66"/>
      <c r="I32" s="66"/>
      <c r="J32" s="66"/>
      <c r="K32" s="66"/>
    </row>
    <row r="33" spans="1:43" x14ac:dyDescent="0.25">
      <c r="D33" s="64" t="s">
        <v>17</v>
      </c>
      <c r="F33" s="13" t="s">
        <v>15</v>
      </c>
      <c r="G33" s="13" t="s">
        <v>15</v>
      </c>
      <c r="H33" s="13" t="s">
        <v>15</v>
      </c>
      <c r="I33" s="13" t="s">
        <v>15</v>
      </c>
      <c r="J33" s="13" t="s">
        <v>15</v>
      </c>
      <c r="K33" s="13" t="s">
        <v>15</v>
      </c>
      <c r="N33" s="9" t="s">
        <v>12</v>
      </c>
      <c r="O33" s="9" t="s">
        <v>12</v>
      </c>
      <c r="P33" s="9" t="s">
        <v>12</v>
      </c>
      <c r="Q33" s="9" t="s">
        <v>12</v>
      </c>
      <c r="R33" s="9" t="s">
        <v>12</v>
      </c>
      <c r="S33" s="9" t="s">
        <v>12</v>
      </c>
      <c r="V33" s="9" t="s">
        <v>15</v>
      </c>
      <c r="X33" s="13" t="s">
        <v>15</v>
      </c>
      <c r="Y33" s="13" t="s">
        <v>15</v>
      </c>
      <c r="Z33" s="13" t="s">
        <v>15</v>
      </c>
      <c r="AA33" s="13" t="s">
        <v>15</v>
      </c>
      <c r="AB33" s="13" t="s">
        <v>15</v>
      </c>
      <c r="AC33" s="13" t="s">
        <v>15</v>
      </c>
      <c r="AF33" s="9" t="s">
        <v>12</v>
      </c>
      <c r="AG33" s="9" t="s">
        <v>12</v>
      </c>
      <c r="AH33" s="9" t="s">
        <v>12</v>
      </c>
      <c r="AI33" s="9" t="s">
        <v>12</v>
      </c>
      <c r="AJ33" s="9" t="s">
        <v>12</v>
      </c>
      <c r="AK33" s="9" t="s">
        <v>12</v>
      </c>
    </row>
    <row r="34" spans="1:43" s="3" customFormat="1" ht="105.75" thickBot="1" x14ac:dyDescent="0.3">
      <c r="C34" s="3" t="s">
        <v>15</v>
      </c>
      <c r="F34" s="13" t="s">
        <v>5</v>
      </c>
      <c r="G34" s="13" t="s">
        <v>6</v>
      </c>
      <c r="H34" s="13" t="s">
        <v>7</v>
      </c>
      <c r="I34" s="13" t="s">
        <v>8</v>
      </c>
      <c r="J34" s="13" t="s">
        <v>10</v>
      </c>
      <c r="K34" s="13" t="s">
        <v>11</v>
      </c>
      <c r="L34" s="13"/>
      <c r="M34" s="13" t="s">
        <v>12</v>
      </c>
      <c r="N34" s="13" t="s">
        <v>5</v>
      </c>
      <c r="O34" s="13" t="s">
        <v>6</v>
      </c>
      <c r="P34" s="13" t="s">
        <v>7</v>
      </c>
      <c r="Q34" s="13" t="s">
        <v>8</v>
      </c>
      <c r="R34" s="13" t="s">
        <v>10</v>
      </c>
      <c r="S34" s="13" t="s">
        <v>11</v>
      </c>
      <c r="V34" s="13" t="s">
        <v>20</v>
      </c>
      <c r="X34" s="13" t="s">
        <v>5</v>
      </c>
      <c r="Y34" s="13" t="s">
        <v>6</v>
      </c>
      <c r="Z34" s="13" t="s">
        <v>7</v>
      </c>
      <c r="AA34" s="13" t="s">
        <v>8</v>
      </c>
      <c r="AB34" s="13" t="s">
        <v>10</v>
      </c>
      <c r="AC34" s="13" t="s">
        <v>11</v>
      </c>
      <c r="AF34" s="13" t="s">
        <v>5</v>
      </c>
      <c r="AG34" s="13" t="s">
        <v>6</v>
      </c>
      <c r="AH34" s="13" t="s">
        <v>7</v>
      </c>
      <c r="AI34" s="13" t="s">
        <v>8</v>
      </c>
      <c r="AJ34" s="13" t="s">
        <v>10</v>
      </c>
      <c r="AK34" s="13" t="s">
        <v>11</v>
      </c>
      <c r="AL34" s="13" t="s">
        <v>24</v>
      </c>
      <c r="AM34" s="13" t="s">
        <v>40</v>
      </c>
      <c r="AN34" s="13" t="s">
        <v>27</v>
      </c>
      <c r="AO34" s="13" t="s">
        <v>29</v>
      </c>
      <c r="AP34" s="13" t="s">
        <v>28</v>
      </c>
      <c r="AQ34" s="13" t="s">
        <v>39</v>
      </c>
    </row>
    <row r="35" spans="1:43" x14ac:dyDescent="0.25">
      <c r="A35" s="68" t="s">
        <v>17</v>
      </c>
      <c r="B35" s="3">
        <v>0.3</v>
      </c>
      <c r="C35" s="3" t="s">
        <v>3</v>
      </c>
      <c r="D35" s="3" t="s">
        <v>13</v>
      </c>
      <c r="E35" s="3" t="s">
        <v>18</v>
      </c>
      <c r="F35" s="22">
        <v>150.03725490196075</v>
      </c>
      <c r="G35" s="22">
        <v>38</v>
      </c>
      <c r="H35" s="24">
        <v>0.23682997672344319</v>
      </c>
      <c r="I35" s="24">
        <v>1.5279353336996335</v>
      </c>
      <c r="J35" s="23">
        <v>2.4725490196078437</v>
      </c>
      <c r="K35" s="23">
        <v>46.784313725490179</v>
      </c>
      <c r="L35" s="3">
        <v>0.3</v>
      </c>
      <c r="M35" s="3" t="s">
        <v>3</v>
      </c>
      <c r="N35" s="26">
        <v>325.2121951219512</v>
      </c>
      <c r="O35" s="26">
        <v>37.990975609756099</v>
      </c>
      <c r="P35" s="29">
        <v>0.11283803842234504</v>
      </c>
      <c r="Q35" s="29">
        <v>0.72798734466029058</v>
      </c>
      <c r="R35" s="28">
        <v>1.2948780487804885</v>
      </c>
      <c r="S35" s="28">
        <v>48.499999999999993</v>
      </c>
      <c r="T35" s="10"/>
      <c r="U35" s="31" t="s">
        <v>19</v>
      </c>
      <c r="V35" s="32">
        <v>0.3</v>
      </c>
      <c r="W35" s="33" t="s">
        <v>3</v>
      </c>
      <c r="X35" s="34">
        <f>AVERAGE(F35:F37)</f>
        <v>154.46494737449413</v>
      </c>
      <c r="Y35" s="34">
        <f t="shared" ref="Y35:AK35" si="78">AVERAGE(G35:G37)</f>
        <v>38.005057520851302</v>
      </c>
      <c r="Z35" s="35">
        <f t="shared" si="78"/>
        <v>0.23151123149364516</v>
      </c>
      <c r="AA35" s="36">
        <f t="shared" si="78"/>
        <v>1.493620848346098</v>
      </c>
      <c r="AB35" s="34">
        <f t="shared" si="78"/>
        <v>2.2898044160917839</v>
      </c>
      <c r="AC35" s="34">
        <f t="shared" si="78"/>
        <v>45.493664334165771</v>
      </c>
      <c r="AD35" s="32">
        <v>0.3</v>
      </c>
      <c r="AE35" s="33" t="s">
        <v>3</v>
      </c>
      <c r="AF35" s="34">
        <f t="shared" si="78"/>
        <v>327.64715447154475</v>
      </c>
      <c r="AG35" s="34">
        <f t="shared" si="78"/>
        <v>37.993333333333332</v>
      </c>
      <c r="AH35" s="34">
        <f t="shared" si="78"/>
        <v>0.1122629338135392</v>
      </c>
      <c r="AI35" s="34">
        <f t="shared" si="78"/>
        <v>0.72427699234541409</v>
      </c>
      <c r="AJ35" s="34">
        <f t="shared" si="78"/>
        <v>1.2125203252032524</v>
      </c>
      <c r="AK35" s="34">
        <f t="shared" si="78"/>
        <v>47.160162601626006</v>
      </c>
      <c r="AL35" s="34">
        <f>AF35-X35</f>
        <v>173.18220709705062</v>
      </c>
      <c r="AM35" s="34">
        <f>28/AH35</f>
        <v>249.41446877297915</v>
      </c>
      <c r="AN35" s="34">
        <f>AM35-AL35</f>
        <v>76.232261675928527</v>
      </c>
      <c r="AO35" s="34">
        <f>5/AH35</f>
        <v>44.538297995174851</v>
      </c>
      <c r="AP35" s="34">
        <f>AO35-AL35</f>
        <v>-128.64390910187578</v>
      </c>
      <c r="AQ35" s="37">
        <f>IF(AP35&lt;0,ABS(AP35/2430*3600),0)</f>
        <v>190.58356903981596</v>
      </c>
    </row>
    <row r="36" spans="1:43" x14ac:dyDescent="0.25">
      <c r="A36" s="68"/>
      <c r="B36" s="3">
        <v>0.3</v>
      </c>
      <c r="C36" s="3" t="s">
        <v>3</v>
      </c>
      <c r="D36" s="3" t="s">
        <v>13</v>
      </c>
      <c r="E36" s="3" t="s">
        <v>18</v>
      </c>
      <c r="F36" s="22">
        <v>160.75245901639349</v>
      </c>
      <c r="G36" s="22">
        <v>38.017540983606551</v>
      </c>
      <c r="H36" s="24">
        <v>0.22372544338835199</v>
      </c>
      <c r="I36" s="24">
        <v>1.4433899573442064</v>
      </c>
      <c r="J36" s="23">
        <v>2.0973770491803281</v>
      </c>
      <c r="K36" s="23">
        <v>43.23770491803279</v>
      </c>
      <c r="L36" s="3">
        <v>0.3</v>
      </c>
      <c r="M36" s="3" t="s">
        <v>3</v>
      </c>
      <c r="N36" s="27">
        <v>328.99268292682933</v>
      </c>
      <c r="O36" s="27">
        <v>37.991463414634147</v>
      </c>
      <c r="P36" s="30">
        <v>0.11184341235915445</v>
      </c>
      <c r="Q36" s="30">
        <v>0.72157040231712544</v>
      </c>
      <c r="R36" s="28">
        <v>1.1970731707317073</v>
      </c>
      <c r="S36" s="28">
        <v>43.960975609756098</v>
      </c>
      <c r="T36" s="10"/>
      <c r="U36" s="38" t="s">
        <v>19</v>
      </c>
      <c r="V36" s="39">
        <v>1</v>
      </c>
      <c r="W36" s="40" t="s">
        <v>3</v>
      </c>
      <c r="X36" s="41">
        <f>AVERAGE(F38:F40)</f>
        <v>78.300997164411797</v>
      </c>
      <c r="Y36" s="41">
        <f t="shared" ref="Y36:AK36" si="79">AVERAGE(G38:G40)</f>
        <v>34.001140147115755</v>
      </c>
      <c r="Z36" s="42">
        <f t="shared" si="79"/>
        <v>0.31133480256113472</v>
      </c>
      <c r="AA36" s="43">
        <f t="shared" si="79"/>
        <v>2.0086116294266754</v>
      </c>
      <c r="AB36" s="41">
        <f t="shared" si="79"/>
        <v>9.7072575362819276</v>
      </c>
      <c r="AC36" s="41">
        <f t="shared" si="79"/>
        <v>42.21699050967343</v>
      </c>
      <c r="AD36" s="39">
        <v>1</v>
      </c>
      <c r="AE36" s="40" t="s">
        <v>3</v>
      </c>
      <c r="AF36" s="41">
        <f t="shared" si="79"/>
        <v>248.0796459406848</v>
      </c>
      <c r="AG36" s="41">
        <f t="shared" si="79"/>
        <v>34.001629708564984</v>
      </c>
      <c r="AH36" s="41">
        <f t="shared" si="79"/>
        <v>0.10032924779751844</v>
      </c>
      <c r="AI36" s="41">
        <f t="shared" si="79"/>
        <v>0.64728546966140932</v>
      </c>
      <c r="AJ36" s="41">
        <f t="shared" si="79"/>
        <v>9.1155035841062642</v>
      </c>
      <c r="AK36" s="41">
        <f t="shared" si="79"/>
        <v>43.97421321424482</v>
      </c>
      <c r="AL36" s="41">
        <f t="shared" ref="AL36:AL46" si="80">AF36-X36</f>
        <v>169.778648776273</v>
      </c>
      <c r="AM36" s="41">
        <f t="shared" ref="AM36:AM46" si="81">28/AH36</f>
        <v>279.08113152117699</v>
      </c>
      <c r="AN36" s="41">
        <f t="shared" ref="AN36:AN46" si="82">AM36-AL36</f>
        <v>109.30248274490398</v>
      </c>
      <c r="AO36" s="41">
        <f t="shared" ref="AO36:AO46" si="83">5/AH36</f>
        <v>49.835916343067318</v>
      </c>
      <c r="AP36" s="41">
        <f t="shared" ref="AP36:AP46" si="84">AO36-AL36</f>
        <v>-119.94273243320569</v>
      </c>
      <c r="AQ36" s="44">
        <f t="shared" ref="AQ36:AQ46" si="85">IF(AP36&lt;0,ABS(AP36/2430*3600),0)</f>
        <v>177.69293693808248</v>
      </c>
    </row>
    <row r="37" spans="1:43" x14ac:dyDescent="0.25">
      <c r="A37" s="68"/>
      <c r="B37" s="3">
        <v>0.3</v>
      </c>
      <c r="C37" s="3" t="s">
        <v>3</v>
      </c>
      <c r="D37" s="3" t="s">
        <v>13</v>
      </c>
      <c r="E37" s="3" t="s">
        <v>18</v>
      </c>
      <c r="F37" s="22">
        <v>152.60512820512815</v>
      </c>
      <c r="G37" s="22">
        <v>37.99763157894737</v>
      </c>
      <c r="H37" s="24">
        <v>0.23397827436914034</v>
      </c>
      <c r="I37" s="24">
        <v>1.5095372539944538</v>
      </c>
      <c r="J37" s="23">
        <v>2.2994871794871798</v>
      </c>
      <c r="K37" s="23">
        <v>46.458974358974359</v>
      </c>
      <c r="L37" s="3">
        <v>0.3</v>
      </c>
      <c r="M37" s="3" t="s">
        <v>3</v>
      </c>
      <c r="N37" s="27">
        <v>328.73658536585367</v>
      </c>
      <c r="O37" s="27">
        <v>37.997560975609758</v>
      </c>
      <c r="P37" s="30">
        <v>0.11210735065911813</v>
      </c>
      <c r="Q37" s="30">
        <v>0.7232732300588266</v>
      </c>
      <c r="R37" s="23">
        <v>1.1456097560975611</v>
      </c>
      <c r="S37" s="23">
        <v>49.019512195121933</v>
      </c>
      <c r="T37" s="7"/>
      <c r="U37" s="38" t="s">
        <v>19</v>
      </c>
      <c r="V37" s="39">
        <v>2.5</v>
      </c>
      <c r="W37" s="40" t="s">
        <v>3</v>
      </c>
      <c r="X37" s="41">
        <f>AVERAGE(F41:F43)</f>
        <v>278.74518375656277</v>
      </c>
      <c r="Y37" s="41">
        <f t="shared" ref="Y37:AK37" si="86">AVERAGE(G41:G43)</f>
        <v>34.000480017143474</v>
      </c>
      <c r="Z37" s="42">
        <f t="shared" si="86"/>
        <v>8.9450220885006052E-2</v>
      </c>
      <c r="AA37" s="43">
        <f t="shared" si="86"/>
        <v>0.57709819925810368</v>
      </c>
      <c r="AB37" s="41">
        <f t="shared" si="86"/>
        <v>9.0721729347476678</v>
      </c>
      <c r="AC37" s="41">
        <f t="shared" si="86"/>
        <v>42.012536162005794</v>
      </c>
      <c r="AD37" s="39">
        <v>2.5</v>
      </c>
      <c r="AE37" s="40" t="s">
        <v>3</v>
      </c>
      <c r="AF37" s="41">
        <f t="shared" si="86"/>
        <v>438.91308783676067</v>
      </c>
      <c r="AG37" s="41">
        <f t="shared" si="86"/>
        <v>34.001174876454648</v>
      </c>
      <c r="AH37" s="41">
        <f t="shared" si="86"/>
        <v>5.7544530261895217E-2</v>
      </c>
      <c r="AI37" s="41">
        <f t="shared" si="86"/>
        <v>0.37125503394771114</v>
      </c>
      <c r="AJ37" s="41">
        <f t="shared" si="86"/>
        <v>8.7520388968595579</v>
      </c>
      <c r="AK37" s="41">
        <f t="shared" si="86"/>
        <v>43.451538338912805</v>
      </c>
      <c r="AL37" s="41">
        <f t="shared" si="80"/>
        <v>160.1679040801979</v>
      </c>
      <c r="AM37" s="41">
        <f t="shared" si="81"/>
        <v>486.57969528236839</v>
      </c>
      <c r="AN37" s="41">
        <f t="shared" si="82"/>
        <v>326.41179120217049</v>
      </c>
      <c r="AO37" s="41">
        <f t="shared" si="83"/>
        <v>86.889231300422921</v>
      </c>
      <c r="AP37" s="41">
        <f t="shared" si="84"/>
        <v>-73.278672779774979</v>
      </c>
      <c r="AQ37" s="44">
        <f t="shared" si="85"/>
        <v>108.56099671077774</v>
      </c>
    </row>
    <row r="38" spans="1:43" x14ac:dyDescent="0.25">
      <c r="A38" s="68"/>
      <c r="B38" s="3">
        <v>1</v>
      </c>
      <c r="C38" s="3" t="s">
        <v>3</v>
      </c>
      <c r="D38" s="3" t="s">
        <v>13</v>
      </c>
      <c r="E38" s="3" t="s">
        <v>18</v>
      </c>
      <c r="F38" s="22">
        <v>74.467567567567571</v>
      </c>
      <c r="G38" s="22">
        <v>34.001666666666665</v>
      </c>
      <c r="H38" s="24">
        <v>0.32384187236371931</v>
      </c>
      <c r="I38" s="24">
        <v>2.089302402346576</v>
      </c>
      <c r="J38" s="23">
        <v>9.8916216216216224</v>
      </c>
      <c r="K38" s="23">
        <v>41.548648648648644</v>
      </c>
      <c r="L38" s="3">
        <v>1</v>
      </c>
      <c r="M38" s="3" t="s">
        <v>3</v>
      </c>
      <c r="N38" s="27">
        <v>250.51971830985917</v>
      </c>
      <c r="O38" s="27">
        <v>33.999154929577458</v>
      </c>
      <c r="P38" s="30">
        <v>9.9100110401928523E-2</v>
      </c>
      <c r="Q38" s="30">
        <v>0.63935555098018404</v>
      </c>
      <c r="R38" s="28">
        <v>9.1736619718309917</v>
      </c>
      <c r="S38" s="28">
        <v>43.709859154929568</v>
      </c>
      <c r="T38" s="10"/>
      <c r="U38" s="38" t="s">
        <v>19</v>
      </c>
      <c r="V38" s="39">
        <v>0.3</v>
      </c>
      <c r="W38" s="40" t="s">
        <v>0</v>
      </c>
      <c r="X38" s="41">
        <f>AVERAGE(F44:F46)</f>
        <v>24.380327868852461</v>
      </c>
      <c r="Y38" s="41">
        <f t="shared" ref="Y38:AK38" si="87">AVERAGE(G44:G46)</f>
        <v>38.00852858856458</v>
      </c>
      <c r="Z38" s="42">
        <f t="shared" si="87"/>
        <v>1.4940656899474565</v>
      </c>
      <c r="AA38" s="43">
        <f t="shared" si="87"/>
        <v>9.6391334835319764</v>
      </c>
      <c r="AB38" s="41">
        <f t="shared" si="87"/>
        <v>2.1552072504331603</v>
      </c>
      <c r="AC38" s="41">
        <f t="shared" si="87"/>
        <v>44.316846594695456</v>
      </c>
      <c r="AD38" s="39">
        <v>0.3</v>
      </c>
      <c r="AE38" s="40" t="s">
        <v>0</v>
      </c>
      <c r="AF38" s="41">
        <f t="shared" si="87"/>
        <v>87.41820089168634</v>
      </c>
      <c r="AG38" s="41">
        <f t="shared" si="87"/>
        <v>37.996574875426177</v>
      </c>
      <c r="AH38" s="41">
        <f t="shared" si="87"/>
        <v>0.42044329722899021</v>
      </c>
      <c r="AI38" s="41">
        <f t="shared" si="87"/>
        <v>2.712537401477356</v>
      </c>
      <c r="AJ38" s="41">
        <f t="shared" si="87"/>
        <v>1.249795436664044</v>
      </c>
      <c r="AK38" s="41">
        <f t="shared" si="87"/>
        <v>46.26191974822973</v>
      </c>
      <c r="AL38" s="41">
        <f t="shared" si="80"/>
        <v>63.037873022833878</v>
      </c>
      <c r="AM38" s="41">
        <f t="shared" si="81"/>
        <v>66.596376216577141</v>
      </c>
      <c r="AN38" s="41">
        <f t="shared" si="82"/>
        <v>3.5585031937432632</v>
      </c>
      <c r="AO38" s="41">
        <f t="shared" si="83"/>
        <v>11.89221003867449</v>
      </c>
      <c r="AP38" s="41">
        <f t="shared" si="84"/>
        <v>-51.145662984159387</v>
      </c>
      <c r="AQ38" s="44">
        <f t="shared" si="85"/>
        <v>75.771352569125014</v>
      </c>
    </row>
    <row r="39" spans="1:43" x14ac:dyDescent="0.25">
      <c r="A39" s="68"/>
      <c r="B39" s="3">
        <v>1</v>
      </c>
      <c r="C39" s="3" t="s">
        <v>3</v>
      </c>
      <c r="D39" s="3" t="s">
        <v>13</v>
      </c>
      <c r="E39" s="3" t="s">
        <v>18</v>
      </c>
      <c r="F39" s="22">
        <v>84.087804878048786</v>
      </c>
      <c r="G39" s="22">
        <v>34.003658536585363</v>
      </c>
      <c r="H39" s="24">
        <v>0.29198775436068564</v>
      </c>
      <c r="I39" s="24">
        <v>1.8837919636173266</v>
      </c>
      <c r="J39" s="23">
        <v>9.4963414634146339</v>
      </c>
      <c r="K39" s="23">
        <v>42.797560975609755</v>
      </c>
      <c r="L39" s="3">
        <v>1</v>
      </c>
      <c r="M39" s="3" t="s">
        <v>3</v>
      </c>
      <c r="N39" s="27">
        <v>246.36799999999991</v>
      </c>
      <c r="O39" s="27">
        <v>34.000612244897965</v>
      </c>
      <c r="P39" s="30">
        <v>0.10122433785643196</v>
      </c>
      <c r="Q39" s="30">
        <v>0.65306024423504494</v>
      </c>
      <c r="R39" s="28">
        <v>9.0647999999999964</v>
      </c>
      <c r="S39" s="28">
        <v>43.964000000000013</v>
      </c>
      <c r="T39" s="12"/>
      <c r="U39" s="38" t="s">
        <v>19</v>
      </c>
      <c r="V39" s="39">
        <v>1</v>
      </c>
      <c r="W39" s="40" t="s">
        <v>0</v>
      </c>
      <c r="X39" s="41">
        <f>AVERAGE(F47:F49)</f>
        <v>28.217762479237695</v>
      </c>
      <c r="Y39" s="41">
        <f t="shared" ref="Y39:AK39" si="88">AVERAGE(G47:G49)</f>
        <v>34.004425430544629</v>
      </c>
      <c r="Z39" s="42">
        <f t="shared" si="88"/>
        <v>0.87197445961566933</v>
      </c>
      <c r="AA39" s="43">
        <f t="shared" si="88"/>
        <v>5.6256416749398026</v>
      </c>
      <c r="AB39" s="41">
        <f t="shared" si="88"/>
        <v>9.6003483696127301</v>
      </c>
      <c r="AC39" s="41">
        <f t="shared" si="88"/>
        <v>42.231938543578984</v>
      </c>
      <c r="AD39" s="39">
        <v>1</v>
      </c>
      <c r="AE39" s="40" t="s">
        <v>0</v>
      </c>
      <c r="AF39" s="41">
        <f t="shared" si="88"/>
        <v>93.591870934166025</v>
      </c>
      <c r="AG39" s="41">
        <f t="shared" si="88"/>
        <v>33.999149362477233</v>
      </c>
      <c r="AH39" s="41">
        <f t="shared" si="88"/>
        <v>0.26640567880204102</v>
      </c>
      <c r="AI39" s="41">
        <f t="shared" si="88"/>
        <v>1.7187463148518776</v>
      </c>
      <c r="AJ39" s="41">
        <f t="shared" si="88"/>
        <v>9.0749581056466297</v>
      </c>
      <c r="AK39" s="41">
        <f t="shared" si="88"/>
        <v>43.545606297163665</v>
      </c>
      <c r="AL39" s="41">
        <f t="shared" si="80"/>
        <v>65.374108454928333</v>
      </c>
      <c r="AM39" s="41">
        <f t="shared" si="81"/>
        <v>105.10286464578728</v>
      </c>
      <c r="AN39" s="41">
        <f t="shared" si="82"/>
        <v>39.728756190858945</v>
      </c>
      <c r="AO39" s="41">
        <f t="shared" si="83"/>
        <v>18.768368686747728</v>
      </c>
      <c r="AP39" s="41">
        <f t="shared" si="84"/>
        <v>-46.605739768180605</v>
      </c>
      <c r="AQ39" s="44">
        <f t="shared" si="85"/>
        <v>69.045540397304592</v>
      </c>
    </row>
    <row r="40" spans="1:43" x14ac:dyDescent="0.25">
      <c r="A40" s="68"/>
      <c r="B40" s="3">
        <v>1</v>
      </c>
      <c r="C40" s="3" t="s">
        <v>3</v>
      </c>
      <c r="D40" s="3" t="s">
        <v>13</v>
      </c>
      <c r="E40" s="3" t="s">
        <v>18</v>
      </c>
      <c r="F40" s="22">
        <v>76.347619047619048</v>
      </c>
      <c r="G40" s="22">
        <v>33.998095238095239</v>
      </c>
      <c r="H40" s="24">
        <v>0.3181747809589992</v>
      </c>
      <c r="I40" s="24">
        <v>2.0527405223161237</v>
      </c>
      <c r="J40" s="23">
        <v>9.7338095238095246</v>
      </c>
      <c r="K40" s="23">
        <v>42.304761904761904</v>
      </c>
      <c r="L40" s="3">
        <v>1</v>
      </c>
      <c r="M40" s="3" t="s">
        <v>3</v>
      </c>
      <c r="N40" s="27">
        <v>247.3512195121952</v>
      </c>
      <c r="O40" s="27">
        <v>34.005121951219515</v>
      </c>
      <c r="P40" s="30">
        <v>0.10066329513419484</v>
      </c>
      <c r="Q40" s="30">
        <v>0.64944061376899898</v>
      </c>
      <c r="R40" s="23">
        <v>9.1080487804878043</v>
      </c>
      <c r="S40" s="23">
        <v>44.248780487804879</v>
      </c>
      <c r="T40" s="6"/>
      <c r="U40" s="38" t="s">
        <v>19</v>
      </c>
      <c r="V40" s="39">
        <v>2.5</v>
      </c>
      <c r="W40" s="40" t="s">
        <v>0</v>
      </c>
      <c r="X40" s="41">
        <f>AVERAGE(F50:F52)</f>
        <v>105.30434799936234</v>
      </c>
      <c r="Y40" s="41">
        <f t="shared" ref="Y40:AK40" si="89">AVERAGE(G50:G52)</f>
        <v>33.999806472182371</v>
      </c>
      <c r="Z40" s="42">
        <f t="shared" si="89"/>
        <v>0.23813298225776694</v>
      </c>
      <c r="AA40" s="43">
        <f t="shared" si="89"/>
        <v>1.5363418210178512</v>
      </c>
      <c r="AB40" s="41">
        <f t="shared" si="89"/>
        <v>9.0210087677347364</v>
      </c>
      <c r="AC40" s="41">
        <f t="shared" si="89"/>
        <v>42.10533397098677</v>
      </c>
      <c r="AD40" s="39">
        <v>2.5</v>
      </c>
      <c r="AE40" s="40" t="s">
        <v>0</v>
      </c>
      <c r="AF40" s="41">
        <f t="shared" si="89"/>
        <v>149.46669398907105</v>
      </c>
      <c r="AG40" s="41">
        <f t="shared" si="89"/>
        <v>34.004087431693989</v>
      </c>
      <c r="AH40" s="41">
        <f t="shared" si="89"/>
        <v>0.16918836420507458</v>
      </c>
      <c r="AI40" s="41">
        <f t="shared" si="89"/>
        <v>1.0915378335811265</v>
      </c>
      <c r="AJ40" s="41">
        <f t="shared" si="89"/>
        <v>8.7639626593806899</v>
      </c>
      <c r="AK40" s="41">
        <f t="shared" si="89"/>
        <v>43.118242258652096</v>
      </c>
      <c r="AL40" s="41">
        <f t="shared" si="80"/>
        <v>44.162345989708712</v>
      </c>
      <c r="AM40" s="41">
        <f t="shared" si="81"/>
        <v>165.49601464354237</v>
      </c>
      <c r="AN40" s="41">
        <f t="shared" si="82"/>
        <v>121.33366865383366</v>
      </c>
      <c r="AO40" s="41">
        <f t="shared" si="83"/>
        <v>29.552859757775423</v>
      </c>
      <c r="AP40" s="41">
        <f t="shared" si="84"/>
        <v>-14.609486231933289</v>
      </c>
      <c r="AQ40" s="44">
        <f t="shared" si="85"/>
        <v>21.643683306567837</v>
      </c>
    </row>
    <row r="41" spans="1:43" x14ac:dyDescent="0.25">
      <c r="A41" s="68"/>
      <c r="B41" s="3">
        <v>2.5</v>
      </c>
      <c r="C41" s="3" t="s">
        <v>3</v>
      </c>
      <c r="D41" s="3" t="s">
        <v>13</v>
      </c>
      <c r="E41" s="3" t="s">
        <v>18</v>
      </c>
      <c r="F41" s="22">
        <v>282.72941176470584</v>
      </c>
      <c r="G41" s="22">
        <v>33.998235294117649</v>
      </c>
      <c r="H41" s="24">
        <v>8.8406759905479429E-2</v>
      </c>
      <c r="I41" s="24">
        <v>0.57036619293857693</v>
      </c>
      <c r="J41" s="23">
        <v>9.0041176470588198</v>
      </c>
      <c r="K41" s="23">
        <v>40.717647058823538</v>
      </c>
      <c r="L41" s="3">
        <v>2.5</v>
      </c>
      <c r="M41" s="3" t="s">
        <v>3</v>
      </c>
      <c r="N41" s="27">
        <v>435.56585365853658</v>
      </c>
      <c r="O41" s="27">
        <v>33.999024390243903</v>
      </c>
      <c r="P41" s="30">
        <v>5.8050849568150598E-2</v>
      </c>
      <c r="Q41" s="30">
        <v>0.37452161011710061</v>
      </c>
      <c r="R41" s="28">
        <v>8.7141463414634153</v>
      </c>
      <c r="S41" s="28">
        <v>42.782926829268312</v>
      </c>
      <c r="T41" s="10"/>
      <c r="U41" s="38" t="s">
        <v>19</v>
      </c>
      <c r="V41" s="39">
        <v>0.3</v>
      </c>
      <c r="W41" s="40" t="s">
        <v>1</v>
      </c>
      <c r="X41" s="41">
        <f>AVERAGE(F53:F55)</f>
        <v>41.965545262049183</v>
      </c>
      <c r="Y41" s="41">
        <f t="shared" ref="Y41:AK41" si="90">AVERAGE(G53:G55)</f>
        <v>38.001562654375398</v>
      </c>
      <c r="Z41" s="42">
        <f t="shared" si="90"/>
        <v>0.86357763275715016</v>
      </c>
      <c r="AA41" s="43">
        <f t="shared" si="90"/>
        <v>5.5714685984332268</v>
      </c>
      <c r="AB41" s="41">
        <f t="shared" si="90"/>
        <v>1.8529635940658917</v>
      </c>
      <c r="AC41" s="41">
        <f t="shared" si="90"/>
        <v>45.70078452622667</v>
      </c>
      <c r="AD41" s="39">
        <v>0.3</v>
      </c>
      <c r="AE41" s="40" t="s">
        <v>1</v>
      </c>
      <c r="AF41" s="41">
        <f t="shared" si="90"/>
        <v>82.772396438250098</v>
      </c>
      <c r="AG41" s="41">
        <f t="shared" si="90"/>
        <v>38.000662020905928</v>
      </c>
      <c r="AH41" s="41">
        <f t="shared" si="90"/>
        <v>0.44617340088023366</v>
      </c>
      <c r="AI41" s="41">
        <f t="shared" si="90"/>
        <v>2.8785380701950558</v>
      </c>
      <c r="AJ41" s="41">
        <f t="shared" si="90"/>
        <v>1.1638985675571041</v>
      </c>
      <c r="AK41" s="41">
        <f t="shared" si="90"/>
        <v>47.682888114595443</v>
      </c>
      <c r="AL41" s="41">
        <f t="shared" si="80"/>
        <v>40.806851176200915</v>
      </c>
      <c r="AM41" s="41">
        <f t="shared" si="81"/>
        <v>62.755870127533761</v>
      </c>
      <c r="AN41" s="41">
        <f t="shared" si="82"/>
        <v>21.949018951332846</v>
      </c>
      <c r="AO41" s="41">
        <f t="shared" si="83"/>
        <v>11.206405379916742</v>
      </c>
      <c r="AP41" s="41">
        <f t="shared" si="84"/>
        <v>-29.600445796284173</v>
      </c>
      <c r="AQ41" s="44">
        <f t="shared" si="85"/>
        <v>43.852512290791367</v>
      </c>
    </row>
    <row r="42" spans="1:43" x14ac:dyDescent="0.25">
      <c r="A42" s="68"/>
      <c r="B42" s="3">
        <v>2.5</v>
      </c>
      <c r="C42" s="3" t="s">
        <v>3</v>
      </c>
      <c r="D42" s="3" t="s">
        <v>13</v>
      </c>
      <c r="E42" s="3" t="s">
        <v>18</v>
      </c>
      <c r="F42" s="22">
        <v>280.27868852459022</v>
      </c>
      <c r="G42" s="22">
        <v>34.000655737704925</v>
      </c>
      <c r="H42" s="24">
        <v>8.8937066023357811E-2</v>
      </c>
      <c r="I42" s="24">
        <v>0.5737875227313407</v>
      </c>
      <c r="J42" s="23">
        <v>9.0747540983606552</v>
      </c>
      <c r="K42" s="23">
        <v>42.708196721311502</v>
      </c>
      <c r="L42" s="3">
        <v>2.5</v>
      </c>
      <c r="M42" s="3" t="s">
        <v>3</v>
      </c>
      <c r="N42" s="27">
        <v>449.52439024390242</v>
      </c>
      <c r="O42" s="27">
        <v>34.001951219512193</v>
      </c>
      <c r="P42" s="30">
        <v>5.6204454677753195E-2</v>
      </c>
      <c r="Q42" s="30">
        <v>0.36260938501776258</v>
      </c>
      <c r="R42" s="28">
        <v>8.7380487804878069</v>
      </c>
      <c r="S42" s="28">
        <v>43.875609756097575</v>
      </c>
      <c r="T42" s="10"/>
      <c r="U42" s="38" t="s">
        <v>19</v>
      </c>
      <c r="V42" s="39">
        <v>1</v>
      </c>
      <c r="W42" s="40" t="s">
        <v>1</v>
      </c>
      <c r="X42" s="41">
        <f>AVERAGE(F56:F58)</f>
        <v>51.824487839272898</v>
      </c>
      <c r="Y42" s="41">
        <f t="shared" ref="Y42:AK42" si="91">AVERAGE(G56:G58)</f>
        <v>34.001651425451321</v>
      </c>
      <c r="Z42" s="42">
        <f t="shared" si="91"/>
        <v>0.47419837931712777</v>
      </c>
      <c r="AA42" s="43">
        <f t="shared" si="91"/>
        <v>3.0593443826911471</v>
      </c>
      <c r="AB42" s="41">
        <f t="shared" si="91"/>
        <v>9.50369392028135</v>
      </c>
      <c r="AC42" s="41">
        <f t="shared" si="91"/>
        <v>41.241750181647767</v>
      </c>
      <c r="AD42" s="39">
        <v>1</v>
      </c>
      <c r="AE42" s="40" t="s">
        <v>1</v>
      </c>
      <c r="AF42" s="41">
        <f t="shared" si="91"/>
        <v>88.000192915876013</v>
      </c>
      <c r="AG42" s="41">
        <f t="shared" si="91"/>
        <v>33.998030993042384</v>
      </c>
      <c r="AH42" s="41">
        <f t="shared" si="91"/>
        <v>0.28415780493751791</v>
      </c>
      <c r="AI42" s="41">
        <f t="shared" si="91"/>
        <v>1.8332761608872123</v>
      </c>
      <c r="AJ42" s="41">
        <f t="shared" si="91"/>
        <v>9.0226387307611216</v>
      </c>
      <c r="AK42" s="41">
        <f t="shared" si="91"/>
        <v>43.674457094665826</v>
      </c>
      <c r="AL42" s="41">
        <f t="shared" si="80"/>
        <v>36.175705076603116</v>
      </c>
      <c r="AM42" s="41">
        <f t="shared" si="81"/>
        <v>98.536797207301007</v>
      </c>
      <c r="AN42" s="41">
        <f t="shared" si="82"/>
        <v>62.361092130697891</v>
      </c>
      <c r="AO42" s="41">
        <f t="shared" si="83"/>
        <v>17.595856644160893</v>
      </c>
      <c r="AP42" s="41">
        <f t="shared" si="84"/>
        <v>-18.579848432442223</v>
      </c>
      <c r="AQ42" s="44">
        <f t="shared" si="85"/>
        <v>27.525701381395884</v>
      </c>
    </row>
    <row r="43" spans="1:43" x14ac:dyDescent="0.25">
      <c r="A43" s="68"/>
      <c r="B43" s="3">
        <v>2.5</v>
      </c>
      <c r="C43" s="3" t="s">
        <v>3</v>
      </c>
      <c r="D43" s="3" t="s">
        <v>13</v>
      </c>
      <c r="E43" s="3" t="s">
        <v>18</v>
      </c>
      <c r="F43" s="22">
        <v>273.22745098039223</v>
      </c>
      <c r="G43" s="22">
        <v>34.002549019607841</v>
      </c>
      <c r="H43" s="24">
        <v>9.1006836726180942E-2</v>
      </c>
      <c r="I43" s="24">
        <v>0.58714088210439319</v>
      </c>
      <c r="J43" s="23">
        <v>9.137647058823525</v>
      </c>
      <c r="K43" s="23">
        <v>42.611764705882344</v>
      </c>
      <c r="L43" s="3">
        <v>2.5</v>
      </c>
      <c r="M43" s="3" t="s">
        <v>3</v>
      </c>
      <c r="N43" s="27">
        <v>431.64901960784312</v>
      </c>
      <c r="O43" s="27">
        <v>34.002549019607841</v>
      </c>
      <c r="P43" s="30">
        <v>5.8378286539781866E-2</v>
      </c>
      <c r="Q43" s="30">
        <v>0.37663410670827013</v>
      </c>
      <c r="R43" s="23">
        <v>8.8039215686274499</v>
      </c>
      <c r="S43" s="23">
        <v>43.696078431372548</v>
      </c>
      <c r="T43" s="6"/>
      <c r="U43" s="38" t="s">
        <v>19</v>
      </c>
      <c r="V43" s="39">
        <v>2.5</v>
      </c>
      <c r="W43" s="40" t="s">
        <v>1</v>
      </c>
      <c r="X43" s="41">
        <f>AVERAGE(F59:F61)</f>
        <v>123.08694417657773</v>
      </c>
      <c r="Y43" s="41">
        <f t="shared" ref="Y43:AK43" si="92">AVERAGE(G59:G61)</f>
        <v>34.003043180113572</v>
      </c>
      <c r="Z43" s="42">
        <f t="shared" si="92"/>
        <v>0.20391465152354296</v>
      </c>
      <c r="AA43" s="43">
        <f t="shared" si="92"/>
        <v>1.3155783969260835</v>
      </c>
      <c r="AB43" s="41">
        <f t="shared" si="92"/>
        <v>8.9247270973963335</v>
      </c>
      <c r="AC43" s="41">
        <f t="shared" si="92"/>
        <v>40.998878174220501</v>
      </c>
      <c r="AD43" s="39">
        <v>2.5</v>
      </c>
      <c r="AE43" s="40" t="s">
        <v>1</v>
      </c>
      <c r="AF43" s="41">
        <f t="shared" si="92"/>
        <v>152.31776673110562</v>
      </c>
      <c r="AG43" s="41">
        <f t="shared" si="92"/>
        <v>34.007399626517277</v>
      </c>
      <c r="AH43" s="41">
        <f t="shared" si="92"/>
        <v>0.16582359561994978</v>
      </c>
      <c r="AI43" s="41">
        <f t="shared" si="92"/>
        <v>1.0698296491609662</v>
      </c>
      <c r="AJ43" s="41">
        <f t="shared" si="92"/>
        <v>8.7968489367578027</v>
      </c>
      <c r="AK43" s="41">
        <f t="shared" si="92"/>
        <v>43.041296142870294</v>
      </c>
      <c r="AL43" s="41">
        <f t="shared" si="80"/>
        <v>29.23082255452789</v>
      </c>
      <c r="AM43" s="41">
        <f t="shared" si="81"/>
        <v>168.85413620009214</v>
      </c>
      <c r="AN43" s="41">
        <f t="shared" si="82"/>
        <v>139.62331364556425</v>
      </c>
      <c r="AO43" s="41">
        <f t="shared" si="83"/>
        <v>30.152524321445021</v>
      </c>
      <c r="AP43" s="41">
        <f t="shared" si="84"/>
        <v>0.92170176691713124</v>
      </c>
      <c r="AQ43" s="44">
        <f t="shared" si="85"/>
        <v>0</v>
      </c>
    </row>
    <row r="44" spans="1:43" x14ac:dyDescent="0.25">
      <c r="A44" s="68"/>
      <c r="B44" s="3">
        <v>0.3</v>
      </c>
      <c r="C44" s="3" t="s">
        <v>0</v>
      </c>
      <c r="D44" s="3" t="s">
        <v>13</v>
      </c>
      <c r="E44" s="3" t="s">
        <v>18</v>
      </c>
      <c r="F44" s="22">
        <v>24.613114754098362</v>
      </c>
      <c r="G44" s="22">
        <v>38.003442622950821</v>
      </c>
      <c r="H44" s="24">
        <v>1.4549583027961743</v>
      </c>
      <c r="I44" s="24">
        <v>9.3868277599753185</v>
      </c>
      <c r="J44" s="23">
        <v>2.2767213114754101</v>
      </c>
      <c r="K44" s="23">
        <v>46.127868852459024</v>
      </c>
      <c r="L44" s="3">
        <v>0.3</v>
      </c>
      <c r="M44" s="3" t="s">
        <v>0</v>
      </c>
      <c r="N44" s="1">
        <v>87.170731707317088</v>
      </c>
      <c r="O44" s="1">
        <v>37.995853658536589</v>
      </c>
      <c r="P44" s="20">
        <v>0.42022456656194573</v>
      </c>
      <c r="Q44" s="20">
        <v>2.7111262358835209</v>
      </c>
      <c r="R44" s="23">
        <v>1.3739024390243901</v>
      </c>
      <c r="S44" s="23">
        <v>47.634146341463399</v>
      </c>
      <c r="T44" s="7"/>
      <c r="U44" s="38" t="s">
        <v>19</v>
      </c>
      <c r="V44" s="39">
        <v>0.3</v>
      </c>
      <c r="W44" s="40" t="s">
        <v>2</v>
      </c>
      <c r="X44" s="41">
        <f>AVERAGE(F62:F64)</f>
        <v>89.681425469028071</v>
      </c>
      <c r="Y44" s="41">
        <f t="shared" ref="Y44:AK44" si="93">AVERAGE(G62:G64)</f>
        <v>38.006151082050842</v>
      </c>
      <c r="Z44" s="42">
        <f t="shared" si="93"/>
        <v>0.40588581742045321</v>
      </c>
      <c r="AA44" s="43">
        <f t="shared" si="93"/>
        <v>2.6186181769061498</v>
      </c>
      <c r="AB44" s="41">
        <f t="shared" si="93"/>
        <v>1.6906962705114026</v>
      </c>
      <c r="AC44" s="41">
        <f t="shared" si="93"/>
        <v>46.260734399050826</v>
      </c>
      <c r="AD44" s="39">
        <v>0.3</v>
      </c>
      <c r="AE44" s="40" t="s">
        <v>2</v>
      </c>
      <c r="AF44" s="41">
        <f t="shared" si="93"/>
        <v>108.63374472264645</v>
      </c>
      <c r="AG44" s="41">
        <f t="shared" si="93"/>
        <v>38.000056103217581</v>
      </c>
      <c r="AH44" s="41">
        <f t="shared" si="93"/>
        <v>0.34106328614625037</v>
      </c>
      <c r="AI44" s="41">
        <f t="shared" si="93"/>
        <v>2.2004082977177437</v>
      </c>
      <c r="AJ44" s="41">
        <f t="shared" si="93"/>
        <v>1.1302025063893903</v>
      </c>
      <c r="AK44" s="41">
        <f t="shared" si="93"/>
        <v>47.878753798923185</v>
      </c>
      <c r="AL44" s="41">
        <f t="shared" si="80"/>
        <v>18.952319253618384</v>
      </c>
      <c r="AM44" s="41">
        <f t="shared" si="81"/>
        <v>82.09620072678652</v>
      </c>
      <c r="AN44" s="41">
        <f t="shared" si="82"/>
        <v>63.143881473168136</v>
      </c>
      <c r="AO44" s="41">
        <f t="shared" si="83"/>
        <v>14.660035844069023</v>
      </c>
      <c r="AP44" s="41">
        <f t="shared" si="84"/>
        <v>-4.2922834095493609</v>
      </c>
      <c r="AQ44" s="44">
        <f t="shared" si="85"/>
        <v>6.3589383845175718</v>
      </c>
    </row>
    <row r="45" spans="1:43" x14ac:dyDescent="0.25">
      <c r="A45" s="68"/>
      <c r="B45" s="3">
        <v>0.3</v>
      </c>
      <c r="C45" s="3" t="s">
        <v>0</v>
      </c>
      <c r="D45" t="s">
        <v>13</v>
      </c>
      <c r="E45" s="3" t="s">
        <v>18</v>
      </c>
      <c r="F45" s="1">
        <v>21.7</v>
      </c>
      <c r="G45" s="1">
        <v>38.008536585365853</v>
      </c>
      <c r="H45" s="25">
        <v>1.660914474514217</v>
      </c>
      <c r="I45" s="25">
        <v>10.715577254930432</v>
      </c>
      <c r="J45" s="23">
        <v>2.2341463414634153</v>
      </c>
      <c r="K45" s="23">
        <v>42.134146341463421</v>
      </c>
      <c r="L45" s="3">
        <v>0.3</v>
      </c>
      <c r="M45" s="3" t="s">
        <v>0</v>
      </c>
      <c r="N45" s="1">
        <v>87.951612903225822</v>
      </c>
      <c r="O45" s="1">
        <v>37.997419354838712</v>
      </c>
      <c r="P45" s="20">
        <v>0.41861482471930633</v>
      </c>
      <c r="Q45" s="20">
        <v>2.7007408046406862</v>
      </c>
      <c r="R45" s="23">
        <v>1.1867741935483875</v>
      </c>
      <c r="S45" s="23">
        <v>44.193548387096769</v>
      </c>
      <c r="T45" s="8"/>
      <c r="U45" s="38" t="s">
        <v>19</v>
      </c>
      <c r="V45" s="39">
        <v>1</v>
      </c>
      <c r="W45" s="40" t="s">
        <v>2</v>
      </c>
      <c r="X45" s="41">
        <f>AVERAGE(F65:F67)</f>
        <v>75.110370804059315</v>
      </c>
      <c r="Y45" s="41">
        <f t="shared" ref="Y45:AK45" si="94">AVERAGE(G65:G67)</f>
        <v>34.000765779678467</v>
      </c>
      <c r="Z45" s="42">
        <f t="shared" si="94"/>
        <v>0.32815647019375199</v>
      </c>
      <c r="AA45" s="43">
        <f t="shared" si="94"/>
        <v>2.1171385173790451</v>
      </c>
      <c r="AB45" s="41">
        <f t="shared" si="94"/>
        <v>9.3690982305490493</v>
      </c>
      <c r="AC45" s="41">
        <f t="shared" si="94"/>
        <v>42.106143637782978</v>
      </c>
      <c r="AD45" s="39">
        <v>1</v>
      </c>
      <c r="AE45" s="40" t="s">
        <v>2</v>
      </c>
      <c r="AF45" s="41">
        <f t="shared" si="94"/>
        <v>92.612661982825941</v>
      </c>
      <c r="AG45" s="41">
        <f t="shared" si="94"/>
        <v>33.999770510843284</v>
      </c>
      <c r="AH45" s="41">
        <f t="shared" si="94"/>
        <v>0.26902128186415375</v>
      </c>
      <c r="AI45" s="41">
        <f t="shared" si="94"/>
        <v>1.7356211733171214</v>
      </c>
      <c r="AJ45" s="41">
        <f t="shared" si="94"/>
        <v>9.1135525789684113</v>
      </c>
      <c r="AK45" s="41">
        <f t="shared" si="94"/>
        <v>42.163739075798247</v>
      </c>
      <c r="AL45" s="41">
        <f t="shared" si="80"/>
        <v>17.502291178766626</v>
      </c>
      <c r="AM45" s="41">
        <f t="shared" si="81"/>
        <v>104.08098499113915</v>
      </c>
      <c r="AN45" s="41">
        <f t="shared" si="82"/>
        <v>86.578693812372521</v>
      </c>
      <c r="AO45" s="41">
        <f t="shared" si="83"/>
        <v>18.585890176989132</v>
      </c>
      <c r="AP45" s="41">
        <f t="shared" si="84"/>
        <v>1.0835989982225058</v>
      </c>
      <c r="AQ45" s="44">
        <f t="shared" si="85"/>
        <v>0</v>
      </c>
    </row>
    <row r="46" spans="1:43" ht="15.75" thickBot="1" x14ac:dyDescent="0.3">
      <c r="A46" s="68"/>
      <c r="B46" s="3">
        <v>0.3</v>
      </c>
      <c r="C46" s="3" t="s">
        <v>0</v>
      </c>
      <c r="D46" s="3" t="s">
        <v>13</v>
      </c>
      <c r="E46" s="3" t="s">
        <v>18</v>
      </c>
      <c r="F46" s="22">
        <v>26.827868852459019</v>
      </c>
      <c r="G46" s="22">
        <v>38.013606557377052</v>
      </c>
      <c r="H46" s="24">
        <v>1.3663242925319781</v>
      </c>
      <c r="I46" s="24">
        <v>8.8149954356901805</v>
      </c>
      <c r="J46" s="23">
        <v>1.9547540983606551</v>
      </c>
      <c r="K46" s="23">
        <v>44.688524590163915</v>
      </c>
      <c r="L46" s="3">
        <v>0.3</v>
      </c>
      <c r="M46" s="3" t="s">
        <v>0</v>
      </c>
      <c r="N46" s="1">
        <v>87.132258064516122</v>
      </c>
      <c r="O46" s="1">
        <v>37.996451612903229</v>
      </c>
      <c r="P46" s="20">
        <v>0.42249050040571856</v>
      </c>
      <c r="Q46" s="20">
        <v>2.7257451639078618</v>
      </c>
      <c r="R46" s="23">
        <v>1.1887096774193546</v>
      </c>
      <c r="S46" s="23">
        <v>46.958064516129028</v>
      </c>
      <c r="T46" s="8"/>
      <c r="U46" s="45" t="s">
        <v>19</v>
      </c>
      <c r="V46" s="46">
        <v>2.5</v>
      </c>
      <c r="W46" s="47" t="s">
        <v>2</v>
      </c>
      <c r="X46" s="48">
        <f>AVERAGE(F68:F70)</f>
        <v>155.48883799421412</v>
      </c>
      <c r="Y46" s="48">
        <f t="shared" ref="Y46:AK46" si="95">AVERAGE(G68:G70)</f>
        <v>34.00171852566163</v>
      </c>
      <c r="Z46" s="49">
        <f t="shared" si="95"/>
        <v>0.16113152237539105</v>
      </c>
      <c r="AA46" s="50">
        <f t="shared" si="95"/>
        <v>1.0395582088734907</v>
      </c>
      <c r="AB46" s="48">
        <f t="shared" si="95"/>
        <v>8.9618408871745405</v>
      </c>
      <c r="AC46" s="48">
        <f t="shared" si="95"/>
        <v>41.218187078109942</v>
      </c>
      <c r="AD46" s="46">
        <v>2.5</v>
      </c>
      <c r="AE46" s="47" t="s">
        <v>2</v>
      </c>
      <c r="AF46" s="48">
        <f t="shared" si="95"/>
        <v>166.07237680091359</v>
      </c>
      <c r="AG46" s="48">
        <f t="shared" si="95"/>
        <v>34.00306345435682</v>
      </c>
      <c r="AH46" s="48">
        <f t="shared" si="95"/>
        <v>0.15215540715660678</v>
      </c>
      <c r="AI46" s="48">
        <f t="shared" si="95"/>
        <v>0.98164778810714048</v>
      </c>
      <c r="AJ46" s="48">
        <f t="shared" si="95"/>
        <v>8.7451828157625826</v>
      </c>
      <c r="AK46" s="48">
        <f t="shared" si="95"/>
        <v>43.015705613179563</v>
      </c>
      <c r="AL46" s="48">
        <f t="shared" si="80"/>
        <v>10.583538806699465</v>
      </c>
      <c r="AM46" s="48">
        <f t="shared" si="81"/>
        <v>184.02237898243635</v>
      </c>
      <c r="AN46" s="48">
        <f t="shared" si="82"/>
        <v>173.43884017573689</v>
      </c>
      <c r="AO46" s="48">
        <f t="shared" si="83"/>
        <v>32.86113910400649</v>
      </c>
      <c r="AP46" s="48">
        <f t="shared" si="84"/>
        <v>22.277600297307025</v>
      </c>
      <c r="AQ46" s="51">
        <f t="shared" si="85"/>
        <v>0</v>
      </c>
    </row>
    <row r="47" spans="1:43" x14ac:dyDescent="0.25">
      <c r="A47" s="68"/>
      <c r="B47" s="3">
        <v>1</v>
      </c>
      <c r="C47" s="3" t="s">
        <v>0</v>
      </c>
      <c r="D47" s="3" t="s">
        <v>13</v>
      </c>
      <c r="E47" s="3" t="s">
        <v>18</v>
      </c>
      <c r="F47" s="22">
        <v>31.51166666666667</v>
      </c>
      <c r="G47" s="22">
        <v>34.005833333333335</v>
      </c>
      <c r="H47" s="24">
        <v>0.77756231008574739</v>
      </c>
      <c r="I47" s="24">
        <v>5.0165310328112733</v>
      </c>
      <c r="J47" s="23">
        <v>9.5516666666666712</v>
      </c>
      <c r="K47" s="23">
        <v>42.398333333333333</v>
      </c>
      <c r="L47" s="3">
        <v>1</v>
      </c>
      <c r="M47" s="3" t="s">
        <v>0</v>
      </c>
      <c r="N47" s="1">
        <v>95.691803278688553</v>
      </c>
      <c r="O47" s="1">
        <v>34.003114754098362</v>
      </c>
      <c r="P47" s="20">
        <v>0.26083708546437739</v>
      </c>
      <c r="Q47" s="20">
        <v>1.6828199062217897</v>
      </c>
      <c r="R47" s="23">
        <v>9.0475409836065559</v>
      </c>
      <c r="S47" s="23">
        <v>43.462295081967198</v>
      </c>
      <c r="T47" s="6"/>
      <c r="U47" s="31" t="s">
        <v>22</v>
      </c>
      <c r="V47" s="32">
        <v>0.3</v>
      </c>
      <c r="W47" s="33" t="s">
        <v>3</v>
      </c>
      <c r="X47" s="34">
        <f>_xlfn.STDEV.P(F35:F37)</f>
        <v>4.5678656803475102</v>
      </c>
      <c r="Y47" s="34">
        <f t="shared" ref="Y47:AK47" si="96">_xlfn.STDEV.P(G35:G37)</f>
        <v>8.8799394270385069E-3</v>
      </c>
      <c r="Z47" s="35">
        <f t="shared" si="96"/>
        <v>5.627132123013627E-3</v>
      </c>
      <c r="AA47" s="36">
        <f t="shared" si="96"/>
        <v>3.6304078212991135E-2</v>
      </c>
      <c r="AB47" s="34">
        <f t="shared" si="96"/>
        <v>0.15331627175840268</v>
      </c>
      <c r="AC47" s="34">
        <f t="shared" si="96"/>
        <v>1.6007240218685503</v>
      </c>
      <c r="AD47" s="32">
        <v>0.3</v>
      </c>
      <c r="AE47" s="33" t="s">
        <v>3</v>
      </c>
      <c r="AF47" s="34">
        <f t="shared" si="96"/>
        <v>1.7249476834219548</v>
      </c>
      <c r="AG47" s="34">
        <f t="shared" si="96"/>
        <v>2.9960204508442398E-3</v>
      </c>
      <c r="AH47" s="34">
        <f t="shared" si="96"/>
        <v>4.2069374438674645E-4</v>
      </c>
      <c r="AI47" s="34">
        <f t="shared" si="96"/>
        <v>2.7141531895919367E-3</v>
      </c>
      <c r="AJ47" s="34">
        <f t="shared" si="96"/>
        <v>6.1909701641825902E-2</v>
      </c>
      <c r="AK47" s="34">
        <f t="shared" si="96"/>
        <v>2.2720873350192532</v>
      </c>
      <c r="AL47" s="33"/>
      <c r="AM47" s="33"/>
      <c r="AN47" s="33"/>
      <c r="AO47" s="33"/>
      <c r="AP47" s="33"/>
      <c r="AQ47" s="52"/>
    </row>
    <row r="48" spans="1:43" x14ac:dyDescent="0.25">
      <c r="A48" s="68"/>
      <c r="B48" s="3">
        <v>1</v>
      </c>
      <c r="C48" s="3" t="s">
        <v>0</v>
      </c>
      <c r="D48" s="3" t="s">
        <v>13</v>
      </c>
      <c r="E48" s="3" t="s">
        <v>18</v>
      </c>
      <c r="F48" s="22">
        <v>26.980645161290322</v>
      </c>
      <c r="G48" s="22">
        <v>34.004516129032261</v>
      </c>
      <c r="H48" s="24">
        <v>0.90231125816504676</v>
      </c>
      <c r="I48" s="24">
        <v>5.8213629559035276</v>
      </c>
      <c r="J48" s="23">
        <v>9.6864516129032268</v>
      </c>
      <c r="K48" s="23">
        <v>42.40967741935485</v>
      </c>
      <c r="L48" s="3">
        <v>1</v>
      </c>
      <c r="M48" s="3" t="s">
        <v>0</v>
      </c>
      <c r="N48" s="1">
        <v>92.059999999999988</v>
      </c>
      <c r="O48" s="1">
        <v>33.998833333333337</v>
      </c>
      <c r="P48" s="20">
        <v>0.26964839149413966</v>
      </c>
      <c r="Q48" s="20">
        <v>1.7396670418976752</v>
      </c>
      <c r="R48" s="23">
        <v>9.1773333333333351</v>
      </c>
      <c r="S48" s="23">
        <v>44.064999999999991</v>
      </c>
      <c r="T48" s="6"/>
      <c r="U48" s="38" t="s">
        <v>22</v>
      </c>
      <c r="V48" s="39">
        <v>1</v>
      </c>
      <c r="W48" s="40" t="s">
        <v>3</v>
      </c>
      <c r="X48" s="41">
        <f>_xlfn.STDEV.P(F38:F40)</f>
        <v>4.1632524167103862</v>
      </c>
      <c r="Y48" s="41">
        <f t="shared" ref="Y48:AK48" si="97">_xlfn.STDEV.P(G38:G40)</f>
        <v>2.3015197371404799E-3</v>
      </c>
      <c r="Z48" s="42">
        <f t="shared" si="97"/>
        <v>1.3874681661218708E-2</v>
      </c>
      <c r="AA48" s="43">
        <f t="shared" si="97"/>
        <v>8.9514075233669055E-2</v>
      </c>
      <c r="AB48" s="41">
        <f t="shared" si="97"/>
        <v>0.16246098382747109</v>
      </c>
      <c r="AC48" s="41">
        <f t="shared" si="97"/>
        <v>0.5136298040779218</v>
      </c>
      <c r="AD48" s="39">
        <v>1</v>
      </c>
      <c r="AE48" s="40" t="s">
        <v>3</v>
      </c>
      <c r="AF48" s="41">
        <f t="shared" si="97"/>
        <v>1.7714673818422784</v>
      </c>
      <c r="AG48" s="41">
        <f t="shared" si="97"/>
        <v>2.540047382033703E-3</v>
      </c>
      <c r="AH48" s="41">
        <f t="shared" si="97"/>
        <v>8.9880523918217366E-4</v>
      </c>
      <c r="AI48" s="41">
        <f t="shared" si="97"/>
        <v>5.7987434785946677E-3</v>
      </c>
      <c r="AJ48" s="41">
        <f t="shared" si="97"/>
        <v>4.4754238536518949E-2</v>
      </c>
      <c r="AK48" s="41">
        <f t="shared" si="97"/>
        <v>0.2201322073450912</v>
      </c>
      <c r="AL48" s="40"/>
      <c r="AM48" s="40"/>
      <c r="AN48" s="40"/>
      <c r="AO48" s="40"/>
      <c r="AP48" s="40"/>
      <c r="AQ48" s="53"/>
    </row>
    <row r="49" spans="1:43" x14ac:dyDescent="0.25">
      <c r="A49" s="68"/>
      <c r="B49" s="3">
        <v>1</v>
      </c>
      <c r="C49" s="3" t="s">
        <v>0</v>
      </c>
      <c r="D49" s="3" t="s">
        <v>13</v>
      </c>
      <c r="E49" s="3" t="s">
        <v>18</v>
      </c>
      <c r="F49" s="22">
        <v>26.1609756097561</v>
      </c>
      <c r="G49" s="22">
        <v>34.00292682926829</v>
      </c>
      <c r="H49" s="24">
        <v>0.93604981059621373</v>
      </c>
      <c r="I49" s="24">
        <v>6.0390310361046051</v>
      </c>
      <c r="J49" s="23">
        <v>9.5629268292682941</v>
      </c>
      <c r="K49" s="23">
        <v>41.887804878048776</v>
      </c>
      <c r="L49" s="3">
        <v>1</v>
      </c>
      <c r="M49" s="3" t="s">
        <v>0</v>
      </c>
      <c r="N49" s="1">
        <v>93.023809523809518</v>
      </c>
      <c r="O49" s="1">
        <v>33.995500000000007</v>
      </c>
      <c r="P49" s="20">
        <v>0.26873155944760602</v>
      </c>
      <c r="Q49" s="20">
        <v>1.7337519964361678</v>
      </c>
      <c r="R49" s="23">
        <v>9</v>
      </c>
      <c r="S49" s="23">
        <v>43.109523809523807</v>
      </c>
      <c r="T49" s="7"/>
      <c r="U49" s="38" t="s">
        <v>22</v>
      </c>
      <c r="V49" s="39">
        <v>2.5</v>
      </c>
      <c r="W49" s="40" t="s">
        <v>3</v>
      </c>
      <c r="X49" s="41">
        <f>_xlfn.STDEV.P(F41:F43)</f>
        <v>4.0278648058932855</v>
      </c>
      <c r="Y49" s="41">
        <f t="shared" ref="Y49:AK49" si="98">_xlfn.STDEV.P(G41:G43)</f>
        <v>1.7654489868909645E-3</v>
      </c>
      <c r="Z49" s="42">
        <f t="shared" si="98"/>
        <v>1.1217830456947393E-3</v>
      </c>
      <c r="AA49" s="43">
        <f t="shared" si="98"/>
        <v>7.2373099722241414E-3</v>
      </c>
      <c r="AB49" s="41">
        <f t="shared" si="98"/>
        <v>5.4543699640776183E-2</v>
      </c>
      <c r="AC49" s="41">
        <f t="shared" si="98"/>
        <v>0.91647081261218011</v>
      </c>
      <c r="AD49" s="39">
        <v>2.5</v>
      </c>
      <c r="AE49" s="40" t="s">
        <v>3</v>
      </c>
      <c r="AF49" s="41">
        <f t="shared" si="98"/>
        <v>7.6718186165135815</v>
      </c>
      <c r="AG49" s="41">
        <f t="shared" si="98"/>
        <v>1.5400832110710281E-3</v>
      </c>
      <c r="AH49" s="41">
        <f t="shared" si="98"/>
        <v>9.5695895802204456E-4</v>
      </c>
      <c r="AI49" s="41">
        <f t="shared" si="98"/>
        <v>6.1739287614325372E-3</v>
      </c>
      <c r="AJ49" s="41">
        <f t="shared" si="98"/>
        <v>3.7962177406464681E-2</v>
      </c>
      <c r="AK49" s="41">
        <f t="shared" si="98"/>
        <v>0.4784272060695009</v>
      </c>
      <c r="AL49" s="40"/>
      <c r="AM49" s="40"/>
      <c r="AN49" s="40"/>
      <c r="AO49" s="40"/>
      <c r="AP49" s="40"/>
      <c r="AQ49" s="53"/>
    </row>
    <row r="50" spans="1:43" x14ac:dyDescent="0.25">
      <c r="A50" s="68"/>
      <c r="B50" s="3">
        <v>2.5</v>
      </c>
      <c r="C50" s="3" t="s">
        <v>0</v>
      </c>
      <c r="D50" s="3" t="s">
        <v>13</v>
      </c>
      <c r="E50" s="3" t="s">
        <v>18</v>
      </c>
      <c r="F50" s="22">
        <v>114.58235294117645</v>
      </c>
      <c r="G50" s="22">
        <v>33.997647058823532</v>
      </c>
      <c r="H50" s="24">
        <v>0.21859065887721402</v>
      </c>
      <c r="I50" s="24">
        <v>1.4102623153368645</v>
      </c>
      <c r="J50" s="23">
        <v>8.9537254901960779</v>
      </c>
      <c r="K50" s="23">
        <v>42.580392156862743</v>
      </c>
      <c r="L50" s="3">
        <v>2.5</v>
      </c>
      <c r="M50" s="3" t="s">
        <v>0</v>
      </c>
      <c r="N50" s="1">
        <v>158.65573770491801</v>
      </c>
      <c r="O50" s="1">
        <v>34.002786885245904</v>
      </c>
      <c r="P50" s="20">
        <v>0.1593331240424565</v>
      </c>
      <c r="Q50" s="20">
        <v>1.0279556389835904</v>
      </c>
      <c r="R50" s="23">
        <v>8.7262295081967203</v>
      </c>
      <c r="S50" s="23">
        <v>43.606557377049185</v>
      </c>
      <c r="T50" s="6"/>
      <c r="U50" s="38" t="s">
        <v>22</v>
      </c>
      <c r="V50" s="39">
        <v>0.3</v>
      </c>
      <c r="W50" s="40" t="s">
        <v>0</v>
      </c>
      <c r="X50" s="41">
        <f>_xlfn.STDEV.P(F44:F46)</f>
        <v>2.0999050839600208</v>
      </c>
      <c r="Y50" s="41">
        <f t="shared" ref="Y50:AK50" si="99">_xlfn.STDEV.P(G44:G46)</f>
        <v>4.1494127067818343E-3</v>
      </c>
      <c r="Z50" s="42">
        <f t="shared" si="99"/>
        <v>0.1234041723428409</v>
      </c>
      <c r="AA50" s="43">
        <f t="shared" si="99"/>
        <v>0.79615595059897359</v>
      </c>
      <c r="AB50" s="41">
        <f t="shared" si="99"/>
        <v>0.14280349353740779</v>
      </c>
      <c r="AC50" s="41">
        <f t="shared" si="99"/>
        <v>1.6514767680159974</v>
      </c>
      <c r="AD50" s="39">
        <v>0.3</v>
      </c>
      <c r="AE50" s="40" t="s">
        <v>0</v>
      </c>
      <c r="AF50" s="41">
        <f t="shared" si="99"/>
        <v>0.37750614638575802</v>
      </c>
      <c r="AG50" s="41">
        <f t="shared" si="99"/>
        <v>6.4510798310199967E-4</v>
      </c>
      <c r="AH50" s="41">
        <f t="shared" si="99"/>
        <v>1.5897794050519533E-3</v>
      </c>
      <c r="AI50" s="41">
        <f t="shared" si="99"/>
        <v>1.0256641322915806E-2</v>
      </c>
      <c r="AJ50" s="41">
        <f t="shared" si="99"/>
        <v>8.7760460157586137E-2</v>
      </c>
      <c r="AK50" s="41">
        <f t="shared" si="99"/>
        <v>1.4883753389301446</v>
      </c>
      <c r="AL50" s="40"/>
      <c r="AM50" s="40"/>
      <c r="AN50" s="40"/>
      <c r="AO50" s="40"/>
      <c r="AP50" s="40"/>
      <c r="AQ50" s="53"/>
    </row>
    <row r="51" spans="1:43" x14ac:dyDescent="0.25">
      <c r="A51" s="68"/>
      <c r="B51" s="3">
        <v>2.5</v>
      </c>
      <c r="C51" s="3" t="s">
        <v>0</v>
      </c>
      <c r="D51" s="3" t="s">
        <v>13</v>
      </c>
      <c r="E51" s="3" t="s">
        <v>18</v>
      </c>
      <c r="F51" s="22">
        <v>99.091666666666654</v>
      </c>
      <c r="G51" s="22">
        <v>33.999333333333333</v>
      </c>
      <c r="H51" s="24">
        <v>0.25037396079887198</v>
      </c>
      <c r="I51" s="24">
        <v>1.6153158761217548</v>
      </c>
      <c r="J51" s="23">
        <v>9.1946666666666665</v>
      </c>
      <c r="K51" s="23">
        <v>41.96</v>
      </c>
      <c r="L51" s="3">
        <v>2.5</v>
      </c>
      <c r="M51" s="3" t="s">
        <v>0</v>
      </c>
      <c r="N51" s="1">
        <v>145.30500000000001</v>
      </c>
      <c r="O51" s="1">
        <v>34.007999999999996</v>
      </c>
      <c r="P51" s="20">
        <v>0.17271072769372794</v>
      </c>
      <c r="Q51" s="20">
        <v>1.1142627593143739</v>
      </c>
      <c r="R51" s="23">
        <v>8.9151666666666642</v>
      </c>
      <c r="S51" s="23">
        <v>43.238333333333337</v>
      </c>
      <c r="T51" s="6"/>
      <c r="U51" s="38" t="s">
        <v>22</v>
      </c>
      <c r="V51" s="39">
        <v>1</v>
      </c>
      <c r="W51" s="40" t="s">
        <v>0</v>
      </c>
      <c r="X51" s="41">
        <f>_xlfn.STDEV.P(F47:F49)</f>
        <v>2.3530573219253386</v>
      </c>
      <c r="Y51" s="41">
        <f t="shared" ref="Y51:AK51" si="100">_xlfn.STDEV.P(G47:G49)</f>
        <v>1.1883072363029783E-3</v>
      </c>
      <c r="Z51" s="42">
        <f t="shared" si="100"/>
        <v>6.8165548307938764E-2</v>
      </c>
      <c r="AA51" s="43">
        <f t="shared" si="100"/>
        <v>0.43977773101896001</v>
      </c>
      <c r="AB51" s="41">
        <f t="shared" si="100"/>
        <v>6.1057482174917306E-2</v>
      </c>
      <c r="AC51" s="41">
        <f t="shared" si="100"/>
        <v>0.24338331480110403</v>
      </c>
      <c r="AD51" s="39">
        <v>1</v>
      </c>
      <c r="AE51" s="40" t="s">
        <v>0</v>
      </c>
      <c r="AF51" s="41">
        <f t="shared" si="100"/>
        <v>1.5361247970624905</v>
      </c>
      <c r="AG51" s="41">
        <f t="shared" si="100"/>
        <v>3.1167318149465987E-3</v>
      </c>
      <c r="AH51" s="41">
        <f t="shared" si="100"/>
        <v>3.9553397722228278E-3</v>
      </c>
      <c r="AI51" s="41">
        <f t="shared" si="100"/>
        <v>2.5518321111114985E-2</v>
      </c>
      <c r="AJ51" s="41">
        <f t="shared" si="100"/>
        <v>7.4946877691238464E-2</v>
      </c>
      <c r="AK51" s="41">
        <f t="shared" si="100"/>
        <v>0.39449483019413906</v>
      </c>
      <c r="AL51" s="40"/>
      <c r="AM51" s="40"/>
      <c r="AN51" s="40"/>
      <c r="AO51" s="40"/>
      <c r="AP51" s="40"/>
      <c r="AQ51" s="53"/>
    </row>
    <row r="52" spans="1:43" x14ac:dyDescent="0.25">
      <c r="A52" s="68"/>
      <c r="B52" s="3">
        <v>2.5</v>
      </c>
      <c r="C52" s="3" t="s">
        <v>0</v>
      </c>
      <c r="D52" s="3" t="s">
        <v>13</v>
      </c>
      <c r="E52" s="3" t="s">
        <v>18</v>
      </c>
      <c r="F52" s="22">
        <v>102.23902439024391</v>
      </c>
      <c r="G52" s="22">
        <v>34.002439024390242</v>
      </c>
      <c r="H52" s="24">
        <v>0.24543432709721488</v>
      </c>
      <c r="I52" s="24">
        <v>1.5834472715949348</v>
      </c>
      <c r="J52" s="23">
        <v>8.9146341463414629</v>
      </c>
      <c r="K52" s="23">
        <v>41.77560975609758</v>
      </c>
      <c r="L52" s="3">
        <v>2.5</v>
      </c>
      <c r="M52" s="3" t="s">
        <v>0</v>
      </c>
      <c r="N52" s="1">
        <v>144.43934426229512</v>
      </c>
      <c r="O52" s="1">
        <v>34.001475409836068</v>
      </c>
      <c r="P52" s="20">
        <v>0.17552124087903936</v>
      </c>
      <c r="Q52" s="20">
        <v>1.1323951024454153</v>
      </c>
      <c r="R52" s="23">
        <v>8.6504918032786868</v>
      </c>
      <c r="S52" s="23">
        <v>42.509836065573772</v>
      </c>
      <c r="T52" s="7"/>
      <c r="U52" s="38" t="s">
        <v>22</v>
      </c>
      <c r="V52" s="39">
        <v>2.5</v>
      </c>
      <c r="W52" s="40" t="s">
        <v>0</v>
      </c>
      <c r="X52" s="41">
        <f>_xlfn.STDEV.P(F50:F52)</f>
        <v>6.6851824674816305</v>
      </c>
      <c r="Y52" s="41">
        <f t="shared" ref="Y52:AK52" si="101">_xlfn.STDEV.P(G50:G52)</f>
        <v>1.9847130398765915E-3</v>
      </c>
      <c r="Z52" s="42">
        <f t="shared" si="101"/>
        <v>1.3964879701336879E-2</v>
      </c>
      <c r="AA52" s="43">
        <f t="shared" si="101"/>
        <v>9.0095998073141254E-2</v>
      </c>
      <c r="AB52" s="41">
        <f t="shared" si="101"/>
        <v>0.12382738708158614</v>
      </c>
      <c r="AC52" s="41">
        <f t="shared" si="101"/>
        <v>0.34424811835595465</v>
      </c>
      <c r="AD52" s="39">
        <v>2.5</v>
      </c>
      <c r="AE52" s="40" t="s">
        <v>0</v>
      </c>
      <c r="AF52" s="41">
        <f t="shared" si="101"/>
        <v>6.5072387012651935</v>
      </c>
      <c r="AG52" s="41">
        <f t="shared" si="101"/>
        <v>2.8179348229421474E-3</v>
      </c>
      <c r="AH52" s="41">
        <f t="shared" si="101"/>
        <v>7.0625333079267893E-3</v>
      </c>
      <c r="AI52" s="41">
        <f t="shared" si="101"/>
        <v>4.5564731018882497E-2</v>
      </c>
      <c r="AJ52" s="41">
        <f t="shared" si="101"/>
        <v>0.11129851406934232</v>
      </c>
      <c r="AK52" s="41">
        <f t="shared" si="101"/>
        <v>0.4557161458807874</v>
      </c>
      <c r="AL52" s="40"/>
      <c r="AM52" s="40"/>
      <c r="AN52" s="40"/>
      <c r="AO52" s="40"/>
      <c r="AP52" s="40"/>
      <c r="AQ52" s="53"/>
    </row>
    <row r="53" spans="1:43" x14ac:dyDescent="0.25">
      <c r="A53" s="68"/>
      <c r="B53" s="3">
        <v>0.3</v>
      </c>
      <c r="C53" s="3" t="s">
        <v>1</v>
      </c>
      <c r="D53" s="3" t="s">
        <v>13</v>
      </c>
      <c r="E53" s="3" t="s">
        <v>18</v>
      </c>
      <c r="F53" s="22">
        <v>40.704938271604945</v>
      </c>
      <c r="G53" s="22">
        <v>38.001604938271598</v>
      </c>
      <c r="H53" s="24">
        <v>0.88734156595161395</v>
      </c>
      <c r="I53" s="24">
        <v>5.7247842964620252</v>
      </c>
      <c r="J53" s="23">
        <v>1.9358024691358027</v>
      </c>
      <c r="K53" s="23">
        <v>46.783950617283928</v>
      </c>
      <c r="L53" s="3">
        <v>0.3</v>
      </c>
      <c r="M53" s="3" t="s">
        <v>1</v>
      </c>
      <c r="N53" s="1">
        <v>77.058536585365857</v>
      </c>
      <c r="O53" s="1">
        <v>37.996585365853662</v>
      </c>
      <c r="P53" s="20">
        <v>0.47678749321208796</v>
      </c>
      <c r="Q53" s="20">
        <v>3.0760483433037935</v>
      </c>
      <c r="R53" s="23">
        <v>1.2599999999999998</v>
      </c>
      <c r="S53" s="23">
        <v>48.253658536585384</v>
      </c>
      <c r="T53" s="7"/>
      <c r="U53" s="38" t="s">
        <v>22</v>
      </c>
      <c r="V53" s="39">
        <v>0.3</v>
      </c>
      <c r="W53" s="40" t="s">
        <v>1</v>
      </c>
      <c r="X53" s="41">
        <f>_xlfn.STDEV.P(F53:F55)</f>
        <v>1.7114885584465642</v>
      </c>
      <c r="Y53" s="41">
        <f t="shared" ref="Y53:AK53" si="102">_xlfn.STDEV.P(G53:G55)</f>
        <v>3.2306288793034177E-4</v>
      </c>
      <c r="Z53" s="42">
        <f t="shared" si="102"/>
        <v>3.3532181658362539E-2</v>
      </c>
      <c r="AA53" s="43">
        <f t="shared" si="102"/>
        <v>0.21633665586040315</v>
      </c>
      <c r="AB53" s="41">
        <f t="shared" si="102"/>
        <v>6.0824688030651414E-2</v>
      </c>
      <c r="AC53" s="41">
        <f t="shared" si="102"/>
        <v>2.5806427779908443</v>
      </c>
      <c r="AD53" s="39">
        <v>0.3</v>
      </c>
      <c r="AE53" s="40" t="s">
        <v>1</v>
      </c>
      <c r="AF53" s="41">
        <f t="shared" si="102"/>
        <v>4.0845261986471071</v>
      </c>
      <c r="AG53" s="41">
        <f t="shared" si="102"/>
        <v>4.4356372354553307E-3</v>
      </c>
      <c r="AH53" s="41">
        <f t="shared" si="102"/>
        <v>2.1775731182077908E-2</v>
      </c>
      <c r="AI53" s="41">
        <f t="shared" si="102"/>
        <v>0.14048858827147034</v>
      </c>
      <c r="AJ53" s="41">
        <f t="shared" si="102"/>
        <v>8.6036566676602672E-2</v>
      </c>
      <c r="AK53" s="41">
        <f t="shared" si="102"/>
        <v>2.6496344976235249</v>
      </c>
      <c r="AL53" s="40"/>
      <c r="AM53" s="40"/>
      <c r="AN53" s="40"/>
      <c r="AO53" s="40"/>
      <c r="AP53" s="40"/>
      <c r="AQ53" s="53"/>
    </row>
    <row r="54" spans="1:43" x14ac:dyDescent="0.25">
      <c r="A54" s="68"/>
      <c r="B54" s="3">
        <v>0.3</v>
      </c>
      <c r="C54" s="3" t="s">
        <v>1</v>
      </c>
      <c r="D54" s="3" t="s">
        <v>13</v>
      </c>
      <c r="E54" s="3" t="s">
        <v>18</v>
      </c>
      <c r="F54" s="22">
        <v>44.385245901639365</v>
      </c>
      <c r="G54" s="22">
        <v>38.001147540983624</v>
      </c>
      <c r="H54" s="24">
        <v>0.81615600634864638</v>
      </c>
      <c r="I54" s="24">
        <v>5.2655226216041706</v>
      </c>
      <c r="J54" s="23">
        <v>1.7914754098360659</v>
      </c>
      <c r="K54" s="23">
        <v>42.140983606557363</v>
      </c>
      <c r="L54" s="3">
        <v>0.3</v>
      </c>
      <c r="M54" s="3" t="s">
        <v>1</v>
      </c>
      <c r="N54" s="1">
        <v>86.363414634146338</v>
      </c>
      <c r="O54" s="1">
        <v>38.006829268292684</v>
      </c>
      <c r="P54" s="20">
        <v>0.42797555624438438</v>
      </c>
      <c r="Q54" s="20">
        <v>2.7611326209315123</v>
      </c>
      <c r="R54" s="23">
        <v>1.051219512195122</v>
      </c>
      <c r="S54" s="23">
        <v>44.190243902439036</v>
      </c>
      <c r="T54" s="8"/>
      <c r="U54" s="38" t="s">
        <v>22</v>
      </c>
      <c r="V54" s="39">
        <v>1</v>
      </c>
      <c r="W54" s="40" t="s">
        <v>1</v>
      </c>
      <c r="X54" s="41">
        <f>_xlfn.STDEV.P(F56:F58)</f>
        <v>2.639456367039783</v>
      </c>
      <c r="Y54" s="41">
        <f t="shared" ref="Y54:AK54" si="103">_xlfn.STDEV.P(G56:G58)</f>
        <v>2.5779778242524844E-4</v>
      </c>
      <c r="Z54" s="42">
        <f t="shared" si="103"/>
        <v>2.5266783223984762E-2</v>
      </c>
      <c r="AA54" s="43">
        <f t="shared" si="103"/>
        <v>0.16301150467086939</v>
      </c>
      <c r="AB54" s="41">
        <f t="shared" si="103"/>
        <v>5.4147937894236685E-2</v>
      </c>
      <c r="AC54" s="41">
        <f t="shared" si="103"/>
        <v>1.8341321343379393</v>
      </c>
      <c r="AD54" s="39">
        <v>1</v>
      </c>
      <c r="AE54" s="40" t="s">
        <v>1</v>
      </c>
      <c r="AF54" s="41">
        <f t="shared" si="103"/>
        <v>2.5591176632775463</v>
      </c>
      <c r="AG54" s="41">
        <f t="shared" si="103"/>
        <v>2.9417182491707559E-4</v>
      </c>
      <c r="AH54" s="41">
        <f t="shared" si="103"/>
        <v>9.6455244869102161E-3</v>
      </c>
      <c r="AI54" s="41">
        <f t="shared" si="103"/>
        <v>6.2229190238130477E-2</v>
      </c>
      <c r="AJ54" s="41">
        <f t="shared" si="103"/>
        <v>0.15074850616078608</v>
      </c>
      <c r="AK54" s="41">
        <f t="shared" si="103"/>
        <v>0.58862272484125844</v>
      </c>
      <c r="AL54" s="40"/>
      <c r="AM54" s="40"/>
      <c r="AN54" s="40"/>
      <c r="AO54" s="40"/>
      <c r="AP54" s="40"/>
      <c r="AQ54" s="53"/>
    </row>
    <row r="55" spans="1:43" x14ac:dyDescent="0.25">
      <c r="A55" s="68"/>
      <c r="B55" s="3">
        <v>0.3</v>
      </c>
      <c r="C55" s="3" t="s">
        <v>1</v>
      </c>
      <c r="D55" s="3" t="s">
        <v>13</v>
      </c>
      <c r="E55" s="3" t="s">
        <v>18</v>
      </c>
      <c r="F55" s="22">
        <v>40.806451612903231</v>
      </c>
      <c r="G55" s="22">
        <v>38.001935483870966</v>
      </c>
      <c r="H55" s="24">
        <v>0.88723532597119015</v>
      </c>
      <c r="I55" s="24">
        <v>5.7240988772334847</v>
      </c>
      <c r="J55" s="23">
        <v>1.8316129032258066</v>
      </c>
      <c r="K55" s="23">
        <v>48.177419354838712</v>
      </c>
      <c r="L55" s="3">
        <v>0.3</v>
      </c>
      <c r="M55" s="3" t="s">
        <v>1</v>
      </c>
      <c r="N55" s="1">
        <v>84.895238095238099</v>
      </c>
      <c r="O55" s="1">
        <v>37.998571428571431</v>
      </c>
      <c r="P55" s="20">
        <v>0.43375715318422858</v>
      </c>
      <c r="Q55" s="20">
        <v>2.798433246349862</v>
      </c>
      <c r="R55" s="23">
        <v>1.1804761904761905</v>
      </c>
      <c r="S55" s="23">
        <v>50.604761904761915</v>
      </c>
      <c r="T55" s="7"/>
      <c r="U55" s="38" t="s">
        <v>22</v>
      </c>
      <c r="V55" s="39">
        <v>2.5</v>
      </c>
      <c r="W55" s="40" t="s">
        <v>1</v>
      </c>
      <c r="X55" s="41">
        <f>_xlfn.STDEV.P(F59:F61)</f>
        <v>2.9599103882550941</v>
      </c>
      <c r="Y55" s="41">
        <f t="shared" ref="Y55:AK55" si="104">_xlfn.STDEV.P(G59:G61)</f>
        <v>1.7365547288603507E-3</v>
      </c>
      <c r="Z55" s="42">
        <f t="shared" si="104"/>
        <v>5.3559666778772779E-3</v>
      </c>
      <c r="AA55" s="43">
        <f t="shared" si="104"/>
        <v>3.4554623728240502E-2</v>
      </c>
      <c r="AB55" s="41">
        <f t="shared" si="104"/>
        <v>7.9735844758651697E-2</v>
      </c>
      <c r="AC55" s="41">
        <f t="shared" si="104"/>
        <v>1.0875886716265981</v>
      </c>
      <c r="AD55" s="39">
        <v>2.5</v>
      </c>
      <c r="AE55" s="40" t="s">
        <v>1</v>
      </c>
      <c r="AF55" s="41">
        <f t="shared" si="104"/>
        <v>6.0486882860145244</v>
      </c>
      <c r="AG55" s="41">
        <f t="shared" si="104"/>
        <v>5.1432458336430975E-3</v>
      </c>
      <c r="AH55" s="41">
        <f t="shared" si="104"/>
        <v>6.6871896718456152E-3</v>
      </c>
      <c r="AI55" s="41">
        <f t="shared" si="104"/>
        <v>4.3143159173197485E-2</v>
      </c>
      <c r="AJ55" s="41">
        <f t="shared" si="104"/>
        <v>8.2291787099043473E-2</v>
      </c>
      <c r="AK55" s="41">
        <f t="shared" si="104"/>
        <v>0.51559079013014353</v>
      </c>
      <c r="AL55" s="40"/>
      <c r="AM55" s="40"/>
      <c r="AN55" s="40"/>
      <c r="AO55" s="40"/>
      <c r="AP55" s="40"/>
      <c r="AQ55" s="53"/>
    </row>
    <row r="56" spans="1:43" x14ac:dyDescent="0.25">
      <c r="A56" s="68"/>
      <c r="B56" s="3">
        <v>1</v>
      </c>
      <c r="C56" s="3" t="s">
        <v>1</v>
      </c>
      <c r="D56" s="3" t="s">
        <v>13</v>
      </c>
      <c r="E56" s="3" t="s">
        <v>18</v>
      </c>
      <c r="F56" s="22">
        <v>54.732786885245922</v>
      </c>
      <c r="G56" s="22">
        <v>34.001311475409835</v>
      </c>
      <c r="H56" s="24">
        <v>0.44642495572089841</v>
      </c>
      <c r="I56" s="24">
        <v>2.8801610046509576</v>
      </c>
      <c r="J56" s="23">
        <v>9.57950819672131</v>
      </c>
      <c r="K56" s="23">
        <v>38.660655737704921</v>
      </c>
      <c r="L56" s="3">
        <v>1</v>
      </c>
      <c r="M56" s="3" t="s">
        <v>1</v>
      </c>
      <c r="N56" s="1">
        <v>91.481666666666655</v>
      </c>
      <c r="O56" s="1">
        <v>33.997666666666667</v>
      </c>
      <c r="P56" s="20">
        <v>0.27152285190119085</v>
      </c>
      <c r="Q56" s="20">
        <v>1.7517603348463926</v>
      </c>
      <c r="R56" s="23">
        <v>9.1688333333333336</v>
      </c>
      <c r="S56" s="23">
        <v>42.850000000000009</v>
      </c>
      <c r="T56" s="7"/>
      <c r="U56" s="38" t="s">
        <v>22</v>
      </c>
      <c r="V56" s="39">
        <v>0.3</v>
      </c>
      <c r="W56" s="40" t="s">
        <v>2</v>
      </c>
      <c r="X56" s="41">
        <f>_xlfn.STDEV.P(F62:F64)</f>
        <v>3.7238652149935305</v>
      </c>
      <c r="Y56" s="41">
        <f t="shared" ref="Y56:AK56" si="105">_xlfn.STDEV.P(G62:G64)</f>
        <v>5.2505722636539374E-3</v>
      </c>
      <c r="Z56" s="42">
        <f t="shared" si="105"/>
        <v>1.6947472248521691E-2</v>
      </c>
      <c r="AA56" s="43">
        <f t="shared" si="105"/>
        <v>0.10933853063562379</v>
      </c>
      <c r="AB56" s="41">
        <f t="shared" si="105"/>
        <v>7.0135163934544956E-2</v>
      </c>
      <c r="AC56" s="41">
        <f t="shared" si="105"/>
        <v>2.465156102912792</v>
      </c>
      <c r="AD56" s="39">
        <v>0.3</v>
      </c>
      <c r="AE56" s="40" t="s">
        <v>2</v>
      </c>
      <c r="AF56" s="41">
        <f t="shared" si="105"/>
        <v>7.4861561301717128</v>
      </c>
      <c r="AG56" s="41">
        <f t="shared" si="105"/>
        <v>1.6897236861374502E-3</v>
      </c>
      <c r="AH56" s="41">
        <f t="shared" si="105"/>
        <v>2.3901342586404403E-2</v>
      </c>
      <c r="AI56" s="41">
        <f t="shared" si="105"/>
        <v>0.15420221023486722</v>
      </c>
      <c r="AJ56" s="41">
        <f t="shared" si="105"/>
        <v>0.10118429227345986</v>
      </c>
      <c r="AK56" s="41">
        <f t="shared" si="105"/>
        <v>2.7442890952457164</v>
      </c>
      <c r="AL56" s="40"/>
      <c r="AM56" s="40"/>
      <c r="AN56" s="40"/>
      <c r="AO56" s="40"/>
      <c r="AP56" s="40"/>
      <c r="AQ56" s="53"/>
    </row>
    <row r="57" spans="1:43" x14ac:dyDescent="0.25">
      <c r="A57" s="68"/>
      <c r="B57" s="3">
        <v>1</v>
      </c>
      <c r="C57" s="3" t="s">
        <v>1</v>
      </c>
      <c r="D57" s="3" t="s">
        <v>13</v>
      </c>
      <c r="E57" s="3" t="s">
        <v>18</v>
      </c>
      <c r="F57" s="22">
        <v>48.343902439024397</v>
      </c>
      <c r="G57" s="22">
        <v>34.001707317073169</v>
      </c>
      <c r="H57" s="24">
        <v>0.50755540718972014</v>
      </c>
      <c r="I57" s="24">
        <v>3.2745510141272267</v>
      </c>
      <c r="J57" s="23">
        <v>9.4751219512195135</v>
      </c>
      <c r="K57" s="23">
        <v>42.309756097560971</v>
      </c>
      <c r="L57" s="3">
        <v>1</v>
      </c>
      <c r="M57" s="3" t="s">
        <v>1</v>
      </c>
      <c r="N57" s="1">
        <v>87.115686274509798</v>
      </c>
      <c r="O57" s="1">
        <v>33.998039215686276</v>
      </c>
      <c r="P57" s="20">
        <v>0.28602301402562574</v>
      </c>
      <c r="Q57" s="20">
        <v>1.845309767907263</v>
      </c>
      <c r="R57" s="23">
        <v>9.083921568627451</v>
      </c>
      <c r="S57" s="23">
        <v>44.186274509803923</v>
      </c>
      <c r="T57" s="7"/>
      <c r="U57" s="38" t="s">
        <v>22</v>
      </c>
      <c r="V57" s="39">
        <v>1</v>
      </c>
      <c r="W57" s="40" t="s">
        <v>2</v>
      </c>
      <c r="X57" s="41">
        <f>_xlfn.STDEV.P(F65:F67)</f>
        <v>1.3124789139271351</v>
      </c>
      <c r="Y57" s="41">
        <f t="shared" ref="Y57:AK57" si="106">_xlfn.STDEV.P(G65:G67)</f>
        <v>3.4499603527531784E-3</v>
      </c>
      <c r="Z57" s="42">
        <f t="shared" si="106"/>
        <v>7.0455917952662317E-3</v>
      </c>
      <c r="AA57" s="43">
        <f t="shared" si="106"/>
        <v>4.545543093720146E-2</v>
      </c>
      <c r="AB57" s="41">
        <f t="shared" si="106"/>
        <v>0.1288478338559666</v>
      </c>
      <c r="AC57" s="41">
        <f t="shared" si="106"/>
        <v>0.5565741513889354</v>
      </c>
      <c r="AD57" s="39">
        <v>1</v>
      </c>
      <c r="AE57" s="40" t="s">
        <v>2</v>
      </c>
      <c r="AF57" s="41">
        <f t="shared" si="106"/>
        <v>2.6285965294906015</v>
      </c>
      <c r="AG57" s="41">
        <f t="shared" si="106"/>
        <v>1.5067112837146685E-3</v>
      </c>
      <c r="AH57" s="41">
        <f t="shared" si="106"/>
        <v>8.7517256720652473E-3</v>
      </c>
      <c r="AI57" s="41">
        <f t="shared" si="106"/>
        <v>5.6462746271388718E-2</v>
      </c>
      <c r="AJ57" s="41">
        <f t="shared" si="106"/>
        <v>0.14246693066851118</v>
      </c>
      <c r="AK57" s="41">
        <f t="shared" si="106"/>
        <v>1.8426423935859635</v>
      </c>
      <c r="AL57" s="40"/>
      <c r="AM57" s="40"/>
      <c r="AN57" s="40"/>
      <c r="AO57" s="40"/>
      <c r="AP57" s="40"/>
      <c r="AQ57" s="53"/>
    </row>
    <row r="58" spans="1:43" ht="15.75" thickBot="1" x14ac:dyDescent="0.3">
      <c r="A58" s="68"/>
      <c r="B58" s="3">
        <v>1</v>
      </c>
      <c r="C58" s="3" t="s">
        <v>1</v>
      </c>
      <c r="D58" s="3" t="s">
        <v>13</v>
      </c>
      <c r="E58" s="3" t="s">
        <v>18</v>
      </c>
      <c r="F58" s="22">
        <v>52.396774193548382</v>
      </c>
      <c r="G58" s="22">
        <v>34.001935483870966</v>
      </c>
      <c r="H58" s="24">
        <v>0.46861477504076476</v>
      </c>
      <c r="I58" s="24">
        <v>3.0233211292952564</v>
      </c>
      <c r="J58" s="23">
        <v>9.4564516129032263</v>
      </c>
      <c r="K58" s="23">
        <v>42.754838709677408</v>
      </c>
      <c r="L58" s="3">
        <v>1</v>
      </c>
      <c r="M58" s="3" t="s">
        <v>1</v>
      </c>
      <c r="N58" s="1">
        <v>85.403225806451601</v>
      </c>
      <c r="O58" s="1">
        <v>33.998387096774195</v>
      </c>
      <c r="P58" s="20">
        <v>0.29492754888573708</v>
      </c>
      <c r="Q58" s="20">
        <v>1.9027583799079812</v>
      </c>
      <c r="R58" s="23">
        <v>8.8151612903225818</v>
      </c>
      <c r="S58" s="23">
        <v>43.987096774193553</v>
      </c>
      <c r="T58" s="7"/>
      <c r="U58" s="45" t="s">
        <v>22</v>
      </c>
      <c r="V58" s="46">
        <v>2.5</v>
      </c>
      <c r="W58" s="47" t="s">
        <v>2</v>
      </c>
      <c r="X58" s="48">
        <f>_xlfn.STDEV.P(F68:F70)</f>
        <v>3.2101174692896595</v>
      </c>
      <c r="Y58" s="48">
        <f t="shared" ref="Y58:AK58" si="107">_xlfn.STDEV.P(G68:G70)</f>
        <v>1.9701747575652708E-3</v>
      </c>
      <c r="Z58" s="49">
        <f t="shared" si="107"/>
        <v>3.5899613745310134E-3</v>
      </c>
      <c r="AA58" s="50">
        <f t="shared" si="107"/>
        <v>2.3161041126006594E-2</v>
      </c>
      <c r="AB58" s="48">
        <f t="shared" si="107"/>
        <v>0.11564434754119454</v>
      </c>
      <c r="AC58" s="48">
        <f t="shared" si="107"/>
        <v>1.4562041038533575</v>
      </c>
      <c r="AD58" s="46">
        <v>2.5</v>
      </c>
      <c r="AE58" s="47" t="s">
        <v>2</v>
      </c>
      <c r="AF58" s="48">
        <f t="shared" si="107"/>
        <v>2.7822164618389866</v>
      </c>
      <c r="AG58" s="48">
        <f t="shared" si="107"/>
        <v>2.9331065839283584E-3</v>
      </c>
      <c r="AH58" s="48">
        <f t="shared" si="107"/>
        <v>2.8800608341412793E-3</v>
      </c>
      <c r="AI58" s="48">
        <f t="shared" si="107"/>
        <v>1.8581037639621191E-2</v>
      </c>
      <c r="AJ58" s="48">
        <f t="shared" si="107"/>
        <v>6.2727219764744713E-2</v>
      </c>
      <c r="AK58" s="48">
        <f t="shared" si="107"/>
        <v>0.68121934896771996</v>
      </c>
      <c r="AL58" s="47"/>
      <c r="AM58" s="47"/>
      <c r="AN58" s="47"/>
      <c r="AO58" s="47"/>
      <c r="AP58" s="47"/>
      <c r="AQ58" s="54"/>
    </row>
    <row r="59" spans="1:43" x14ac:dyDescent="0.25">
      <c r="A59" s="68"/>
      <c r="B59" s="3">
        <v>2.5</v>
      </c>
      <c r="C59" s="3" t="s">
        <v>1</v>
      </c>
      <c r="D59" s="3" t="s">
        <v>13</v>
      </c>
      <c r="E59" s="3" t="s">
        <v>18</v>
      </c>
      <c r="F59" s="22">
        <v>126.21666666666668</v>
      </c>
      <c r="G59" s="22">
        <v>34.001999999999995</v>
      </c>
      <c r="H59" s="24">
        <v>0.19785234854814637</v>
      </c>
      <c r="I59" s="24">
        <v>1.2764667648267507</v>
      </c>
      <c r="J59" s="23">
        <v>9.0346666666666628</v>
      </c>
      <c r="K59" s="23">
        <v>39.463333333333331</v>
      </c>
      <c r="L59" s="3">
        <v>2.5</v>
      </c>
      <c r="M59" s="3" t="s">
        <v>1</v>
      </c>
      <c r="N59" s="1">
        <v>160.31408450704222</v>
      </c>
      <c r="O59" s="1">
        <v>34.013571428571439</v>
      </c>
      <c r="P59" s="20">
        <v>0.15736274157580632</v>
      </c>
      <c r="Q59" s="20">
        <v>1.0152434940374602</v>
      </c>
      <c r="R59" s="23">
        <v>8.7976056338028172</v>
      </c>
      <c r="S59" s="23">
        <v>42.314084507042246</v>
      </c>
      <c r="T59" s="7"/>
      <c r="U59" s="7"/>
    </row>
    <row r="60" spans="1:43" ht="15.75" thickBot="1" x14ac:dyDescent="0.3">
      <c r="A60" s="68"/>
      <c r="B60" s="3">
        <v>2.5</v>
      </c>
      <c r="C60" s="3" t="s">
        <v>1</v>
      </c>
      <c r="D60" s="3" t="s">
        <v>13</v>
      </c>
      <c r="E60" s="3" t="s">
        <v>18</v>
      </c>
      <c r="F60" s="22">
        <v>119.11475409836065</v>
      </c>
      <c r="G60" s="22">
        <v>34.001639344262294</v>
      </c>
      <c r="H60" s="24">
        <v>0.21087847774450752</v>
      </c>
      <c r="I60" s="24">
        <v>1.3605063080290807</v>
      </c>
      <c r="J60" s="23">
        <v>8.8914754098360635</v>
      </c>
      <c r="K60" s="23">
        <v>41.690163934426224</v>
      </c>
      <c r="L60" s="3">
        <v>2.5</v>
      </c>
      <c r="M60" s="3" t="s">
        <v>1</v>
      </c>
      <c r="N60" s="1">
        <v>150.95098039215691</v>
      </c>
      <c r="O60" s="1">
        <v>34.007647058823522</v>
      </c>
      <c r="P60" s="20">
        <v>0.16639503095118177</v>
      </c>
      <c r="Q60" s="20">
        <v>1.0735163287173017</v>
      </c>
      <c r="R60" s="23">
        <v>8.8972549019607836</v>
      </c>
      <c r="S60" s="23">
        <v>43.358823529411787</v>
      </c>
      <c r="T60" s="7"/>
      <c r="U60" s="7"/>
    </row>
    <row r="61" spans="1:43" x14ac:dyDescent="0.25">
      <c r="A61" s="68"/>
      <c r="B61" s="3">
        <v>2.5</v>
      </c>
      <c r="C61" s="3" t="s">
        <v>1</v>
      </c>
      <c r="D61" s="3" t="s">
        <v>13</v>
      </c>
      <c r="E61" s="3" t="s">
        <v>18</v>
      </c>
      <c r="F61" s="22">
        <v>123.92941176470588</v>
      </c>
      <c r="G61" s="22">
        <v>34.005490196078433</v>
      </c>
      <c r="H61" s="24">
        <v>0.20301312827797496</v>
      </c>
      <c r="I61" s="24">
        <v>1.309762117922419</v>
      </c>
      <c r="J61" s="23">
        <v>8.8480392156862742</v>
      </c>
      <c r="K61" s="23">
        <v>41.843137254901968</v>
      </c>
      <c r="L61" s="3">
        <v>2.5</v>
      </c>
      <c r="M61" s="3" t="s">
        <v>1</v>
      </c>
      <c r="N61" s="1">
        <v>145.68823529411767</v>
      </c>
      <c r="O61" s="1">
        <v>34.000980392156862</v>
      </c>
      <c r="P61" s="20">
        <v>0.17371301433286121</v>
      </c>
      <c r="Q61" s="20">
        <v>1.1207291247281368</v>
      </c>
      <c r="R61" s="23">
        <v>8.6956862745098036</v>
      </c>
      <c r="S61" s="23">
        <v>43.450980392156865</v>
      </c>
      <c r="T61" s="8"/>
      <c r="U61" s="8"/>
      <c r="Z61" s="17" t="s">
        <v>31</v>
      </c>
    </row>
    <row r="62" spans="1:43" x14ac:dyDescent="0.25">
      <c r="A62" s="68"/>
      <c r="B62" s="3">
        <v>0.3</v>
      </c>
      <c r="C62" s="3" t="s">
        <v>2</v>
      </c>
      <c r="D62" s="3" t="s">
        <v>13</v>
      </c>
      <c r="E62" s="3" t="s">
        <v>18</v>
      </c>
      <c r="F62" s="22">
        <v>84.575409836065575</v>
      </c>
      <c r="G62" s="22">
        <v>38.013278688524593</v>
      </c>
      <c r="H62" s="24">
        <v>0.42909403629606824</v>
      </c>
      <c r="I62" s="24">
        <v>2.7683486212649564</v>
      </c>
      <c r="J62" s="23">
        <v>1.7786885245901625</v>
      </c>
      <c r="K62" s="23">
        <v>47.36393442622947</v>
      </c>
      <c r="L62" s="3">
        <v>0.3</v>
      </c>
      <c r="M62" s="3" t="s">
        <v>2</v>
      </c>
      <c r="N62" s="1">
        <v>98.107843137254903</v>
      </c>
      <c r="O62" s="1">
        <v>37.999019607843138</v>
      </c>
      <c r="P62" s="20">
        <v>0.37478491328092511</v>
      </c>
      <c r="Q62" s="20">
        <v>2.4179671824575815</v>
      </c>
      <c r="R62" s="23">
        <v>1.2319607843137259</v>
      </c>
      <c r="S62" s="23">
        <v>48.552941176470576</v>
      </c>
      <c r="T62" s="6"/>
      <c r="U62" s="6"/>
      <c r="Z62" s="18" t="s">
        <v>32</v>
      </c>
    </row>
    <row r="63" spans="1:43" x14ac:dyDescent="0.25">
      <c r="A63" s="68"/>
      <c r="B63" s="3">
        <v>0.3</v>
      </c>
      <c r="C63" s="3" t="s">
        <v>2</v>
      </c>
      <c r="D63" s="3" t="s">
        <v>13</v>
      </c>
      <c r="E63" s="3" t="s">
        <v>18</v>
      </c>
      <c r="F63" s="22">
        <v>91.117647058823536</v>
      </c>
      <c r="G63" s="22">
        <v>38.000784313725489</v>
      </c>
      <c r="H63" s="24">
        <v>0.39946428995380429</v>
      </c>
      <c r="I63" s="24">
        <v>2.5771889674438988</v>
      </c>
      <c r="J63" s="23">
        <v>1.6070588235294114</v>
      </c>
      <c r="K63" s="23">
        <v>42.845098039215692</v>
      </c>
      <c r="L63" s="3">
        <v>0.3</v>
      </c>
      <c r="M63" s="3" t="s">
        <v>2</v>
      </c>
      <c r="N63" s="1">
        <v>114.88048780487799</v>
      </c>
      <c r="O63" s="1">
        <v>38.002439024390242</v>
      </c>
      <c r="P63" s="20">
        <v>0.32218997073009936</v>
      </c>
      <c r="Q63" s="20">
        <v>2.078644972452254</v>
      </c>
      <c r="R63" s="23">
        <v>0.99219512195121928</v>
      </c>
      <c r="S63" s="23">
        <v>44.231707317073187</v>
      </c>
      <c r="T63" s="8"/>
      <c r="U63" s="8"/>
      <c r="Z63" s="18" t="s">
        <v>33</v>
      </c>
    </row>
    <row r="64" spans="1:43" x14ac:dyDescent="0.25">
      <c r="A64" s="68"/>
      <c r="B64" s="3">
        <v>0.3</v>
      </c>
      <c r="C64" s="3" t="s">
        <v>2</v>
      </c>
      <c r="D64" s="3" t="s">
        <v>13</v>
      </c>
      <c r="E64" s="3" t="s">
        <v>18</v>
      </c>
      <c r="F64" s="22">
        <v>93.351219512195129</v>
      </c>
      <c r="G64" s="22">
        <v>38.004390243902435</v>
      </c>
      <c r="H64" s="24">
        <v>0.38909912601148705</v>
      </c>
      <c r="I64" s="24">
        <v>2.5103169420095939</v>
      </c>
      <c r="J64" s="23">
        <v>1.6863414634146339</v>
      </c>
      <c r="K64" s="23">
        <v>48.573170731707314</v>
      </c>
      <c r="L64" s="3">
        <v>0.3</v>
      </c>
      <c r="M64" s="3" t="s">
        <v>2</v>
      </c>
      <c r="N64" s="1">
        <v>112.91290322580647</v>
      </c>
      <c r="O64" s="1">
        <v>37.998709677419356</v>
      </c>
      <c r="P64" s="20">
        <v>0.32621497442772657</v>
      </c>
      <c r="Q64" s="20">
        <v>2.104612738243397</v>
      </c>
      <c r="R64" s="23">
        <v>1.1664516129032259</v>
      </c>
      <c r="S64" s="23">
        <v>50.851612903225806</v>
      </c>
      <c r="T64" s="7"/>
      <c r="U64" s="7"/>
      <c r="Z64" s="18" t="s">
        <v>34</v>
      </c>
    </row>
    <row r="65" spans="1:26" x14ac:dyDescent="0.25">
      <c r="A65" s="68"/>
      <c r="B65" s="3">
        <v>1</v>
      </c>
      <c r="C65" s="3" t="s">
        <v>2</v>
      </c>
      <c r="D65" s="3" t="s">
        <v>13</v>
      </c>
      <c r="E65" s="3" t="s">
        <v>18</v>
      </c>
      <c r="F65" s="22">
        <v>75.488571428571419</v>
      </c>
      <c r="G65" s="22">
        <v>33.999420289855074</v>
      </c>
      <c r="H65" s="24">
        <v>0.32436363020609915</v>
      </c>
      <c r="I65" s="24">
        <v>2.0926685819748334</v>
      </c>
      <c r="J65" s="23">
        <v>9.5234285714285729</v>
      </c>
      <c r="K65" s="23">
        <v>41.332857142857129</v>
      </c>
      <c r="L65" s="3">
        <v>1</v>
      </c>
      <c r="M65" s="3" t="s">
        <v>2</v>
      </c>
      <c r="N65" s="1">
        <v>94.6314285714286</v>
      </c>
      <c r="O65" s="1">
        <v>33.999571428571443</v>
      </c>
      <c r="P65" s="20">
        <v>0.26094564399129472</v>
      </c>
      <c r="Q65" s="20">
        <v>1.6835202838148047</v>
      </c>
      <c r="R65" s="23">
        <v>9.3149999999999959</v>
      </c>
      <c r="S65" s="23">
        <v>39.577142857142825</v>
      </c>
      <c r="T65" s="6"/>
      <c r="U65" s="6"/>
      <c r="Z65" s="18" t="s">
        <v>35</v>
      </c>
    </row>
    <row r="66" spans="1:26" x14ac:dyDescent="0.25">
      <c r="A66" s="68"/>
      <c r="B66" s="3">
        <v>1</v>
      </c>
      <c r="C66" s="3" t="s">
        <v>2</v>
      </c>
      <c r="D66" s="3" t="s">
        <v>13</v>
      </c>
      <c r="E66" s="3" t="s">
        <v>18</v>
      </c>
      <c r="F66" s="22">
        <v>76.494999999999976</v>
      </c>
      <c r="G66" s="22">
        <v>34.005499999999998</v>
      </c>
      <c r="H66" s="24">
        <v>0.32207345917783026</v>
      </c>
      <c r="I66" s="24">
        <v>2.0778932850182597</v>
      </c>
      <c r="J66" s="23">
        <v>9.3758333333333344</v>
      </c>
      <c r="K66" s="23">
        <v>42.620000000000012</v>
      </c>
      <c r="L66" s="3">
        <v>1</v>
      </c>
      <c r="M66" s="3" t="s">
        <v>2</v>
      </c>
      <c r="N66" s="1">
        <v>94.306557377049174</v>
      </c>
      <c r="O66" s="1">
        <v>33.998032786885247</v>
      </c>
      <c r="P66" s="20">
        <v>0.26493647141912918</v>
      </c>
      <c r="Q66" s="20">
        <v>1.7092675575427689</v>
      </c>
      <c r="R66" s="23">
        <v>9.0159016393442624</v>
      </c>
      <c r="S66" s="23">
        <v>43.731147540983621</v>
      </c>
      <c r="T66" s="7"/>
      <c r="U66" s="7"/>
      <c r="Z66" s="18" t="s">
        <v>36</v>
      </c>
    </row>
    <row r="67" spans="1:26" x14ac:dyDescent="0.25">
      <c r="A67" s="68"/>
      <c r="B67" s="3">
        <v>1</v>
      </c>
      <c r="C67" s="3" t="s">
        <v>2</v>
      </c>
      <c r="D67" s="3" t="s">
        <v>13</v>
      </c>
      <c r="E67" s="3" t="s">
        <v>18</v>
      </c>
      <c r="F67" s="22">
        <v>73.347540983606578</v>
      </c>
      <c r="G67" s="22">
        <v>33.997377049180322</v>
      </c>
      <c r="H67" s="24">
        <v>0.33803232119732657</v>
      </c>
      <c r="I67" s="24">
        <v>2.1808536851440423</v>
      </c>
      <c r="J67" s="23">
        <v>9.2080327868852407</v>
      </c>
      <c r="K67" s="23">
        <v>42.365573770491793</v>
      </c>
      <c r="L67" s="3">
        <v>1</v>
      </c>
      <c r="M67" s="3" t="s">
        <v>2</v>
      </c>
      <c r="N67" s="1">
        <v>88.9</v>
      </c>
      <c r="O67" s="1">
        <v>34.001707317073169</v>
      </c>
      <c r="P67" s="20">
        <v>0.28118173018203746</v>
      </c>
      <c r="Q67" s="20">
        <v>1.8140756785937902</v>
      </c>
      <c r="R67" s="23">
        <v>9.0097560975609792</v>
      </c>
      <c r="S67" s="23">
        <v>43.182926829268297</v>
      </c>
      <c r="T67" s="7"/>
      <c r="U67" s="7"/>
      <c r="Z67" s="18" t="s">
        <v>37</v>
      </c>
    </row>
    <row r="68" spans="1:26" ht="15.75" thickBot="1" x14ac:dyDescent="0.3">
      <c r="A68" s="68"/>
      <c r="B68" s="3">
        <v>2.5</v>
      </c>
      <c r="C68" s="3" t="s">
        <v>2</v>
      </c>
      <c r="D68" s="3" t="s">
        <v>13</v>
      </c>
      <c r="E68" s="3" t="s">
        <v>18</v>
      </c>
      <c r="F68" s="22">
        <v>160.02156862745102</v>
      </c>
      <c r="G68" s="22">
        <v>34.002549019607841</v>
      </c>
      <c r="H68" s="24">
        <v>0.15623004653601869</v>
      </c>
      <c r="I68" s="24">
        <v>1.0079357841033463</v>
      </c>
      <c r="J68" s="23">
        <v>9.003921568627451</v>
      </c>
      <c r="K68" s="23">
        <v>39.158823529411777</v>
      </c>
      <c r="L68" s="3">
        <v>2.5</v>
      </c>
      <c r="M68" s="3" t="s">
        <v>2</v>
      </c>
      <c r="N68" s="1">
        <v>169.92156862745094</v>
      </c>
      <c r="O68" s="1">
        <v>34.002549019607841</v>
      </c>
      <c r="P68" s="20">
        <v>0.14820505059870412</v>
      </c>
      <c r="Q68" s="20">
        <v>0.956161616765833</v>
      </c>
      <c r="R68" s="23">
        <v>8.8233333333333306</v>
      </c>
      <c r="S68" s="23">
        <v>42.219607843137254</v>
      </c>
      <c r="T68" s="7"/>
      <c r="U68" s="7"/>
      <c r="Z68" s="19" t="s">
        <v>38</v>
      </c>
    </row>
    <row r="69" spans="1:26" x14ac:dyDescent="0.25">
      <c r="A69" s="68"/>
      <c r="B69" s="3">
        <v>2.5</v>
      </c>
      <c r="C69" s="3" t="s">
        <v>2</v>
      </c>
      <c r="D69" s="3" t="s">
        <v>13</v>
      </c>
      <c r="E69" s="3" t="s">
        <v>18</v>
      </c>
      <c r="F69" s="22">
        <v>153.44166666666669</v>
      </c>
      <c r="G69" s="22">
        <v>33.999000000000002</v>
      </c>
      <c r="H69" s="24">
        <v>0.16243623021127776</v>
      </c>
      <c r="I69" s="24">
        <v>1.0479756787824372</v>
      </c>
      <c r="J69" s="23">
        <v>9.0776666666666657</v>
      </c>
      <c r="K69" s="23">
        <v>42.240000000000023</v>
      </c>
      <c r="L69" s="3">
        <v>2.5</v>
      </c>
      <c r="M69" s="3" t="s">
        <v>2</v>
      </c>
      <c r="N69" s="1">
        <v>164.85409836065568</v>
      </c>
      <c r="O69" s="1">
        <v>34.006885245901643</v>
      </c>
      <c r="P69" s="20">
        <v>0.15327143590747319</v>
      </c>
      <c r="Q69" s="20">
        <v>0.98884797359660126</v>
      </c>
      <c r="R69" s="23">
        <v>8.7424590163934397</v>
      </c>
      <c r="S69" s="23">
        <v>43.883606557377064</v>
      </c>
      <c r="T69" s="7"/>
      <c r="U69" s="7"/>
    </row>
    <row r="70" spans="1:26" x14ac:dyDescent="0.25">
      <c r="A70" s="68"/>
      <c r="B70" s="3">
        <v>2.5</v>
      </c>
      <c r="C70" s="3" t="s">
        <v>2</v>
      </c>
      <c r="D70" s="3" t="s">
        <v>13</v>
      </c>
      <c r="E70" s="3" t="s">
        <v>18</v>
      </c>
      <c r="F70" s="22">
        <v>153.00327868852466</v>
      </c>
      <c r="G70" s="22">
        <v>34.003606557377047</v>
      </c>
      <c r="H70" s="24">
        <v>0.16472829037887676</v>
      </c>
      <c r="I70" s="24">
        <v>1.0627631637346888</v>
      </c>
      <c r="J70" s="23">
        <v>8.803934426229505</v>
      </c>
      <c r="K70" s="23">
        <v>42.255737704918019</v>
      </c>
      <c r="L70" s="3">
        <v>2.5</v>
      </c>
      <c r="M70" s="3" t="s">
        <v>2</v>
      </c>
      <c r="N70" s="1">
        <v>163.44146341463414</v>
      </c>
      <c r="O70" s="1">
        <v>33.999756097560976</v>
      </c>
      <c r="P70" s="20">
        <v>0.15498973496364299</v>
      </c>
      <c r="Q70" s="20">
        <v>0.99993377395898708</v>
      </c>
      <c r="R70" s="23">
        <v>8.6697560975609758</v>
      </c>
      <c r="S70" s="23">
        <v>42.943902439024363</v>
      </c>
      <c r="T70" s="7"/>
      <c r="U70" s="7"/>
    </row>
    <row r="72" spans="1:26" ht="55.5" customHeight="1" x14ac:dyDescent="0.25">
      <c r="H72" s="21" t="s">
        <v>45</v>
      </c>
      <c r="I72" s="21"/>
    </row>
  </sheetData>
  <mergeCells count="3">
    <mergeCell ref="H72:I72"/>
    <mergeCell ref="A8:A31"/>
    <mergeCell ref="A35:A7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DE25-0F95-4DE1-A033-642E5A94F918}">
  <dimension ref="B3:AE70"/>
  <sheetViews>
    <sheetView zoomScale="115" zoomScaleNormal="115" workbookViewId="0">
      <selection activeCell="N16" sqref="N16"/>
    </sheetView>
  </sheetViews>
  <sheetFormatPr defaultRowHeight="15" x14ac:dyDescent="0.25"/>
  <cols>
    <col min="2" max="2" width="9.140625" style="3"/>
    <col min="3" max="3" width="19.42578125" style="3" customWidth="1"/>
    <col min="4" max="10" width="9.140625" style="3"/>
    <col min="14" max="14" width="15.5703125" customWidth="1"/>
    <col min="16" max="16" width="17.85546875" customWidth="1"/>
    <col min="17" max="17" width="21.140625" customWidth="1"/>
    <col min="30" max="30" width="12.7109375" customWidth="1"/>
  </cols>
  <sheetData>
    <row r="3" spans="2:31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3"/>
      <c r="S3" s="3"/>
      <c r="T3" s="3"/>
    </row>
    <row r="4" spans="2:31" x14ac:dyDescent="0.2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3"/>
      <c r="S4" s="3"/>
      <c r="T4" s="3"/>
    </row>
    <row r="5" spans="2:31" x14ac:dyDescent="0.25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3"/>
      <c r="S5" s="3"/>
      <c r="T5" s="3"/>
      <c r="AC5" t="s">
        <v>19</v>
      </c>
    </row>
    <row r="6" spans="2:31" x14ac:dyDescent="0.25">
      <c r="K6" s="3"/>
      <c r="L6" s="3"/>
      <c r="M6" s="3"/>
      <c r="T6" s="9" t="s">
        <v>14</v>
      </c>
      <c r="AC6" s="9" t="s">
        <v>15</v>
      </c>
    </row>
    <row r="7" spans="2:31" x14ac:dyDescent="0.25">
      <c r="B7" s="13"/>
      <c r="C7" s="13" t="s">
        <v>15</v>
      </c>
      <c r="D7" s="9" t="s">
        <v>16</v>
      </c>
      <c r="E7" s="9"/>
      <c r="F7" s="9" t="s">
        <v>5</v>
      </c>
      <c r="G7" s="9" t="s">
        <v>6</v>
      </c>
      <c r="H7" s="9" t="s">
        <v>7</v>
      </c>
      <c r="I7" s="9" t="s">
        <v>8</v>
      </c>
      <c r="J7" s="9" t="s">
        <v>9</v>
      </c>
      <c r="K7" s="9" t="s">
        <v>10</v>
      </c>
      <c r="L7" s="9" t="s">
        <v>11</v>
      </c>
      <c r="M7" s="9"/>
      <c r="N7" s="9"/>
      <c r="O7" s="9"/>
      <c r="P7" s="9"/>
      <c r="Q7" s="9" t="s">
        <v>12</v>
      </c>
      <c r="R7" s="9"/>
      <c r="S7" s="9"/>
      <c r="T7" s="9" t="s">
        <v>5</v>
      </c>
      <c r="U7" s="9" t="s">
        <v>6</v>
      </c>
      <c r="V7" s="9" t="s">
        <v>7</v>
      </c>
      <c r="W7" s="9" t="s">
        <v>8</v>
      </c>
      <c r="X7" s="9" t="s">
        <v>9</v>
      </c>
      <c r="Y7" s="9" t="s">
        <v>10</v>
      </c>
      <c r="Z7" s="9" t="s">
        <v>11</v>
      </c>
      <c r="AA7" s="9"/>
      <c r="AB7" s="9"/>
      <c r="AC7" s="9" t="s">
        <v>20</v>
      </c>
    </row>
    <row r="8" spans="2:31" x14ac:dyDescent="0.25">
      <c r="B8" s="3">
        <v>0.3</v>
      </c>
      <c r="C8" s="3" t="s">
        <v>3</v>
      </c>
      <c r="D8" s="3" t="s">
        <v>13</v>
      </c>
      <c r="E8" t="s">
        <v>4</v>
      </c>
      <c r="F8" s="3">
        <v>90.875757575757575</v>
      </c>
      <c r="G8" s="3">
        <v>34.011212121212118</v>
      </c>
      <c r="H8" s="3">
        <v>4.3565446156388861E-8</v>
      </c>
      <c r="I8" s="3">
        <v>2.8106739455734751E-7</v>
      </c>
      <c r="J8">
        <v>34.194726514044937</v>
      </c>
      <c r="K8" s="7">
        <v>34.010909090909074</v>
      </c>
      <c r="L8" s="7">
        <v>45.815151515151527</v>
      </c>
      <c r="M8" s="7"/>
      <c r="N8" s="7"/>
      <c r="P8" s="3">
        <v>0.3</v>
      </c>
      <c r="Q8" s="3" t="s">
        <v>3</v>
      </c>
      <c r="R8" t="s">
        <v>13</v>
      </c>
      <c r="S8" t="s">
        <v>4</v>
      </c>
      <c r="T8">
        <v>152.83333333333337</v>
      </c>
      <c r="U8">
        <v>34.011754385964906</v>
      </c>
      <c r="V8">
        <v>-1.8213073983836016E-3</v>
      </c>
      <c r="W8">
        <v>-1.1750370312152269E-2</v>
      </c>
      <c r="X8">
        <v>34.275073753771608</v>
      </c>
      <c r="Y8" s="7">
        <v>34.289649122806978</v>
      </c>
      <c r="Z8" s="7">
        <v>47.682456140350872</v>
      </c>
      <c r="AA8" s="7"/>
      <c r="AB8" s="7"/>
      <c r="AC8">
        <f>P8</f>
        <v>0.3</v>
      </c>
      <c r="AD8" t="str">
        <f>Q8</f>
        <v>nude</v>
      </c>
      <c r="AE8">
        <f>AVERAGE(F8:F9)</f>
        <v>88.812237762237757</v>
      </c>
    </row>
    <row r="9" spans="2:31" x14ac:dyDescent="0.25">
      <c r="B9" s="3">
        <v>0.3</v>
      </c>
      <c r="C9" s="3" t="s">
        <v>3</v>
      </c>
      <c r="D9" s="3" t="s">
        <v>13</v>
      </c>
      <c r="E9" t="s">
        <v>4</v>
      </c>
      <c r="F9" s="3">
        <v>86.748717948717939</v>
      </c>
      <c r="G9" s="3">
        <v>34.012051282051274</v>
      </c>
      <c r="H9" s="3">
        <v>-1.2118328784857582E-3</v>
      </c>
      <c r="I9" s="3">
        <v>-7.818276635391988E-3</v>
      </c>
      <c r="J9">
        <v>34.236735594902576</v>
      </c>
      <c r="K9" s="6">
        <v>34.118205128205148</v>
      </c>
      <c r="L9" s="6">
        <v>45.77179487179486</v>
      </c>
      <c r="M9" s="6"/>
      <c r="N9" s="6"/>
      <c r="P9" s="3">
        <v>0.3</v>
      </c>
      <c r="Q9" s="3" t="s">
        <v>3</v>
      </c>
      <c r="R9" t="s">
        <v>13</v>
      </c>
      <c r="S9" t="s">
        <v>4</v>
      </c>
      <c r="T9">
        <v>151.43658536585366</v>
      </c>
      <c r="U9">
        <v>34.003414634146345</v>
      </c>
      <c r="V9">
        <v>-2.2788923152782313E-3</v>
      </c>
      <c r="W9">
        <v>-1.470253106631117E-2</v>
      </c>
      <c r="X9">
        <v>34.303936015105677</v>
      </c>
      <c r="Y9" s="5">
        <v>34.348780487804866</v>
      </c>
      <c r="Z9" s="5">
        <v>47.529268292682922</v>
      </c>
      <c r="AA9" s="5"/>
      <c r="AB9" s="5"/>
      <c r="AC9">
        <f>P10</f>
        <v>1</v>
      </c>
      <c r="AD9" t="str">
        <f>Q10</f>
        <v>nude</v>
      </c>
      <c r="AE9">
        <f>AVERAGE(F10:F11)</f>
        <v>227.27600000000007</v>
      </c>
    </row>
    <row r="10" spans="2:31" x14ac:dyDescent="0.25">
      <c r="B10" s="3">
        <v>1</v>
      </c>
      <c r="C10" s="3" t="s">
        <v>3</v>
      </c>
      <c r="D10" s="3" t="s">
        <v>13</v>
      </c>
      <c r="E10" t="s">
        <v>4</v>
      </c>
      <c r="F10" s="3">
        <v>227.27600000000007</v>
      </c>
      <c r="G10" s="3">
        <v>34.025999999999989</v>
      </c>
      <c r="H10" s="3">
        <v>1.1895387989071367E-4</v>
      </c>
      <c r="I10" s="3">
        <v>7.6744438639170113E-4</v>
      </c>
      <c r="J10" s="6">
        <v>34.197541960436496</v>
      </c>
      <c r="K10" s="6">
        <v>33.99839999999999</v>
      </c>
      <c r="L10" s="6">
        <v>46.256000000000014</v>
      </c>
      <c r="M10" s="6"/>
      <c r="N10" s="6"/>
      <c r="P10" s="3">
        <v>1</v>
      </c>
      <c r="Q10" s="3" t="s">
        <v>3</v>
      </c>
      <c r="R10" t="s">
        <v>13</v>
      </c>
      <c r="S10" t="s">
        <v>4</v>
      </c>
      <c r="T10">
        <v>254.46666666666664</v>
      </c>
      <c r="U10">
        <v>34.021904761904757</v>
      </c>
      <c r="V10">
        <v>5.969212984188963E-4</v>
      </c>
      <c r="W10">
        <v>3.8511051510896534E-3</v>
      </c>
      <c r="X10">
        <v>34.119221687349466</v>
      </c>
      <c r="Y10" s="7">
        <v>33.872857142857143</v>
      </c>
      <c r="Z10" s="7">
        <v>47.280952380952371</v>
      </c>
      <c r="AA10" s="7"/>
      <c r="AB10" s="7"/>
      <c r="AC10">
        <f>P12</f>
        <v>2.5</v>
      </c>
      <c r="AD10" t="str">
        <f>Q12</f>
        <v>nude</v>
      </c>
      <c r="AE10">
        <f>AVERAGE(F12:F13)</f>
        <v>288.76966205837175</v>
      </c>
    </row>
    <row r="11" spans="2:31" x14ac:dyDescent="0.25">
      <c r="B11" s="3">
        <v>1</v>
      </c>
      <c r="C11" s="3" t="s">
        <v>3</v>
      </c>
      <c r="E11"/>
      <c r="K11" s="3"/>
      <c r="L11" s="3"/>
      <c r="M11" s="3"/>
      <c r="P11" s="3">
        <v>1</v>
      </c>
      <c r="Q11" s="3" t="s">
        <v>3</v>
      </c>
      <c r="AC11">
        <f>P14</f>
        <v>0.3</v>
      </c>
      <c r="AD11" t="str">
        <f>Q14</f>
        <v>Low_curve</v>
      </c>
      <c r="AE11">
        <f>AVERAGE(F14:F15)</f>
        <v>28.821883173496079</v>
      </c>
    </row>
    <row r="12" spans="2:31" x14ac:dyDescent="0.25">
      <c r="B12" s="3">
        <v>2.5</v>
      </c>
      <c r="C12" s="3" t="s">
        <v>3</v>
      </c>
      <c r="D12" s="3" t="s">
        <v>13</v>
      </c>
      <c r="E12" t="s">
        <v>4</v>
      </c>
      <c r="F12" s="3">
        <v>288.16190476190479</v>
      </c>
      <c r="G12" s="3">
        <v>34.027619047619041</v>
      </c>
      <c r="H12" s="3">
        <v>2.8462466534905515E-5</v>
      </c>
      <c r="I12" s="3">
        <v>1.8362881635422914E-4</v>
      </c>
      <c r="J12">
        <v>34.181266445015623</v>
      </c>
      <c r="K12" s="6">
        <v>34.019047619047612</v>
      </c>
      <c r="L12" s="6">
        <v>47.1</v>
      </c>
      <c r="M12" s="6"/>
      <c r="N12" s="6"/>
      <c r="P12" s="3">
        <v>2.5</v>
      </c>
      <c r="Q12" s="3" t="s">
        <v>3</v>
      </c>
      <c r="R12" t="s">
        <v>13</v>
      </c>
      <c r="S12" t="s">
        <v>4</v>
      </c>
      <c r="T12">
        <v>276.44615384615383</v>
      </c>
      <c r="U12">
        <v>34.024615384615366</v>
      </c>
      <c r="V12">
        <v>-8.1965089413574244E-4</v>
      </c>
      <c r="W12">
        <v>-5.2880702847467251E-3</v>
      </c>
      <c r="X12">
        <v>34.207948875677168</v>
      </c>
      <c r="Y12" s="6">
        <v>34.250512820512817</v>
      </c>
      <c r="Z12" s="6">
        <v>48.205128205128197</v>
      </c>
      <c r="AA12" s="6"/>
      <c r="AB12" s="6"/>
      <c r="AC12">
        <f>P16</f>
        <v>1</v>
      </c>
      <c r="AD12" t="str">
        <f>Q16</f>
        <v>Low_curve</v>
      </c>
      <c r="AE12">
        <f>AVERAGE(F16:F17)</f>
        <v>77.118003487358322</v>
      </c>
    </row>
    <row r="13" spans="2:31" x14ac:dyDescent="0.25">
      <c r="B13" s="3">
        <v>2.5</v>
      </c>
      <c r="C13" s="3" t="s">
        <v>3</v>
      </c>
      <c r="D13" s="3" t="s">
        <v>13</v>
      </c>
      <c r="E13" t="s">
        <v>4</v>
      </c>
      <c r="F13" s="3">
        <v>289.37741935483865</v>
      </c>
      <c r="G13" s="3">
        <v>34.042258064516112</v>
      </c>
      <c r="H13" s="3">
        <v>-1.2511916815198694E-6</v>
      </c>
      <c r="I13" s="3">
        <v>-8.072204396902383E-6</v>
      </c>
      <c r="J13">
        <v>34.188777792496722</v>
      </c>
      <c r="K13" s="6">
        <v>34.043870967741917</v>
      </c>
      <c r="L13" s="6">
        <v>46.958064516129021</v>
      </c>
      <c r="M13" s="6"/>
      <c r="N13" s="6"/>
      <c r="P13" s="3">
        <v>2.5</v>
      </c>
      <c r="Q13" s="3" t="s">
        <v>3</v>
      </c>
      <c r="R13" t="s">
        <v>13</v>
      </c>
      <c r="S13" t="s">
        <v>4</v>
      </c>
      <c r="T13">
        <v>272.2962962962963</v>
      </c>
      <c r="U13">
        <v>34.017407407407397</v>
      </c>
      <c r="V13">
        <v>-8.0386710596290468E-4</v>
      </c>
      <c r="W13">
        <v>-5.1862393933090629E-3</v>
      </c>
      <c r="X13">
        <v>34.246182861541165</v>
      </c>
      <c r="Y13">
        <v>34.232962962962972</v>
      </c>
      <c r="Z13">
        <v>48.129629629629626</v>
      </c>
      <c r="AC13">
        <f>P18</f>
        <v>2.5</v>
      </c>
      <c r="AD13" t="str">
        <f>Q18</f>
        <v>Low_curve</v>
      </c>
      <c r="AE13">
        <f>AVERAGE(F18:F19)</f>
        <v>137.47903225806448</v>
      </c>
    </row>
    <row r="14" spans="2:31" x14ac:dyDescent="0.25">
      <c r="B14" s="3">
        <v>0.3</v>
      </c>
      <c r="C14" s="3" t="s">
        <v>0</v>
      </c>
      <c r="D14" s="3" t="s">
        <v>13</v>
      </c>
      <c r="E14" t="s">
        <v>4</v>
      </c>
      <c r="F14" s="3">
        <v>30.003225806451614</v>
      </c>
      <c r="G14" s="3">
        <v>34.000645161290322</v>
      </c>
      <c r="H14" s="3">
        <v>-4.2216877024111197E-3</v>
      </c>
      <c r="I14" s="3">
        <v>-2.7236694854265289E-2</v>
      </c>
      <c r="J14">
        <v>34.223876961449882</v>
      </c>
      <c r="K14" s="7">
        <v>34.127096774193539</v>
      </c>
      <c r="L14" s="7">
        <v>45.435483870967751</v>
      </c>
      <c r="M14" s="7"/>
      <c r="N14" s="7"/>
      <c r="P14" s="3">
        <v>0.3</v>
      </c>
      <c r="Q14" s="3" t="s">
        <v>0</v>
      </c>
      <c r="R14" t="s">
        <v>13</v>
      </c>
      <c r="S14" t="s">
        <v>4</v>
      </c>
      <c r="T14">
        <v>71.100000000000009</v>
      </c>
      <c r="U14">
        <v>34.00060606060606</v>
      </c>
      <c r="V14">
        <v>8.6807975951890503E-4</v>
      </c>
      <c r="W14">
        <v>5.6005145775413229E-3</v>
      </c>
      <c r="X14">
        <v>34.179270315797737</v>
      </c>
      <c r="Y14">
        <v>33.938787878787906</v>
      </c>
      <c r="Z14">
        <v>47.390909090909091</v>
      </c>
      <c r="AC14">
        <f>P20</f>
        <v>0.3</v>
      </c>
      <c r="AD14" t="str">
        <f>Q20</f>
        <v>Mid_curve</v>
      </c>
      <c r="AE14">
        <f>AVERAGE(F20:F21)</f>
        <v>24.1472972972973</v>
      </c>
    </row>
    <row r="15" spans="2:31" x14ac:dyDescent="0.25">
      <c r="B15" s="3">
        <v>0.3</v>
      </c>
      <c r="C15" s="3" t="s">
        <v>0</v>
      </c>
      <c r="D15" s="3" t="s">
        <v>13</v>
      </c>
      <c r="E15" t="s">
        <v>4</v>
      </c>
      <c r="F15" s="3">
        <v>27.640540540540545</v>
      </c>
      <c r="G15" s="3">
        <v>34.001891891891887</v>
      </c>
      <c r="H15" s="3">
        <v>-1.4983347225513928E-2</v>
      </c>
      <c r="I15" s="3">
        <v>-9.6666756293638245E-2</v>
      </c>
      <c r="J15" s="8">
        <v>34.246397626503992</v>
      </c>
      <c r="K15" s="8">
        <v>34.414054054054056</v>
      </c>
      <c r="L15" s="8">
        <v>45.837837837837832</v>
      </c>
      <c r="M15" s="8"/>
      <c r="N15" s="8"/>
      <c r="P15" s="3">
        <v>0.3</v>
      </c>
      <c r="Q15" s="3" t="s">
        <v>0</v>
      </c>
      <c r="R15" t="s">
        <v>13</v>
      </c>
      <c r="S15" t="s">
        <v>4</v>
      </c>
      <c r="T15">
        <v>63.821951219512165</v>
      </c>
      <c r="U15">
        <v>33.997560975609758</v>
      </c>
      <c r="V15">
        <v>2.8668276842981444E-3</v>
      </c>
      <c r="W15">
        <v>1.8495662479342867E-2</v>
      </c>
      <c r="X15">
        <v>34.088147877829634</v>
      </c>
      <c r="Y15">
        <v>33.814390243902437</v>
      </c>
      <c r="Z15">
        <v>46.458536585365849</v>
      </c>
      <c r="AC15">
        <f>P22</f>
        <v>1</v>
      </c>
      <c r="AD15" t="str">
        <f>Q22</f>
        <v>Mid_curve</v>
      </c>
      <c r="AE15">
        <f>AVERAGE(F22:F23)</f>
        <v>66.040322580645167</v>
      </c>
    </row>
    <row r="16" spans="2:31" x14ac:dyDescent="0.25">
      <c r="B16" s="3">
        <v>1</v>
      </c>
      <c r="C16" s="3" t="s">
        <v>0</v>
      </c>
      <c r="D16" s="3" t="s">
        <v>13</v>
      </c>
      <c r="E16" t="s">
        <v>4</v>
      </c>
      <c r="F16" s="3">
        <v>73.297297297297291</v>
      </c>
      <c r="G16" s="3">
        <v>33.995675675675677</v>
      </c>
      <c r="H16" s="3">
        <v>-1.3078512016847798E-3</v>
      </c>
      <c r="I16" s="3">
        <v>-8.4377496882889029E-3</v>
      </c>
      <c r="J16">
        <v>34.220592381036795</v>
      </c>
      <c r="K16" s="7">
        <v>34.091081081081072</v>
      </c>
      <c r="L16" s="7">
        <v>46.497297297297301</v>
      </c>
      <c r="M16" s="7"/>
      <c r="N16" s="7"/>
      <c r="P16" s="3">
        <v>1</v>
      </c>
      <c r="Q16" s="3" t="s">
        <v>0</v>
      </c>
      <c r="R16" t="s">
        <v>13</v>
      </c>
      <c r="S16" t="s">
        <v>4</v>
      </c>
      <c r="T16">
        <v>103.05483870967741</v>
      </c>
      <c r="U16">
        <v>34.001290322580644</v>
      </c>
      <c r="V16">
        <v>2.9882192517989969E-3</v>
      </c>
      <c r="W16">
        <v>1.9278833882574172E-2</v>
      </c>
      <c r="X16">
        <v>34.091760321938516</v>
      </c>
      <c r="Y16">
        <v>33.692258064516125</v>
      </c>
      <c r="Z16">
        <v>47.170967741935485</v>
      </c>
      <c r="AC16">
        <f>P24</f>
        <v>2.5</v>
      </c>
      <c r="AD16" t="str">
        <f>Q24</f>
        <v>Mid_curve</v>
      </c>
      <c r="AE16">
        <f>AVERAGE(F24:F25)</f>
        <v>131.43149390243906</v>
      </c>
    </row>
    <row r="17" spans="2:31" x14ac:dyDescent="0.25">
      <c r="B17" s="3">
        <v>1</v>
      </c>
      <c r="C17" s="3" t="s">
        <v>0</v>
      </c>
      <c r="D17" s="3" t="s">
        <v>13</v>
      </c>
      <c r="E17" t="s">
        <v>4</v>
      </c>
      <c r="F17" s="3">
        <v>80.938709677419368</v>
      </c>
      <c r="G17" s="3">
        <v>34.000967741935483</v>
      </c>
      <c r="H17" s="3">
        <v>-1.8835481055586928E-4</v>
      </c>
      <c r="I17" s="3">
        <v>-1.2151923261668985E-3</v>
      </c>
      <c r="J17" s="8">
        <v>34.198728347954109</v>
      </c>
      <c r="K17" s="8">
        <v>34.01612903225805</v>
      </c>
      <c r="L17" s="8">
        <v>46.254838709677415</v>
      </c>
      <c r="M17" s="8"/>
      <c r="N17" s="8"/>
      <c r="P17" s="3">
        <v>1</v>
      </c>
      <c r="Q17" s="3" t="s">
        <v>0</v>
      </c>
      <c r="R17" t="s">
        <v>13</v>
      </c>
      <c r="S17" t="s">
        <v>4</v>
      </c>
      <c r="T17">
        <v>102.83414634146341</v>
      </c>
      <c r="U17">
        <v>34.001951219512193</v>
      </c>
      <c r="V17">
        <v>2.6281360341145481E-3</v>
      </c>
      <c r="W17">
        <v>1.6955716349126116E-2</v>
      </c>
      <c r="X17">
        <v>34.090762624283343</v>
      </c>
      <c r="Y17">
        <v>33.73170731707318</v>
      </c>
      <c r="Z17">
        <v>47.556097560975616</v>
      </c>
      <c r="AC17">
        <f>P26</f>
        <v>0.3</v>
      </c>
      <c r="AD17" t="str">
        <f>Q26</f>
        <v>High_curve</v>
      </c>
      <c r="AE17">
        <f>AVERAGE(F26:F27)</f>
        <v>16.378048780487802</v>
      </c>
    </row>
    <row r="18" spans="2:31" x14ac:dyDescent="0.25">
      <c r="B18" s="3">
        <v>2.5</v>
      </c>
      <c r="C18" s="3" t="s">
        <v>0</v>
      </c>
      <c r="D18" s="3" t="s">
        <v>13</v>
      </c>
      <c r="E18" t="s">
        <v>4</v>
      </c>
      <c r="F18" s="3">
        <v>137.5096774193548</v>
      </c>
      <c r="G18" s="3">
        <v>34.005483870967737</v>
      </c>
      <c r="H18" s="3">
        <v>1.9351976425224072E-4</v>
      </c>
      <c r="I18" s="3">
        <v>1.2485146080789724E-3</v>
      </c>
      <c r="J18">
        <v>34.162932871122095</v>
      </c>
      <c r="K18" s="6">
        <v>33.97870967741936</v>
      </c>
      <c r="L18" s="6">
        <v>46.809677419354841</v>
      </c>
      <c r="M18" s="6"/>
      <c r="N18" s="6"/>
      <c r="P18" s="3">
        <v>2.5</v>
      </c>
      <c r="Q18" s="3" t="s">
        <v>0</v>
      </c>
      <c r="R18" t="s">
        <v>13</v>
      </c>
      <c r="S18" t="s">
        <v>4</v>
      </c>
      <c r="T18">
        <v>149.42999999999998</v>
      </c>
      <c r="U18">
        <v>34.0062</v>
      </c>
      <c r="V18">
        <v>1.8911542882679166E-4</v>
      </c>
      <c r="W18">
        <v>1.2200995408180107E-3</v>
      </c>
      <c r="X18">
        <v>34.157636592749689</v>
      </c>
      <c r="Y18">
        <v>33.978600000000014</v>
      </c>
      <c r="Z18">
        <v>47.645999999999987</v>
      </c>
      <c r="AC18">
        <f>P28</f>
        <v>1</v>
      </c>
      <c r="AD18" t="str">
        <f>Q28</f>
        <v>High_curve</v>
      </c>
      <c r="AE18">
        <f>AVERAGE(F28:F29)</f>
        <v>54.274193548387089</v>
      </c>
    </row>
    <row r="19" spans="2:31" x14ac:dyDescent="0.25">
      <c r="B19" s="3">
        <v>2.5</v>
      </c>
      <c r="C19" s="3" t="s">
        <v>0</v>
      </c>
      <c r="D19" s="3" t="s">
        <v>13</v>
      </c>
      <c r="E19" t="s">
        <v>4</v>
      </c>
      <c r="F19" s="3">
        <v>137.44838709677418</v>
      </c>
      <c r="G19" s="3">
        <v>33.997096774193544</v>
      </c>
      <c r="H19" s="3">
        <v>-1.115821210423864E-3</v>
      </c>
      <c r="I19" s="3">
        <v>-7.1988465188636388E-3</v>
      </c>
      <c r="J19">
        <v>34.215989271851676</v>
      </c>
      <c r="K19" s="6">
        <v>34.150322580645145</v>
      </c>
      <c r="L19" s="6">
        <v>46.435483870967751</v>
      </c>
      <c r="M19" s="6"/>
      <c r="N19" s="6"/>
      <c r="P19" s="3">
        <v>2.5</v>
      </c>
      <c r="Q19" s="3" t="s">
        <v>0</v>
      </c>
      <c r="R19" t="s">
        <v>13</v>
      </c>
      <c r="S19" t="s">
        <v>4</v>
      </c>
      <c r="T19">
        <v>163.52195121951218</v>
      </c>
      <c r="U19">
        <v>34.009024390243901</v>
      </c>
      <c r="V19">
        <v>1.5574146365903013E-3</v>
      </c>
      <c r="W19">
        <v>1.0047836365098718E-2</v>
      </c>
      <c r="X19">
        <v>34.065982857078723</v>
      </c>
      <c r="Y19">
        <v>33.754634146341459</v>
      </c>
      <c r="Z19">
        <v>48.102439024390236</v>
      </c>
      <c r="AC19">
        <f>P30</f>
        <v>2.5</v>
      </c>
      <c r="AD19" t="str">
        <f>Q30</f>
        <v>High_curve</v>
      </c>
      <c r="AE19">
        <f>AVERAGE(F30:F31)</f>
        <v>129.38060810810808</v>
      </c>
    </row>
    <row r="20" spans="2:31" x14ac:dyDescent="0.25">
      <c r="B20" s="3">
        <v>0.3</v>
      </c>
      <c r="C20" s="3" t="s">
        <v>1</v>
      </c>
      <c r="D20" s="3" t="s">
        <v>13</v>
      </c>
      <c r="E20" t="s">
        <v>4</v>
      </c>
      <c r="F20" s="3">
        <v>26.564864864864866</v>
      </c>
      <c r="G20" s="3">
        <v>33.99702702702703</v>
      </c>
      <c r="H20" s="3">
        <v>-8.6587772183640051E-3</v>
      </c>
      <c r="I20" s="3">
        <v>-5.5863078828154875E-2</v>
      </c>
      <c r="J20">
        <v>34.207179392651916</v>
      </c>
      <c r="K20" s="7">
        <v>34.225945945945959</v>
      </c>
      <c r="L20" s="7">
        <v>45.445945945945944</v>
      </c>
      <c r="M20" s="7"/>
      <c r="N20" s="7"/>
      <c r="P20" s="3">
        <v>0.3</v>
      </c>
      <c r="Q20" s="3" t="s">
        <v>1</v>
      </c>
      <c r="R20" t="s">
        <v>13</v>
      </c>
      <c r="S20" t="s">
        <v>4</v>
      </c>
      <c r="T20">
        <v>60.382926829268285</v>
      </c>
      <c r="U20">
        <v>34.001463414634145</v>
      </c>
      <c r="V20">
        <v>9.8095045684230722E-4</v>
      </c>
      <c r="W20">
        <v>6.3287126247890792E-3</v>
      </c>
      <c r="X20">
        <v>34.201454004557696</v>
      </c>
      <c r="Y20">
        <v>33.942682926829299</v>
      </c>
      <c r="Z20">
        <v>47.246341463414616</v>
      </c>
    </row>
    <row r="21" spans="2:31" x14ac:dyDescent="0.25">
      <c r="B21" s="3">
        <v>0.3</v>
      </c>
      <c r="C21" s="3" t="s">
        <v>1</v>
      </c>
      <c r="D21" s="3" t="s">
        <v>13</v>
      </c>
      <c r="E21" t="s">
        <v>4</v>
      </c>
      <c r="F21" s="3">
        <v>21.72972972972973</v>
      </c>
      <c r="G21" s="3">
        <v>33.997567567567572</v>
      </c>
      <c r="H21" s="3">
        <v>-9.1348626542659649E-3</v>
      </c>
      <c r="I21" s="3">
        <v>-5.8934597769457836E-2</v>
      </c>
      <c r="J21">
        <v>34.216414289442547</v>
      </c>
      <c r="K21" s="7">
        <v>34.195405405405431</v>
      </c>
      <c r="L21" s="7">
        <v>45.581081081081088</v>
      </c>
      <c r="M21" s="7"/>
      <c r="N21" s="7"/>
      <c r="P21" s="3">
        <v>0.3</v>
      </c>
      <c r="Q21" s="3" t="s">
        <v>1</v>
      </c>
      <c r="R21" t="s">
        <v>13</v>
      </c>
      <c r="S21" t="s">
        <v>4</v>
      </c>
      <c r="T21">
        <v>54.596969696969708</v>
      </c>
      <c r="U21">
        <v>33.99969696969697</v>
      </c>
      <c r="V21">
        <v>5.1733553459528282E-3</v>
      </c>
      <c r="W21">
        <v>3.3376486102921474E-2</v>
      </c>
      <c r="X21">
        <v>34.078666647502835</v>
      </c>
      <c r="Y21">
        <v>33.717575757575773</v>
      </c>
      <c r="Z21">
        <v>46.875757575757582</v>
      </c>
    </row>
    <row r="22" spans="2:31" x14ac:dyDescent="0.25">
      <c r="B22" s="3">
        <v>1</v>
      </c>
      <c r="C22" s="3" t="s">
        <v>1</v>
      </c>
      <c r="D22" s="3" t="s">
        <v>13</v>
      </c>
      <c r="E22" t="s">
        <v>4</v>
      </c>
      <c r="F22" s="3">
        <v>64.035483870967752</v>
      </c>
      <c r="G22" s="3">
        <v>33.997096774193551</v>
      </c>
      <c r="H22" s="3">
        <v>-4.2694390030750069E-5</v>
      </c>
      <c r="I22" s="3">
        <v>-2.7544767761774236E-4</v>
      </c>
      <c r="J22">
        <v>34.200192935995261</v>
      </c>
      <c r="K22" s="6">
        <v>34.000322580645161</v>
      </c>
      <c r="L22" s="6">
        <v>46.325806451612905</v>
      </c>
      <c r="M22" s="6"/>
      <c r="N22" s="6"/>
      <c r="P22" s="3">
        <v>1</v>
      </c>
      <c r="Q22" s="3" t="s">
        <v>1</v>
      </c>
      <c r="R22" t="s">
        <v>13</v>
      </c>
      <c r="S22" t="s">
        <v>4</v>
      </c>
      <c r="T22">
        <v>90.372549019607874</v>
      </c>
      <c r="U22">
        <v>33.998823529411766</v>
      </c>
      <c r="V22">
        <v>2.3287060392702575E-3</v>
      </c>
      <c r="W22">
        <v>1.5023909930775854E-2</v>
      </c>
      <c r="X22">
        <v>34.102386996815035</v>
      </c>
      <c r="Y22">
        <v>33.788431372548999</v>
      </c>
      <c r="Z22">
        <v>47.40980392156861</v>
      </c>
    </row>
    <row r="23" spans="2:31" x14ac:dyDescent="0.25">
      <c r="B23" s="3">
        <v>1</v>
      </c>
      <c r="C23" s="3" t="s">
        <v>1</v>
      </c>
      <c r="D23" s="3" t="s">
        <v>13</v>
      </c>
      <c r="E23" t="s">
        <v>4</v>
      </c>
      <c r="F23" s="3">
        <v>68.045161290322582</v>
      </c>
      <c r="G23" s="3">
        <v>33.999677419354839</v>
      </c>
      <c r="H23" s="3">
        <v>1.956792259135281E-4</v>
      </c>
      <c r="I23" s="3">
        <v>1.2624466187969555E-3</v>
      </c>
      <c r="J23">
        <v>34.153499679120699</v>
      </c>
      <c r="K23" s="7">
        <v>33.985806451612902</v>
      </c>
      <c r="L23" s="7">
        <v>46.274193548387096</v>
      </c>
      <c r="M23" s="7"/>
      <c r="N23" s="7"/>
      <c r="P23" s="3">
        <v>1</v>
      </c>
      <c r="Q23" s="3" t="s">
        <v>1</v>
      </c>
      <c r="R23" t="s">
        <v>13</v>
      </c>
      <c r="S23" t="s">
        <v>4</v>
      </c>
      <c r="T23">
        <v>89.7542857142857</v>
      </c>
      <c r="U23">
        <v>33.998285714285714</v>
      </c>
      <c r="V23">
        <v>2.9036231370707663E-3</v>
      </c>
      <c r="W23">
        <v>1.873305249723075E-2</v>
      </c>
      <c r="X23">
        <v>34.09194781971307</v>
      </c>
      <c r="Y23">
        <v>33.73771428571429</v>
      </c>
      <c r="Z23">
        <v>47.517142857142851</v>
      </c>
    </row>
    <row r="24" spans="2:31" x14ac:dyDescent="0.25">
      <c r="B24" s="3">
        <v>2.5</v>
      </c>
      <c r="C24" s="3" t="s">
        <v>1</v>
      </c>
      <c r="D24" s="3" t="s">
        <v>13</v>
      </c>
      <c r="E24" t="s">
        <v>4</v>
      </c>
      <c r="F24" s="3">
        <v>133.08048780487809</v>
      </c>
      <c r="G24" s="3">
        <v>34.006097560975604</v>
      </c>
      <c r="H24" s="3">
        <v>2.4929716912725202E-4</v>
      </c>
      <c r="I24" s="3">
        <v>1.6083688330790454E-3</v>
      </c>
      <c r="J24" s="8">
        <v>34.136607591157819</v>
      </c>
      <c r="K24" s="8">
        <v>33.975121951219521</v>
      </c>
      <c r="L24" s="8">
        <v>46.926829268292686</v>
      </c>
      <c r="M24" s="8"/>
      <c r="N24" s="8"/>
      <c r="P24" s="3">
        <v>2.5</v>
      </c>
      <c r="Q24" s="3" t="s">
        <v>1</v>
      </c>
      <c r="R24" t="s">
        <v>13</v>
      </c>
      <c r="S24" t="s">
        <v>4</v>
      </c>
      <c r="T24">
        <v>138.12432432432431</v>
      </c>
      <c r="U24">
        <v>34.001351351351353</v>
      </c>
      <c r="V24">
        <v>3.5426667668363236E-4</v>
      </c>
      <c r="W24">
        <v>2.2855914624750474E-3</v>
      </c>
      <c r="X24">
        <v>34.184997783284111</v>
      </c>
      <c r="Y24">
        <v>33.952702702702723</v>
      </c>
      <c r="Z24">
        <v>47.683783783783788</v>
      </c>
    </row>
    <row r="25" spans="2:31" x14ac:dyDescent="0.25">
      <c r="B25" s="3">
        <v>2.5</v>
      </c>
      <c r="C25" s="3" t="s">
        <v>1</v>
      </c>
      <c r="D25" s="3" t="s">
        <v>13</v>
      </c>
      <c r="E25" t="s">
        <v>4</v>
      </c>
      <c r="F25" s="3">
        <v>129.7825</v>
      </c>
      <c r="G25" s="3">
        <v>34.003846153846148</v>
      </c>
      <c r="H25" s="3">
        <v>-3.9649494532936167E-4</v>
      </c>
      <c r="I25" s="3">
        <v>-2.5580319053507203E-3</v>
      </c>
      <c r="J25" s="5">
        <v>34.165777192484889</v>
      </c>
      <c r="K25" s="5">
        <v>34.05599999999999</v>
      </c>
      <c r="L25" s="5">
        <v>46.982500000000009</v>
      </c>
      <c r="M25" s="5"/>
      <c r="N25" s="5"/>
      <c r="P25" s="3">
        <v>2.5</v>
      </c>
      <c r="Q25" s="3" t="s">
        <v>1</v>
      </c>
      <c r="R25" t="s">
        <v>13</v>
      </c>
      <c r="S25" t="s">
        <v>4</v>
      </c>
      <c r="T25">
        <v>141.65199999999999</v>
      </c>
      <c r="U25">
        <v>34.006</v>
      </c>
      <c r="V25">
        <v>1.5913255760697529E-3</v>
      </c>
      <c r="W25">
        <v>1.0266616619804858E-2</v>
      </c>
      <c r="X25">
        <v>34.082277944533779</v>
      </c>
      <c r="Y25">
        <v>33.780999999999977</v>
      </c>
      <c r="Z25">
        <v>48.05</v>
      </c>
    </row>
    <row r="26" spans="2:31" x14ac:dyDescent="0.25">
      <c r="B26" s="3">
        <v>0.3</v>
      </c>
      <c r="C26" s="3" t="s">
        <v>2</v>
      </c>
      <c r="D26" s="3" t="s">
        <v>13</v>
      </c>
      <c r="E26" t="s">
        <v>4</v>
      </c>
      <c r="F26" s="3">
        <v>16.278048780487801</v>
      </c>
      <c r="G26" s="3">
        <v>34.000487804878048</v>
      </c>
      <c r="H26" s="3">
        <v>-1.3604770489866221E-2</v>
      </c>
      <c r="I26" s="3">
        <v>-8.7772712837846587E-2</v>
      </c>
      <c r="J26">
        <v>34.183312639364054</v>
      </c>
      <c r="K26" s="6">
        <v>34.221463414634151</v>
      </c>
      <c r="L26" s="6">
        <v>45.458536585365849</v>
      </c>
      <c r="M26" s="6"/>
      <c r="N26" s="6"/>
      <c r="P26" s="3">
        <v>0.3</v>
      </c>
      <c r="Q26" s="3" t="s">
        <v>2</v>
      </c>
      <c r="R26" t="s">
        <v>13</v>
      </c>
      <c r="S26" t="s">
        <v>4</v>
      </c>
      <c r="T26">
        <v>60.382926829268285</v>
      </c>
      <c r="U26">
        <v>34.004390243902435</v>
      </c>
      <c r="V26">
        <v>2.5739169781119151E-3</v>
      </c>
      <c r="W26">
        <v>1.6605915987818808E-2</v>
      </c>
      <c r="X26">
        <v>34.137167155504166</v>
      </c>
      <c r="Y26">
        <v>33.849024390243883</v>
      </c>
      <c r="Z26">
        <v>47.570731707317073</v>
      </c>
    </row>
    <row r="27" spans="2:31" x14ac:dyDescent="0.25">
      <c r="B27" s="3">
        <v>0.3</v>
      </c>
      <c r="C27" s="3" t="s">
        <v>2</v>
      </c>
      <c r="D27" s="3" t="s">
        <v>13</v>
      </c>
      <c r="E27" t="s">
        <v>4</v>
      </c>
      <c r="F27" s="3">
        <v>16.4780487804878</v>
      </c>
      <c r="G27" s="3">
        <v>34.000487804878048</v>
      </c>
      <c r="H27" s="3">
        <v>-1.2064769476858642E-2</v>
      </c>
      <c r="I27" s="3">
        <v>-7.7837222431346081E-2</v>
      </c>
      <c r="J27">
        <v>34.225796546720744</v>
      </c>
      <c r="K27" s="6">
        <v>34.198048780487824</v>
      </c>
      <c r="L27" s="6">
        <v>45.448780487804875</v>
      </c>
      <c r="M27" s="6"/>
      <c r="N27" s="6"/>
      <c r="P27" s="3">
        <v>0.3</v>
      </c>
      <c r="Q27" s="3" t="s">
        <v>2</v>
      </c>
      <c r="R27" t="s">
        <v>13</v>
      </c>
      <c r="S27" t="s">
        <v>4</v>
      </c>
      <c r="T27">
        <v>56.226829268292676</v>
      </c>
      <c r="U27">
        <v>34.002682926829266</v>
      </c>
      <c r="V27">
        <v>3.3454482557912476E-3</v>
      </c>
      <c r="W27">
        <v>2.158353713413708E-2</v>
      </c>
      <c r="X27">
        <v>34.068548070984804</v>
      </c>
      <c r="Y27">
        <v>33.814634146341461</v>
      </c>
      <c r="Z27">
        <v>48.078048780487819</v>
      </c>
    </row>
    <row r="28" spans="2:31" x14ac:dyDescent="0.25">
      <c r="B28" s="3">
        <v>1</v>
      </c>
      <c r="C28" s="3" t="s">
        <v>2</v>
      </c>
      <c r="D28" s="3" t="s">
        <v>13</v>
      </c>
      <c r="E28" t="s">
        <v>4</v>
      </c>
      <c r="F28" s="3">
        <v>55.554838709677412</v>
      </c>
      <c r="G28" s="3">
        <v>33.99677419354839</v>
      </c>
      <c r="H28" s="3">
        <v>3.5664231976886189E-4</v>
      </c>
      <c r="I28" s="3">
        <v>2.3009181920571734E-3</v>
      </c>
      <c r="J28">
        <v>34.196360759639717</v>
      </c>
      <c r="K28" s="6">
        <v>33.977096774193562</v>
      </c>
      <c r="L28" s="6">
        <v>46.345161290322572</v>
      </c>
      <c r="M28" s="6"/>
      <c r="N28" s="6"/>
      <c r="P28" s="3">
        <v>1</v>
      </c>
      <c r="Q28" s="3" t="s">
        <v>2</v>
      </c>
      <c r="R28" t="s">
        <v>13</v>
      </c>
      <c r="S28" t="s">
        <v>4</v>
      </c>
      <c r="T28">
        <v>79.751428571428605</v>
      </c>
      <c r="U28">
        <v>34.00114285714286</v>
      </c>
      <c r="V28">
        <v>3.3868292146111909E-3</v>
      </c>
      <c r="W28">
        <v>2.1850511062007683E-2</v>
      </c>
      <c r="X28">
        <v>34.08390113505699</v>
      </c>
      <c r="Y28">
        <v>33.731142857142864</v>
      </c>
      <c r="Z28">
        <v>47.485714285714273</v>
      </c>
    </row>
    <row r="29" spans="2:31" x14ac:dyDescent="0.25">
      <c r="B29" s="3">
        <v>1</v>
      </c>
      <c r="C29" s="3" t="s">
        <v>2</v>
      </c>
      <c r="D29" s="3" t="s">
        <v>13</v>
      </c>
      <c r="E29" t="s">
        <v>4</v>
      </c>
      <c r="F29" s="3">
        <v>52.993548387096773</v>
      </c>
      <c r="G29" s="3">
        <v>34.000322580645161</v>
      </c>
      <c r="H29" s="3">
        <v>4.4055360091331774E-4</v>
      </c>
      <c r="I29" s="3">
        <v>2.8422812962149531E-3</v>
      </c>
      <c r="J29">
        <v>34.15473298952687</v>
      </c>
      <c r="K29" s="6">
        <v>33.976774193548401</v>
      </c>
      <c r="L29" s="6">
        <v>46.29354838709677</v>
      </c>
      <c r="M29" s="6"/>
      <c r="N29" s="6"/>
      <c r="P29" s="3">
        <v>1</v>
      </c>
      <c r="Q29" s="3" t="s">
        <v>2</v>
      </c>
      <c r="R29" t="s">
        <v>13</v>
      </c>
      <c r="S29" t="s">
        <v>4</v>
      </c>
      <c r="T29">
        <v>75.451515151515167</v>
      </c>
      <c r="U29">
        <v>34.00030303030303</v>
      </c>
      <c r="V29">
        <v>3.6118492249735011E-3</v>
      </c>
      <c r="W29">
        <v>2.330225306434517E-2</v>
      </c>
      <c r="X29">
        <v>34.099219470251462</v>
      </c>
      <c r="Y29" s="6">
        <v>33.727878787878794</v>
      </c>
      <c r="Z29" s="6">
        <v>47.421212121212108</v>
      </c>
      <c r="AA29" s="6"/>
      <c r="AB29" s="6"/>
    </row>
    <row r="30" spans="2:31" x14ac:dyDescent="0.25">
      <c r="B30" s="3">
        <v>2.5</v>
      </c>
      <c r="C30" s="3" t="s">
        <v>2</v>
      </c>
      <c r="D30" s="3" t="s">
        <v>13</v>
      </c>
      <c r="E30" t="s">
        <v>4</v>
      </c>
      <c r="F30" s="14">
        <v>149.04499999999996</v>
      </c>
      <c r="G30" s="3">
        <v>34.013499999999993</v>
      </c>
      <c r="H30" s="3">
        <v>5.4001856217152639E-5</v>
      </c>
      <c r="I30" s="3">
        <v>3.4839907236872673E-4</v>
      </c>
      <c r="J30" s="8">
        <v>34.169807207476154</v>
      </c>
      <c r="K30" s="8">
        <v>34.006999999999991</v>
      </c>
      <c r="L30" s="8">
        <v>46.937500000000014</v>
      </c>
      <c r="M30" s="8"/>
      <c r="N30" s="8"/>
      <c r="P30" s="3">
        <v>2.5</v>
      </c>
      <c r="Q30" s="3" t="s">
        <v>2</v>
      </c>
      <c r="R30" t="s">
        <v>13</v>
      </c>
      <c r="S30" t="s">
        <v>4</v>
      </c>
      <c r="T30">
        <v>113.72499999999998</v>
      </c>
      <c r="U30">
        <v>34.005249999999997</v>
      </c>
      <c r="V30">
        <v>1.8065605925385974E-3</v>
      </c>
      <c r="W30">
        <v>1.1655229629281274E-2</v>
      </c>
      <c r="X30">
        <v>34.088553329357225</v>
      </c>
      <c r="Y30" s="7">
        <v>33.800249999999984</v>
      </c>
      <c r="Z30" s="7">
        <v>48.165000000000006</v>
      </c>
      <c r="AA30" s="7"/>
      <c r="AB30" s="7"/>
    </row>
    <row r="31" spans="2:31" x14ac:dyDescent="0.25">
      <c r="B31" s="3">
        <v>2.5</v>
      </c>
      <c r="C31" s="3" t="s">
        <v>2</v>
      </c>
      <c r="D31" s="3" t="s">
        <v>13</v>
      </c>
      <c r="E31" t="s">
        <v>4</v>
      </c>
      <c r="F31" s="3">
        <v>109.7162162162162</v>
      </c>
      <c r="G31" s="3">
        <v>34.001351351351353</v>
      </c>
      <c r="H31" s="3">
        <v>-1.0627301927830442E-4</v>
      </c>
      <c r="I31" s="3">
        <v>-6.8563238244067368E-4</v>
      </c>
      <c r="J31">
        <v>34.162748846978246</v>
      </c>
      <c r="K31" s="7">
        <v>34.01270270270269</v>
      </c>
      <c r="L31" s="7">
        <v>46.651351351351344</v>
      </c>
      <c r="M31" s="7"/>
      <c r="N31" s="7"/>
      <c r="P31" s="3">
        <v>2.5</v>
      </c>
      <c r="Q31" s="3" t="s">
        <v>2</v>
      </c>
      <c r="R31" t="s">
        <v>13</v>
      </c>
      <c r="S31" t="s">
        <v>4</v>
      </c>
      <c r="T31">
        <v>128.54146341463411</v>
      </c>
      <c r="U31">
        <v>34.000975609756097</v>
      </c>
      <c r="V31">
        <v>5.1982558121964144E-4</v>
      </c>
      <c r="W31">
        <v>3.353713427223493E-3</v>
      </c>
      <c r="X31">
        <v>34.181563988120239</v>
      </c>
      <c r="Y31" s="6">
        <v>33.934146341463446</v>
      </c>
      <c r="Z31" s="6">
        <v>47.687804878048759</v>
      </c>
      <c r="AA31" s="6"/>
      <c r="AB31" s="6"/>
    </row>
    <row r="32" spans="2:31" x14ac:dyDescent="0.25">
      <c r="K32" s="3"/>
      <c r="L32" s="3"/>
      <c r="M32" s="3"/>
    </row>
    <row r="33" spans="2:29" x14ac:dyDescent="0.25">
      <c r="D33" s="3" t="s">
        <v>17</v>
      </c>
    </row>
    <row r="34" spans="2:29" x14ac:dyDescent="0.25">
      <c r="C34" s="3" t="s">
        <v>15</v>
      </c>
      <c r="Q34" t="s">
        <v>12</v>
      </c>
    </row>
    <row r="35" spans="2:29" x14ac:dyDescent="0.25">
      <c r="B35" s="3">
        <v>0.3</v>
      </c>
      <c r="C35" s="3" t="s">
        <v>3</v>
      </c>
      <c r="D35" s="3" t="s">
        <v>13</v>
      </c>
      <c r="E35" s="3" t="s">
        <v>18</v>
      </c>
      <c r="F35" s="3">
        <v>150.03725490196075</v>
      </c>
      <c r="G35" s="3">
        <v>38</v>
      </c>
      <c r="H35" s="3">
        <v>0.23682997672344319</v>
      </c>
      <c r="I35" s="3">
        <v>1.5279353336996335</v>
      </c>
      <c r="J35">
        <v>38</v>
      </c>
      <c r="K35" s="6">
        <v>2.4725490196078437</v>
      </c>
      <c r="L35" s="6">
        <v>46.784313725490179</v>
      </c>
      <c r="M35" s="6"/>
      <c r="N35" s="10"/>
      <c r="O35" s="2"/>
      <c r="P35" s="3">
        <v>0.3</v>
      </c>
      <c r="Q35" s="3" t="s">
        <v>3</v>
      </c>
      <c r="R35" s="11" t="s">
        <v>13</v>
      </c>
      <c r="S35" s="3" t="s">
        <v>18</v>
      </c>
      <c r="T35" s="11">
        <v>325.2121951219512</v>
      </c>
      <c r="U35" s="11">
        <v>37.990975609756099</v>
      </c>
      <c r="V35" s="11">
        <v>0.11283803842234504</v>
      </c>
      <c r="W35" s="11">
        <v>0.72798734466029058</v>
      </c>
      <c r="X35" s="2">
        <v>37.990975609756099</v>
      </c>
      <c r="Y35" s="10">
        <v>1.2948780487804885</v>
      </c>
      <c r="Z35" s="10">
        <v>48.499999999999993</v>
      </c>
      <c r="AA35" s="10"/>
      <c r="AB35" s="10"/>
      <c r="AC35" s="2"/>
    </row>
    <row r="36" spans="2:29" x14ac:dyDescent="0.25">
      <c r="B36" s="3">
        <v>0.3</v>
      </c>
      <c r="C36" s="3" t="s">
        <v>3</v>
      </c>
      <c r="D36" s="3" t="s">
        <v>13</v>
      </c>
      <c r="E36" s="3" t="s">
        <v>18</v>
      </c>
      <c r="F36" s="3">
        <v>160.75245901639349</v>
      </c>
      <c r="G36" s="3">
        <v>38.017540983606551</v>
      </c>
      <c r="H36" s="3">
        <v>0.22372544338835199</v>
      </c>
      <c r="I36" s="3">
        <v>1.4433899573442064</v>
      </c>
      <c r="J36">
        <v>38.017540983606551</v>
      </c>
      <c r="K36" s="6">
        <v>2.0973770491803281</v>
      </c>
      <c r="L36" s="6">
        <v>43.23770491803279</v>
      </c>
      <c r="M36" s="6"/>
      <c r="N36" s="10"/>
      <c r="O36" s="2"/>
      <c r="P36" s="3">
        <v>0.3</v>
      </c>
      <c r="Q36" s="3" t="s">
        <v>3</v>
      </c>
      <c r="R36" s="2" t="s">
        <v>13</v>
      </c>
      <c r="S36" s="3" t="s">
        <v>18</v>
      </c>
      <c r="T36" s="2">
        <v>328.99268292682933</v>
      </c>
      <c r="U36" s="2">
        <v>37.991463414634147</v>
      </c>
      <c r="V36" s="2">
        <v>0.11184341235915445</v>
      </c>
      <c r="W36" s="2">
        <v>0.72157040231712544</v>
      </c>
      <c r="X36" s="2">
        <v>37.991463414634147</v>
      </c>
      <c r="Y36" s="10">
        <v>1.1970731707317073</v>
      </c>
      <c r="Z36" s="10">
        <v>43.960975609756098</v>
      </c>
      <c r="AA36" s="10"/>
      <c r="AB36" s="10"/>
      <c r="AC36" s="2"/>
    </row>
    <row r="37" spans="2:29" x14ac:dyDescent="0.25">
      <c r="B37" s="3">
        <v>0.3</v>
      </c>
      <c r="C37" s="3" t="s">
        <v>3</v>
      </c>
      <c r="D37" s="3" t="s">
        <v>13</v>
      </c>
      <c r="E37" s="3" t="s">
        <v>18</v>
      </c>
      <c r="F37" s="3">
        <v>152.60512820512815</v>
      </c>
      <c r="G37" s="3">
        <v>37.99763157894737</v>
      </c>
      <c r="H37" s="3">
        <v>0.23397827436914034</v>
      </c>
      <c r="I37" s="3">
        <v>1.5095372539944538</v>
      </c>
      <c r="J37">
        <v>37.99763157894737</v>
      </c>
      <c r="K37" s="6">
        <v>2.2994871794871798</v>
      </c>
      <c r="L37" s="6">
        <v>46.458974358974359</v>
      </c>
      <c r="M37" s="6"/>
      <c r="N37" s="6"/>
      <c r="O37" s="2"/>
      <c r="P37" s="3">
        <v>0.3</v>
      </c>
      <c r="Q37" s="3" t="s">
        <v>3</v>
      </c>
      <c r="R37" s="2" t="s">
        <v>13</v>
      </c>
      <c r="S37" s="3" t="s">
        <v>18</v>
      </c>
      <c r="T37" s="2">
        <v>328.73658536585367</v>
      </c>
      <c r="U37" s="2">
        <v>37.997560975609758</v>
      </c>
      <c r="V37" s="2">
        <v>0.11210735065911813</v>
      </c>
      <c r="W37" s="2">
        <v>0.7232732300588266</v>
      </c>
      <c r="X37">
        <v>37.997560975609758</v>
      </c>
      <c r="Y37" s="7">
        <v>1.1456097560975611</v>
      </c>
      <c r="Z37" s="7">
        <v>49.019512195121933</v>
      </c>
      <c r="AA37" s="7"/>
      <c r="AB37" s="7"/>
      <c r="AC37" s="2"/>
    </row>
    <row r="38" spans="2:29" x14ac:dyDescent="0.25">
      <c r="B38" s="3">
        <v>1</v>
      </c>
      <c r="C38" s="3" t="s">
        <v>3</v>
      </c>
      <c r="D38" s="3" t="s">
        <v>13</v>
      </c>
      <c r="E38" s="3" t="s">
        <v>18</v>
      </c>
      <c r="F38" s="3">
        <v>74.467567567567571</v>
      </c>
      <c r="G38" s="3">
        <v>34.001666666666665</v>
      </c>
      <c r="H38" s="3">
        <v>0.32384187236371931</v>
      </c>
      <c r="I38" s="3">
        <v>2.089302402346576</v>
      </c>
      <c r="J38">
        <v>34.001666666666665</v>
      </c>
      <c r="K38" s="7">
        <v>9.8916216216216224</v>
      </c>
      <c r="L38" s="7">
        <v>41.548648648648644</v>
      </c>
      <c r="M38" s="7"/>
      <c r="N38" s="12"/>
      <c r="O38" s="2"/>
      <c r="P38" s="3">
        <v>1</v>
      </c>
      <c r="Q38" s="3" t="s">
        <v>3</v>
      </c>
      <c r="R38" s="2" t="s">
        <v>13</v>
      </c>
      <c r="S38" s="3" t="s">
        <v>18</v>
      </c>
      <c r="T38" s="2">
        <v>250.51971830985917</v>
      </c>
      <c r="U38" s="2">
        <v>33.999154929577458</v>
      </c>
      <c r="V38" s="2">
        <v>9.9100110401928523E-2</v>
      </c>
      <c r="W38" s="2">
        <v>0.63935555098018404</v>
      </c>
      <c r="X38" s="2">
        <v>33.999154929577458</v>
      </c>
      <c r="Y38" s="10">
        <v>9.1736619718309917</v>
      </c>
      <c r="Z38" s="10">
        <v>43.709859154929568</v>
      </c>
      <c r="AA38" s="10"/>
      <c r="AB38" s="10"/>
      <c r="AC38" s="2"/>
    </row>
    <row r="39" spans="2:29" x14ac:dyDescent="0.25">
      <c r="B39" s="3">
        <v>1</v>
      </c>
      <c r="C39" s="3" t="s">
        <v>3</v>
      </c>
      <c r="D39" s="3" t="s">
        <v>13</v>
      </c>
      <c r="E39" s="3" t="s">
        <v>18</v>
      </c>
      <c r="F39" s="3">
        <v>84.087804878048786</v>
      </c>
      <c r="G39" s="3">
        <v>34.003658536585363</v>
      </c>
      <c r="H39" s="3">
        <v>0.29198775436068564</v>
      </c>
      <c r="I39" s="3">
        <v>1.8837919636173266</v>
      </c>
      <c r="J39">
        <v>34.003658536585363</v>
      </c>
      <c r="K39" s="7">
        <v>9.4963414634146339</v>
      </c>
      <c r="L39" s="7">
        <v>42.797560975609755</v>
      </c>
      <c r="M39" s="7"/>
      <c r="N39" s="12"/>
      <c r="O39" s="2"/>
      <c r="P39" s="3">
        <v>1</v>
      </c>
      <c r="Q39" s="3" t="s">
        <v>3</v>
      </c>
      <c r="R39" s="2" t="s">
        <v>13</v>
      </c>
      <c r="S39" s="3" t="s">
        <v>18</v>
      </c>
      <c r="T39" s="2">
        <v>246.36799999999991</v>
      </c>
      <c r="U39" s="2">
        <v>34.000612244897965</v>
      </c>
      <c r="V39" s="2">
        <v>0.10122433785643196</v>
      </c>
      <c r="W39" s="2">
        <v>0.65306024423504494</v>
      </c>
      <c r="X39" s="2">
        <v>34.000612244897965</v>
      </c>
      <c r="Y39" s="12">
        <v>9.0647999999999964</v>
      </c>
      <c r="Z39" s="12">
        <v>43.964000000000013</v>
      </c>
      <c r="AA39" s="12"/>
      <c r="AB39" s="12"/>
      <c r="AC39" s="2"/>
    </row>
    <row r="40" spans="2:29" x14ac:dyDescent="0.25">
      <c r="B40" s="3">
        <v>1</v>
      </c>
      <c r="C40" s="3" t="s">
        <v>3</v>
      </c>
      <c r="D40" s="3" t="s">
        <v>13</v>
      </c>
      <c r="E40" s="3" t="s">
        <v>18</v>
      </c>
      <c r="F40" s="3">
        <v>76.347619047619048</v>
      </c>
      <c r="G40" s="3">
        <v>33.998095238095239</v>
      </c>
      <c r="H40" s="3">
        <v>0.3181747809589992</v>
      </c>
      <c r="I40" s="3">
        <v>2.0527405223161237</v>
      </c>
      <c r="J40">
        <v>33.998095238095239</v>
      </c>
      <c r="K40" s="6">
        <v>9.7338095238095246</v>
      </c>
      <c r="L40" s="6">
        <v>42.304761904761904</v>
      </c>
      <c r="M40" s="6"/>
      <c r="N40" s="6"/>
      <c r="O40" s="2"/>
      <c r="P40" s="3">
        <v>1</v>
      </c>
      <c r="Q40" s="3" t="s">
        <v>3</v>
      </c>
      <c r="R40" s="2" t="s">
        <v>13</v>
      </c>
      <c r="S40" s="3" t="s">
        <v>18</v>
      </c>
      <c r="T40" s="2">
        <v>247.3512195121952</v>
      </c>
      <c r="U40" s="2">
        <v>34.005121951219515</v>
      </c>
      <c r="V40" s="2">
        <v>0.10066329513419484</v>
      </c>
      <c r="W40" s="2">
        <v>0.64944061376899898</v>
      </c>
      <c r="X40">
        <v>34.005121951219515</v>
      </c>
      <c r="Y40" s="6">
        <v>9.1080487804878043</v>
      </c>
      <c r="Z40" s="6">
        <v>44.248780487804879</v>
      </c>
      <c r="AA40" s="6"/>
      <c r="AB40" s="6"/>
      <c r="AC40" s="2"/>
    </row>
    <row r="41" spans="2:29" x14ac:dyDescent="0.25">
      <c r="B41" s="3">
        <v>2.5</v>
      </c>
      <c r="C41" s="3" t="s">
        <v>3</v>
      </c>
      <c r="D41" s="3" t="s">
        <v>13</v>
      </c>
      <c r="E41" s="3" t="s">
        <v>18</v>
      </c>
      <c r="F41" s="3">
        <v>282.72941176470584</v>
      </c>
      <c r="G41" s="3">
        <v>33.998235294117649</v>
      </c>
      <c r="H41" s="3">
        <v>8.8406759905479429E-2</v>
      </c>
      <c r="I41" s="3">
        <v>0.57036619293857693</v>
      </c>
      <c r="J41">
        <v>33.998235294117649</v>
      </c>
      <c r="K41" s="6">
        <v>9.0041176470588198</v>
      </c>
      <c r="L41" s="6">
        <v>40.717647058823538</v>
      </c>
      <c r="M41" s="6"/>
      <c r="N41" s="10"/>
      <c r="O41" s="2"/>
      <c r="P41" s="3">
        <v>2.5</v>
      </c>
      <c r="Q41" s="3" t="s">
        <v>3</v>
      </c>
      <c r="R41" s="2" t="s">
        <v>13</v>
      </c>
      <c r="S41" s="3" t="s">
        <v>18</v>
      </c>
      <c r="T41" s="2">
        <v>435.56585365853658</v>
      </c>
      <c r="U41" s="2">
        <v>33.999024390243903</v>
      </c>
      <c r="V41" s="2">
        <v>5.8050849568150598E-2</v>
      </c>
      <c r="W41" s="2">
        <v>0.37452161011710061</v>
      </c>
      <c r="X41" s="2">
        <v>33.999024390243903</v>
      </c>
      <c r="Y41" s="10">
        <v>8.7141463414634153</v>
      </c>
      <c r="Z41" s="10">
        <v>42.782926829268312</v>
      </c>
      <c r="AA41" s="10"/>
      <c r="AB41" s="10"/>
      <c r="AC41" s="2"/>
    </row>
    <row r="42" spans="2:29" x14ac:dyDescent="0.25">
      <c r="B42" s="3">
        <v>2.5</v>
      </c>
      <c r="C42" s="3" t="s">
        <v>3</v>
      </c>
      <c r="D42" s="3" t="s">
        <v>13</v>
      </c>
      <c r="E42" s="3" t="s">
        <v>18</v>
      </c>
      <c r="F42" s="3">
        <v>280.27868852459022</v>
      </c>
      <c r="G42" s="3">
        <v>34.000655737704925</v>
      </c>
      <c r="H42" s="3">
        <v>8.8937066023357811E-2</v>
      </c>
      <c r="I42" s="3">
        <v>0.5737875227313407</v>
      </c>
      <c r="J42">
        <v>34.000655737704925</v>
      </c>
      <c r="K42" s="6">
        <v>9.0747540983606552</v>
      </c>
      <c r="L42" s="6">
        <v>42.708196721311502</v>
      </c>
      <c r="M42" s="6"/>
      <c r="N42" s="10"/>
      <c r="O42" s="2"/>
      <c r="P42" s="3">
        <v>2.5</v>
      </c>
      <c r="Q42" s="3" t="s">
        <v>3</v>
      </c>
      <c r="R42" s="2" t="s">
        <v>13</v>
      </c>
      <c r="S42" s="3" t="s">
        <v>18</v>
      </c>
      <c r="T42" s="2">
        <v>449.52439024390242</v>
      </c>
      <c r="U42" s="2">
        <v>34.001951219512193</v>
      </c>
      <c r="V42" s="2">
        <v>5.6204454677753195E-2</v>
      </c>
      <c r="W42" s="2">
        <v>0.36260938501776258</v>
      </c>
      <c r="X42" s="2">
        <v>34.001951219512193</v>
      </c>
      <c r="Y42" s="10">
        <v>8.7380487804878069</v>
      </c>
      <c r="Z42" s="10">
        <v>43.875609756097575</v>
      </c>
      <c r="AA42" s="10"/>
      <c r="AB42" s="10"/>
      <c r="AC42" s="2"/>
    </row>
    <row r="43" spans="2:29" x14ac:dyDescent="0.25">
      <c r="B43" s="3">
        <v>2.5</v>
      </c>
      <c r="C43" s="3" t="s">
        <v>3</v>
      </c>
      <c r="D43" s="3" t="s">
        <v>13</v>
      </c>
      <c r="E43" s="3" t="s">
        <v>18</v>
      </c>
      <c r="F43" s="3">
        <v>273.22745098039223</v>
      </c>
      <c r="G43" s="3">
        <v>34.002549019607841</v>
      </c>
      <c r="H43" s="3">
        <v>9.1006836726180942E-2</v>
      </c>
      <c r="I43" s="3">
        <v>0.58714088210439319</v>
      </c>
      <c r="J43">
        <v>34.002549019607841</v>
      </c>
      <c r="K43" s="6">
        <v>9.137647058823525</v>
      </c>
      <c r="L43" s="6">
        <v>42.611764705882344</v>
      </c>
      <c r="M43" s="6"/>
      <c r="N43" s="6"/>
      <c r="O43" s="2"/>
      <c r="P43" s="3">
        <v>2.5</v>
      </c>
      <c r="Q43" s="3" t="s">
        <v>3</v>
      </c>
      <c r="R43" s="2" t="s">
        <v>13</v>
      </c>
      <c r="S43" s="3" t="s">
        <v>18</v>
      </c>
      <c r="T43" s="2">
        <v>431.64901960784312</v>
      </c>
      <c r="U43" s="2">
        <v>34.002549019607841</v>
      </c>
      <c r="V43" s="2">
        <v>5.8378286539781866E-2</v>
      </c>
      <c r="W43" s="2">
        <v>0.37663410670827013</v>
      </c>
      <c r="X43">
        <v>34.002549019607841</v>
      </c>
      <c r="Y43" s="6">
        <v>8.8039215686274499</v>
      </c>
      <c r="Z43" s="6">
        <v>43.696078431372548</v>
      </c>
      <c r="AA43" s="6"/>
      <c r="AB43" s="6"/>
      <c r="AC43" s="2"/>
    </row>
    <row r="44" spans="2:29" x14ac:dyDescent="0.25">
      <c r="B44" s="3">
        <v>0.3</v>
      </c>
      <c r="C44" s="3" t="s">
        <v>0</v>
      </c>
      <c r="D44" s="3" t="s">
        <v>13</v>
      </c>
      <c r="E44" s="3" t="s">
        <v>18</v>
      </c>
      <c r="F44" s="3">
        <v>24.613114754098362</v>
      </c>
      <c r="G44" s="3">
        <v>38.003442622950821</v>
      </c>
      <c r="H44" s="3">
        <v>1.4549583027961743</v>
      </c>
      <c r="I44" s="3">
        <v>9.3868277599753185</v>
      </c>
      <c r="J44">
        <v>38.003442622950821</v>
      </c>
      <c r="K44" s="6">
        <v>2.2767213114754101</v>
      </c>
      <c r="L44" s="6">
        <v>46.127868852459024</v>
      </c>
      <c r="M44" s="6"/>
      <c r="N44" s="6"/>
      <c r="P44" s="3">
        <v>0.3</v>
      </c>
      <c r="Q44" s="3" t="s">
        <v>0</v>
      </c>
      <c r="R44" t="s">
        <v>13</v>
      </c>
      <c r="S44" s="3" t="s">
        <v>18</v>
      </c>
      <c r="T44">
        <v>87.170731707317088</v>
      </c>
      <c r="U44">
        <v>37.995853658536589</v>
      </c>
      <c r="V44">
        <v>0.42022456656194573</v>
      </c>
      <c r="W44">
        <v>2.7111262358835209</v>
      </c>
      <c r="X44">
        <v>37.995853658536589</v>
      </c>
      <c r="Y44" s="7">
        <v>1.3739024390243901</v>
      </c>
      <c r="Z44" s="7">
        <v>47.634146341463399</v>
      </c>
      <c r="AA44" s="7"/>
      <c r="AB44" s="7"/>
      <c r="AC44" s="2"/>
    </row>
    <row r="45" spans="2:29" x14ac:dyDescent="0.25">
      <c r="B45" s="3">
        <v>0.3</v>
      </c>
      <c r="C45" s="3" t="s">
        <v>0</v>
      </c>
      <c r="D45" t="s">
        <v>13</v>
      </c>
      <c r="E45" s="3" t="s">
        <v>18</v>
      </c>
      <c r="F45">
        <v>21.7</v>
      </c>
      <c r="G45">
        <v>38.008536585365853</v>
      </c>
      <c r="H45">
        <v>1.660914474514217</v>
      </c>
      <c r="I45">
        <v>10.715577254930432</v>
      </c>
      <c r="J45">
        <v>38.008536585365853</v>
      </c>
      <c r="K45" s="7">
        <v>2.2341463414634153</v>
      </c>
      <c r="L45" s="7">
        <v>42.134146341463421</v>
      </c>
      <c r="M45" s="7"/>
      <c r="N45" s="7"/>
      <c r="P45" s="3">
        <v>0.3</v>
      </c>
      <c r="Q45" s="3" t="s">
        <v>0</v>
      </c>
      <c r="R45" t="s">
        <v>13</v>
      </c>
      <c r="S45" s="3" t="s">
        <v>18</v>
      </c>
      <c r="T45">
        <v>87.951612903225822</v>
      </c>
      <c r="U45">
        <v>37.997419354838712</v>
      </c>
      <c r="V45">
        <v>0.41861482471930633</v>
      </c>
      <c r="W45">
        <v>2.7007408046406862</v>
      </c>
      <c r="X45" s="8">
        <v>37.997419354838712</v>
      </c>
      <c r="Y45" s="8">
        <v>1.1867741935483875</v>
      </c>
      <c r="Z45" s="8">
        <v>44.193548387096769</v>
      </c>
      <c r="AA45" s="8"/>
      <c r="AB45" s="8"/>
      <c r="AC45" s="2"/>
    </row>
    <row r="46" spans="2:29" x14ac:dyDescent="0.25">
      <c r="B46" s="3">
        <v>0.3</v>
      </c>
      <c r="C46" s="3" t="s">
        <v>0</v>
      </c>
      <c r="D46" s="3" t="s">
        <v>13</v>
      </c>
      <c r="E46" s="3" t="s">
        <v>18</v>
      </c>
      <c r="F46" s="3">
        <v>26.827868852459019</v>
      </c>
      <c r="G46" s="3">
        <v>38.013606557377052</v>
      </c>
      <c r="H46" s="3">
        <v>1.3663242925319781</v>
      </c>
      <c r="I46" s="3">
        <v>8.8149954356901805</v>
      </c>
      <c r="J46">
        <v>38.013606557377052</v>
      </c>
      <c r="K46" s="7">
        <v>1.9547540983606551</v>
      </c>
      <c r="L46" s="7">
        <v>44.688524590163915</v>
      </c>
      <c r="M46" s="7"/>
      <c r="N46" s="7"/>
      <c r="P46" s="3">
        <v>0.3</v>
      </c>
      <c r="Q46" s="3" t="s">
        <v>0</v>
      </c>
      <c r="R46" t="s">
        <v>13</v>
      </c>
      <c r="S46" s="3" t="s">
        <v>18</v>
      </c>
      <c r="T46">
        <v>87.132258064516122</v>
      </c>
      <c r="U46">
        <v>37.996451612903229</v>
      </c>
      <c r="V46">
        <v>0.42249050040571856</v>
      </c>
      <c r="W46">
        <v>2.7257451639078618</v>
      </c>
      <c r="X46" s="8">
        <v>37.996451612903229</v>
      </c>
      <c r="Y46" s="8">
        <v>1.1887096774193546</v>
      </c>
      <c r="Z46" s="8">
        <v>46.958064516129028</v>
      </c>
      <c r="AA46" s="8"/>
      <c r="AB46" s="8"/>
      <c r="AC46" s="2"/>
    </row>
    <row r="47" spans="2:29" x14ac:dyDescent="0.25">
      <c r="B47" s="3">
        <v>1</v>
      </c>
      <c r="C47" s="3" t="s">
        <v>0</v>
      </c>
      <c r="D47" s="3" t="s">
        <v>13</v>
      </c>
      <c r="E47" s="3" t="s">
        <v>18</v>
      </c>
      <c r="F47" s="3">
        <v>31.51166666666667</v>
      </c>
      <c r="G47" s="3">
        <v>34.005833333333335</v>
      </c>
      <c r="H47" s="3">
        <v>0.77756231008574739</v>
      </c>
      <c r="I47" s="3">
        <v>5.0165310328112733</v>
      </c>
      <c r="J47">
        <v>34.005833333333335</v>
      </c>
      <c r="K47" s="6">
        <v>9.5516666666666712</v>
      </c>
      <c r="L47" s="6">
        <v>42.398333333333333</v>
      </c>
      <c r="M47" s="6"/>
      <c r="N47" s="6"/>
      <c r="P47" s="3">
        <v>1</v>
      </c>
      <c r="Q47" s="3" t="s">
        <v>0</v>
      </c>
      <c r="R47" t="s">
        <v>13</v>
      </c>
      <c r="S47" s="3" t="s">
        <v>18</v>
      </c>
      <c r="T47">
        <v>95.691803278688553</v>
      </c>
      <c r="U47">
        <v>34.003114754098362</v>
      </c>
      <c r="V47">
        <v>0.26083708546437739</v>
      </c>
      <c r="W47">
        <v>1.6828199062217897</v>
      </c>
      <c r="X47">
        <v>34.003114754098362</v>
      </c>
      <c r="Y47" s="6">
        <v>9.0475409836065559</v>
      </c>
      <c r="Z47" s="6">
        <v>43.462295081967198</v>
      </c>
      <c r="AA47" s="6"/>
      <c r="AB47" s="6"/>
    </row>
    <row r="48" spans="2:29" x14ac:dyDescent="0.25">
      <c r="B48" s="3">
        <v>1</v>
      </c>
      <c r="C48" s="3" t="s">
        <v>0</v>
      </c>
      <c r="D48" s="3" t="s">
        <v>13</v>
      </c>
      <c r="E48" s="3" t="s">
        <v>18</v>
      </c>
      <c r="F48" s="3">
        <v>26.980645161290322</v>
      </c>
      <c r="G48" s="3">
        <v>34.004516129032261</v>
      </c>
      <c r="H48" s="3">
        <v>0.90231125816504676</v>
      </c>
      <c r="I48" s="3">
        <v>5.8213629559035276</v>
      </c>
      <c r="J48">
        <v>34.004516129032261</v>
      </c>
      <c r="K48" s="7">
        <v>9.6864516129032268</v>
      </c>
      <c r="L48" s="7">
        <v>42.40967741935485</v>
      </c>
      <c r="M48" s="7"/>
      <c r="N48" s="7"/>
      <c r="P48" s="3">
        <v>1</v>
      </c>
      <c r="Q48" s="3" t="s">
        <v>0</v>
      </c>
      <c r="R48" t="s">
        <v>13</v>
      </c>
      <c r="S48" s="3" t="s">
        <v>18</v>
      </c>
      <c r="T48">
        <v>92.059999999999988</v>
      </c>
      <c r="U48">
        <v>33.998833333333337</v>
      </c>
      <c r="V48">
        <v>0.26964839149413966</v>
      </c>
      <c r="W48">
        <v>1.7396670418976752</v>
      </c>
      <c r="X48">
        <v>33.998833333333337</v>
      </c>
      <c r="Y48" s="6">
        <v>9.1773333333333351</v>
      </c>
      <c r="Z48" s="6">
        <v>44.064999999999991</v>
      </c>
      <c r="AA48" s="6"/>
      <c r="AB48" s="6"/>
    </row>
    <row r="49" spans="2:28" x14ac:dyDescent="0.25">
      <c r="B49" s="3">
        <v>1</v>
      </c>
      <c r="C49" s="3" t="s">
        <v>0</v>
      </c>
      <c r="D49" s="3" t="s">
        <v>13</v>
      </c>
      <c r="E49" s="3" t="s">
        <v>18</v>
      </c>
      <c r="F49" s="3">
        <v>26.1609756097561</v>
      </c>
      <c r="G49" s="3">
        <v>34.00292682926829</v>
      </c>
      <c r="H49" s="3">
        <v>0.93604981059621373</v>
      </c>
      <c r="I49" s="3">
        <v>6.0390310361046051</v>
      </c>
      <c r="J49">
        <v>34.00292682926829</v>
      </c>
      <c r="K49" s="7">
        <v>9.5629268292682941</v>
      </c>
      <c r="L49" s="7">
        <v>41.887804878048776</v>
      </c>
      <c r="M49" s="7"/>
      <c r="N49" s="7"/>
      <c r="P49" s="3">
        <v>1</v>
      </c>
      <c r="Q49" s="3" t="s">
        <v>0</v>
      </c>
      <c r="R49" t="s">
        <v>13</v>
      </c>
      <c r="S49" s="3" t="s">
        <v>18</v>
      </c>
      <c r="T49">
        <v>93.023809523809518</v>
      </c>
      <c r="U49">
        <v>33.995500000000007</v>
      </c>
      <c r="V49">
        <v>0.26873155944760602</v>
      </c>
      <c r="W49">
        <v>1.7337519964361678</v>
      </c>
      <c r="X49">
        <v>33.995500000000007</v>
      </c>
      <c r="Y49" s="7">
        <v>9</v>
      </c>
      <c r="Z49" s="7">
        <v>43.109523809523807</v>
      </c>
      <c r="AA49" s="7"/>
      <c r="AB49" s="7"/>
    </row>
    <row r="50" spans="2:28" x14ac:dyDescent="0.25">
      <c r="B50" s="3">
        <v>2.5</v>
      </c>
      <c r="C50" s="3" t="s">
        <v>0</v>
      </c>
      <c r="D50" s="3" t="s">
        <v>13</v>
      </c>
      <c r="E50" s="3" t="s">
        <v>18</v>
      </c>
      <c r="F50" s="3">
        <v>114.58235294117645</v>
      </c>
      <c r="G50" s="3">
        <v>33.997647058823532</v>
      </c>
      <c r="H50" s="3">
        <v>0.21859065887721402</v>
      </c>
      <c r="I50" s="3">
        <v>1.4102623153368645</v>
      </c>
      <c r="J50" s="8">
        <v>33.997647058823532</v>
      </c>
      <c r="K50" s="8">
        <v>8.9537254901960779</v>
      </c>
      <c r="L50" s="8">
        <v>42.580392156862743</v>
      </c>
      <c r="M50" s="8"/>
      <c r="N50" s="8"/>
      <c r="P50" s="3">
        <v>2.5</v>
      </c>
      <c r="Q50" s="3" t="s">
        <v>0</v>
      </c>
      <c r="R50" t="s">
        <v>13</v>
      </c>
      <c r="S50" s="3" t="s">
        <v>18</v>
      </c>
      <c r="T50">
        <v>158.65573770491801</v>
      </c>
      <c r="U50">
        <v>34.002786885245904</v>
      </c>
      <c r="V50">
        <v>0.1593331240424565</v>
      </c>
      <c r="W50">
        <v>1.0279556389835904</v>
      </c>
      <c r="X50">
        <v>34.002786885245904</v>
      </c>
      <c r="Y50" s="6">
        <v>8.7262295081967203</v>
      </c>
      <c r="Z50" s="6">
        <v>43.606557377049185</v>
      </c>
      <c r="AA50" s="6"/>
      <c r="AB50" s="6"/>
    </row>
    <row r="51" spans="2:28" x14ac:dyDescent="0.25">
      <c r="B51" s="3">
        <v>2.5</v>
      </c>
      <c r="C51" s="3" t="s">
        <v>0</v>
      </c>
      <c r="D51" s="3" t="s">
        <v>13</v>
      </c>
      <c r="E51" s="3" t="s">
        <v>18</v>
      </c>
      <c r="F51" s="3">
        <v>99.091666666666654</v>
      </c>
      <c r="G51" s="3">
        <v>33.999333333333333</v>
      </c>
      <c r="H51" s="3">
        <v>0.25037396079887198</v>
      </c>
      <c r="I51" s="3">
        <v>1.6153158761217548</v>
      </c>
      <c r="J51">
        <v>33.999333333333333</v>
      </c>
      <c r="K51" s="7">
        <v>9.1946666666666665</v>
      </c>
      <c r="L51" s="7">
        <v>41.96</v>
      </c>
      <c r="M51" s="7"/>
      <c r="N51" s="7"/>
      <c r="P51" s="3">
        <v>2.5</v>
      </c>
      <c r="Q51" s="3" t="s">
        <v>0</v>
      </c>
      <c r="R51" t="s">
        <v>13</v>
      </c>
      <c r="S51" s="3" t="s">
        <v>18</v>
      </c>
      <c r="T51">
        <v>145.30500000000001</v>
      </c>
      <c r="U51">
        <v>34.007999999999996</v>
      </c>
      <c r="V51">
        <v>0.17271072769372794</v>
      </c>
      <c r="W51">
        <v>1.1142627593143739</v>
      </c>
      <c r="X51">
        <v>34.007999999999996</v>
      </c>
      <c r="Y51" s="6">
        <v>8.9151666666666642</v>
      </c>
      <c r="Z51" s="6">
        <v>43.238333333333337</v>
      </c>
      <c r="AA51" s="6"/>
      <c r="AB51" s="6"/>
    </row>
    <row r="52" spans="2:28" x14ac:dyDescent="0.25">
      <c r="B52" s="3">
        <v>2.5</v>
      </c>
      <c r="C52" s="3" t="s">
        <v>0</v>
      </c>
      <c r="D52" s="3" t="s">
        <v>13</v>
      </c>
      <c r="E52" s="3" t="s">
        <v>18</v>
      </c>
      <c r="F52" s="3">
        <v>102.23902439024391</v>
      </c>
      <c r="G52" s="3">
        <v>34.002439024390242</v>
      </c>
      <c r="H52" s="3">
        <v>0.24543432709721488</v>
      </c>
      <c r="I52" s="3">
        <v>1.5834472715949348</v>
      </c>
      <c r="J52" s="8">
        <v>34.002439024390242</v>
      </c>
      <c r="K52" s="8">
        <v>8.9146341463414629</v>
      </c>
      <c r="L52" s="8">
        <v>41.77560975609758</v>
      </c>
      <c r="M52" s="8"/>
      <c r="N52" s="8"/>
      <c r="P52" s="3">
        <v>2.5</v>
      </c>
      <c r="Q52" s="3" t="s">
        <v>0</v>
      </c>
      <c r="R52" t="s">
        <v>13</v>
      </c>
      <c r="S52" s="3" t="s">
        <v>18</v>
      </c>
      <c r="T52">
        <v>144.43934426229512</v>
      </c>
      <c r="U52">
        <v>34.001475409836068</v>
      </c>
      <c r="V52">
        <v>0.17552124087903936</v>
      </c>
      <c r="W52">
        <v>1.1323951024454153</v>
      </c>
      <c r="X52">
        <v>34.001475409836068</v>
      </c>
      <c r="Y52" s="7">
        <v>8.6504918032786868</v>
      </c>
      <c r="Z52" s="7">
        <v>42.509836065573772</v>
      </c>
      <c r="AA52" s="7"/>
      <c r="AB52" s="7"/>
    </row>
    <row r="53" spans="2:28" x14ac:dyDescent="0.25">
      <c r="B53" s="3">
        <v>0.3</v>
      </c>
      <c r="C53" s="3" t="s">
        <v>1</v>
      </c>
      <c r="D53" s="3" t="s">
        <v>13</v>
      </c>
      <c r="E53" s="3" t="s">
        <v>18</v>
      </c>
      <c r="F53" s="3">
        <v>40.704938271604945</v>
      </c>
      <c r="G53" s="3">
        <v>38.001604938271598</v>
      </c>
      <c r="H53" s="3">
        <v>0.88734156595161395</v>
      </c>
      <c r="I53" s="3">
        <v>5.7247842964620252</v>
      </c>
      <c r="J53">
        <v>38.001604938271598</v>
      </c>
      <c r="K53" s="7">
        <v>1.9358024691358027</v>
      </c>
      <c r="L53" s="7">
        <v>46.783950617283928</v>
      </c>
      <c r="M53" s="7"/>
      <c r="N53" s="7"/>
      <c r="P53" s="3">
        <v>0.3</v>
      </c>
      <c r="Q53" s="3" t="s">
        <v>1</v>
      </c>
      <c r="R53" t="s">
        <v>13</v>
      </c>
      <c r="S53" s="3" t="s">
        <v>18</v>
      </c>
      <c r="T53">
        <v>77.058536585365857</v>
      </c>
      <c r="U53">
        <v>37.996585365853662</v>
      </c>
      <c r="V53">
        <v>0.47678749321208796</v>
      </c>
      <c r="W53">
        <v>3.0760483433037935</v>
      </c>
      <c r="X53">
        <v>37.998004568956681</v>
      </c>
      <c r="Y53" s="7">
        <v>1.2599999999999998</v>
      </c>
      <c r="Z53" s="7">
        <v>48.253658536585384</v>
      </c>
      <c r="AA53" s="7"/>
      <c r="AB53" s="7"/>
    </row>
    <row r="54" spans="2:28" x14ac:dyDescent="0.25">
      <c r="B54" s="3">
        <v>0.3</v>
      </c>
      <c r="C54" s="3" t="s">
        <v>1</v>
      </c>
      <c r="D54" s="3" t="s">
        <v>13</v>
      </c>
      <c r="E54" s="3" t="s">
        <v>18</v>
      </c>
      <c r="F54" s="3">
        <v>44.385245901639365</v>
      </c>
      <c r="G54" s="3">
        <v>38.001147540983624</v>
      </c>
      <c r="H54" s="3">
        <v>0.81615600634864638</v>
      </c>
      <c r="I54" s="3">
        <v>5.2655226216041706</v>
      </c>
      <c r="J54">
        <v>38.001147540983624</v>
      </c>
      <c r="K54" s="7">
        <v>1.7914754098360659</v>
      </c>
      <c r="L54" s="7">
        <v>42.140983606557363</v>
      </c>
      <c r="M54" s="7"/>
      <c r="N54" s="7"/>
      <c r="P54" s="3">
        <v>0.3</v>
      </c>
      <c r="Q54" s="3" t="s">
        <v>1</v>
      </c>
      <c r="R54" t="s">
        <v>13</v>
      </c>
      <c r="S54" s="3" t="s">
        <v>18</v>
      </c>
      <c r="T54">
        <v>86.363414634146338</v>
      </c>
      <c r="U54">
        <v>38.006829268292684</v>
      </c>
      <c r="V54">
        <v>0.42797555624438438</v>
      </c>
      <c r="W54">
        <v>2.7611326209315123</v>
      </c>
      <c r="X54" s="8">
        <v>38.006829268292684</v>
      </c>
      <c r="Y54" s="8">
        <v>1.051219512195122</v>
      </c>
      <c r="Z54" s="8">
        <v>44.190243902439036</v>
      </c>
      <c r="AA54" s="8"/>
      <c r="AB54" s="8"/>
    </row>
    <row r="55" spans="2:28" x14ac:dyDescent="0.25">
      <c r="B55" s="3">
        <v>0.3</v>
      </c>
      <c r="C55" s="3" t="s">
        <v>1</v>
      </c>
      <c r="D55" s="3" t="s">
        <v>13</v>
      </c>
      <c r="E55" s="3" t="s">
        <v>18</v>
      </c>
      <c r="F55" s="3">
        <v>40.806451612903231</v>
      </c>
      <c r="G55" s="3">
        <v>38.001935483870966</v>
      </c>
      <c r="H55" s="3">
        <v>0.88723532597119015</v>
      </c>
      <c r="I55" s="3">
        <v>5.7240988772334847</v>
      </c>
      <c r="J55">
        <v>38.001935483870966</v>
      </c>
      <c r="K55" s="7">
        <v>1.8316129032258066</v>
      </c>
      <c r="L55" s="7">
        <v>48.177419354838712</v>
      </c>
      <c r="M55" s="7"/>
      <c r="N55" s="7"/>
      <c r="P55" s="3">
        <v>0.3</v>
      </c>
      <c r="Q55" s="3" t="s">
        <v>1</v>
      </c>
      <c r="R55" t="s">
        <v>13</v>
      </c>
      <c r="S55" s="3" t="s">
        <v>18</v>
      </c>
      <c r="T55">
        <v>84.895238095238099</v>
      </c>
      <c r="U55">
        <v>37.998571428571431</v>
      </c>
      <c r="V55">
        <v>0.43375715318422858</v>
      </c>
      <c r="W55">
        <v>2.798433246349862</v>
      </c>
      <c r="X55">
        <v>37.998571428571431</v>
      </c>
      <c r="Y55" s="7">
        <v>1.1804761904761905</v>
      </c>
      <c r="Z55" s="7">
        <v>50.604761904761915</v>
      </c>
      <c r="AA55" s="7"/>
      <c r="AB55" s="7"/>
    </row>
    <row r="56" spans="2:28" x14ac:dyDescent="0.25">
      <c r="B56" s="3">
        <v>1</v>
      </c>
      <c r="C56" s="3" t="s">
        <v>1</v>
      </c>
      <c r="D56" s="3" t="s">
        <v>13</v>
      </c>
      <c r="E56" s="3" t="s">
        <v>18</v>
      </c>
      <c r="F56" s="3">
        <v>54.732786885245922</v>
      </c>
      <c r="G56" s="3">
        <v>34.001311475409835</v>
      </c>
      <c r="H56" s="3">
        <v>0.44642495572089841</v>
      </c>
      <c r="I56" s="3">
        <v>2.8801610046509576</v>
      </c>
      <c r="J56">
        <v>34.001311475409835</v>
      </c>
      <c r="K56" s="7">
        <v>9.57950819672131</v>
      </c>
      <c r="L56" s="7">
        <v>38.660655737704921</v>
      </c>
      <c r="M56" s="7"/>
      <c r="N56" s="7"/>
      <c r="P56" s="3">
        <v>1</v>
      </c>
      <c r="Q56" s="3" t="s">
        <v>1</v>
      </c>
      <c r="R56" t="s">
        <v>13</v>
      </c>
      <c r="S56" s="3" t="s">
        <v>18</v>
      </c>
      <c r="T56">
        <v>91.481666666666655</v>
      </c>
      <c r="U56">
        <v>33.997666666666667</v>
      </c>
      <c r="V56">
        <v>0.27152285190119085</v>
      </c>
      <c r="W56">
        <v>1.7517603348463926</v>
      </c>
      <c r="X56">
        <v>33.997666666666667</v>
      </c>
      <c r="Y56" s="7">
        <v>9.1688333333333336</v>
      </c>
      <c r="Z56" s="7">
        <v>42.850000000000009</v>
      </c>
      <c r="AA56" s="7"/>
      <c r="AB56" s="7"/>
    </row>
    <row r="57" spans="2:28" x14ac:dyDescent="0.25">
      <c r="B57" s="3">
        <v>1</v>
      </c>
      <c r="C57" s="3" t="s">
        <v>1</v>
      </c>
      <c r="D57" s="3" t="s">
        <v>13</v>
      </c>
      <c r="E57" s="3" t="s">
        <v>18</v>
      </c>
      <c r="F57" s="3">
        <v>48.343902439024397</v>
      </c>
      <c r="G57" s="3">
        <v>34.001707317073169</v>
      </c>
      <c r="H57" s="3">
        <v>0.50755540718972014</v>
      </c>
      <c r="I57" s="3">
        <v>3.2745510141272267</v>
      </c>
      <c r="J57">
        <v>34.001707317073169</v>
      </c>
      <c r="K57" s="7">
        <v>9.4751219512195135</v>
      </c>
      <c r="L57" s="7">
        <v>42.309756097560971</v>
      </c>
      <c r="M57" s="7"/>
      <c r="N57" s="7"/>
      <c r="P57" s="3">
        <v>1</v>
      </c>
      <c r="Q57" s="3" t="s">
        <v>1</v>
      </c>
      <c r="R57" t="s">
        <v>13</v>
      </c>
      <c r="S57" s="3" t="s">
        <v>18</v>
      </c>
      <c r="T57">
        <v>87.115686274509798</v>
      </c>
      <c r="U57">
        <v>33.998039215686276</v>
      </c>
      <c r="V57">
        <v>0.28602301402562574</v>
      </c>
      <c r="W57">
        <v>1.845309767907263</v>
      </c>
      <c r="X57">
        <v>33.998039215686276</v>
      </c>
      <c r="Y57" s="7">
        <v>9.083921568627451</v>
      </c>
      <c r="Z57" s="7">
        <v>44.186274509803923</v>
      </c>
      <c r="AA57" s="7"/>
      <c r="AB57" s="7"/>
    </row>
    <row r="58" spans="2:28" x14ac:dyDescent="0.25">
      <c r="B58" s="3">
        <v>1</v>
      </c>
      <c r="C58" s="3" t="s">
        <v>1</v>
      </c>
      <c r="D58" s="3" t="s">
        <v>13</v>
      </c>
      <c r="E58" s="3" t="s">
        <v>18</v>
      </c>
      <c r="F58" s="3">
        <v>52.396774193548382</v>
      </c>
      <c r="G58" s="3">
        <v>34.001935483870966</v>
      </c>
      <c r="H58" s="3">
        <v>0.46861477504076476</v>
      </c>
      <c r="I58" s="3">
        <v>3.0233211292952564</v>
      </c>
      <c r="J58">
        <v>34.001935483870966</v>
      </c>
      <c r="K58" s="7">
        <v>9.4564516129032263</v>
      </c>
      <c r="L58" s="7">
        <v>42.754838709677408</v>
      </c>
      <c r="M58" s="7"/>
      <c r="N58" s="7"/>
      <c r="P58" s="3">
        <v>1</v>
      </c>
      <c r="Q58" s="3" t="s">
        <v>1</v>
      </c>
      <c r="R58" t="s">
        <v>13</v>
      </c>
      <c r="S58" s="3" t="s">
        <v>18</v>
      </c>
      <c r="T58">
        <v>85.403225806451601</v>
      </c>
      <c r="U58">
        <v>33.998387096774195</v>
      </c>
      <c r="V58">
        <v>0.29492754888573708</v>
      </c>
      <c r="W58">
        <v>1.9027583799079812</v>
      </c>
      <c r="X58">
        <v>33.998387096774195</v>
      </c>
      <c r="Y58" s="7">
        <v>8.8151612903225818</v>
      </c>
      <c r="Z58" s="7">
        <v>43.987096774193553</v>
      </c>
      <c r="AA58" s="7"/>
      <c r="AB58" s="7"/>
    </row>
    <row r="59" spans="2:28" x14ac:dyDescent="0.25">
      <c r="B59" s="3">
        <v>2.5</v>
      </c>
      <c r="C59" s="3" t="s">
        <v>1</v>
      </c>
      <c r="D59" s="3" t="s">
        <v>13</v>
      </c>
      <c r="E59" s="3" t="s">
        <v>18</v>
      </c>
      <c r="F59" s="3">
        <v>126.21666666666668</v>
      </c>
      <c r="G59" s="3">
        <v>34.001999999999995</v>
      </c>
      <c r="H59" s="3">
        <v>0.19785234854814637</v>
      </c>
      <c r="I59" s="3">
        <v>1.2764667648267507</v>
      </c>
      <c r="J59" s="8">
        <v>34.001999999999995</v>
      </c>
      <c r="K59" s="8">
        <v>9.0346666666666628</v>
      </c>
      <c r="L59" s="8">
        <v>39.463333333333331</v>
      </c>
      <c r="M59" s="8"/>
      <c r="N59" s="8"/>
      <c r="P59" s="3">
        <v>2.5</v>
      </c>
      <c r="Q59" s="3" t="s">
        <v>1</v>
      </c>
      <c r="R59" t="s">
        <v>13</v>
      </c>
      <c r="S59" s="3" t="s">
        <v>18</v>
      </c>
      <c r="T59">
        <v>160.31408450704222</v>
      </c>
      <c r="U59">
        <v>34.013571428571439</v>
      </c>
      <c r="V59">
        <v>0.15736274157580632</v>
      </c>
      <c r="W59">
        <v>1.0152434940374602</v>
      </c>
      <c r="X59">
        <v>34.013571428571439</v>
      </c>
      <c r="Y59" s="7">
        <v>8.7976056338028172</v>
      </c>
      <c r="Z59" s="7">
        <v>42.314084507042246</v>
      </c>
      <c r="AA59" s="7"/>
      <c r="AB59" s="7"/>
    </row>
    <row r="60" spans="2:28" x14ac:dyDescent="0.25">
      <c r="B60" s="3">
        <v>2.5</v>
      </c>
      <c r="C60" s="3" t="s">
        <v>1</v>
      </c>
      <c r="D60" s="3" t="s">
        <v>13</v>
      </c>
      <c r="E60" s="3" t="s">
        <v>18</v>
      </c>
      <c r="F60" s="3">
        <v>119.11475409836065</v>
      </c>
      <c r="G60" s="3">
        <v>34.001639344262294</v>
      </c>
      <c r="H60" s="3">
        <v>0.21087847774450752</v>
      </c>
      <c r="I60" s="3">
        <v>1.3605063080290807</v>
      </c>
      <c r="J60">
        <v>34.001639344262294</v>
      </c>
      <c r="K60" s="7">
        <v>8.8914754098360635</v>
      </c>
      <c r="L60" s="7">
        <v>41.690163934426224</v>
      </c>
      <c r="M60" s="7"/>
      <c r="N60" s="7"/>
      <c r="P60" s="3">
        <v>2.5</v>
      </c>
      <c r="Q60" s="3" t="s">
        <v>1</v>
      </c>
      <c r="R60" t="s">
        <v>13</v>
      </c>
      <c r="S60" s="3" t="s">
        <v>18</v>
      </c>
      <c r="T60">
        <v>150.95098039215691</v>
      </c>
      <c r="U60">
        <v>34.007647058823522</v>
      </c>
      <c r="V60">
        <v>0.16639503095118177</v>
      </c>
      <c r="W60">
        <v>1.0735163287173017</v>
      </c>
      <c r="X60">
        <v>34.007647058823522</v>
      </c>
      <c r="Y60" s="7">
        <v>8.8972549019607836</v>
      </c>
      <c r="Z60" s="7">
        <v>43.358823529411787</v>
      </c>
      <c r="AA60" s="7"/>
      <c r="AB60" s="7"/>
    </row>
    <row r="61" spans="2:28" x14ac:dyDescent="0.25">
      <c r="B61" s="3">
        <v>2.5</v>
      </c>
      <c r="C61" s="3" t="s">
        <v>1</v>
      </c>
      <c r="D61" s="3" t="s">
        <v>13</v>
      </c>
      <c r="E61" s="3" t="s">
        <v>18</v>
      </c>
      <c r="F61" s="3">
        <v>123.92941176470588</v>
      </c>
      <c r="G61" s="3">
        <v>34.005490196078433</v>
      </c>
      <c r="H61" s="3">
        <v>0.20301312827797496</v>
      </c>
      <c r="I61" s="3">
        <v>1.309762117922419</v>
      </c>
      <c r="J61">
        <v>34.005490196078433</v>
      </c>
      <c r="K61" s="7">
        <v>8.8480392156862742</v>
      </c>
      <c r="L61" s="7">
        <v>41.843137254901968</v>
      </c>
      <c r="M61" s="7"/>
      <c r="N61" s="7"/>
      <c r="P61" s="3">
        <v>2.5</v>
      </c>
      <c r="Q61" s="3" t="s">
        <v>1</v>
      </c>
      <c r="R61" t="s">
        <v>13</v>
      </c>
      <c r="S61" s="3" t="s">
        <v>18</v>
      </c>
      <c r="T61">
        <v>145.68823529411767</v>
      </c>
      <c r="U61">
        <v>34.000980392156862</v>
      </c>
      <c r="V61">
        <v>0.17371301433286121</v>
      </c>
      <c r="W61">
        <v>1.1207291247281368</v>
      </c>
      <c r="X61" s="8">
        <v>34.000980392156862</v>
      </c>
      <c r="Y61" s="8">
        <v>8.6956862745098036</v>
      </c>
      <c r="Z61" s="8">
        <v>43.450980392156865</v>
      </c>
      <c r="AA61" s="8"/>
      <c r="AB61" s="8"/>
    </row>
    <row r="62" spans="2:28" x14ac:dyDescent="0.25">
      <c r="B62" s="3">
        <v>0.3</v>
      </c>
      <c r="C62" s="3" t="s">
        <v>2</v>
      </c>
      <c r="D62" s="3" t="s">
        <v>13</v>
      </c>
      <c r="E62" s="3" t="s">
        <v>18</v>
      </c>
      <c r="F62" s="3">
        <v>84.575409836065575</v>
      </c>
      <c r="G62" s="3">
        <v>38.013278688524593</v>
      </c>
      <c r="H62" s="3">
        <v>0.42909403629606824</v>
      </c>
      <c r="I62" s="3">
        <v>2.7683486212649564</v>
      </c>
      <c r="J62" s="8">
        <v>38.013278688524593</v>
      </c>
      <c r="K62" s="8">
        <v>1.7786885245901625</v>
      </c>
      <c r="L62" s="8">
        <v>47.36393442622947</v>
      </c>
      <c r="M62" s="8"/>
      <c r="N62" s="8"/>
      <c r="P62" s="3">
        <v>0.3</v>
      </c>
      <c r="Q62" s="3" t="s">
        <v>2</v>
      </c>
      <c r="R62" t="s">
        <v>13</v>
      </c>
      <c r="S62" s="3" t="s">
        <v>18</v>
      </c>
      <c r="T62">
        <v>98.107843137254903</v>
      </c>
      <c r="U62">
        <v>37.999019607843138</v>
      </c>
      <c r="V62">
        <v>0.37478491328092511</v>
      </c>
      <c r="W62">
        <v>2.4179671824575815</v>
      </c>
      <c r="X62">
        <v>37.999019607843138</v>
      </c>
      <c r="Y62" s="6">
        <v>1.2319607843137259</v>
      </c>
      <c r="Z62" s="6">
        <v>48.552941176470576</v>
      </c>
      <c r="AA62" s="6"/>
      <c r="AB62" s="6"/>
    </row>
    <row r="63" spans="2:28" x14ac:dyDescent="0.25">
      <c r="B63" s="3">
        <v>0.3</v>
      </c>
      <c r="C63" s="3" t="s">
        <v>2</v>
      </c>
      <c r="D63" s="3" t="s">
        <v>13</v>
      </c>
      <c r="E63" s="3" t="s">
        <v>18</v>
      </c>
      <c r="F63" s="3">
        <v>91.117647058823536</v>
      </c>
      <c r="G63" s="3">
        <v>38.000784313725489</v>
      </c>
      <c r="H63" s="3">
        <v>0.39946428995380429</v>
      </c>
      <c r="I63" s="3">
        <v>2.5771889674438988</v>
      </c>
      <c r="J63">
        <v>38.000784313725489</v>
      </c>
      <c r="K63" s="7">
        <v>1.6070588235294114</v>
      </c>
      <c r="L63" s="7">
        <v>42.845098039215692</v>
      </c>
      <c r="M63" s="7"/>
      <c r="N63" s="7"/>
      <c r="P63" s="3">
        <v>0.3</v>
      </c>
      <c r="Q63" s="3" t="s">
        <v>2</v>
      </c>
      <c r="R63" t="s">
        <v>13</v>
      </c>
      <c r="S63" s="3" t="s">
        <v>18</v>
      </c>
      <c r="T63">
        <v>114.88048780487799</v>
      </c>
      <c r="U63">
        <v>38.002439024390242</v>
      </c>
      <c r="V63">
        <v>0.32218997073009936</v>
      </c>
      <c r="W63">
        <v>2.078644972452254</v>
      </c>
      <c r="X63" s="8">
        <v>38.002439024390242</v>
      </c>
      <c r="Y63" s="8">
        <v>0.99219512195121928</v>
      </c>
      <c r="Z63" s="8">
        <v>44.231707317073187</v>
      </c>
      <c r="AA63" s="8"/>
      <c r="AB63" s="8"/>
    </row>
    <row r="64" spans="2:28" x14ac:dyDescent="0.25">
      <c r="B64" s="3">
        <v>0.3</v>
      </c>
      <c r="C64" s="3" t="s">
        <v>2</v>
      </c>
      <c r="D64" s="3" t="s">
        <v>13</v>
      </c>
      <c r="E64" s="3" t="s">
        <v>18</v>
      </c>
      <c r="F64" s="3">
        <v>93.351219512195129</v>
      </c>
      <c r="G64" s="3">
        <v>38.004390243902435</v>
      </c>
      <c r="H64" s="3">
        <v>0.38909912601148705</v>
      </c>
      <c r="I64" s="3">
        <v>2.5103169420095939</v>
      </c>
      <c r="J64">
        <v>38.004390243902435</v>
      </c>
      <c r="K64" s="7">
        <v>1.6863414634146339</v>
      </c>
      <c r="L64" s="7">
        <v>48.573170731707314</v>
      </c>
      <c r="M64" s="7"/>
      <c r="N64" s="7"/>
      <c r="P64" s="3">
        <v>0.3</v>
      </c>
      <c r="Q64" s="3" t="s">
        <v>2</v>
      </c>
      <c r="R64" t="s">
        <v>13</v>
      </c>
      <c r="S64" s="3" t="s">
        <v>18</v>
      </c>
      <c r="T64">
        <v>112.91290322580647</v>
      </c>
      <c r="U64">
        <v>37.998709677419356</v>
      </c>
      <c r="V64">
        <v>0.32621497442772657</v>
      </c>
      <c r="W64">
        <v>2.104612738243397</v>
      </c>
      <c r="X64">
        <v>37.998709677419356</v>
      </c>
      <c r="Y64" s="7">
        <v>1.1664516129032259</v>
      </c>
      <c r="Z64" s="7">
        <v>50.851612903225806</v>
      </c>
      <c r="AA64" s="7"/>
      <c r="AB64" s="7"/>
    </row>
    <row r="65" spans="2:28" x14ac:dyDescent="0.25">
      <c r="B65" s="3">
        <v>1</v>
      </c>
      <c r="C65" s="3" t="s">
        <v>2</v>
      </c>
      <c r="D65" s="3" t="s">
        <v>13</v>
      </c>
      <c r="E65" s="3" t="s">
        <v>18</v>
      </c>
      <c r="F65" s="3">
        <v>75.488571428571419</v>
      </c>
      <c r="G65" s="3">
        <v>33.999420289855074</v>
      </c>
      <c r="H65" s="3">
        <v>0.32436363020609915</v>
      </c>
      <c r="I65" s="3">
        <v>2.0926685819748334</v>
      </c>
      <c r="J65">
        <v>33.999420289855074</v>
      </c>
      <c r="K65" s="7">
        <v>9.5234285714285729</v>
      </c>
      <c r="L65" s="7">
        <v>41.332857142857129</v>
      </c>
      <c r="M65" s="7"/>
      <c r="N65" s="7"/>
      <c r="P65" s="3">
        <v>1</v>
      </c>
      <c r="Q65" s="3" t="s">
        <v>2</v>
      </c>
      <c r="R65" t="s">
        <v>13</v>
      </c>
      <c r="S65" s="3" t="s">
        <v>18</v>
      </c>
      <c r="T65">
        <v>94.6314285714286</v>
      </c>
      <c r="U65">
        <v>33.999571428571443</v>
      </c>
      <c r="V65">
        <v>0.26094564399129472</v>
      </c>
      <c r="W65">
        <v>1.6835202838148047</v>
      </c>
      <c r="X65">
        <v>33.999571428571443</v>
      </c>
      <c r="Y65" s="6">
        <v>9.3149999999999959</v>
      </c>
      <c r="Z65" s="6">
        <v>39.577142857142825</v>
      </c>
      <c r="AA65" s="6"/>
      <c r="AB65" s="6"/>
    </row>
    <row r="66" spans="2:28" x14ac:dyDescent="0.25">
      <c r="B66" s="3">
        <v>1</v>
      </c>
      <c r="C66" s="3" t="s">
        <v>2</v>
      </c>
      <c r="D66" s="3" t="s">
        <v>13</v>
      </c>
      <c r="E66" s="3" t="s">
        <v>18</v>
      </c>
      <c r="F66" s="3">
        <v>76.494999999999976</v>
      </c>
      <c r="G66" s="3">
        <v>34.005499999999998</v>
      </c>
      <c r="H66" s="3">
        <v>0.32207345917783026</v>
      </c>
      <c r="I66" s="3">
        <v>2.0778932850182597</v>
      </c>
      <c r="J66">
        <v>34.005499999999998</v>
      </c>
      <c r="K66" s="7">
        <v>9.3758333333333344</v>
      </c>
      <c r="L66" s="7">
        <v>42.620000000000012</v>
      </c>
      <c r="M66" s="7"/>
      <c r="N66" s="7"/>
      <c r="P66" s="3">
        <v>1</v>
      </c>
      <c r="Q66" s="3" t="s">
        <v>2</v>
      </c>
      <c r="R66" t="s">
        <v>13</v>
      </c>
      <c r="S66" s="3" t="s">
        <v>18</v>
      </c>
      <c r="T66">
        <v>94.306557377049174</v>
      </c>
      <c r="U66">
        <v>33.998032786885247</v>
      </c>
      <c r="V66">
        <v>0.26493647141912918</v>
      </c>
      <c r="W66">
        <v>1.7092675575427689</v>
      </c>
      <c r="X66">
        <v>33.998032786885247</v>
      </c>
      <c r="Y66" s="7">
        <v>9.0159016393442624</v>
      </c>
      <c r="Z66" s="7">
        <v>43.731147540983621</v>
      </c>
      <c r="AA66" s="7"/>
      <c r="AB66" s="7"/>
    </row>
    <row r="67" spans="2:28" x14ac:dyDescent="0.25">
      <c r="B67" s="3">
        <v>1</v>
      </c>
      <c r="C67" s="3" t="s">
        <v>2</v>
      </c>
      <c r="D67" s="3" t="s">
        <v>13</v>
      </c>
      <c r="E67" s="3" t="s">
        <v>18</v>
      </c>
      <c r="F67" s="3">
        <v>73.347540983606578</v>
      </c>
      <c r="G67" s="3">
        <v>33.997377049180322</v>
      </c>
      <c r="H67" s="3">
        <v>0.33803232119732657</v>
      </c>
      <c r="I67" s="3">
        <v>2.1808536851440423</v>
      </c>
      <c r="J67">
        <v>33.997377049180322</v>
      </c>
      <c r="K67" s="7">
        <v>9.2080327868852407</v>
      </c>
      <c r="L67" s="7">
        <v>42.365573770491793</v>
      </c>
      <c r="M67" s="7"/>
      <c r="N67" s="7"/>
      <c r="P67" s="3">
        <v>1</v>
      </c>
      <c r="Q67" s="3" t="s">
        <v>2</v>
      </c>
      <c r="R67" t="s">
        <v>13</v>
      </c>
      <c r="S67" s="3" t="s">
        <v>18</v>
      </c>
      <c r="T67">
        <v>88.9</v>
      </c>
      <c r="U67">
        <v>34.001707317073169</v>
      </c>
      <c r="V67">
        <v>0.28118173018203746</v>
      </c>
      <c r="W67">
        <v>1.8140756785937902</v>
      </c>
      <c r="X67">
        <v>34.001707317073169</v>
      </c>
      <c r="Y67" s="7">
        <v>9.0097560975609792</v>
      </c>
      <c r="Z67" s="7">
        <v>43.182926829268297</v>
      </c>
      <c r="AA67" s="7"/>
      <c r="AB67" s="7"/>
    </row>
    <row r="68" spans="2:28" x14ac:dyDescent="0.25">
      <c r="B68" s="3">
        <v>2.5</v>
      </c>
      <c r="C68" s="3" t="s">
        <v>2</v>
      </c>
      <c r="D68" s="3" t="s">
        <v>13</v>
      </c>
      <c r="E68" s="3" t="s">
        <v>18</v>
      </c>
      <c r="F68" s="3">
        <v>160.02156862745102</v>
      </c>
      <c r="G68" s="3">
        <v>34.002549019607841</v>
      </c>
      <c r="H68" s="3">
        <v>0.15623004653601869</v>
      </c>
      <c r="I68" s="3">
        <v>1.0079357841033463</v>
      </c>
      <c r="J68" s="8">
        <v>34.002549019607841</v>
      </c>
      <c r="K68" s="8">
        <v>9.003921568627451</v>
      </c>
      <c r="L68" s="8">
        <v>39.158823529411777</v>
      </c>
      <c r="M68" s="8"/>
      <c r="N68" s="8"/>
      <c r="P68" s="3">
        <v>2.5</v>
      </c>
      <c r="Q68" s="3" t="s">
        <v>2</v>
      </c>
      <c r="R68" t="s">
        <v>13</v>
      </c>
      <c r="S68" s="3" t="s">
        <v>18</v>
      </c>
      <c r="T68">
        <v>169.92156862745094</v>
      </c>
      <c r="U68">
        <v>34.002549019607841</v>
      </c>
      <c r="V68">
        <v>0.14820505059870412</v>
      </c>
      <c r="W68">
        <v>0.956161616765833</v>
      </c>
      <c r="X68">
        <v>34.002549019607841</v>
      </c>
      <c r="Y68" s="7">
        <v>8.8233333333333306</v>
      </c>
      <c r="Z68" s="7">
        <v>42.219607843137254</v>
      </c>
      <c r="AA68" s="7"/>
      <c r="AB68" s="7"/>
    </row>
    <row r="69" spans="2:28" x14ac:dyDescent="0.25">
      <c r="B69" s="3">
        <v>2.5</v>
      </c>
      <c r="C69" s="3" t="s">
        <v>2</v>
      </c>
      <c r="D69" s="3" t="s">
        <v>13</v>
      </c>
      <c r="E69" s="3" t="s">
        <v>18</v>
      </c>
      <c r="F69" s="3">
        <v>153.44166666666669</v>
      </c>
      <c r="G69" s="3">
        <v>33.999000000000002</v>
      </c>
      <c r="H69" s="3">
        <v>0.16243623021127776</v>
      </c>
      <c r="I69" s="3">
        <v>1.0479756787824372</v>
      </c>
      <c r="J69" s="8">
        <v>33.999000000000002</v>
      </c>
      <c r="K69" s="8">
        <v>9.0776666666666657</v>
      </c>
      <c r="L69" s="8">
        <v>42.240000000000023</v>
      </c>
      <c r="M69" s="8"/>
      <c r="N69" s="8"/>
      <c r="P69" s="3">
        <v>2.5</v>
      </c>
      <c r="Q69" s="3" t="s">
        <v>2</v>
      </c>
      <c r="R69" t="s">
        <v>13</v>
      </c>
      <c r="S69" s="3" t="s">
        <v>18</v>
      </c>
      <c r="T69">
        <v>164.85409836065568</v>
      </c>
      <c r="U69">
        <v>34.006885245901643</v>
      </c>
      <c r="V69">
        <v>0.15327143590747319</v>
      </c>
      <c r="W69">
        <v>0.98884797359660126</v>
      </c>
      <c r="X69">
        <v>34.006885245901643</v>
      </c>
      <c r="Y69" s="7">
        <v>8.7424590163934397</v>
      </c>
      <c r="Z69" s="7">
        <v>43.883606557377064</v>
      </c>
      <c r="AA69" s="7"/>
      <c r="AB69" s="7"/>
    </row>
    <row r="70" spans="2:28" x14ac:dyDescent="0.25">
      <c r="B70" s="3">
        <v>2.5</v>
      </c>
      <c r="C70" s="3" t="s">
        <v>2</v>
      </c>
      <c r="D70" s="3" t="s">
        <v>13</v>
      </c>
      <c r="E70" s="3" t="s">
        <v>18</v>
      </c>
      <c r="F70" s="3">
        <v>153.00327868852466</v>
      </c>
      <c r="G70" s="3">
        <v>34.003606557377047</v>
      </c>
      <c r="H70" s="3">
        <v>0.16472829037887676</v>
      </c>
      <c r="I70" s="3">
        <v>1.0627631637346888</v>
      </c>
      <c r="J70">
        <v>34.003606557377047</v>
      </c>
      <c r="K70" s="7">
        <v>8.803934426229505</v>
      </c>
      <c r="L70" s="7">
        <v>42.255737704918019</v>
      </c>
      <c r="M70" s="7"/>
      <c r="N70" s="7"/>
      <c r="P70" s="3">
        <v>2.5</v>
      </c>
      <c r="Q70" s="3" t="s">
        <v>2</v>
      </c>
      <c r="R70" t="s">
        <v>13</v>
      </c>
      <c r="S70" s="3" t="s">
        <v>18</v>
      </c>
      <c r="T70">
        <v>163.44146341463414</v>
      </c>
      <c r="U70">
        <v>33.999756097560976</v>
      </c>
      <c r="V70">
        <v>0.15498973496364299</v>
      </c>
      <c r="W70">
        <v>0.99993377395898708</v>
      </c>
      <c r="X70">
        <v>33.999756097560976</v>
      </c>
      <c r="Y70" s="7">
        <v>8.6697560975609758</v>
      </c>
      <c r="Z70" s="7">
        <v>42.943902439024363</v>
      </c>
      <c r="AA70" s="7"/>
      <c r="AB70" s="7"/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6E44CEB208A74DABF2AAF8BA6F2C27" ma:contentTypeVersion="13" ma:contentTypeDescription="Create a new document." ma:contentTypeScope="" ma:versionID="f52bb88aaeaa6c0ce330f182825d5a4f">
  <xsd:schema xmlns:xsd="http://www.w3.org/2001/XMLSchema" xmlns:xs="http://www.w3.org/2001/XMLSchema" xmlns:p="http://schemas.microsoft.com/office/2006/metadata/properties" xmlns:ns3="af8b2e8d-85f7-46ab-96ef-11f173bcf5a4" xmlns:ns4="36b26322-bf9a-4e01-9d17-47ce7175b74d" targetNamespace="http://schemas.microsoft.com/office/2006/metadata/properties" ma:root="true" ma:fieldsID="f9702655ba7c1c64fdfdfb67270c3e00" ns3:_="" ns4:_="">
    <xsd:import namespace="af8b2e8d-85f7-46ab-96ef-11f173bcf5a4"/>
    <xsd:import namespace="36b26322-bf9a-4e01-9d17-47ce7175b7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8b2e8d-85f7-46ab-96ef-11f173bcf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b26322-bf9a-4e01-9d17-47ce7175b7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9BB8CB-9F0F-47D0-BD97-0D8AA557F5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6C3959-6598-45F3-BC2C-F4A98C97ED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8b2e8d-85f7-46ab-96ef-11f173bcf5a4"/>
    <ds:schemaRef ds:uri="36b26322-bf9a-4e01-9d17-47ce7175b7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D03152-41A6-4019-9554-B51FB943E03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f8b2e8d-85f7-46ab-96ef-11f173bcf5a4"/>
    <ds:schemaRef ds:uri="http://purl.org/dc/elements/1.1/"/>
    <ds:schemaRef ds:uri="http://schemas.microsoft.com/office/2006/metadata/properties"/>
    <ds:schemaRef ds:uri="http://purl.org/dc/terms/"/>
    <ds:schemaRef ds:uri="36b26322-bf9a-4e01-9d17-47ce7175b74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 dec George recalculati</vt:lpstr>
      <vt:lpstr>2020 dec George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Smallcombe</dc:creator>
  <cp:lastModifiedBy>George Havenith</cp:lastModifiedBy>
  <dcterms:created xsi:type="dcterms:W3CDTF">2019-10-14T14:17:05Z</dcterms:created>
  <dcterms:modified xsi:type="dcterms:W3CDTF">2020-12-30T10:33:49Z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0x0101004A6E44CEB208A74DABF2AAF8BA6F2C27</vt:lpwstr>
  </property>
</Properties>
</file>