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tinghaokao/Desktop/IronHackLabs_Ting/Module_2/Lab_17/"/>
    </mc:Choice>
  </mc:AlternateContent>
  <xr:revisionPtr revIDLastSave="0" documentId="13_ncr:1_{BA28AB65-4716-FB4B-B03C-F734A85D17FE}" xr6:coauthVersionLast="47" xr6:coauthVersionMax="47" xr10:uidLastSave="{00000000-0000-0000-0000-000000000000}"/>
  <bookViews>
    <workbookView xWindow="380" yWindow="500" windowWidth="27880" windowHeight="16600" activeTab="3" xr2:uid="{00000000-000D-0000-FFFF-FFFF00000000}"/>
  </bookViews>
  <sheets>
    <sheet name="Prediction" sheetId="4" r:id="rId1"/>
    <sheet name="Bhutan_Ertitrea" sheetId="3" r:id="rId2"/>
    <sheet name="Statistics" sheetId="2" r:id="rId3"/>
    <sheet name="Data" sheetId="1" r:id="rId4"/>
  </sheets>
  <definedNames>
    <definedName name="_xlnm._FilterDatabase" localSheetId="3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K6" i="4"/>
  <c r="J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6" i="4"/>
  <c r="E2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6" i="4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B12" i="2" l="1"/>
  <c r="B16" i="2"/>
</calcChain>
</file>

<file path=xl/sharedStrings.xml><?xml version="1.0" encoding="utf-8"?>
<sst xmlns="http://schemas.openxmlformats.org/spreadsheetml/2006/main" count="746" uniqueCount="445">
  <si>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</si>
  <si>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</si>
  <si>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</si>
  <si>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</si>
  <si>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</si>
  <si>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</si>
  <si>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</si>
  <si>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</si>
  <si>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</si>
  <si>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</si>
  <si>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</si>
  <si>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</si>
  <si>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</si>
  <si>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</si>
  <si>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</si>
  <si>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</si>
  <si>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</si>
  <si>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</si>
  <si>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</si>
  <si>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</si>
  <si>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</si>
  <si>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</si>
  <si>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</si>
  <si>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</si>
  <si>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</si>
  <si>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</si>
  <si>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</si>
  <si>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</si>
  <si>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</si>
  <si>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</si>
  <si>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</si>
  <si>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</si>
  <si>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</si>
  <si>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</si>
  <si>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</si>
  <si>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</si>
  <si>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</si>
  <si>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</si>
  <si>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</si>
  <si>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</si>
  <si>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</si>
  <si>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</si>
  <si>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</si>
  <si>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</si>
  <si>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</si>
  <si>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</si>
  <si>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</si>
  <si>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</si>
  <si>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</si>
  <si>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</si>
  <si>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</si>
  <si>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</si>
  <si>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</si>
  <si>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</si>
  <si>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</si>
  <si>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</si>
  <si>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</si>
  <si>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</si>
  <si>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</si>
  <si>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</si>
  <si>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</si>
  <si>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</si>
  <si>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</si>
  <si>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</si>
  <si>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</si>
  <si>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</si>
  <si>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</si>
  <si>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</si>
  <si>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</si>
  <si>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</si>
  <si>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</si>
  <si>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</si>
  <si>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</si>
  <si>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</si>
  <si>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</si>
  <si>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</si>
  <si>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</si>
  <si>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</si>
  <si>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</si>
  <si>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</si>
  <si>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</si>
  <si>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</si>
  <si>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</si>
  <si>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</si>
  <si>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</si>
  <si>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</si>
  <si>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</si>
  <si>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</si>
  <si>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</si>
  <si>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</si>
  <si>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</si>
  <si>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</si>
  <si>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</si>
  <si>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</si>
  <si>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</si>
  <si>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</si>
  <si>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</si>
  <si>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</si>
  <si>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</si>
  <si>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</si>
  <si>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</si>
  <si>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</si>
  <si>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</si>
  <si>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</si>
  <si>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</si>
  <si>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</si>
  <si>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</si>
  <si>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</si>
  <si>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</si>
  <si>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</si>
  <si>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</si>
  <si>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</si>
  <si>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</si>
  <si>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</si>
  <si>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</si>
  <si>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</si>
  <si>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</si>
  <si>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</si>
  <si>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</si>
  <si>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</si>
  <si>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</si>
  <si>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</si>
  <si>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</si>
  <si>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</si>
  <si>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</si>
  <si>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</si>
  <si>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</si>
  <si>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</si>
  <si>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</si>
  <si>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</si>
  <si>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</si>
  <si>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</si>
  <si>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</si>
  <si>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</si>
  <si>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</si>
  <si>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</si>
  <si>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</si>
  <si>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</si>
  <si>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</si>
  <si>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</si>
  <si>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</si>
  <si>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</si>
  <si>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</si>
  <si>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</si>
  <si>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</si>
  <si>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</si>
  <si>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</si>
  <si>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</si>
  <si>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</si>
  <si>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</si>
  <si>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</si>
  <si>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</si>
  <si>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</si>
  <si>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</si>
  <si>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</si>
  <si>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</si>
  <si>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</si>
  <si>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</si>
  <si>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</si>
  <si>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</si>
  <si>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</si>
  <si>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</si>
  <si>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</si>
  <si>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</si>
  <si>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</si>
  <si>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</si>
  <si>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</si>
  <si>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</si>
  <si>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</si>
  <si>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</si>
  <si>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</si>
  <si>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</si>
  <si>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</si>
  <si>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</si>
  <si>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</si>
  <si>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</si>
  <si>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</si>
  <si>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</si>
  <si>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</si>
  <si>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</si>
  <si>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</si>
  <si>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</si>
  <si>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</si>
  <si>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</si>
  <si>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</si>
  <si>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</si>
  <si>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</si>
  <si>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</si>
  <si>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</si>
  <si>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</si>
  <si>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</si>
  <si>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</si>
  <si>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</si>
  <si>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</si>
  <si>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</si>
  <si>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</si>
  <si>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</si>
  <si>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</si>
  <si>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</si>
  <si>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</si>
  <si>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</si>
  <si>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</si>
  <si>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</si>
  <si>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</si>
  <si>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</si>
  <si>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</si>
  <si>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</si>
  <si>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</si>
  <si>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</si>
  <si>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</si>
  <si>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</si>
  <si>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</si>
  <si>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</si>
  <si>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</si>
  <si>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</si>
  <si>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</si>
  <si>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</si>
  <si>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</si>
  <si>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</si>
  <si>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</si>
  <si>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</si>
  <si>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</si>
  <si>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</si>
  <si>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</si>
  <si>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</si>
  <si>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</si>
  <si>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</si>
  <si>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</si>
  <si>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</si>
  <si>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</si>
  <si>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</si>
  <si>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</si>
  <si>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</si>
  <si>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</si>
  <si>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</si>
  <si>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</si>
  <si>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</si>
  <si>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</si>
  <si>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</si>
  <si>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</si>
  <si>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</si>
  <si>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</si>
  <si>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</si>
  <si>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</si>
  <si>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</si>
  <si>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</si>
  <si>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</si>
  <si>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</si>
  <si>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</si>
  <si>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</si>
  <si>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</si>
  <si>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</si>
  <si>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</si>
  <si>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</si>
  <si>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</si>
  <si>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</si>
  <si>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</si>
  <si>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</si>
  <si>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</si>
  <si>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</si>
  <si>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</si>
  <si>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</si>
  <si>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</si>
  <si>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</si>
  <si>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</si>
  <si>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</si>
  <si>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</si>
  <si>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</si>
  <si>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</si>
  <si>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</si>
  <si>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</si>
  <si>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</si>
  <si>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</si>
  <si>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</si>
  <si>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</si>
  <si>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</si>
  <si>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</si>
  <si>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</si>
  <si>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</si>
  <si>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</si>
  <si>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</si>
  <si>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</si>
  <si>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</si>
  <si>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</si>
  <si>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</si>
  <si>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</si>
  <si>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</si>
  <si>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</si>
  <si>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</si>
  <si>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</si>
  <si>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</si>
  <si>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</si>
  <si>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</si>
  <si>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</si>
  <si>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</si>
  <si>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</si>
  <si>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</si>
  <si>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</si>
  <si>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</si>
  <si>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</si>
  <si>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</si>
  <si>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</si>
  <si>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</si>
  <si>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</si>
  <si>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</si>
  <si>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</si>
  <si>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</si>
  <si>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</si>
  <si>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</si>
  <si>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</si>
  <si>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</si>
  <si>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</si>
  <si>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</si>
  <si>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</si>
  <si>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</si>
  <si>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</si>
  <si>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</si>
  <si>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</si>
  <si>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</si>
  <si>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</si>
  <si>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</si>
  <si>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</si>
  <si>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</si>
  <si>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</si>
  <si>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</si>
  <si>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</si>
  <si>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</si>
  <si>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</si>
  <si>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</si>
  <si>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</si>
  <si>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</si>
  <si>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</si>
  <si>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</si>
  <si>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</si>
  <si>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</si>
  <si>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</si>
  <si>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</si>
  <si>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</si>
  <si>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</si>
  <si>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</si>
  <si>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</si>
  <si>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</si>
  <si>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</si>
  <si>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</si>
  <si>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</si>
  <si>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</si>
  <si>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</si>
  <si>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</si>
  <si>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</si>
  <si>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</si>
  <si>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</si>
  <si>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</si>
  <si>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</si>
  <si>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</si>
  <si>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</si>
  <si>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</si>
  <si>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</si>
  <si>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</si>
  <si>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</si>
  <si>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</si>
  <si>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</si>
  <si>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</si>
  <si>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</si>
  <si>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</si>
  <si>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</si>
  <si>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</si>
  <si>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</si>
  <si>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</si>
  <si>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</si>
  <si>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</si>
  <si>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</si>
  <si>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</si>
  <si>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</si>
  <si>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</si>
  <si>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</si>
  <si>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</si>
  <si>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</si>
  <si>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</si>
  <si>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</si>
  <si>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</si>
  <si>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</si>
  <si>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</si>
  <si>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</si>
  <si>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</si>
  <si>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</si>
  <si>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</si>
  <si>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</si>
  <si>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</si>
  <si>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</si>
  <si>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</si>
  <si>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</si>
  <si>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</si>
  <si>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</si>
  <si>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</si>
  <si>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</si>
  <si>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</si>
  <si>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</si>
  <si>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</si>
  <si>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</si>
  <si>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</si>
  <si>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</si>
  <si>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</si>
  <si>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</si>
  <si>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</si>
  <si>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</si>
  <si>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</si>
  <si>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</si>
  <si>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</si>
  <si>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</si>
  <si>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X</t>
  </si>
  <si>
    <t>Y</t>
  </si>
  <si>
    <t>Y^</t>
  </si>
  <si>
    <t>Y - Y^</t>
  </si>
  <si>
    <t>(Y-Y^)**2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</si>
  <si>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</si>
  <si>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</si>
  <si>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</si>
  <si>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</si>
  <si>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</si>
  <si>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</si>
  <si>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</si>
  <si>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</si>
  <si>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</si>
  <si>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</si>
  <si>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</si>
  <si>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</si>
  <si>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</si>
  <si>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</si>
  <si>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</si>
  <si>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</si>
  <si>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</si>
  <si>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</si>
  <si>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</si>
  <si>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</si>
  <si>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</si>
  <si>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</si>
  <si>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</si>
  <si>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</si>
  <si>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</si>
  <si>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</si>
  <si>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2,43968915939331</t>
  </si>
  <si>
    <t>Residuals</t>
  </si>
  <si>
    <t>Linear</t>
  </si>
  <si>
    <t>Logarithmic</t>
  </si>
  <si>
    <t>* Linear method is better as it has the lower total (Y-Y^)**2 value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</si>
</sst>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0" fontId="7" fillId="0" borderId="0" xfId="0" applyFont="1"/>
    <xf numFmtId="0" fontId="5" fillId="0" borderId="0" xfId="0" applyFont="1"/>
    <xf numFmtId="0" fontId="0" fillId="4" borderId="0" xfId="0" applyFill="1" applyBorder="1" applyAlignment="1"/>
    <xf numFmtId="0" fontId="0" fillId="4" borderId="2" xfId="0" applyFill="1" applyBorder="1" applyAlignment="1"/>
    <xf numFmtId="0" fontId="7" fillId="3" borderId="4" xfId="0" applyFont="1" applyFill="1" applyBorder="1"/>
    <xf numFmtId="0" fontId="7" fillId="3" borderId="1" xfId="0" applyFont="1" applyFill="1" applyBorder="1"/>
    <xf numFmtId="0" fontId="7" fillId="3" borderId="5" xfId="0" applyFont="1" applyFill="1" applyBorder="1"/>
    <xf numFmtId="0" fontId="0" fillId="0" borderId="6" xfId="0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2" xfId="0" applyNumberFormat="1" applyBorder="1"/>
    <xf numFmtId="2" fontId="0" fillId="0" borderId="9" xfId="0" applyNumberFormat="1" applyBorder="1"/>
    <xf numFmtId="164" fontId="5" fillId="4" borderId="0" xfId="0" applyNumberFormat="1" applyFont="1" applyFill="1"/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Prediction!$B$5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593832020997378"/>
                  <c:y val="-0.2139760134149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985753713775469E-2"/>
                  <c:y val="-0.21277347842249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Prediction!$A$6:$A$25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Prediction!$B$6:$B$25</c:f>
              <c:numCache>
                <c:formatCode>0.00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E-8D4F-AF39-54556EF9F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39920"/>
        <c:axId val="1541647967"/>
      </c:scatterChart>
      <c:valAx>
        <c:axId val="1820639920"/>
        <c:scaling>
          <c:orientation val="minMax"/>
          <c:max val="2020"/>
          <c:min val="1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41647967"/>
        <c:crosses val="autoZero"/>
        <c:crossBetween val="midCat"/>
      </c:valAx>
      <c:valAx>
        <c:axId val="15416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206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YoY evolution of Eritrea and Bhutan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Bhutan_Ertitrea!$A$2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Bhutan_Ertitrea!$B$1:$U$1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Bhutan_Ertitrea!$B$2:$U$2</c:f>
              <c:numCache>
                <c:formatCode>General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8-B048-B0BE-33482A6DE066}"/>
            </c:ext>
          </c:extLst>
        </c:ser>
        <c:ser>
          <c:idx val="1"/>
          <c:order val="1"/>
          <c:tx>
            <c:strRef>
              <c:f>Bhutan_Ertitrea!$A$3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Bhutan_Ertitrea!$B$1:$U$1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Bhutan_Ertitrea!$B$3:$U$3</c:f>
              <c:numCache>
                <c:formatCode>General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8-B048-B0BE-33482A6D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697551"/>
        <c:axId val="1650423904"/>
      </c:lineChart>
      <c:catAx>
        <c:axId val="12946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50423904"/>
        <c:crosses val="autoZero"/>
        <c:auto val="1"/>
        <c:lblAlgn val="ctr"/>
        <c:lblOffset val="100"/>
        <c:noMultiLvlLbl val="0"/>
      </c:catAx>
      <c:valAx>
        <c:axId val="16504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9469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Lowest</a:t>
            </a:r>
            <a:r>
              <a:rPr lang="en-GB" baseline="0"/>
              <a:t> results 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E-994C-8CB6-236CA2CC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53248"/>
        <c:axId val="1701745264"/>
      </c:barChart>
      <c:catAx>
        <c:axId val="16658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01745264"/>
        <c:crosses val="autoZero"/>
        <c:auto val="1"/>
        <c:lblAlgn val="ctr"/>
        <c:lblOffset val="100"/>
        <c:noMultiLvlLbl val="0"/>
      </c:catAx>
      <c:valAx>
        <c:axId val="17017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58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850900</xdr:colOff>
      <xdr:row>49</xdr:row>
      <xdr:rowOff>114300</xdr:rowOff>
    </xdr:from>
    <xdr:to>
      <xdr:col>9</xdr:col>
      <xdr:colOff>927100</xdr:colOff>
      <xdr:row>70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A5E8A-4AD5-B740-9F54-23D123B89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4</xdr:row>
      <xdr:rowOff>12700</xdr:rowOff>
    </xdr:from>
    <xdr:to>
      <xdr:col>14</xdr:col>
      <xdr:colOff>482600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7458E-622C-A042-AB2D-DDA0A49F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611909</xdr:colOff>
      <xdr:row>20</xdr:row>
      <xdr:rowOff>8080</xdr:rowOff>
    </xdr:from>
    <xdr:to>
      <xdr:col>10</xdr:col>
      <xdr:colOff>2</xdr:colOff>
      <xdr:row>35</xdr:row>
      <xdr:rowOff>23091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D9912-F21B-9C4B-B876-D01E36898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8376-0D22-6340-99CC-9888942AB132}">
  <dimension ref="A1:U70"/>
  <sheetViews>
    <sheetView workbookViewId="0">
      <selection activeCell="L48" sqref="L48"/>
    </sheetView>
  </sheetViews>
  <sheetFormatPr baseColWidth="10" defaultRowHeight="15" x14ac:dyDescent="0.2"/>
  <cols>
    <col min="1" max="1" width="12" bestFit="1" customWidth="1"/>
    <col min="2" max="21" width="12.33203125" bestFit="1" customWidth="1"/>
  </cols>
  <sheetData>
    <row r="1" spans="1:21" x14ac:dyDescent="0.2">
      <c r="A1" t="s">
        <v>384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</row>
    <row r="2" spans="1:21" x14ac:dyDescent="0.2">
      <c r="A2" t="s">
        <v>250</v>
      </c>
      <c r="B2" s="8">
        <v>2.4396891593933101</v>
      </c>
      <c r="C2" s="8">
        <v>2.8013172149658199</v>
      </c>
      <c r="D2" s="8">
        <v>3.1546571254730198</v>
      </c>
      <c r="E2" s="8">
        <v>3.4985325336456299</v>
      </c>
      <c r="F2" s="8">
        <v>3.8317673206329301</v>
      </c>
      <c r="G2" s="8">
        <v>3.2073170731707301</v>
      </c>
      <c r="H2" s="8">
        <v>2.66</v>
      </c>
      <c r="I2" s="8">
        <v>4.77516794204712</v>
      </c>
      <c r="J2" s="8">
        <v>4.8</v>
      </c>
      <c r="K2" s="8">
        <v>5.4097371101379403</v>
      </c>
      <c r="L2" s="8">
        <v>5.3</v>
      </c>
      <c r="M2" s="8">
        <v>6.1069364547729501</v>
      </c>
      <c r="N2" s="8">
        <v>6.5</v>
      </c>
      <c r="O2" s="8">
        <v>6.9</v>
      </c>
      <c r="P2" s="8">
        <v>7</v>
      </c>
      <c r="Q2" s="8">
        <v>8.4030895233154297</v>
      </c>
      <c r="R2" s="8">
        <v>9.2517995834350604</v>
      </c>
      <c r="S2" s="8">
        <v>9.3000000000000007</v>
      </c>
      <c r="T2" s="8">
        <v>10.598614692688001</v>
      </c>
      <c r="U2" s="8">
        <v>11.0647974014282</v>
      </c>
    </row>
    <row r="4" spans="1:21" ht="16" thickBot="1" x14ac:dyDescent="0.25">
      <c r="A4" s="14" t="s">
        <v>442</v>
      </c>
      <c r="B4" s="14"/>
      <c r="C4" s="14"/>
      <c r="D4" s="14"/>
      <c r="E4" s="14"/>
      <c r="F4" s="14"/>
      <c r="G4" s="14" t="s">
        <v>443</v>
      </c>
    </row>
    <row r="5" spans="1:21" x14ac:dyDescent="0.2">
      <c r="A5" s="17" t="s">
        <v>409</v>
      </c>
      <c r="B5" s="18" t="s">
        <v>410</v>
      </c>
      <c r="C5" s="18" t="s">
        <v>411</v>
      </c>
      <c r="D5" s="18" t="s">
        <v>412</v>
      </c>
      <c r="E5" s="19" t="s">
        <v>413</v>
      </c>
      <c r="F5" s="13"/>
      <c r="G5" s="17" t="s">
        <v>409</v>
      </c>
      <c r="H5" s="18" t="s">
        <v>410</v>
      </c>
      <c r="I5" s="18" t="s">
        <v>411</v>
      </c>
      <c r="J5" s="18" t="s">
        <v>412</v>
      </c>
      <c r="K5" s="19" t="s">
        <v>413</v>
      </c>
    </row>
    <row r="6" spans="1:21" x14ac:dyDescent="0.2">
      <c r="A6" s="20">
        <v>2000</v>
      </c>
      <c r="B6" s="21">
        <v>2.4396891593933101</v>
      </c>
      <c r="C6" s="21">
        <f>0.4436*A6-885.49</f>
        <v>1.7100000000000364</v>
      </c>
      <c r="D6" s="21">
        <f>B6-C6</f>
        <v>0.72968915939327372</v>
      </c>
      <c r="E6" s="22">
        <f>D6*D6</f>
        <v>0.53244626933606243</v>
      </c>
      <c r="G6" s="20">
        <v>2000</v>
      </c>
      <c r="H6" s="21">
        <v>2.4396891593933101</v>
      </c>
      <c r="I6" s="21">
        <f>891.09*LN(G6)-6771.4</f>
        <v>1.6881726733545293</v>
      </c>
      <c r="J6" s="21">
        <f>H6-I6</f>
        <v>0.75151648603878085</v>
      </c>
      <c r="K6" s="22">
        <f>J6*J6</f>
        <v>0.56477702878807712</v>
      </c>
    </row>
    <row r="7" spans="1:21" x14ac:dyDescent="0.2">
      <c r="A7" s="20">
        <v>2001</v>
      </c>
      <c r="B7" s="21">
        <v>2.8013172149658199</v>
      </c>
      <c r="C7" s="21">
        <f t="shared" ref="C7:C25" si="0">0.4436*A7-885.49</f>
        <v>2.1535999999999831</v>
      </c>
      <c r="D7" s="21">
        <f t="shared" ref="D7:D25" si="1">B7-C7</f>
        <v>0.64771721496583679</v>
      </c>
      <c r="E7" s="22">
        <f t="shared" ref="E7:E25" si="2">D7*D7</f>
        <v>0.41953759056310003</v>
      </c>
      <c r="G7" s="20">
        <v>2001</v>
      </c>
      <c r="H7" s="21">
        <v>2.8013172149658199</v>
      </c>
      <c r="I7" s="21">
        <f t="shared" ref="I7:I25" si="3">891.09*LN(G7)-6771.4</f>
        <v>2.133606324219727</v>
      </c>
      <c r="J7" s="21">
        <f t="shared" ref="J7:J25" si="4">H7-I7</f>
        <v>0.66771089074609291</v>
      </c>
      <c r="K7" s="22">
        <f t="shared" ref="K7:K25" si="5">J7*J7</f>
        <v>0.44583783362094082</v>
      </c>
    </row>
    <row r="8" spans="1:21" x14ac:dyDescent="0.2">
      <c r="A8" s="20">
        <v>2002</v>
      </c>
      <c r="B8" s="21">
        <v>3.1546571254730198</v>
      </c>
      <c r="C8" s="21">
        <f t="shared" si="0"/>
        <v>2.5971999999999298</v>
      </c>
      <c r="D8" s="21">
        <f t="shared" si="1"/>
        <v>0.55745712547309001</v>
      </c>
      <c r="E8" s="22">
        <f t="shared" si="2"/>
        <v>0.3107584467407204</v>
      </c>
      <c r="G8" s="20">
        <v>2002</v>
      </c>
      <c r="H8" s="21">
        <v>3.1546571254730198</v>
      </c>
      <c r="I8" s="21">
        <f t="shared" si="3"/>
        <v>2.5788174251620148</v>
      </c>
      <c r="J8" s="21">
        <f t="shared" si="4"/>
        <v>0.57583970031100495</v>
      </c>
      <c r="K8" s="22">
        <f t="shared" si="5"/>
        <v>0.33159136045426801</v>
      </c>
    </row>
    <row r="9" spans="1:21" x14ac:dyDescent="0.2">
      <c r="A9" s="20">
        <v>2003</v>
      </c>
      <c r="B9" s="21">
        <v>3.4985325336456299</v>
      </c>
      <c r="C9" s="21">
        <f t="shared" si="0"/>
        <v>3.0407999999999902</v>
      </c>
      <c r="D9" s="21">
        <f t="shared" si="1"/>
        <v>0.45773253364563971</v>
      </c>
      <c r="E9" s="22">
        <f t="shared" si="2"/>
        <v>0.20951907235765668</v>
      </c>
      <c r="G9" s="20">
        <v>2003</v>
      </c>
      <c r="H9" s="21">
        <v>3.4985325336456299</v>
      </c>
      <c r="I9" s="21">
        <f t="shared" si="3"/>
        <v>3.0238061984546221</v>
      </c>
      <c r="J9" s="21">
        <f t="shared" si="4"/>
        <v>0.47472633519100782</v>
      </c>
      <c r="K9" s="22">
        <f t="shared" si="5"/>
        <v>0.2253650933238851</v>
      </c>
    </row>
    <row r="10" spans="1:21" x14ac:dyDescent="0.2">
      <c r="A10" s="20">
        <v>2004</v>
      </c>
      <c r="B10" s="21">
        <v>3.8317673206329301</v>
      </c>
      <c r="C10" s="21">
        <f t="shared" si="0"/>
        <v>3.4843999999999369</v>
      </c>
      <c r="D10" s="21">
        <f t="shared" si="1"/>
        <v>0.34736732063299325</v>
      </c>
      <c r="E10" s="22">
        <f t="shared" si="2"/>
        <v>0.12066405544374474</v>
      </c>
      <c r="G10" s="20">
        <v>2004</v>
      </c>
      <c r="H10" s="21">
        <v>3.8317673206329301</v>
      </c>
      <c r="I10" s="21">
        <f t="shared" si="3"/>
        <v>3.4685728660360837</v>
      </c>
      <c r="J10" s="21">
        <f t="shared" si="4"/>
        <v>0.36319445459684641</v>
      </c>
      <c r="K10" s="22">
        <f t="shared" si="5"/>
        <v>0.13191021184990073</v>
      </c>
    </row>
    <row r="11" spans="1:21" x14ac:dyDescent="0.2">
      <c r="A11" s="20">
        <v>2005</v>
      </c>
      <c r="B11" s="21">
        <v>3.2073170731707301</v>
      </c>
      <c r="C11" s="21">
        <f t="shared" si="0"/>
        <v>3.9279999999999973</v>
      </c>
      <c r="D11" s="21">
        <f t="shared" si="1"/>
        <v>-0.72068292682926716</v>
      </c>
      <c r="E11" s="22">
        <f t="shared" si="2"/>
        <v>0.51938388102319888</v>
      </c>
      <c r="G11" s="20">
        <v>2005</v>
      </c>
      <c r="H11" s="21">
        <v>3.2073170731707301</v>
      </c>
      <c r="I11" s="21">
        <f t="shared" si="3"/>
        <v>3.9131176495138789</v>
      </c>
      <c r="J11" s="21">
        <f t="shared" si="4"/>
        <v>-0.70580057634314874</v>
      </c>
      <c r="K11" s="22">
        <f t="shared" si="5"/>
        <v>0.49815445356632093</v>
      </c>
    </row>
    <row r="12" spans="1:21" x14ac:dyDescent="0.2">
      <c r="A12" s="20">
        <v>2006</v>
      </c>
      <c r="B12" s="21">
        <v>2.66</v>
      </c>
      <c r="C12" s="21">
        <f t="shared" si="0"/>
        <v>4.371599999999944</v>
      </c>
      <c r="D12" s="21">
        <f t="shared" si="1"/>
        <v>-1.7115999999999438</v>
      </c>
      <c r="E12" s="22">
        <f t="shared" si="2"/>
        <v>2.9295745599998075</v>
      </c>
      <c r="G12" s="20">
        <v>2006</v>
      </c>
      <c r="H12" s="21">
        <v>2.66</v>
      </c>
      <c r="I12" s="21">
        <f t="shared" si="3"/>
        <v>4.3574407701635209</v>
      </c>
      <c r="J12" s="21">
        <f t="shared" si="4"/>
        <v>-1.6974407701635208</v>
      </c>
      <c r="K12" s="22">
        <f t="shared" si="5"/>
        <v>2.8813051682133266</v>
      </c>
    </row>
    <row r="13" spans="1:21" x14ac:dyDescent="0.2">
      <c r="A13" s="20">
        <v>2007</v>
      </c>
      <c r="B13" s="21">
        <v>4.77516794204712</v>
      </c>
      <c r="C13" s="21">
        <f t="shared" si="0"/>
        <v>4.8152000000000044</v>
      </c>
      <c r="D13" s="21">
        <f t="shared" si="1"/>
        <v>-4.0032057952884337E-2</v>
      </c>
      <c r="E13" s="22">
        <f t="shared" si="2"/>
        <v>1.60256566394309E-3</v>
      </c>
      <c r="G13" s="20">
        <v>2007</v>
      </c>
      <c r="H13" s="21">
        <v>4.77516794204712</v>
      </c>
      <c r="I13" s="21">
        <f t="shared" si="3"/>
        <v>4.8015424489294674</v>
      </c>
      <c r="J13" s="21">
        <f t="shared" si="4"/>
        <v>-2.6374506882347326E-2</v>
      </c>
      <c r="K13" s="22">
        <f t="shared" si="5"/>
        <v>6.9561461328698651E-4</v>
      </c>
    </row>
    <row r="14" spans="1:21" x14ac:dyDescent="0.2">
      <c r="A14" s="20">
        <v>2008</v>
      </c>
      <c r="B14" s="21">
        <v>4.8</v>
      </c>
      <c r="C14" s="21">
        <f t="shared" si="0"/>
        <v>5.2587999999999511</v>
      </c>
      <c r="D14" s="21">
        <f t="shared" si="1"/>
        <v>-0.45879999999995125</v>
      </c>
      <c r="E14" s="22">
        <f t="shared" si="2"/>
        <v>0.21049743999995527</v>
      </c>
      <c r="G14" s="20">
        <v>2008</v>
      </c>
      <c r="H14" s="21">
        <v>4.8</v>
      </c>
      <c r="I14" s="21">
        <f t="shared" si="3"/>
        <v>5.2454229064269384</v>
      </c>
      <c r="J14" s="21">
        <f t="shared" si="4"/>
        <v>-0.4454229064269386</v>
      </c>
      <c r="K14" s="22">
        <f t="shared" si="5"/>
        <v>0.1984015655698213</v>
      </c>
    </row>
    <row r="15" spans="1:21" x14ac:dyDescent="0.2">
      <c r="A15" s="20">
        <v>2009</v>
      </c>
      <c r="B15" s="21">
        <v>5.4097371101379403</v>
      </c>
      <c r="C15" s="21">
        <f t="shared" si="0"/>
        <v>5.7024000000000115</v>
      </c>
      <c r="D15" s="21">
        <f t="shared" si="1"/>
        <v>-0.29266288986207112</v>
      </c>
      <c r="E15" s="22">
        <f t="shared" si="2"/>
        <v>8.5651567102418766E-2</v>
      </c>
      <c r="G15" s="20">
        <v>2009</v>
      </c>
      <c r="H15" s="21">
        <v>5.4097371101379403</v>
      </c>
      <c r="I15" s="21">
        <f t="shared" si="3"/>
        <v>5.6890823629410079</v>
      </c>
      <c r="J15" s="21">
        <f t="shared" si="4"/>
        <v>-0.27934525280306755</v>
      </c>
      <c r="K15" s="22">
        <f t="shared" si="5"/>
        <v>7.803377026360972E-2</v>
      </c>
    </row>
    <row r="16" spans="1:21" x14ac:dyDescent="0.2">
      <c r="A16" s="20">
        <v>2010</v>
      </c>
      <c r="B16" s="21">
        <v>5.3</v>
      </c>
      <c r="C16" s="21">
        <f t="shared" si="0"/>
        <v>6.1459999999999582</v>
      </c>
      <c r="D16" s="21">
        <f t="shared" si="1"/>
        <v>-0.84599999999995834</v>
      </c>
      <c r="E16" s="22">
        <f t="shared" si="2"/>
        <v>0.71571599999992952</v>
      </c>
      <c r="G16" s="20">
        <v>2010</v>
      </c>
      <c r="H16" s="21">
        <v>5.3</v>
      </c>
      <c r="I16" s="21">
        <f t="shared" si="3"/>
        <v>6.1325210384266029</v>
      </c>
      <c r="J16" s="21">
        <f t="shared" si="4"/>
        <v>-0.83252103842660308</v>
      </c>
      <c r="K16" s="22">
        <f t="shared" si="5"/>
        <v>0.69309127942290949</v>
      </c>
    </row>
    <row r="17" spans="1:11" x14ac:dyDescent="0.2">
      <c r="A17" s="20">
        <v>2011</v>
      </c>
      <c r="B17" s="21">
        <v>6.1069364547729501</v>
      </c>
      <c r="C17" s="21">
        <f t="shared" si="0"/>
        <v>6.5896000000000186</v>
      </c>
      <c r="D17" s="21">
        <f t="shared" si="1"/>
        <v>-0.48266354522706845</v>
      </c>
      <c r="E17" s="22">
        <f t="shared" si="2"/>
        <v>0.23296409789116235</v>
      </c>
      <c r="G17" s="20">
        <v>2011</v>
      </c>
      <c r="H17" s="21">
        <v>6.1069364547729501</v>
      </c>
      <c r="I17" s="21">
        <f t="shared" si="3"/>
        <v>6.5757391525130515</v>
      </c>
      <c r="J17" s="21">
        <f t="shared" si="4"/>
        <v>-0.46880269774010142</v>
      </c>
      <c r="K17" s="22">
        <f t="shared" si="5"/>
        <v>0.21977596940839689</v>
      </c>
    </row>
    <row r="18" spans="1:11" x14ac:dyDescent="0.2">
      <c r="A18" s="20">
        <v>2012</v>
      </c>
      <c r="B18" s="21">
        <v>6.5</v>
      </c>
      <c r="C18" s="21">
        <f t="shared" si="0"/>
        <v>7.0331999999999653</v>
      </c>
      <c r="D18" s="21">
        <f t="shared" si="1"/>
        <v>-0.53319999999996526</v>
      </c>
      <c r="E18" s="22">
        <f t="shared" si="2"/>
        <v>0.28430223999996296</v>
      </c>
      <c r="G18" s="20">
        <v>2012</v>
      </c>
      <c r="H18" s="21">
        <v>6.5</v>
      </c>
      <c r="I18" s="21">
        <f t="shared" si="3"/>
        <v>7.0187369245004447</v>
      </c>
      <c r="J18" s="21">
        <f t="shared" si="4"/>
        <v>-0.51873692450044473</v>
      </c>
      <c r="K18" s="22">
        <f t="shared" si="5"/>
        <v>0.26908799684018009</v>
      </c>
    </row>
    <row r="19" spans="1:11" x14ac:dyDescent="0.2">
      <c r="A19" s="20">
        <v>2013</v>
      </c>
      <c r="B19" s="21">
        <v>6.9</v>
      </c>
      <c r="C19" s="21">
        <f t="shared" si="0"/>
        <v>7.4768000000000256</v>
      </c>
      <c r="D19" s="21">
        <f t="shared" si="1"/>
        <v>-0.57680000000002529</v>
      </c>
      <c r="E19" s="22">
        <f t="shared" si="2"/>
        <v>0.33269824000002918</v>
      </c>
      <c r="G19" s="20">
        <v>2013</v>
      </c>
      <c r="H19" s="21">
        <v>6.9</v>
      </c>
      <c r="I19" s="21">
        <f t="shared" si="3"/>
        <v>7.4615145733623649</v>
      </c>
      <c r="J19" s="21">
        <f t="shared" si="4"/>
        <v>-0.56151457336236454</v>
      </c>
      <c r="K19" s="22">
        <f t="shared" si="5"/>
        <v>0.31529861609831827</v>
      </c>
    </row>
    <row r="20" spans="1:11" x14ac:dyDescent="0.2">
      <c r="A20" s="20">
        <v>2014</v>
      </c>
      <c r="B20" s="21">
        <v>7</v>
      </c>
      <c r="C20" s="21">
        <f t="shared" si="0"/>
        <v>7.9203999999999724</v>
      </c>
      <c r="D20" s="21">
        <f t="shared" si="1"/>
        <v>-0.92039999999997235</v>
      </c>
      <c r="E20" s="22">
        <f t="shared" si="2"/>
        <v>0.84713615999994907</v>
      </c>
      <c r="G20" s="20">
        <v>2014</v>
      </c>
      <c r="H20" s="21">
        <v>7</v>
      </c>
      <c r="I20" s="21">
        <f t="shared" si="3"/>
        <v>7.9040723177458858</v>
      </c>
      <c r="J20" s="21">
        <f t="shared" si="4"/>
        <v>-0.90407231774588581</v>
      </c>
      <c r="K20" s="22">
        <f t="shared" si="5"/>
        <v>0.81734675571441795</v>
      </c>
    </row>
    <row r="21" spans="1:11" x14ac:dyDescent="0.2">
      <c r="A21" s="20">
        <v>2015</v>
      </c>
      <c r="B21" s="21">
        <v>8.4030895233154297</v>
      </c>
      <c r="C21" s="21">
        <f t="shared" si="0"/>
        <v>8.3640000000000327</v>
      </c>
      <c r="D21" s="21">
        <f t="shared" si="1"/>
        <v>3.9089523315396946E-2</v>
      </c>
      <c r="E21" s="22">
        <f t="shared" si="2"/>
        <v>1.5279908330249614E-3</v>
      </c>
      <c r="G21" s="20">
        <v>2015</v>
      </c>
      <c r="H21" s="21">
        <v>8.4030895233154297</v>
      </c>
      <c r="I21" s="21">
        <f t="shared" si="3"/>
        <v>8.3464103759724821</v>
      </c>
      <c r="J21" s="21">
        <f t="shared" si="4"/>
        <v>5.6679147342947545E-2</v>
      </c>
      <c r="K21" s="22">
        <f t="shared" si="5"/>
        <v>3.2125257435235578E-3</v>
      </c>
    </row>
    <row r="22" spans="1:11" x14ac:dyDescent="0.2">
      <c r="A22" s="20">
        <v>2016</v>
      </c>
      <c r="B22" s="21">
        <v>9.2517995834350604</v>
      </c>
      <c r="C22" s="21">
        <f t="shared" si="0"/>
        <v>8.8075999999999794</v>
      </c>
      <c r="D22" s="21">
        <f t="shared" si="1"/>
        <v>0.44419958343508092</v>
      </c>
      <c r="E22" s="22">
        <f t="shared" si="2"/>
        <v>0.19731326992389941</v>
      </c>
      <c r="G22" s="20">
        <v>2016</v>
      </c>
      <c r="H22" s="21">
        <v>9.2517995834350604</v>
      </c>
      <c r="I22" s="21">
        <f t="shared" si="3"/>
        <v>8.7885289660398485</v>
      </c>
      <c r="J22" s="21">
        <f t="shared" si="4"/>
        <v>0.46327061739521191</v>
      </c>
      <c r="K22" s="22">
        <f t="shared" si="5"/>
        <v>0.21461966494174081</v>
      </c>
    </row>
    <row r="23" spans="1:11" x14ac:dyDescent="0.2">
      <c r="A23" s="20">
        <v>2017</v>
      </c>
      <c r="B23" s="21">
        <v>9.3000000000000007</v>
      </c>
      <c r="C23" s="21">
        <f t="shared" si="0"/>
        <v>9.2511999999999261</v>
      </c>
      <c r="D23" s="21">
        <f t="shared" si="1"/>
        <v>4.8800000000074562E-2</v>
      </c>
      <c r="E23" s="22">
        <f t="shared" si="2"/>
        <v>2.381440000007277E-3</v>
      </c>
      <c r="G23" s="20">
        <v>2017</v>
      </c>
      <c r="H23" s="21">
        <v>9.3000000000000007</v>
      </c>
      <c r="I23" s="21">
        <f t="shared" si="3"/>
        <v>9.2304283056191707</v>
      </c>
      <c r="J23" s="21">
        <f t="shared" si="4"/>
        <v>6.9571694380829996E-2</v>
      </c>
      <c r="K23" s="22">
        <f t="shared" si="5"/>
        <v>4.8402206590196124E-3</v>
      </c>
    </row>
    <row r="24" spans="1:11" x14ac:dyDescent="0.2">
      <c r="A24" s="20">
        <v>2018</v>
      </c>
      <c r="B24" s="21">
        <v>10.598614692688001</v>
      </c>
      <c r="C24" s="21">
        <f t="shared" si="0"/>
        <v>9.6947999999999865</v>
      </c>
      <c r="D24" s="21">
        <f t="shared" si="1"/>
        <v>0.90381469268801418</v>
      </c>
      <c r="E24" s="22">
        <f t="shared" si="2"/>
        <v>0.81688099871872955</v>
      </c>
      <c r="G24" s="20">
        <v>2018</v>
      </c>
      <c r="H24" s="21">
        <v>10.598614692688001</v>
      </c>
      <c r="I24" s="21">
        <f t="shared" si="3"/>
        <v>9.6721086120596738</v>
      </c>
      <c r="J24" s="21">
        <f t="shared" si="4"/>
        <v>0.92650608062832696</v>
      </c>
      <c r="K24" s="22">
        <f t="shared" si="5"/>
        <v>0.85841351744126393</v>
      </c>
    </row>
    <row r="25" spans="1:11" ht="16" thickBot="1" x14ac:dyDescent="0.25">
      <c r="A25" s="23">
        <v>2019</v>
      </c>
      <c r="B25" s="24">
        <v>11.0647974014282</v>
      </c>
      <c r="C25" s="24">
        <f t="shared" si="0"/>
        <v>10.138399999999933</v>
      </c>
      <c r="D25" s="24">
        <f t="shared" si="1"/>
        <v>0.92639740142826632</v>
      </c>
      <c r="E25" s="25">
        <f t="shared" si="2"/>
        <v>0.85821214537304447</v>
      </c>
      <c r="G25" s="23">
        <v>2019</v>
      </c>
      <c r="H25" s="24">
        <v>11.0647974014282</v>
      </c>
      <c r="I25" s="24">
        <f t="shared" si="3"/>
        <v>10.113570102387712</v>
      </c>
      <c r="J25" s="24">
        <f t="shared" si="4"/>
        <v>0.95122729904048775</v>
      </c>
      <c r="K25" s="25">
        <f t="shared" si="5"/>
        <v>0.90483337443986156</v>
      </c>
    </row>
    <row r="26" spans="1:11" x14ac:dyDescent="0.2">
      <c r="E26" s="26">
        <f>SUM(E6:E25)</f>
        <v>9.6287680309703472</v>
      </c>
      <c r="K26" s="26">
        <f>SUM(K6:K25)</f>
        <v>9.6565920209730702</v>
      </c>
    </row>
    <row r="28" spans="1:11" x14ac:dyDescent="0.2">
      <c r="A28" t="s">
        <v>414</v>
      </c>
    </row>
    <row r="29" spans="1:11" ht="16" thickBot="1" x14ac:dyDescent="0.25">
      <c r="G29" s="27" t="s">
        <v>444</v>
      </c>
      <c r="H29" s="27"/>
      <c r="I29" s="27"/>
      <c r="J29" s="27"/>
      <c r="K29" s="27"/>
    </row>
    <row r="30" spans="1:11" x14ac:dyDescent="0.2">
      <c r="A30" s="12" t="s">
        <v>415</v>
      </c>
      <c r="B30" s="12"/>
    </row>
    <row r="31" spans="1:11" x14ac:dyDescent="0.2">
      <c r="A31" s="9" t="s">
        <v>416</v>
      </c>
      <c r="B31" s="9">
        <v>0.96534112313230891</v>
      </c>
    </row>
    <row r="32" spans="1:11" x14ac:dyDescent="0.2">
      <c r="A32" s="9" t="s">
        <v>417</v>
      </c>
      <c r="B32" s="9">
        <v>0.9318834840103476</v>
      </c>
    </row>
    <row r="33" spans="1:9" x14ac:dyDescent="0.2">
      <c r="A33" s="9" t="s">
        <v>418</v>
      </c>
      <c r="B33" s="9">
        <v>0.92787663012860333</v>
      </c>
    </row>
    <row r="34" spans="1:9" x14ac:dyDescent="0.2">
      <c r="A34" s="9" t="s">
        <v>419</v>
      </c>
      <c r="B34" s="9">
        <v>0.71646944917578825</v>
      </c>
    </row>
    <row r="35" spans="1:9" ht="16" thickBot="1" x14ac:dyDescent="0.25">
      <c r="A35" s="10" t="s">
        <v>420</v>
      </c>
      <c r="B35" s="10">
        <v>19</v>
      </c>
    </row>
    <row r="37" spans="1:9" ht="16" thickBot="1" x14ac:dyDescent="0.25">
      <c r="A37" t="s">
        <v>421</v>
      </c>
    </row>
    <row r="38" spans="1:9" x14ac:dyDescent="0.2">
      <c r="A38" s="11"/>
      <c r="B38" s="11" t="s">
        <v>426</v>
      </c>
      <c r="C38" s="11" t="s">
        <v>427</v>
      </c>
      <c r="D38" s="11" t="s">
        <v>428</v>
      </c>
      <c r="E38" s="11" t="s">
        <v>429</v>
      </c>
      <c r="F38" s="11" t="s">
        <v>430</v>
      </c>
    </row>
    <row r="39" spans="1:9" x14ac:dyDescent="0.2">
      <c r="A39" s="9" t="s">
        <v>422</v>
      </c>
      <c r="B39" s="9">
        <v>1</v>
      </c>
      <c r="C39" s="9">
        <v>119.38601672945923</v>
      </c>
      <c r="D39" s="9">
        <v>119.38601672945923</v>
      </c>
      <c r="E39" s="9">
        <v>232.57236513068995</v>
      </c>
      <c r="F39" s="9">
        <v>2.3803489887590029E-11</v>
      </c>
    </row>
    <row r="40" spans="1:9" x14ac:dyDescent="0.2">
      <c r="A40" s="9" t="s">
        <v>423</v>
      </c>
      <c r="B40" s="9">
        <v>17</v>
      </c>
      <c r="C40" s="9">
        <v>8.7265840172383768</v>
      </c>
      <c r="D40" s="9">
        <v>0.51332847160225747</v>
      </c>
      <c r="E40" s="9"/>
      <c r="F40" s="9"/>
    </row>
    <row r="41" spans="1:9" ht="16" thickBot="1" x14ac:dyDescent="0.25">
      <c r="A41" s="10" t="s">
        <v>424</v>
      </c>
      <c r="B41" s="10">
        <v>18</v>
      </c>
      <c r="C41" s="10">
        <v>128.11260074669761</v>
      </c>
      <c r="D41" s="10"/>
      <c r="E41" s="10"/>
      <c r="F41" s="10"/>
    </row>
    <row r="42" spans="1:9" ht="16" thickBot="1" x14ac:dyDescent="0.25"/>
    <row r="43" spans="1:9" x14ac:dyDescent="0.2">
      <c r="A43" s="11"/>
      <c r="B43" s="11" t="s">
        <v>431</v>
      </c>
      <c r="C43" s="11" t="s">
        <v>419</v>
      </c>
      <c r="D43" s="11" t="s">
        <v>432</v>
      </c>
      <c r="E43" s="11" t="s">
        <v>433</v>
      </c>
      <c r="F43" s="11" t="s">
        <v>434</v>
      </c>
      <c r="G43" s="11" t="s">
        <v>435</v>
      </c>
      <c r="H43" s="11" t="s">
        <v>436</v>
      </c>
      <c r="I43" s="11" t="s">
        <v>437</v>
      </c>
    </row>
    <row r="44" spans="1:9" x14ac:dyDescent="0.2">
      <c r="A44" s="9" t="s">
        <v>425</v>
      </c>
      <c r="B44" s="15">
        <v>-913.85919244171214</v>
      </c>
      <c r="C44" s="9">
        <v>60.319525772578992</v>
      </c>
      <c r="D44" s="9">
        <v>-15.150304660670074</v>
      </c>
      <c r="E44" s="9">
        <v>2.6428098322510987E-11</v>
      </c>
      <c r="F44" s="9">
        <v>-1041.1222675642175</v>
      </c>
      <c r="G44" s="9">
        <v>-786.59611731920677</v>
      </c>
      <c r="H44" s="9">
        <v>-1041.1222675642175</v>
      </c>
      <c r="I44" s="9">
        <v>-786.59611731920677</v>
      </c>
    </row>
    <row r="45" spans="1:9" ht="16" thickBot="1" x14ac:dyDescent="0.25">
      <c r="A45" s="10">
        <v>2000</v>
      </c>
      <c r="B45" s="16">
        <v>0.45765615057261699</v>
      </c>
      <c r="C45" s="10">
        <v>3.0009602895887718E-2</v>
      </c>
      <c r="D45" s="10">
        <v>15.250323443477841</v>
      </c>
      <c r="E45" s="10">
        <v>2.3803489887590116E-11</v>
      </c>
      <c r="F45" s="10">
        <v>0.39434142289828128</v>
      </c>
      <c r="G45" s="10">
        <v>0.52097087824695276</v>
      </c>
      <c r="H45" s="10">
        <v>0.39434142289828128</v>
      </c>
      <c r="I45" s="10">
        <v>0.52097087824695276</v>
      </c>
    </row>
    <row r="49" spans="1:3" x14ac:dyDescent="0.2">
      <c r="A49" t="s">
        <v>438</v>
      </c>
    </row>
    <row r="50" spans="1:3" ht="16" thickBot="1" x14ac:dyDescent="0.25"/>
    <row r="51" spans="1:3" x14ac:dyDescent="0.2">
      <c r="A51" s="11" t="s">
        <v>439</v>
      </c>
      <c r="B51" s="11" t="s">
        <v>440</v>
      </c>
      <c r="C51" s="11" t="s">
        <v>441</v>
      </c>
    </row>
    <row r="52" spans="1:3" x14ac:dyDescent="0.2">
      <c r="A52" s="9">
        <v>1</v>
      </c>
      <c r="B52" s="9">
        <v>1.9107648540945092</v>
      </c>
      <c r="C52" s="9">
        <v>0.89055236087131062</v>
      </c>
    </row>
    <row r="53" spans="1:3" x14ac:dyDescent="0.2">
      <c r="A53" s="9">
        <v>2</v>
      </c>
      <c r="B53" s="9">
        <v>2.3684210046670842</v>
      </c>
      <c r="C53" s="9">
        <v>0.78623612080593563</v>
      </c>
    </row>
    <row r="54" spans="1:3" x14ac:dyDescent="0.2">
      <c r="A54" s="9">
        <v>3</v>
      </c>
      <c r="B54" s="9">
        <v>2.8260771552396591</v>
      </c>
      <c r="C54" s="9">
        <v>0.67245537840597081</v>
      </c>
    </row>
    <row r="55" spans="1:3" x14ac:dyDescent="0.2">
      <c r="A55" s="9">
        <v>4</v>
      </c>
      <c r="B55" s="9">
        <v>3.2837333058123477</v>
      </c>
      <c r="C55" s="9">
        <v>0.54803401482058245</v>
      </c>
    </row>
    <row r="56" spans="1:3" x14ac:dyDescent="0.2">
      <c r="A56" s="9">
        <v>5</v>
      </c>
      <c r="B56" s="9">
        <v>3.7413894563849226</v>
      </c>
      <c r="C56" s="9">
        <v>-0.53407238321419248</v>
      </c>
    </row>
    <row r="57" spans="1:3" x14ac:dyDescent="0.2">
      <c r="A57" s="9">
        <v>6</v>
      </c>
      <c r="B57" s="9">
        <v>4.1990456069574975</v>
      </c>
      <c r="C57" s="9">
        <v>-1.5390456069574974</v>
      </c>
    </row>
    <row r="58" spans="1:3" x14ac:dyDescent="0.2">
      <c r="A58" s="9">
        <v>7</v>
      </c>
      <c r="B58" s="9">
        <v>4.6567017575301861</v>
      </c>
      <c r="C58" s="9">
        <v>0.11846618451693391</v>
      </c>
    </row>
    <row r="59" spans="1:3" x14ac:dyDescent="0.2">
      <c r="A59" s="9">
        <v>8</v>
      </c>
      <c r="B59" s="9">
        <v>5.114357908102761</v>
      </c>
      <c r="C59" s="9">
        <v>-0.31435790810276121</v>
      </c>
    </row>
    <row r="60" spans="1:3" x14ac:dyDescent="0.2">
      <c r="A60" s="9">
        <v>9</v>
      </c>
      <c r="B60" s="9">
        <v>5.5720140586754496</v>
      </c>
      <c r="C60" s="9">
        <v>-0.16227694853750929</v>
      </c>
    </row>
    <row r="61" spans="1:3" x14ac:dyDescent="0.2">
      <c r="A61" s="9">
        <v>10</v>
      </c>
      <c r="B61" s="9">
        <v>6.0296702092480245</v>
      </c>
      <c r="C61" s="9">
        <v>-0.72967020924802473</v>
      </c>
    </row>
    <row r="62" spans="1:3" x14ac:dyDescent="0.2">
      <c r="A62" s="9">
        <v>11</v>
      </c>
      <c r="B62" s="9">
        <v>6.4873263598205995</v>
      </c>
      <c r="C62" s="9">
        <v>-0.38038990504764936</v>
      </c>
    </row>
    <row r="63" spans="1:3" x14ac:dyDescent="0.2">
      <c r="A63" s="9">
        <v>12</v>
      </c>
      <c r="B63" s="9">
        <v>6.9449825103932881</v>
      </c>
      <c r="C63" s="9">
        <v>-0.44498251039328807</v>
      </c>
    </row>
    <row r="64" spans="1:3" x14ac:dyDescent="0.2">
      <c r="A64" s="9">
        <v>13</v>
      </c>
      <c r="B64" s="9">
        <v>7.402638660965863</v>
      </c>
      <c r="C64" s="9">
        <v>-0.50263866096586263</v>
      </c>
    </row>
    <row r="65" spans="1:3" x14ac:dyDescent="0.2">
      <c r="A65" s="9">
        <v>14</v>
      </c>
      <c r="B65" s="9">
        <v>7.8602948115384379</v>
      </c>
      <c r="C65" s="9">
        <v>-0.8602948115384379</v>
      </c>
    </row>
    <row r="66" spans="1:3" x14ac:dyDescent="0.2">
      <c r="A66" s="9">
        <v>15</v>
      </c>
      <c r="B66" s="9">
        <v>8.3179509621111265</v>
      </c>
      <c r="C66" s="9">
        <v>8.5138561204303187E-2</v>
      </c>
    </row>
    <row r="67" spans="1:3" x14ac:dyDescent="0.2">
      <c r="A67" s="9">
        <v>16</v>
      </c>
      <c r="B67" s="9">
        <v>8.7756071126837014</v>
      </c>
      <c r="C67" s="9">
        <v>0.47619247075135895</v>
      </c>
    </row>
    <row r="68" spans="1:3" x14ac:dyDescent="0.2">
      <c r="A68" s="9">
        <v>17</v>
      </c>
      <c r="B68" s="9">
        <v>9.23326326325639</v>
      </c>
      <c r="C68" s="9">
        <v>6.6736736743610692E-2</v>
      </c>
    </row>
    <row r="69" spans="1:3" x14ac:dyDescent="0.2">
      <c r="A69" s="9">
        <v>18</v>
      </c>
      <c r="B69" s="9">
        <v>9.6909194138289649</v>
      </c>
      <c r="C69" s="9">
        <v>0.90769527885903578</v>
      </c>
    </row>
    <row r="70" spans="1:3" ht="16" thickBot="1" x14ac:dyDescent="0.25">
      <c r="A70" s="10">
        <v>19</v>
      </c>
      <c r="B70" s="10">
        <v>10.14857556440154</v>
      </c>
      <c r="C70" s="10">
        <v>0.91622183702665971</v>
      </c>
    </row>
  </sheetData>
  <mergeCells count="1">
    <mergeCell ref="G29:K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8624-8BB6-564F-92D7-B6A14882F1D6}">
  <dimension ref="A1:U3"/>
  <sheetViews>
    <sheetView workbookViewId="0">
      <selection activeCell="E33" sqref="E33"/>
    </sheetView>
  </sheetViews>
  <sheetFormatPr baseColWidth="10" defaultRowHeight="15" x14ac:dyDescent="0.2"/>
  <sheetData>
    <row r="1" spans="1:21" x14ac:dyDescent="0.2">
      <c r="A1" t="s">
        <v>384</v>
      </c>
      <c r="B1" t="s">
        <v>4</v>
      </c>
      <c r="C1" t="s">
        <v>34</v>
      </c>
      <c r="D1" t="s">
        <v>59</v>
      </c>
      <c r="E1" t="s">
        <v>383</v>
      </c>
      <c r="F1" t="s">
        <v>6</v>
      </c>
      <c r="G1" t="s">
        <v>36</v>
      </c>
      <c r="H1" t="s">
        <v>372</v>
      </c>
      <c r="I1" t="s">
        <v>386</v>
      </c>
      <c r="J1" t="s">
        <v>9</v>
      </c>
      <c r="K1" t="s">
        <v>349</v>
      </c>
      <c r="L1" t="s">
        <v>230</v>
      </c>
      <c r="M1" t="s">
        <v>260</v>
      </c>
      <c r="N1" t="s">
        <v>189</v>
      </c>
      <c r="O1" t="s">
        <v>210</v>
      </c>
      <c r="P1" t="s">
        <v>233</v>
      </c>
      <c r="Q1" t="s">
        <v>263</v>
      </c>
      <c r="R1" t="s">
        <v>190</v>
      </c>
      <c r="S1" t="s">
        <v>212</v>
      </c>
      <c r="T1" t="s">
        <v>235</v>
      </c>
      <c r="U1" t="s">
        <v>177</v>
      </c>
    </row>
    <row r="2" spans="1:21" x14ac:dyDescent="0.2">
      <c r="A2" t="s">
        <v>388</v>
      </c>
      <c r="B2">
        <v>29.2042427062988</v>
      </c>
      <c r="C2">
        <v>30.301435470581101</v>
      </c>
      <c r="D2">
        <v>32.200000000000003</v>
      </c>
      <c r="E2">
        <v>32.469783782958999</v>
      </c>
      <c r="F2">
        <v>33.538585662841797</v>
      </c>
      <c r="G2">
        <v>34.5957221984863</v>
      </c>
      <c r="H2">
        <v>35.643730163574197</v>
      </c>
      <c r="I2">
        <v>36.688686370849602</v>
      </c>
      <c r="J2">
        <v>37.736824035644503</v>
      </c>
      <c r="K2">
        <v>38.794387817382798</v>
      </c>
      <c r="L2">
        <v>39.867607116699197</v>
      </c>
      <c r="M2">
        <v>40.962718963622997</v>
      </c>
      <c r="N2">
        <v>42.084251403808601</v>
      </c>
      <c r="O2">
        <v>43.229896545410199</v>
      </c>
      <c r="P2">
        <v>44.395633697509801</v>
      </c>
      <c r="Q2">
        <v>45.577445983886697</v>
      </c>
      <c r="R2">
        <v>46.771312713622997</v>
      </c>
      <c r="S2">
        <v>47.973213195800803</v>
      </c>
      <c r="T2">
        <v>49.1791381835938</v>
      </c>
      <c r="U2">
        <v>50.385730743408203</v>
      </c>
    </row>
    <row r="3" spans="1:21" x14ac:dyDescent="0.2">
      <c r="A3" t="s">
        <v>311</v>
      </c>
      <c r="B3">
        <v>31.15</v>
      </c>
      <c r="C3">
        <v>40.091510772705099</v>
      </c>
      <c r="D3">
        <v>44.043014526367202</v>
      </c>
      <c r="E3">
        <v>41.1</v>
      </c>
      <c r="F3">
        <v>51.916454315185497</v>
      </c>
      <c r="G3">
        <v>59.8081116441343</v>
      </c>
      <c r="H3">
        <v>59.746795654296903</v>
      </c>
      <c r="I3">
        <v>71.8</v>
      </c>
      <c r="J3">
        <v>67.565086364746094</v>
      </c>
      <c r="K3">
        <v>71.485244750976605</v>
      </c>
      <c r="L3">
        <v>73.282910874897794</v>
      </c>
      <c r="M3">
        <v>81.687995910644503</v>
      </c>
      <c r="N3">
        <v>91.5</v>
      </c>
      <c r="O3">
        <v>87.371147155761705</v>
      </c>
      <c r="P3">
        <v>91.399482727050795</v>
      </c>
      <c r="Q3">
        <v>95.443893432617202</v>
      </c>
      <c r="R3">
        <v>99.500358581542997</v>
      </c>
      <c r="S3">
        <v>97.7</v>
      </c>
      <c r="T3">
        <v>99.968772888183594</v>
      </c>
      <c r="U3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1"/>
  <sheetViews>
    <sheetView zoomScale="110" zoomScaleNormal="110" workbookViewId="0">
      <selection activeCell="C11" sqref="C11"/>
    </sheetView>
  </sheetViews>
  <sheetFormatPr baseColWidth="10" defaultColWidth="8.83203125" defaultRowHeight="15" x14ac:dyDescent="0.2"/>
  <cols>
    <col min="1" max="1" width="32.83203125" customWidth="1"/>
    <col min="2" max="2" width="14.83203125" customWidth="1"/>
  </cols>
  <sheetData>
    <row r="1" spans="1:21" ht="16" x14ac:dyDescent="0.2">
      <c r="A1" s="2" t="s">
        <v>397</v>
      </c>
    </row>
    <row r="2" spans="1:21" ht="16" x14ac:dyDescent="0.2">
      <c r="A2" s="3" t="s">
        <v>398</v>
      </c>
    </row>
    <row r="3" spans="1:21" ht="16" x14ac:dyDescent="0.2">
      <c r="A3" s="3" t="s">
        <v>399</v>
      </c>
    </row>
    <row r="4" spans="1:21" ht="16" x14ac:dyDescent="0.2">
      <c r="A4" s="3" t="s">
        <v>400</v>
      </c>
    </row>
    <row r="6" spans="1:21" x14ac:dyDescent="0.2">
      <c r="A6" s="4" t="s">
        <v>401</v>
      </c>
    </row>
    <row r="7" spans="1:21" x14ac:dyDescent="0.2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2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2">
      <c r="A10" t="s">
        <v>403</v>
      </c>
    </row>
    <row r="11" spans="1:21" ht="16" x14ac:dyDescent="0.2">
      <c r="A11" s="5" t="s">
        <v>404</v>
      </c>
      <c r="B11">
        <f>U8</f>
        <v>87.375514185710614</v>
      </c>
    </row>
    <row r="12" spans="1:21" ht="16" x14ac:dyDescent="0.2">
      <c r="A12" s="5" t="s">
        <v>405</v>
      </c>
      <c r="B12">
        <f>COUNTIF(Data!W2:W187, "&gt;"&amp;Statistics!B11)</f>
        <v>145</v>
      </c>
    </row>
    <row r="13" spans="1:21" x14ac:dyDescent="0.2">
      <c r="A13" s="5"/>
    </row>
    <row r="14" spans="1:21" ht="16" x14ac:dyDescent="0.2">
      <c r="A14" s="5" t="s">
        <v>403</v>
      </c>
    </row>
    <row r="15" spans="1:21" ht="16" x14ac:dyDescent="0.2">
      <c r="A15" s="5" t="s">
        <v>404</v>
      </c>
      <c r="B15">
        <f>B11</f>
        <v>87.375514185710614</v>
      </c>
    </row>
    <row r="16" spans="1:21" ht="16" x14ac:dyDescent="0.2">
      <c r="A16" s="5" t="s">
        <v>406</v>
      </c>
      <c r="B16">
        <f>COUNTIF(Data!W2:W187, "&lt;"&amp;B11)</f>
        <v>41</v>
      </c>
      <c r="C16" s="6"/>
    </row>
    <row r="17" spans="1:2" x14ac:dyDescent="0.2">
      <c r="A17" s="5"/>
    </row>
    <row r="18" spans="1:2" ht="16" x14ac:dyDescent="0.2">
      <c r="A18" s="5" t="s">
        <v>407</v>
      </c>
    </row>
    <row r="19" spans="1:2" ht="16" x14ac:dyDescent="0.2">
      <c r="A19" s="7" t="s">
        <v>408</v>
      </c>
    </row>
    <row r="21" spans="1:2" x14ac:dyDescent="0.2">
      <c r="A21" t="s">
        <v>384</v>
      </c>
      <c r="B21" t="s">
        <v>177</v>
      </c>
    </row>
    <row r="22" spans="1:2" x14ac:dyDescent="0.2">
      <c r="A22" t="s">
        <v>146</v>
      </c>
      <c r="B22" s="8">
        <v>6.7205352783203098</v>
      </c>
    </row>
    <row r="23" spans="1:2" x14ac:dyDescent="0.2">
      <c r="A23" t="s">
        <v>331</v>
      </c>
      <c r="B23" s="8">
        <v>8.4</v>
      </c>
    </row>
    <row r="24" spans="1:2" x14ac:dyDescent="0.2">
      <c r="A24" t="s">
        <v>250</v>
      </c>
      <c r="B24" s="8">
        <v>11.0647974014282</v>
      </c>
    </row>
    <row r="25" spans="1:2" x14ac:dyDescent="0.2">
      <c r="A25" t="s">
        <v>290</v>
      </c>
      <c r="B25" s="8">
        <v>11.2</v>
      </c>
    </row>
    <row r="26" spans="1:2" x14ac:dyDescent="0.2">
      <c r="A26" t="s">
        <v>103</v>
      </c>
      <c r="B26" s="8">
        <v>14.3</v>
      </c>
    </row>
    <row r="27" spans="1:2" x14ac:dyDescent="0.2">
      <c r="A27" t="s">
        <v>70</v>
      </c>
      <c r="B27" s="8">
        <v>18.379152297973601</v>
      </c>
    </row>
    <row r="28" spans="1:2" x14ac:dyDescent="0.2">
      <c r="A28" t="s">
        <v>100</v>
      </c>
      <c r="B28" s="8">
        <v>18.774724960327099</v>
      </c>
    </row>
    <row r="29" spans="1:2" x14ac:dyDescent="0.2">
      <c r="A29" t="s">
        <v>262</v>
      </c>
      <c r="B29" s="8">
        <v>19.100000000000001</v>
      </c>
    </row>
    <row r="30" spans="1:2" x14ac:dyDescent="0.2">
      <c r="A30" t="s">
        <v>380</v>
      </c>
      <c r="B30" s="8">
        <v>22.7</v>
      </c>
    </row>
    <row r="31" spans="1:2" x14ac:dyDescent="0.2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87"/>
  <sheetViews>
    <sheetView tabSelected="1" workbookViewId="0">
      <selection activeCell="E193" sqref="E193"/>
    </sheetView>
  </sheetViews>
  <sheetFormatPr baseColWidth="10" defaultColWidth="8.83203125" defaultRowHeight="15" x14ac:dyDescent="0.2"/>
  <cols>
    <col min="1" max="1" width="43.6640625" customWidth="1"/>
  </cols>
  <sheetData>
    <row r="1" spans="1:23" x14ac:dyDescent="0.2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hidden="1" x14ac:dyDescent="0.2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hidden="1" x14ac:dyDescent="0.2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2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hidden="1" x14ac:dyDescent="0.2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hidden="1" x14ac:dyDescent="0.2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hidden="1" x14ac:dyDescent="0.2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hidden="1" x14ac:dyDescent="0.2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hidden="1" x14ac:dyDescent="0.2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hidden="1" x14ac:dyDescent="0.2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hidden="1" x14ac:dyDescent="0.2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hidden="1" x14ac:dyDescent="0.2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hidden="1" x14ac:dyDescent="0.2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hidden="1" x14ac:dyDescent="0.2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hidden="1" x14ac:dyDescent="0.2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hidden="1" x14ac:dyDescent="0.2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hidden="1" x14ac:dyDescent="0.2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hidden="1" x14ac:dyDescent="0.2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hidden="1" x14ac:dyDescent="0.2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hidden="1" x14ac:dyDescent="0.2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hidden="1" x14ac:dyDescent="0.2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hidden="1" x14ac:dyDescent="0.2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hidden="1" x14ac:dyDescent="0.2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hidden="1" x14ac:dyDescent="0.2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hidden="1" x14ac:dyDescent="0.2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hidden="1" x14ac:dyDescent="0.2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hidden="1" x14ac:dyDescent="0.2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hidden="1" x14ac:dyDescent="0.2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hidden="1" x14ac:dyDescent="0.2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hidden="1" x14ac:dyDescent="0.2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hidden="1" x14ac:dyDescent="0.2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hidden="1" x14ac:dyDescent="0.2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hidden="1" x14ac:dyDescent="0.2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hidden="1" x14ac:dyDescent="0.2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hidden="1" x14ac:dyDescent="0.2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hidden="1" x14ac:dyDescent="0.2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hidden="1" x14ac:dyDescent="0.2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hidden="1" x14ac:dyDescent="0.2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hidden="1" x14ac:dyDescent="0.2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hidden="1" x14ac:dyDescent="0.2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hidden="1" x14ac:dyDescent="0.2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hidden="1" x14ac:dyDescent="0.2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hidden="1" x14ac:dyDescent="0.2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hidden="1" x14ac:dyDescent="0.2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hidden="1" x14ac:dyDescent="0.2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hidden="1" x14ac:dyDescent="0.2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hidden="1" x14ac:dyDescent="0.2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hidden="1" x14ac:dyDescent="0.2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hidden="1" x14ac:dyDescent="0.2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hidden="1" x14ac:dyDescent="0.2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hidden="1" x14ac:dyDescent="0.2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hidden="1" x14ac:dyDescent="0.2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hidden="1" x14ac:dyDescent="0.2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hidden="1" x14ac:dyDescent="0.2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hidden="1" x14ac:dyDescent="0.2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hidden="1" x14ac:dyDescent="0.2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hidden="1" x14ac:dyDescent="0.2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hidden="1" x14ac:dyDescent="0.2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hidden="1" x14ac:dyDescent="0.2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hidden="1" x14ac:dyDescent="0.2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hidden="1" x14ac:dyDescent="0.2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hidden="1" x14ac:dyDescent="0.2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hidden="1" x14ac:dyDescent="0.2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hidden="1" x14ac:dyDescent="0.2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hidden="1" x14ac:dyDescent="0.2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hidden="1" x14ac:dyDescent="0.2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hidden="1" x14ac:dyDescent="0.2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hidden="1" x14ac:dyDescent="0.2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hidden="1" x14ac:dyDescent="0.2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hidden="1" x14ac:dyDescent="0.2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hidden="1" x14ac:dyDescent="0.2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hidden="1" x14ac:dyDescent="0.2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hidden="1" x14ac:dyDescent="0.2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hidden="1" x14ac:dyDescent="0.2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hidden="1" x14ac:dyDescent="0.2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hidden="1" x14ac:dyDescent="0.2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hidden="1" x14ac:dyDescent="0.2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hidden="1" x14ac:dyDescent="0.2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hidden="1" x14ac:dyDescent="0.2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hidden="1" x14ac:dyDescent="0.2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hidden="1" x14ac:dyDescent="0.2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hidden="1" x14ac:dyDescent="0.2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hidden="1" x14ac:dyDescent="0.2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hidden="1" x14ac:dyDescent="0.2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hidden="1" x14ac:dyDescent="0.2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hidden="1" x14ac:dyDescent="0.2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hidden="1" x14ac:dyDescent="0.2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hidden="1" x14ac:dyDescent="0.2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hidden="1" x14ac:dyDescent="0.2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hidden="1" x14ac:dyDescent="0.2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hidden="1" x14ac:dyDescent="0.2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hidden="1" x14ac:dyDescent="0.2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hidden="1" x14ac:dyDescent="0.2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hidden="1" x14ac:dyDescent="0.2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hidden="1" x14ac:dyDescent="0.2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hidden="1" x14ac:dyDescent="0.2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hidden="1" x14ac:dyDescent="0.2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hidden="1" x14ac:dyDescent="0.2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hidden="1" x14ac:dyDescent="0.2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hidden="1" x14ac:dyDescent="0.2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hidden="1" x14ac:dyDescent="0.2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hidden="1" x14ac:dyDescent="0.2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hidden="1" x14ac:dyDescent="0.2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hidden="1" x14ac:dyDescent="0.2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hidden="1" x14ac:dyDescent="0.2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hidden="1" x14ac:dyDescent="0.2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hidden="1" x14ac:dyDescent="0.2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hidden="1" x14ac:dyDescent="0.2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hidden="1" x14ac:dyDescent="0.2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hidden="1" x14ac:dyDescent="0.2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hidden="1" x14ac:dyDescent="0.2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hidden="1" x14ac:dyDescent="0.2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hidden="1" x14ac:dyDescent="0.2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hidden="1" x14ac:dyDescent="0.2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hidden="1" x14ac:dyDescent="0.2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hidden="1" x14ac:dyDescent="0.2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hidden="1" x14ac:dyDescent="0.2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hidden="1" x14ac:dyDescent="0.2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hidden="1" x14ac:dyDescent="0.2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hidden="1" x14ac:dyDescent="0.2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hidden="1" x14ac:dyDescent="0.2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hidden="1" x14ac:dyDescent="0.2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hidden="1" x14ac:dyDescent="0.2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hidden="1" x14ac:dyDescent="0.2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hidden="1" x14ac:dyDescent="0.2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hidden="1" x14ac:dyDescent="0.2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hidden="1" x14ac:dyDescent="0.2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hidden="1" x14ac:dyDescent="0.2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hidden="1" x14ac:dyDescent="0.2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hidden="1" x14ac:dyDescent="0.2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hidden="1" x14ac:dyDescent="0.2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hidden="1" x14ac:dyDescent="0.2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hidden="1" x14ac:dyDescent="0.2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hidden="1" x14ac:dyDescent="0.2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hidden="1" x14ac:dyDescent="0.2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hidden="1" x14ac:dyDescent="0.2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hidden="1" x14ac:dyDescent="0.2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hidden="1" x14ac:dyDescent="0.2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hidden="1" x14ac:dyDescent="0.2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hidden="1" x14ac:dyDescent="0.2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hidden="1" x14ac:dyDescent="0.2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hidden="1" x14ac:dyDescent="0.2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hidden="1" x14ac:dyDescent="0.2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hidden="1" x14ac:dyDescent="0.2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hidden="1" x14ac:dyDescent="0.2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hidden="1" x14ac:dyDescent="0.2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hidden="1" x14ac:dyDescent="0.2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hidden="1" x14ac:dyDescent="0.2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hidden="1" x14ac:dyDescent="0.2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hidden="1" x14ac:dyDescent="0.2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hidden="1" x14ac:dyDescent="0.2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hidden="1" x14ac:dyDescent="0.2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hidden="1" x14ac:dyDescent="0.2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hidden="1" x14ac:dyDescent="0.2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hidden="1" x14ac:dyDescent="0.2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hidden="1" x14ac:dyDescent="0.2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hidden="1" x14ac:dyDescent="0.2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hidden="1" x14ac:dyDescent="0.2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hidden="1" x14ac:dyDescent="0.2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hidden="1" x14ac:dyDescent="0.2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hidden="1" x14ac:dyDescent="0.2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hidden="1" x14ac:dyDescent="0.2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hidden="1" x14ac:dyDescent="0.2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hidden="1" x14ac:dyDescent="0.2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hidden="1" x14ac:dyDescent="0.2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hidden="1" x14ac:dyDescent="0.2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hidden="1" x14ac:dyDescent="0.2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hidden="1" x14ac:dyDescent="0.2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hidden="1" x14ac:dyDescent="0.2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hidden="1" x14ac:dyDescent="0.2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hidden="1" x14ac:dyDescent="0.2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hidden="1" x14ac:dyDescent="0.2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hidden="1" x14ac:dyDescent="0.2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hidden="1" x14ac:dyDescent="0.2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hidden="1" x14ac:dyDescent="0.2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hidden="1" x14ac:dyDescent="0.2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hidden="1" x14ac:dyDescent="0.2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hidden="1" x14ac:dyDescent="0.2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hidden="1" x14ac:dyDescent="0.2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hidden="1" x14ac:dyDescent="0.2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hidden="1" x14ac:dyDescent="0.2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hidden="1" x14ac:dyDescent="0.2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hidden="1" x14ac:dyDescent="0.2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hidden="1" x14ac:dyDescent="0.2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hidden="1" x14ac:dyDescent="0.2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hidden="1" x14ac:dyDescent="0.2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hidden="1" x14ac:dyDescent="0.2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filterColumn colId="0">
      <filters>
        <filter val="Burundi"/>
      </filters>
    </filterColumn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Prediction</vt:lpstr>
      <vt:lpstr>Bhutan_Ertitrea</vt:lpstr>
      <vt:lpstr>Statistics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Ting Hao Kao</cp:lastModifiedBy>
  <dcterms:created xsi:type="dcterms:W3CDTF">2021-11-20T17:19:33Z</dcterms:created>
  <dcterms:modified xsi:type="dcterms:W3CDTF">2022-03-24T23:52:20Z</dcterms:modified>
  <cp:category/>
</cp:coreProperties>
</file>