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econetzimbabwe-my.sharepoint.com/personal/tinotenda_moyo_econet_co_zw/Documents/DA/"/>
    </mc:Choice>
  </mc:AlternateContent>
  <xr:revisionPtr revIDLastSave="149" documentId="8_{9B69B743-5CC6-485B-94BA-7E79825E9F69}" xr6:coauthVersionLast="47" xr6:coauthVersionMax="47" xr10:uidLastSave="{70A3D476-80F4-40F6-A5AA-2193CCC8AFB7}"/>
  <bookViews>
    <workbookView xWindow="-108" yWindow="-108" windowWidth="23256" windowHeight="12576" activeTab="4" xr2:uid="{00000000-000D-0000-FFFF-FFFF00000000}"/>
  </bookViews>
  <sheets>
    <sheet name="DASHBOARD1" sheetId="26" r:id="rId1"/>
    <sheet name="Pivot 1" sheetId="20" r:id="rId2"/>
    <sheet name="Pivot 2" sheetId="21" r:id="rId3"/>
    <sheet name="Pivot 3" sheetId="22" r:id="rId4"/>
    <sheet name="Pivot 5" sheetId="24" r:id="rId5"/>
    <sheet name="Pivot 4" sheetId="23" r:id="rId6"/>
    <sheet name="orders" sheetId="17" r:id="rId7"/>
    <sheet name="customers" sheetId="13" r:id="rId8"/>
    <sheet name="products" sheetId="2" r:id="rId9"/>
  </sheets>
  <definedNames>
    <definedName name="_xlnm._FilterDatabase" localSheetId="6" hidden="1">orders!$A$1:$R$1001</definedName>
    <definedName name="_xlnm._FilterDatabase" localSheetId="8" hidden="1">products!$A$1:$G$49</definedName>
    <definedName name="NativeTimeline_Order_Date">#N/A</definedName>
    <definedName name="Slicer_Roast_Type_Name">#N/A</definedName>
    <definedName name="Slicer_Size2">#N/A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K1001" i="17"/>
  <c r="L1001" i="17" s="1"/>
  <c r="K1000" i="17"/>
  <c r="L1000" i="17" s="1"/>
  <c r="K999" i="17"/>
  <c r="L999" i="17" s="1"/>
  <c r="K998" i="17"/>
  <c r="L998" i="17" s="1"/>
  <c r="K997" i="17"/>
  <c r="L997" i="17" s="1"/>
  <c r="K996" i="17"/>
  <c r="L996" i="17" s="1"/>
  <c r="K995" i="17"/>
  <c r="L995" i="17" s="1"/>
  <c r="K994" i="17"/>
  <c r="L994" i="17" s="1"/>
  <c r="K993" i="17"/>
  <c r="L993" i="17" s="1"/>
  <c r="K992" i="17"/>
  <c r="L992" i="17" s="1"/>
  <c r="K991" i="17"/>
  <c r="L991" i="17" s="1"/>
  <c r="K990" i="17"/>
  <c r="L990" i="17" s="1"/>
  <c r="K989" i="17"/>
  <c r="L989" i="17" s="1"/>
  <c r="K988" i="17"/>
  <c r="L988" i="17" s="1"/>
  <c r="K987" i="17"/>
  <c r="L987" i="17" s="1"/>
  <c r="K986" i="17"/>
  <c r="L986" i="17" s="1"/>
  <c r="K985" i="17"/>
  <c r="L985" i="17" s="1"/>
  <c r="K984" i="17"/>
  <c r="L984" i="17" s="1"/>
  <c r="K983" i="17"/>
  <c r="L983" i="17" s="1"/>
  <c r="K982" i="17"/>
  <c r="L982" i="17" s="1"/>
  <c r="K981" i="17"/>
  <c r="L981" i="17" s="1"/>
  <c r="K980" i="17"/>
  <c r="L980" i="17" s="1"/>
  <c r="K979" i="17"/>
  <c r="L979" i="17" s="1"/>
  <c r="K978" i="17"/>
  <c r="L978" i="17" s="1"/>
  <c r="K977" i="17"/>
  <c r="L977" i="17" s="1"/>
  <c r="K976" i="17"/>
  <c r="L976" i="17" s="1"/>
  <c r="K975" i="17"/>
  <c r="L975" i="17" s="1"/>
  <c r="K974" i="17"/>
  <c r="L974" i="17" s="1"/>
  <c r="K973" i="17"/>
  <c r="L973" i="17" s="1"/>
  <c r="K972" i="17"/>
  <c r="L972" i="17" s="1"/>
  <c r="K971" i="17"/>
  <c r="L971" i="17" s="1"/>
  <c r="K970" i="17"/>
  <c r="L970" i="17" s="1"/>
  <c r="K969" i="17"/>
  <c r="L969" i="17" s="1"/>
  <c r="K968" i="17"/>
  <c r="L968" i="17" s="1"/>
  <c r="K967" i="17"/>
  <c r="L967" i="17" s="1"/>
  <c r="K966" i="17"/>
  <c r="L966" i="17" s="1"/>
  <c r="K965" i="17"/>
  <c r="L965" i="17" s="1"/>
  <c r="K964" i="17"/>
  <c r="L964" i="17" s="1"/>
  <c r="K963" i="17"/>
  <c r="L963" i="17" s="1"/>
  <c r="K962" i="17"/>
  <c r="L962" i="17" s="1"/>
  <c r="K961" i="17"/>
  <c r="L961" i="17" s="1"/>
  <c r="K960" i="17"/>
  <c r="L960" i="17" s="1"/>
  <c r="K959" i="17"/>
  <c r="L959" i="17" s="1"/>
  <c r="K958" i="17"/>
  <c r="L958" i="17" s="1"/>
  <c r="K957" i="17"/>
  <c r="L957" i="17" s="1"/>
  <c r="K956" i="17"/>
  <c r="L956" i="17" s="1"/>
  <c r="K955" i="17"/>
  <c r="L955" i="17" s="1"/>
  <c r="K954" i="17"/>
  <c r="L954" i="17" s="1"/>
  <c r="K953" i="17"/>
  <c r="L953" i="17" s="1"/>
  <c r="K952" i="17"/>
  <c r="L952" i="17" s="1"/>
  <c r="K951" i="17"/>
  <c r="L951" i="17" s="1"/>
  <c r="K950" i="17"/>
  <c r="L950" i="17" s="1"/>
  <c r="K949" i="17"/>
  <c r="L949" i="17" s="1"/>
  <c r="K948" i="17"/>
  <c r="L948" i="17" s="1"/>
  <c r="K947" i="17"/>
  <c r="L947" i="17" s="1"/>
  <c r="K946" i="17"/>
  <c r="L946" i="17" s="1"/>
  <c r="K945" i="17"/>
  <c r="L945" i="17" s="1"/>
  <c r="K944" i="17"/>
  <c r="L944" i="17" s="1"/>
  <c r="K943" i="17"/>
  <c r="L943" i="17" s="1"/>
  <c r="K942" i="17"/>
  <c r="L942" i="17" s="1"/>
  <c r="K941" i="17"/>
  <c r="L941" i="17" s="1"/>
  <c r="K940" i="17"/>
  <c r="L940" i="17" s="1"/>
  <c r="K939" i="17"/>
  <c r="L939" i="17" s="1"/>
  <c r="K938" i="17"/>
  <c r="L938" i="17" s="1"/>
  <c r="K937" i="17"/>
  <c r="L937" i="17" s="1"/>
  <c r="K936" i="17"/>
  <c r="L936" i="17" s="1"/>
  <c r="K935" i="17"/>
  <c r="L935" i="17" s="1"/>
  <c r="K934" i="17"/>
  <c r="L934" i="17" s="1"/>
  <c r="K933" i="17"/>
  <c r="L933" i="17" s="1"/>
  <c r="K932" i="17"/>
  <c r="L932" i="17" s="1"/>
  <c r="K931" i="17"/>
  <c r="L931" i="17" s="1"/>
  <c r="K930" i="17"/>
  <c r="L930" i="17" s="1"/>
  <c r="K929" i="17"/>
  <c r="L929" i="17" s="1"/>
  <c r="K928" i="17"/>
  <c r="L928" i="17" s="1"/>
  <c r="K927" i="17"/>
  <c r="L927" i="17" s="1"/>
  <c r="K926" i="17"/>
  <c r="L926" i="17" s="1"/>
  <c r="K925" i="17"/>
  <c r="L925" i="17" s="1"/>
  <c r="K924" i="17"/>
  <c r="L924" i="17" s="1"/>
  <c r="K923" i="17"/>
  <c r="L923" i="17" s="1"/>
  <c r="K922" i="17"/>
  <c r="L922" i="17" s="1"/>
  <c r="K921" i="17"/>
  <c r="L921" i="17" s="1"/>
  <c r="K920" i="17"/>
  <c r="L920" i="17" s="1"/>
  <c r="K919" i="17"/>
  <c r="L919" i="17" s="1"/>
  <c r="K918" i="17"/>
  <c r="L918" i="17" s="1"/>
  <c r="K917" i="17"/>
  <c r="L917" i="17" s="1"/>
  <c r="K916" i="17"/>
  <c r="L916" i="17" s="1"/>
  <c r="K915" i="17"/>
  <c r="L915" i="17" s="1"/>
  <c r="K914" i="17"/>
  <c r="L914" i="17" s="1"/>
  <c r="K913" i="17"/>
  <c r="L913" i="17" s="1"/>
  <c r="K912" i="17"/>
  <c r="L912" i="17" s="1"/>
  <c r="K911" i="17"/>
  <c r="L911" i="17" s="1"/>
  <c r="K910" i="17"/>
  <c r="L910" i="17" s="1"/>
  <c r="K909" i="17"/>
  <c r="L909" i="17" s="1"/>
  <c r="K908" i="17"/>
  <c r="L908" i="17" s="1"/>
  <c r="K907" i="17"/>
  <c r="L907" i="17" s="1"/>
  <c r="K906" i="17"/>
  <c r="L906" i="17" s="1"/>
  <c r="K905" i="17"/>
  <c r="L905" i="17" s="1"/>
  <c r="K904" i="17"/>
  <c r="L904" i="17" s="1"/>
  <c r="K903" i="17"/>
  <c r="L903" i="17" s="1"/>
  <c r="K902" i="17"/>
  <c r="L902" i="17" s="1"/>
  <c r="K901" i="17"/>
  <c r="L901" i="17" s="1"/>
  <c r="K900" i="17"/>
  <c r="L900" i="17" s="1"/>
  <c r="K899" i="17"/>
  <c r="L899" i="17" s="1"/>
  <c r="K898" i="17"/>
  <c r="L898" i="17" s="1"/>
  <c r="K897" i="17"/>
  <c r="L897" i="17" s="1"/>
  <c r="K896" i="17"/>
  <c r="L896" i="17" s="1"/>
  <c r="K895" i="17"/>
  <c r="L895" i="17" s="1"/>
  <c r="K894" i="17"/>
  <c r="L894" i="17" s="1"/>
  <c r="K893" i="17"/>
  <c r="L893" i="17" s="1"/>
  <c r="K892" i="17"/>
  <c r="L892" i="17" s="1"/>
  <c r="K891" i="17"/>
  <c r="L891" i="17" s="1"/>
  <c r="K890" i="17"/>
  <c r="L890" i="17" s="1"/>
  <c r="K889" i="17"/>
  <c r="L889" i="17" s="1"/>
  <c r="K888" i="17"/>
  <c r="L888" i="17" s="1"/>
  <c r="K887" i="17"/>
  <c r="L887" i="17" s="1"/>
  <c r="K886" i="17"/>
  <c r="L886" i="17" s="1"/>
  <c r="K885" i="17"/>
  <c r="L885" i="17" s="1"/>
  <c r="K884" i="17"/>
  <c r="L884" i="17" s="1"/>
  <c r="K883" i="17"/>
  <c r="L883" i="17" s="1"/>
  <c r="K882" i="17"/>
  <c r="L882" i="17" s="1"/>
  <c r="K881" i="17"/>
  <c r="L881" i="17" s="1"/>
  <c r="K880" i="17"/>
  <c r="L880" i="17" s="1"/>
  <c r="K879" i="17"/>
  <c r="L879" i="17" s="1"/>
  <c r="K878" i="17"/>
  <c r="L878" i="17" s="1"/>
  <c r="K877" i="17"/>
  <c r="L877" i="17" s="1"/>
  <c r="K876" i="17"/>
  <c r="L876" i="17" s="1"/>
  <c r="K875" i="17"/>
  <c r="L875" i="17" s="1"/>
  <c r="K874" i="17"/>
  <c r="L874" i="17" s="1"/>
  <c r="K873" i="17"/>
  <c r="L873" i="17" s="1"/>
  <c r="K872" i="17"/>
  <c r="L872" i="17" s="1"/>
  <c r="K871" i="17"/>
  <c r="L871" i="17" s="1"/>
  <c r="K870" i="17"/>
  <c r="L870" i="17" s="1"/>
  <c r="K869" i="17"/>
  <c r="L869" i="17" s="1"/>
  <c r="K868" i="17"/>
  <c r="L868" i="17" s="1"/>
  <c r="K867" i="17"/>
  <c r="L867" i="17" s="1"/>
  <c r="K866" i="17"/>
  <c r="L866" i="17" s="1"/>
  <c r="K865" i="17"/>
  <c r="L865" i="17" s="1"/>
  <c r="K864" i="17"/>
  <c r="L864" i="17" s="1"/>
  <c r="K863" i="17"/>
  <c r="L863" i="17" s="1"/>
  <c r="K862" i="17"/>
  <c r="L862" i="17" s="1"/>
  <c r="K861" i="17"/>
  <c r="L861" i="17" s="1"/>
  <c r="K860" i="17"/>
  <c r="L860" i="17" s="1"/>
  <c r="K859" i="17"/>
  <c r="L859" i="17" s="1"/>
  <c r="K858" i="17"/>
  <c r="L858" i="17" s="1"/>
  <c r="K857" i="17"/>
  <c r="L857" i="17" s="1"/>
  <c r="K856" i="17"/>
  <c r="L856" i="17" s="1"/>
  <c r="K855" i="17"/>
  <c r="L855" i="17" s="1"/>
  <c r="K854" i="17"/>
  <c r="L854" i="17" s="1"/>
  <c r="K853" i="17"/>
  <c r="L853" i="17" s="1"/>
  <c r="K852" i="17"/>
  <c r="L852" i="17" s="1"/>
  <c r="K851" i="17"/>
  <c r="L851" i="17" s="1"/>
  <c r="K850" i="17"/>
  <c r="L850" i="17" s="1"/>
  <c r="K849" i="17"/>
  <c r="L849" i="17" s="1"/>
  <c r="K848" i="17"/>
  <c r="L848" i="17" s="1"/>
  <c r="K847" i="17"/>
  <c r="L847" i="17" s="1"/>
  <c r="K846" i="17"/>
  <c r="L846" i="17" s="1"/>
  <c r="K845" i="17"/>
  <c r="L845" i="17" s="1"/>
  <c r="K844" i="17"/>
  <c r="L844" i="17" s="1"/>
  <c r="K843" i="17"/>
  <c r="L843" i="17" s="1"/>
  <c r="K842" i="17"/>
  <c r="L842" i="17" s="1"/>
  <c r="K841" i="17"/>
  <c r="L841" i="17" s="1"/>
  <c r="K840" i="17"/>
  <c r="L840" i="17" s="1"/>
  <c r="K839" i="17"/>
  <c r="L839" i="17" s="1"/>
  <c r="K838" i="17"/>
  <c r="L838" i="17" s="1"/>
  <c r="K837" i="17"/>
  <c r="L837" i="17" s="1"/>
  <c r="K836" i="17"/>
  <c r="L836" i="17" s="1"/>
  <c r="K835" i="17"/>
  <c r="L835" i="17" s="1"/>
  <c r="K834" i="17"/>
  <c r="L834" i="17" s="1"/>
  <c r="K833" i="17"/>
  <c r="L833" i="17" s="1"/>
  <c r="K832" i="17"/>
  <c r="L832" i="17" s="1"/>
  <c r="K831" i="17"/>
  <c r="L831" i="17" s="1"/>
  <c r="K830" i="17"/>
  <c r="L830" i="17" s="1"/>
  <c r="K829" i="17"/>
  <c r="L829" i="17" s="1"/>
  <c r="K828" i="17"/>
  <c r="L828" i="17" s="1"/>
  <c r="K827" i="17"/>
  <c r="L827" i="17" s="1"/>
  <c r="K826" i="17"/>
  <c r="L826" i="17" s="1"/>
  <c r="K825" i="17"/>
  <c r="L825" i="17" s="1"/>
  <c r="K824" i="17"/>
  <c r="L824" i="17" s="1"/>
  <c r="K823" i="17"/>
  <c r="L823" i="17" s="1"/>
  <c r="K822" i="17"/>
  <c r="L822" i="17" s="1"/>
  <c r="K821" i="17"/>
  <c r="L821" i="17" s="1"/>
  <c r="K820" i="17"/>
  <c r="L820" i="17" s="1"/>
  <c r="K819" i="17"/>
  <c r="L819" i="17" s="1"/>
  <c r="K818" i="17"/>
  <c r="L818" i="17" s="1"/>
  <c r="K817" i="17"/>
  <c r="L817" i="17" s="1"/>
  <c r="K816" i="17"/>
  <c r="L816" i="17" s="1"/>
  <c r="K815" i="17"/>
  <c r="L815" i="17" s="1"/>
  <c r="K814" i="17"/>
  <c r="L814" i="17" s="1"/>
  <c r="K813" i="17"/>
  <c r="L813" i="17" s="1"/>
  <c r="K812" i="17"/>
  <c r="L812" i="17" s="1"/>
  <c r="K811" i="17"/>
  <c r="L811" i="17" s="1"/>
  <c r="K810" i="17"/>
  <c r="L810" i="17" s="1"/>
  <c r="K809" i="17"/>
  <c r="L809" i="17" s="1"/>
  <c r="K808" i="17"/>
  <c r="L808" i="17" s="1"/>
  <c r="K807" i="17"/>
  <c r="L807" i="17" s="1"/>
  <c r="K806" i="17"/>
  <c r="L806" i="17" s="1"/>
  <c r="K805" i="17"/>
  <c r="L805" i="17" s="1"/>
  <c r="K804" i="17"/>
  <c r="L804" i="17" s="1"/>
  <c r="K803" i="17"/>
  <c r="L803" i="17" s="1"/>
  <c r="K802" i="17"/>
  <c r="L802" i="17" s="1"/>
  <c r="K801" i="17"/>
  <c r="L801" i="17" s="1"/>
  <c r="K800" i="17"/>
  <c r="L800" i="17" s="1"/>
  <c r="K799" i="17"/>
  <c r="L799" i="17" s="1"/>
  <c r="K798" i="17"/>
  <c r="L798" i="17" s="1"/>
  <c r="K797" i="17"/>
  <c r="L797" i="17" s="1"/>
  <c r="K796" i="17"/>
  <c r="L796" i="17" s="1"/>
  <c r="K795" i="17"/>
  <c r="L795" i="17" s="1"/>
  <c r="K794" i="17"/>
  <c r="L794" i="17" s="1"/>
  <c r="K793" i="17"/>
  <c r="L793" i="17" s="1"/>
  <c r="K792" i="17"/>
  <c r="L792" i="17" s="1"/>
  <c r="K791" i="17"/>
  <c r="L791" i="17" s="1"/>
  <c r="K790" i="17"/>
  <c r="L790" i="17" s="1"/>
  <c r="K789" i="17"/>
  <c r="L789" i="17" s="1"/>
  <c r="K788" i="17"/>
  <c r="L788" i="17" s="1"/>
  <c r="K787" i="17"/>
  <c r="L787" i="17" s="1"/>
  <c r="K786" i="17"/>
  <c r="L786" i="17" s="1"/>
  <c r="K785" i="17"/>
  <c r="L785" i="17" s="1"/>
  <c r="K784" i="17"/>
  <c r="L784" i="17" s="1"/>
  <c r="K783" i="17"/>
  <c r="L783" i="17" s="1"/>
  <c r="K782" i="17"/>
  <c r="L782" i="17" s="1"/>
  <c r="K781" i="17"/>
  <c r="L781" i="17" s="1"/>
  <c r="K780" i="17"/>
  <c r="L780" i="17" s="1"/>
  <c r="K779" i="17"/>
  <c r="L779" i="17" s="1"/>
  <c r="K778" i="17"/>
  <c r="L778" i="17" s="1"/>
  <c r="K777" i="17"/>
  <c r="L777" i="17" s="1"/>
  <c r="K776" i="17"/>
  <c r="L776" i="17" s="1"/>
  <c r="K775" i="17"/>
  <c r="L775" i="17" s="1"/>
  <c r="K774" i="17"/>
  <c r="L774" i="17" s="1"/>
  <c r="K773" i="17"/>
  <c r="L773" i="17" s="1"/>
  <c r="K772" i="17"/>
  <c r="L772" i="17" s="1"/>
  <c r="K771" i="17"/>
  <c r="L771" i="17" s="1"/>
  <c r="K770" i="17"/>
  <c r="L770" i="17" s="1"/>
  <c r="K769" i="17"/>
  <c r="L769" i="17" s="1"/>
  <c r="K768" i="17"/>
  <c r="L768" i="17" s="1"/>
  <c r="K767" i="17"/>
  <c r="L767" i="17" s="1"/>
  <c r="K766" i="17"/>
  <c r="L766" i="17" s="1"/>
  <c r="K765" i="17"/>
  <c r="L765" i="17" s="1"/>
  <c r="K764" i="17"/>
  <c r="L764" i="17" s="1"/>
  <c r="K763" i="17"/>
  <c r="L763" i="17" s="1"/>
  <c r="K762" i="17"/>
  <c r="L762" i="17" s="1"/>
  <c r="K761" i="17"/>
  <c r="L761" i="17" s="1"/>
  <c r="K760" i="17"/>
  <c r="L760" i="17" s="1"/>
  <c r="K759" i="17"/>
  <c r="L759" i="17" s="1"/>
  <c r="K758" i="17"/>
  <c r="L758" i="17" s="1"/>
  <c r="K757" i="17"/>
  <c r="L757" i="17" s="1"/>
  <c r="K756" i="17"/>
  <c r="L756" i="17" s="1"/>
  <c r="K755" i="17"/>
  <c r="L755" i="17" s="1"/>
  <c r="K754" i="17"/>
  <c r="L754" i="17" s="1"/>
  <c r="K753" i="17"/>
  <c r="L753" i="17" s="1"/>
  <c r="K752" i="17"/>
  <c r="L752" i="17" s="1"/>
  <c r="K751" i="17"/>
  <c r="L751" i="17" s="1"/>
  <c r="K750" i="17"/>
  <c r="L750" i="17" s="1"/>
  <c r="K749" i="17"/>
  <c r="L749" i="17" s="1"/>
  <c r="K748" i="17"/>
  <c r="L748" i="17" s="1"/>
  <c r="K747" i="17"/>
  <c r="L747" i="17" s="1"/>
  <c r="K746" i="17"/>
  <c r="L746" i="17" s="1"/>
  <c r="K745" i="17"/>
  <c r="L745" i="17" s="1"/>
  <c r="K744" i="17"/>
  <c r="L744" i="17" s="1"/>
  <c r="K743" i="17"/>
  <c r="L743" i="17" s="1"/>
  <c r="K742" i="17"/>
  <c r="L742" i="17" s="1"/>
  <c r="K741" i="17"/>
  <c r="L741" i="17" s="1"/>
  <c r="K740" i="17"/>
  <c r="L740" i="17" s="1"/>
  <c r="K739" i="17"/>
  <c r="L739" i="17" s="1"/>
  <c r="K738" i="17"/>
  <c r="L738" i="17" s="1"/>
  <c r="K737" i="17"/>
  <c r="L737" i="17" s="1"/>
  <c r="K736" i="17"/>
  <c r="L736" i="17" s="1"/>
  <c r="K735" i="17"/>
  <c r="L735" i="17" s="1"/>
  <c r="K734" i="17"/>
  <c r="L734" i="17" s="1"/>
  <c r="K733" i="17"/>
  <c r="L733" i="17" s="1"/>
  <c r="K732" i="17"/>
  <c r="L732" i="17" s="1"/>
  <c r="K731" i="17"/>
  <c r="L731" i="17" s="1"/>
  <c r="K730" i="17"/>
  <c r="L730" i="17" s="1"/>
  <c r="K729" i="17"/>
  <c r="L729" i="17" s="1"/>
  <c r="K728" i="17"/>
  <c r="L728" i="17" s="1"/>
  <c r="K727" i="17"/>
  <c r="L727" i="17" s="1"/>
  <c r="K726" i="17"/>
  <c r="L726" i="17" s="1"/>
  <c r="K725" i="17"/>
  <c r="L725" i="17" s="1"/>
  <c r="K724" i="17"/>
  <c r="L724" i="17" s="1"/>
  <c r="K723" i="17"/>
  <c r="L723" i="17" s="1"/>
  <c r="K722" i="17"/>
  <c r="L722" i="17" s="1"/>
  <c r="K721" i="17"/>
  <c r="L721" i="17" s="1"/>
  <c r="K720" i="17"/>
  <c r="L720" i="17" s="1"/>
  <c r="K719" i="17"/>
  <c r="L719" i="17" s="1"/>
  <c r="K718" i="17"/>
  <c r="L718" i="17" s="1"/>
  <c r="K717" i="17"/>
  <c r="L717" i="17" s="1"/>
  <c r="K716" i="17"/>
  <c r="L716" i="17" s="1"/>
  <c r="K715" i="17"/>
  <c r="L715" i="17" s="1"/>
  <c r="K714" i="17"/>
  <c r="L714" i="17" s="1"/>
  <c r="K713" i="17"/>
  <c r="L713" i="17" s="1"/>
  <c r="K712" i="17"/>
  <c r="L712" i="17" s="1"/>
  <c r="K711" i="17"/>
  <c r="L711" i="17" s="1"/>
  <c r="K710" i="17"/>
  <c r="L710" i="17" s="1"/>
  <c r="K709" i="17"/>
  <c r="L709" i="17" s="1"/>
  <c r="K708" i="17"/>
  <c r="L708" i="17" s="1"/>
  <c r="K707" i="17"/>
  <c r="L707" i="17" s="1"/>
  <c r="K706" i="17"/>
  <c r="L706" i="17" s="1"/>
  <c r="K705" i="17"/>
  <c r="L705" i="17" s="1"/>
  <c r="K704" i="17"/>
  <c r="L704" i="17" s="1"/>
  <c r="K703" i="17"/>
  <c r="L703" i="17" s="1"/>
  <c r="K702" i="17"/>
  <c r="L702" i="17" s="1"/>
  <c r="K701" i="17"/>
  <c r="L701" i="17" s="1"/>
  <c r="K700" i="17"/>
  <c r="L700" i="17" s="1"/>
  <c r="K699" i="17"/>
  <c r="L699" i="17" s="1"/>
  <c r="K698" i="17"/>
  <c r="L698" i="17" s="1"/>
  <c r="K697" i="17"/>
  <c r="L697" i="17" s="1"/>
  <c r="K696" i="17"/>
  <c r="L696" i="17" s="1"/>
  <c r="K695" i="17"/>
  <c r="L695" i="17" s="1"/>
  <c r="K694" i="17"/>
  <c r="L694" i="17" s="1"/>
  <c r="K693" i="17"/>
  <c r="L693" i="17" s="1"/>
  <c r="K692" i="17"/>
  <c r="L692" i="17" s="1"/>
  <c r="K691" i="17"/>
  <c r="L691" i="17" s="1"/>
  <c r="K690" i="17"/>
  <c r="L690" i="17" s="1"/>
  <c r="K689" i="17"/>
  <c r="L689" i="17" s="1"/>
  <c r="K688" i="17"/>
  <c r="L688" i="17" s="1"/>
  <c r="K687" i="17"/>
  <c r="L687" i="17" s="1"/>
  <c r="K686" i="17"/>
  <c r="L686" i="17" s="1"/>
  <c r="K685" i="17"/>
  <c r="L685" i="17" s="1"/>
  <c r="K684" i="17"/>
  <c r="L684" i="17" s="1"/>
  <c r="K683" i="17"/>
  <c r="L683" i="17" s="1"/>
  <c r="K682" i="17"/>
  <c r="L682" i="17" s="1"/>
  <c r="K681" i="17"/>
  <c r="L681" i="17" s="1"/>
  <c r="K680" i="17"/>
  <c r="L680" i="17" s="1"/>
  <c r="K679" i="17"/>
  <c r="L679" i="17" s="1"/>
  <c r="K678" i="17"/>
  <c r="L678" i="17" s="1"/>
  <c r="K677" i="17"/>
  <c r="L677" i="17" s="1"/>
  <c r="K676" i="17"/>
  <c r="L676" i="17" s="1"/>
  <c r="K675" i="17"/>
  <c r="L675" i="17" s="1"/>
  <c r="K674" i="17"/>
  <c r="L674" i="17" s="1"/>
  <c r="K673" i="17"/>
  <c r="L673" i="17" s="1"/>
  <c r="K672" i="17"/>
  <c r="L672" i="17" s="1"/>
  <c r="K671" i="17"/>
  <c r="L671" i="17" s="1"/>
  <c r="K670" i="17"/>
  <c r="L670" i="17" s="1"/>
  <c r="K669" i="17"/>
  <c r="L669" i="17" s="1"/>
  <c r="K668" i="17"/>
  <c r="L668" i="17" s="1"/>
  <c r="K667" i="17"/>
  <c r="L667" i="17" s="1"/>
  <c r="K666" i="17"/>
  <c r="L666" i="17" s="1"/>
  <c r="K665" i="17"/>
  <c r="L665" i="17" s="1"/>
  <c r="K664" i="17"/>
  <c r="L664" i="17" s="1"/>
  <c r="K663" i="17"/>
  <c r="L663" i="17" s="1"/>
  <c r="K662" i="17"/>
  <c r="L662" i="17" s="1"/>
  <c r="K661" i="17"/>
  <c r="L661" i="17" s="1"/>
  <c r="K660" i="17"/>
  <c r="L660" i="17" s="1"/>
  <c r="K659" i="17"/>
  <c r="L659" i="17" s="1"/>
  <c r="K658" i="17"/>
  <c r="L658" i="17" s="1"/>
  <c r="K657" i="17"/>
  <c r="L657" i="17" s="1"/>
  <c r="K656" i="17"/>
  <c r="L656" i="17" s="1"/>
  <c r="K655" i="17"/>
  <c r="L655" i="17" s="1"/>
  <c r="K654" i="17"/>
  <c r="L654" i="17" s="1"/>
  <c r="K653" i="17"/>
  <c r="L653" i="17" s="1"/>
  <c r="K652" i="17"/>
  <c r="L652" i="17" s="1"/>
  <c r="K651" i="17"/>
  <c r="L651" i="17" s="1"/>
  <c r="K650" i="17"/>
  <c r="L650" i="17" s="1"/>
  <c r="K649" i="17"/>
  <c r="L649" i="17" s="1"/>
  <c r="K648" i="17"/>
  <c r="L648" i="17" s="1"/>
  <c r="K647" i="17"/>
  <c r="L647" i="17" s="1"/>
  <c r="K646" i="17"/>
  <c r="L646" i="17" s="1"/>
  <c r="K645" i="17"/>
  <c r="L645" i="17" s="1"/>
  <c r="K644" i="17"/>
  <c r="L644" i="17" s="1"/>
  <c r="K643" i="17"/>
  <c r="L643" i="17" s="1"/>
  <c r="K642" i="17"/>
  <c r="L642" i="17" s="1"/>
  <c r="K641" i="17"/>
  <c r="L641" i="17" s="1"/>
  <c r="K640" i="17"/>
  <c r="L640" i="17" s="1"/>
  <c r="K639" i="17"/>
  <c r="L639" i="17" s="1"/>
  <c r="K638" i="17"/>
  <c r="L638" i="17" s="1"/>
  <c r="K637" i="17"/>
  <c r="L637" i="17" s="1"/>
  <c r="K636" i="17"/>
  <c r="L636" i="17" s="1"/>
  <c r="K635" i="17"/>
  <c r="L635" i="17" s="1"/>
  <c r="K634" i="17"/>
  <c r="L634" i="17" s="1"/>
  <c r="K633" i="17"/>
  <c r="L633" i="17" s="1"/>
  <c r="K632" i="17"/>
  <c r="L632" i="17" s="1"/>
  <c r="K631" i="17"/>
  <c r="L631" i="17" s="1"/>
  <c r="K630" i="17"/>
  <c r="L630" i="17" s="1"/>
  <c r="K629" i="17"/>
  <c r="L629" i="17" s="1"/>
  <c r="K628" i="17"/>
  <c r="L628" i="17" s="1"/>
  <c r="K627" i="17"/>
  <c r="L627" i="17" s="1"/>
  <c r="K626" i="17"/>
  <c r="L626" i="17" s="1"/>
  <c r="K625" i="17"/>
  <c r="L625" i="17" s="1"/>
  <c r="K624" i="17"/>
  <c r="L624" i="17" s="1"/>
  <c r="K623" i="17"/>
  <c r="L623" i="17" s="1"/>
  <c r="K622" i="17"/>
  <c r="L622" i="17" s="1"/>
  <c r="K621" i="17"/>
  <c r="L621" i="17" s="1"/>
  <c r="K620" i="17"/>
  <c r="L620" i="17" s="1"/>
  <c r="K619" i="17"/>
  <c r="L619" i="17" s="1"/>
  <c r="K618" i="17"/>
  <c r="L618" i="17" s="1"/>
  <c r="K617" i="17"/>
  <c r="L617" i="17" s="1"/>
  <c r="K616" i="17"/>
  <c r="L616" i="17" s="1"/>
  <c r="K615" i="17"/>
  <c r="L615" i="17" s="1"/>
  <c r="K614" i="17"/>
  <c r="L614" i="17" s="1"/>
  <c r="K613" i="17"/>
  <c r="L613" i="17" s="1"/>
  <c r="K612" i="17"/>
  <c r="L612" i="17" s="1"/>
  <c r="K611" i="17"/>
  <c r="L611" i="17" s="1"/>
  <c r="K610" i="17"/>
  <c r="L610" i="17" s="1"/>
  <c r="K609" i="17"/>
  <c r="L609" i="17" s="1"/>
  <c r="K608" i="17"/>
  <c r="L608" i="17" s="1"/>
  <c r="K607" i="17"/>
  <c r="L607" i="17" s="1"/>
  <c r="K606" i="17"/>
  <c r="L606" i="17" s="1"/>
  <c r="K605" i="17"/>
  <c r="L605" i="17" s="1"/>
  <c r="K604" i="17"/>
  <c r="L604" i="17" s="1"/>
  <c r="K603" i="17"/>
  <c r="L603" i="17" s="1"/>
  <c r="K602" i="17"/>
  <c r="L602" i="17" s="1"/>
  <c r="K601" i="17"/>
  <c r="L601" i="17" s="1"/>
  <c r="K600" i="17"/>
  <c r="L600" i="17" s="1"/>
  <c r="K599" i="17"/>
  <c r="L599" i="17" s="1"/>
  <c r="K598" i="17"/>
  <c r="L598" i="17" s="1"/>
  <c r="K597" i="17"/>
  <c r="L597" i="17" s="1"/>
  <c r="K596" i="17"/>
  <c r="L596" i="17" s="1"/>
  <c r="K595" i="17"/>
  <c r="L595" i="17" s="1"/>
  <c r="K594" i="17"/>
  <c r="L594" i="17" s="1"/>
  <c r="K593" i="17"/>
  <c r="L593" i="17" s="1"/>
  <c r="K592" i="17"/>
  <c r="L592" i="17" s="1"/>
  <c r="K591" i="17"/>
  <c r="L591" i="17" s="1"/>
  <c r="K590" i="17"/>
  <c r="L590" i="17" s="1"/>
  <c r="K589" i="17"/>
  <c r="L589" i="17" s="1"/>
  <c r="K588" i="17"/>
  <c r="L588" i="17" s="1"/>
  <c r="K587" i="17"/>
  <c r="L587" i="17" s="1"/>
  <c r="K586" i="17"/>
  <c r="L586" i="17" s="1"/>
  <c r="K585" i="17"/>
  <c r="L585" i="17" s="1"/>
  <c r="K584" i="17"/>
  <c r="L584" i="17" s="1"/>
  <c r="K583" i="17"/>
  <c r="L583" i="17" s="1"/>
  <c r="K582" i="17"/>
  <c r="L582" i="17" s="1"/>
  <c r="K581" i="17"/>
  <c r="L581" i="17" s="1"/>
  <c r="K580" i="17"/>
  <c r="L580" i="17" s="1"/>
  <c r="K579" i="17"/>
  <c r="L579" i="17" s="1"/>
  <c r="K578" i="17"/>
  <c r="L578" i="17" s="1"/>
  <c r="K577" i="17"/>
  <c r="L577" i="17" s="1"/>
  <c r="K576" i="17"/>
  <c r="L576" i="17" s="1"/>
  <c r="K575" i="17"/>
  <c r="L575" i="17" s="1"/>
  <c r="K574" i="17"/>
  <c r="L574" i="17" s="1"/>
  <c r="K573" i="17"/>
  <c r="L573" i="17" s="1"/>
  <c r="K572" i="17"/>
  <c r="L572" i="17" s="1"/>
  <c r="K571" i="17"/>
  <c r="L571" i="17" s="1"/>
  <c r="K570" i="17"/>
  <c r="L570" i="17" s="1"/>
  <c r="K569" i="17"/>
  <c r="L569" i="17" s="1"/>
  <c r="K568" i="17"/>
  <c r="L568" i="17" s="1"/>
  <c r="K567" i="17"/>
  <c r="L567" i="17" s="1"/>
  <c r="K566" i="17"/>
  <c r="L566" i="17" s="1"/>
  <c r="K565" i="17"/>
  <c r="L565" i="17" s="1"/>
  <c r="K564" i="17"/>
  <c r="L564" i="17" s="1"/>
  <c r="K563" i="17"/>
  <c r="L563" i="17" s="1"/>
  <c r="K562" i="17"/>
  <c r="L562" i="17" s="1"/>
  <c r="K561" i="17"/>
  <c r="L561" i="17" s="1"/>
  <c r="K560" i="17"/>
  <c r="L560" i="17" s="1"/>
  <c r="K559" i="17"/>
  <c r="L559" i="17" s="1"/>
  <c r="K558" i="17"/>
  <c r="L558" i="17" s="1"/>
  <c r="K557" i="17"/>
  <c r="L557" i="17" s="1"/>
  <c r="K556" i="17"/>
  <c r="L556" i="17" s="1"/>
  <c r="K555" i="17"/>
  <c r="L555" i="17" s="1"/>
  <c r="K554" i="17"/>
  <c r="L554" i="17" s="1"/>
  <c r="K553" i="17"/>
  <c r="L553" i="17" s="1"/>
  <c r="K552" i="17"/>
  <c r="L552" i="17" s="1"/>
  <c r="K551" i="17"/>
  <c r="L551" i="17" s="1"/>
  <c r="K550" i="17"/>
  <c r="L550" i="17" s="1"/>
  <c r="K549" i="17"/>
  <c r="L549" i="17" s="1"/>
  <c r="K548" i="17"/>
  <c r="L548" i="17" s="1"/>
  <c r="K547" i="17"/>
  <c r="L547" i="17" s="1"/>
  <c r="K546" i="17"/>
  <c r="L546" i="17" s="1"/>
  <c r="K545" i="17"/>
  <c r="L545" i="17" s="1"/>
  <c r="K544" i="17"/>
  <c r="L544" i="17" s="1"/>
  <c r="K543" i="17"/>
  <c r="L543" i="17" s="1"/>
  <c r="K542" i="17"/>
  <c r="L542" i="17" s="1"/>
  <c r="K541" i="17"/>
  <c r="L541" i="17" s="1"/>
  <c r="K540" i="17"/>
  <c r="L540" i="17" s="1"/>
  <c r="K539" i="17"/>
  <c r="L539" i="17" s="1"/>
  <c r="K538" i="17"/>
  <c r="L538" i="17" s="1"/>
  <c r="K537" i="17"/>
  <c r="L537" i="17" s="1"/>
  <c r="K536" i="17"/>
  <c r="L536" i="17" s="1"/>
  <c r="K535" i="17"/>
  <c r="L535" i="17" s="1"/>
  <c r="K534" i="17"/>
  <c r="L534" i="17" s="1"/>
  <c r="K533" i="17"/>
  <c r="L533" i="17" s="1"/>
  <c r="K532" i="17"/>
  <c r="L532" i="17" s="1"/>
  <c r="K531" i="17"/>
  <c r="L531" i="17" s="1"/>
  <c r="K530" i="17"/>
  <c r="L530" i="17" s="1"/>
  <c r="K529" i="17"/>
  <c r="L529" i="17" s="1"/>
  <c r="K528" i="17"/>
  <c r="L528" i="17" s="1"/>
  <c r="K527" i="17"/>
  <c r="L527" i="17" s="1"/>
  <c r="K526" i="17"/>
  <c r="L526" i="17" s="1"/>
  <c r="K525" i="17"/>
  <c r="L525" i="17" s="1"/>
  <c r="K524" i="17"/>
  <c r="L524" i="17" s="1"/>
  <c r="K523" i="17"/>
  <c r="L523" i="17" s="1"/>
  <c r="K522" i="17"/>
  <c r="L522" i="17" s="1"/>
  <c r="K521" i="17"/>
  <c r="L521" i="17" s="1"/>
  <c r="K520" i="17"/>
  <c r="L520" i="17" s="1"/>
  <c r="K519" i="17"/>
  <c r="L519" i="17" s="1"/>
  <c r="K518" i="17"/>
  <c r="L518" i="17" s="1"/>
  <c r="K517" i="17"/>
  <c r="L517" i="17" s="1"/>
  <c r="K516" i="17"/>
  <c r="L516" i="17" s="1"/>
  <c r="K515" i="17"/>
  <c r="L515" i="17" s="1"/>
  <c r="K514" i="17"/>
  <c r="L514" i="17" s="1"/>
  <c r="K513" i="17"/>
  <c r="L513" i="17" s="1"/>
  <c r="K512" i="17"/>
  <c r="L512" i="17" s="1"/>
  <c r="K511" i="17"/>
  <c r="L511" i="17" s="1"/>
  <c r="K510" i="17"/>
  <c r="L510" i="17" s="1"/>
  <c r="K509" i="17"/>
  <c r="L509" i="17" s="1"/>
  <c r="K508" i="17"/>
  <c r="L508" i="17" s="1"/>
  <c r="K507" i="17"/>
  <c r="L507" i="17" s="1"/>
  <c r="K506" i="17"/>
  <c r="L506" i="17" s="1"/>
  <c r="K505" i="17"/>
  <c r="L505" i="17" s="1"/>
  <c r="K504" i="17"/>
  <c r="L504" i="17" s="1"/>
  <c r="K503" i="17"/>
  <c r="L503" i="17" s="1"/>
  <c r="K502" i="17"/>
  <c r="L502" i="17" s="1"/>
  <c r="K501" i="17"/>
  <c r="L501" i="17" s="1"/>
  <c r="K500" i="17"/>
  <c r="L500" i="17" s="1"/>
  <c r="K499" i="17"/>
  <c r="L499" i="17" s="1"/>
  <c r="K498" i="17"/>
  <c r="L498" i="17" s="1"/>
  <c r="K497" i="17"/>
  <c r="L497" i="17" s="1"/>
  <c r="K496" i="17"/>
  <c r="L496" i="17" s="1"/>
  <c r="K495" i="17"/>
  <c r="L495" i="17" s="1"/>
  <c r="K494" i="17"/>
  <c r="L494" i="17" s="1"/>
  <c r="K493" i="17"/>
  <c r="L493" i="17" s="1"/>
  <c r="K492" i="17"/>
  <c r="L492" i="17" s="1"/>
  <c r="K491" i="17"/>
  <c r="L491" i="17" s="1"/>
  <c r="K490" i="17"/>
  <c r="L490" i="17" s="1"/>
  <c r="K489" i="17"/>
  <c r="L489" i="17" s="1"/>
  <c r="K488" i="17"/>
  <c r="L488" i="17" s="1"/>
  <c r="K487" i="17"/>
  <c r="L487" i="17" s="1"/>
  <c r="K486" i="17"/>
  <c r="L486" i="17" s="1"/>
  <c r="K485" i="17"/>
  <c r="L485" i="17" s="1"/>
  <c r="K484" i="17"/>
  <c r="L484" i="17" s="1"/>
  <c r="K483" i="17"/>
  <c r="L483" i="17" s="1"/>
  <c r="K482" i="17"/>
  <c r="L482" i="17" s="1"/>
  <c r="K481" i="17"/>
  <c r="L481" i="17" s="1"/>
  <c r="K480" i="17"/>
  <c r="L480" i="17" s="1"/>
  <c r="K479" i="17"/>
  <c r="L479" i="17" s="1"/>
  <c r="K478" i="17"/>
  <c r="L478" i="17" s="1"/>
  <c r="K477" i="17"/>
  <c r="L477" i="17" s="1"/>
  <c r="K476" i="17"/>
  <c r="L476" i="17" s="1"/>
  <c r="K475" i="17"/>
  <c r="L475" i="17" s="1"/>
  <c r="K474" i="17"/>
  <c r="L474" i="17" s="1"/>
  <c r="K473" i="17"/>
  <c r="L473" i="17" s="1"/>
  <c r="K472" i="17"/>
  <c r="L472" i="17" s="1"/>
  <c r="K471" i="17"/>
  <c r="L471" i="17" s="1"/>
  <c r="K470" i="17"/>
  <c r="L470" i="17" s="1"/>
  <c r="K469" i="17"/>
  <c r="L469" i="17" s="1"/>
  <c r="K468" i="17"/>
  <c r="L468" i="17" s="1"/>
  <c r="K467" i="17"/>
  <c r="L467" i="17" s="1"/>
  <c r="K466" i="17"/>
  <c r="L466" i="17" s="1"/>
  <c r="K465" i="17"/>
  <c r="L465" i="17" s="1"/>
  <c r="K464" i="17"/>
  <c r="L464" i="17" s="1"/>
  <c r="K463" i="17"/>
  <c r="L463" i="17" s="1"/>
  <c r="K462" i="17"/>
  <c r="L462" i="17" s="1"/>
  <c r="K461" i="17"/>
  <c r="L461" i="17" s="1"/>
  <c r="K460" i="17"/>
  <c r="L460" i="17" s="1"/>
  <c r="K459" i="17"/>
  <c r="L459" i="17" s="1"/>
  <c r="K458" i="17"/>
  <c r="L458" i="17" s="1"/>
  <c r="K457" i="17"/>
  <c r="L457" i="17" s="1"/>
  <c r="K456" i="17"/>
  <c r="L456" i="17" s="1"/>
  <c r="K455" i="17"/>
  <c r="L455" i="17" s="1"/>
  <c r="K454" i="17"/>
  <c r="L454" i="17" s="1"/>
  <c r="K453" i="17"/>
  <c r="L453" i="17" s="1"/>
  <c r="K452" i="17"/>
  <c r="L452" i="17" s="1"/>
  <c r="K451" i="17"/>
  <c r="L451" i="17" s="1"/>
  <c r="K450" i="17"/>
  <c r="L450" i="17" s="1"/>
  <c r="K449" i="17"/>
  <c r="L449" i="17" s="1"/>
  <c r="K448" i="17"/>
  <c r="L448" i="17" s="1"/>
  <c r="K447" i="17"/>
  <c r="L447" i="17" s="1"/>
  <c r="K446" i="17"/>
  <c r="L446" i="17" s="1"/>
  <c r="K445" i="17"/>
  <c r="L445" i="17" s="1"/>
  <c r="K444" i="17"/>
  <c r="L444" i="17" s="1"/>
  <c r="K443" i="17"/>
  <c r="L443" i="17" s="1"/>
  <c r="K442" i="17"/>
  <c r="L442" i="17" s="1"/>
  <c r="K441" i="17"/>
  <c r="L441" i="17" s="1"/>
  <c r="K440" i="17"/>
  <c r="L440" i="17" s="1"/>
  <c r="K439" i="17"/>
  <c r="L439" i="17" s="1"/>
  <c r="K438" i="17"/>
  <c r="L438" i="17" s="1"/>
  <c r="K437" i="17"/>
  <c r="L437" i="17" s="1"/>
  <c r="K436" i="17"/>
  <c r="L436" i="17" s="1"/>
  <c r="K435" i="17"/>
  <c r="L435" i="17" s="1"/>
  <c r="K434" i="17"/>
  <c r="L434" i="17" s="1"/>
  <c r="K433" i="17"/>
  <c r="L433" i="17" s="1"/>
  <c r="K432" i="17"/>
  <c r="L432" i="17" s="1"/>
  <c r="K431" i="17"/>
  <c r="L431" i="17" s="1"/>
  <c r="K430" i="17"/>
  <c r="L430" i="17" s="1"/>
  <c r="K429" i="17"/>
  <c r="L429" i="17" s="1"/>
  <c r="K428" i="17"/>
  <c r="L428" i="17" s="1"/>
  <c r="K427" i="17"/>
  <c r="L427" i="17" s="1"/>
  <c r="K426" i="17"/>
  <c r="L426" i="17" s="1"/>
  <c r="K425" i="17"/>
  <c r="L425" i="17" s="1"/>
  <c r="K424" i="17"/>
  <c r="L424" i="17" s="1"/>
  <c r="K423" i="17"/>
  <c r="L423" i="17" s="1"/>
  <c r="K422" i="17"/>
  <c r="L422" i="17" s="1"/>
  <c r="K421" i="17"/>
  <c r="L421" i="17" s="1"/>
  <c r="K420" i="17"/>
  <c r="L420" i="17" s="1"/>
  <c r="K419" i="17"/>
  <c r="L419" i="17" s="1"/>
  <c r="K418" i="17"/>
  <c r="L418" i="17" s="1"/>
  <c r="K417" i="17"/>
  <c r="L417" i="17" s="1"/>
  <c r="K416" i="17"/>
  <c r="L416" i="17" s="1"/>
  <c r="K415" i="17"/>
  <c r="L415" i="17" s="1"/>
  <c r="K414" i="17"/>
  <c r="L414" i="17" s="1"/>
  <c r="K413" i="17"/>
  <c r="L413" i="17" s="1"/>
  <c r="K412" i="17"/>
  <c r="L412" i="17" s="1"/>
  <c r="K411" i="17"/>
  <c r="L411" i="17" s="1"/>
  <c r="K410" i="17"/>
  <c r="L410" i="17" s="1"/>
  <c r="K409" i="17"/>
  <c r="L409" i="17" s="1"/>
  <c r="K408" i="17"/>
  <c r="L408" i="17" s="1"/>
  <c r="K407" i="17"/>
  <c r="L407" i="17" s="1"/>
  <c r="K406" i="17"/>
  <c r="L406" i="17" s="1"/>
  <c r="K405" i="17"/>
  <c r="L405" i="17" s="1"/>
  <c r="K404" i="17"/>
  <c r="L404" i="17" s="1"/>
  <c r="K403" i="17"/>
  <c r="L403" i="17" s="1"/>
  <c r="K402" i="17"/>
  <c r="L402" i="17" s="1"/>
  <c r="K401" i="17"/>
  <c r="L401" i="17" s="1"/>
  <c r="K400" i="17"/>
  <c r="L400" i="17" s="1"/>
  <c r="K399" i="17"/>
  <c r="L399" i="17" s="1"/>
  <c r="K398" i="17"/>
  <c r="L398" i="17" s="1"/>
  <c r="K397" i="17"/>
  <c r="L397" i="17" s="1"/>
  <c r="K396" i="17"/>
  <c r="L396" i="17" s="1"/>
  <c r="K395" i="17"/>
  <c r="L395" i="17" s="1"/>
  <c r="K394" i="17"/>
  <c r="L394" i="17" s="1"/>
  <c r="K393" i="17"/>
  <c r="L393" i="17" s="1"/>
  <c r="K392" i="17"/>
  <c r="L392" i="17" s="1"/>
  <c r="K391" i="17"/>
  <c r="L391" i="17" s="1"/>
  <c r="K390" i="17"/>
  <c r="L390" i="17" s="1"/>
  <c r="K389" i="17"/>
  <c r="L389" i="17" s="1"/>
  <c r="K388" i="17"/>
  <c r="L388" i="17" s="1"/>
  <c r="K387" i="17"/>
  <c r="L387" i="17" s="1"/>
  <c r="K386" i="17"/>
  <c r="L386" i="17" s="1"/>
  <c r="K385" i="17"/>
  <c r="L385" i="17" s="1"/>
  <c r="K384" i="17"/>
  <c r="L384" i="17" s="1"/>
  <c r="K383" i="17"/>
  <c r="L383" i="17" s="1"/>
  <c r="K382" i="17"/>
  <c r="L382" i="17" s="1"/>
  <c r="K381" i="17"/>
  <c r="L381" i="17" s="1"/>
  <c r="K380" i="17"/>
  <c r="L380" i="17" s="1"/>
  <c r="K379" i="17"/>
  <c r="L379" i="17" s="1"/>
  <c r="K378" i="17"/>
  <c r="L378" i="17" s="1"/>
  <c r="K377" i="17"/>
  <c r="L377" i="17" s="1"/>
  <c r="K376" i="17"/>
  <c r="L376" i="17" s="1"/>
  <c r="K375" i="17"/>
  <c r="L375" i="17" s="1"/>
  <c r="K374" i="17"/>
  <c r="L374" i="17" s="1"/>
  <c r="K373" i="17"/>
  <c r="L373" i="17" s="1"/>
  <c r="K372" i="17"/>
  <c r="L372" i="17" s="1"/>
  <c r="K371" i="17"/>
  <c r="L371" i="17" s="1"/>
  <c r="K370" i="17"/>
  <c r="L370" i="17" s="1"/>
  <c r="K369" i="17"/>
  <c r="L369" i="17" s="1"/>
  <c r="K368" i="17"/>
  <c r="L368" i="17" s="1"/>
  <c r="K367" i="17"/>
  <c r="L367" i="17" s="1"/>
  <c r="K366" i="17"/>
  <c r="L366" i="17" s="1"/>
  <c r="K365" i="17"/>
  <c r="L365" i="17" s="1"/>
  <c r="K364" i="17"/>
  <c r="L364" i="17" s="1"/>
  <c r="K363" i="17"/>
  <c r="L363" i="17" s="1"/>
  <c r="K362" i="17"/>
  <c r="L362" i="17" s="1"/>
  <c r="K361" i="17"/>
  <c r="L361" i="17" s="1"/>
  <c r="K360" i="17"/>
  <c r="L360" i="17" s="1"/>
  <c r="K359" i="17"/>
  <c r="L359" i="17" s="1"/>
  <c r="K358" i="17"/>
  <c r="L358" i="17" s="1"/>
  <c r="K357" i="17"/>
  <c r="L357" i="17" s="1"/>
  <c r="K356" i="17"/>
  <c r="L356" i="17" s="1"/>
  <c r="K355" i="17"/>
  <c r="L355" i="17" s="1"/>
  <c r="K354" i="17"/>
  <c r="L354" i="17" s="1"/>
  <c r="K353" i="17"/>
  <c r="L353" i="17" s="1"/>
  <c r="K352" i="17"/>
  <c r="L352" i="17" s="1"/>
  <c r="K351" i="17"/>
  <c r="L351" i="17" s="1"/>
  <c r="K350" i="17"/>
  <c r="L350" i="17" s="1"/>
  <c r="K349" i="17"/>
  <c r="L349" i="17" s="1"/>
  <c r="K348" i="17"/>
  <c r="L348" i="17" s="1"/>
  <c r="K347" i="17"/>
  <c r="L347" i="17" s="1"/>
  <c r="K346" i="17"/>
  <c r="L346" i="17" s="1"/>
  <c r="K345" i="17"/>
  <c r="L345" i="17" s="1"/>
  <c r="K344" i="17"/>
  <c r="L344" i="17" s="1"/>
  <c r="K343" i="17"/>
  <c r="L343" i="17" s="1"/>
  <c r="K342" i="17"/>
  <c r="L342" i="17" s="1"/>
  <c r="K341" i="17"/>
  <c r="L341" i="17" s="1"/>
  <c r="K340" i="17"/>
  <c r="L340" i="17" s="1"/>
  <c r="K339" i="17"/>
  <c r="L339" i="17" s="1"/>
  <c r="K338" i="17"/>
  <c r="L338" i="17" s="1"/>
  <c r="K337" i="17"/>
  <c r="L337" i="17" s="1"/>
  <c r="K336" i="17"/>
  <c r="L336" i="17" s="1"/>
  <c r="K335" i="17"/>
  <c r="L335" i="17" s="1"/>
  <c r="K334" i="17"/>
  <c r="L334" i="17" s="1"/>
  <c r="K333" i="17"/>
  <c r="L333" i="17" s="1"/>
  <c r="K332" i="17"/>
  <c r="L332" i="17" s="1"/>
  <c r="K331" i="17"/>
  <c r="L331" i="17" s="1"/>
  <c r="K330" i="17"/>
  <c r="L330" i="17" s="1"/>
  <c r="K329" i="17"/>
  <c r="L329" i="17" s="1"/>
  <c r="K328" i="17"/>
  <c r="L328" i="17" s="1"/>
  <c r="K327" i="17"/>
  <c r="L327" i="17" s="1"/>
  <c r="K326" i="17"/>
  <c r="L326" i="17" s="1"/>
  <c r="K325" i="17"/>
  <c r="L325" i="17" s="1"/>
  <c r="K324" i="17"/>
  <c r="L324" i="17" s="1"/>
  <c r="K323" i="17"/>
  <c r="L323" i="17" s="1"/>
  <c r="K322" i="17"/>
  <c r="L322" i="17" s="1"/>
  <c r="K321" i="17"/>
  <c r="L321" i="17" s="1"/>
  <c r="K320" i="17"/>
  <c r="L320" i="17" s="1"/>
  <c r="K319" i="17"/>
  <c r="L319" i="17" s="1"/>
  <c r="K318" i="17"/>
  <c r="L318" i="17" s="1"/>
  <c r="K317" i="17"/>
  <c r="L317" i="17" s="1"/>
  <c r="K316" i="17"/>
  <c r="L316" i="17" s="1"/>
  <c r="K315" i="17"/>
  <c r="L315" i="17" s="1"/>
  <c r="K314" i="17"/>
  <c r="L314" i="17" s="1"/>
  <c r="K313" i="17"/>
  <c r="L313" i="17" s="1"/>
  <c r="K312" i="17"/>
  <c r="L312" i="17" s="1"/>
  <c r="K311" i="17"/>
  <c r="L311" i="17" s="1"/>
  <c r="K310" i="17"/>
  <c r="L310" i="17" s="1"/>
  <c r="K309" i="17"/>
  <c r="L309" i="17" s="1"/>
  <c r="K308" i="17"/>
  <c r="L308" i="17" s="1"/>
  <c r="K307" i="17"/>
  <c r="L307" i="17" s="1"/>
  <c r="K306" i="17"/>
  <c r="L306" i="17" s="1"/>
  <c r="K305" i="17"/>
  <c r="L305" i="17" s="1"/>
  <c r="K304" i="17"/>
  <c r="L304" i="17" s="1"/>
  <c r="K303" i="17"/>
  <c r="L303" i="17" s="1"/>
  <c r="K302" i="17"/>
  <c r="L302" i="17" s="1"/>
  <c r="K301" i="17"/>
  <c r="L301" i="17" s="1"/>
  <c r="K300" i="17"/>
  <c r="L300" i="17" s="1"/>
  <c r="K299" i="17"/>
  <c r="L299" i="17" s="1"/>
  <c r="K298" i="17"/>
  <c r="L298" i="17" s="1"/>
  <c r="K297" i="17"/>
  <c r="L297" i="17" s="1"/>
  <c r="K296" i="17"/>
  <c r="L296" i="17" s="1"/>
  <c r="K295" i="17"/>
  <c r="L295" i="17" s="1"/>
  <c r="K294" i="17"/>
  <c r="L294" i="17" s="1"/>
  <c r="K293" i="17"/>
  <c r="L293" i="17" s="1"/>
  <c r="K292" i="17"/>
  <c r="L292" i="17" s="1"/>
  <c r="K291" i="17"/>
  <c r="L291" i="17" s="1"/>
  <c r="K290" i="17"/>
  <c r="L290" i="17" s="1"/>
  <c r="K289" i="17"/>
  <c r="L289" i="17" s="1"/>
  <c r="K288" i="17"/>
  <c r="L288" i="17" s="1"/>
  <c r="K287" i="17"/>
  <c r="L287" i="17" s="1"/>
  <c r="K286" i="17"/>
  <c r="L286" i="17" s="1"/>
  <c r="K285" i="17"/>
  <c r="L285" i="17" s="1"/>
  <c r="K284" i="17"/>
  <c r="L284" i="17" s="1"/>
  <c r="K283" i="17"/>
  <c r="L283" i="17" s="1"/>
  <c r="K282" i="17"/>
  <c r="L282" i="17" s="1"/>
  <c r="K281" i="17"/>
  <c r="L281" i="17" s="1"/>
  <c r="K280" i="17"/>
  <c r="L280" i="17" s="1"/>
  <c r="K279" i="17"/>
  <c r="L279" i="17" s="1"/>
  <c r="K278" i="17"/>
  <c r="L278" i="17" s="1"/>
  <c r="K277" i="17"/>
  <c r="L277" i="17" s="1"/>
  <c r="K276" i="17"/>
  <c r="L276" i="17" s="1"/>
  <c r="K275" i="17"/>
  <c r="L275" i="17" s="1"/>
  <c r="K274" i="17"/>
  <c r="L274" i="17" s="1"/>
  <c r="K273" i="17"/>
  <c r="L273" i="17" s="1"/>
  <c r="K272" i="17"/>
  <c r="L272" i="17" s="1"/>
  <c r="K271" i="17"/>
  <c r="L271" i="17" s="1"/>
  <c r="K270" i="17"/>
  <c r="L270" i="17" s="1"/>
  <c r="K269" i="17"/>
  <c r="L269" i="17" s="1"/>
  <c r="K268" i="17"/>
  <c r="L268" i="17" s="1"/>
  <c r="K267" i="17"/>
  <c r="L267" i="17" s="1"/>
  <c r="K266" i="17"/>
  <c r="L266" i="17" s="1"/>
  <c r="K265" i="17"/>
  <c r="L265" i="17" s="1"/>
  <c r="K264" i="17"/>
  <c r="L264" i="17" s="1"/>
  <c r="K263" i="17"/>
  <c r="L263" i="17" s="1"/>
  <c r="K262" i="17"/>
  <c r="L262" i="17" s="1"/>
  <c r="K261" i="17"/>
  <c r="L261" i="17" s="1"/>
  <c r="K260" i="17"/>
  <c r="L260" i="17" s="1"/>
  <c r="K259" i="17"/>
  <c r="L259" i="17" s="1"/>
  <c r="K258" i="17"/>
  <c r="L258" i="17" s="1"/>
  <c r="K257" i="17"/>
  <c r="L257" i="17" s="1"/>
  <c r="K256" i="17"/>
  <c r="L256" i="17" s="1"/>
  <c r="K255" i="17"/>
  <c r="L255" i="17" s="1"/>
  <c r="K254" i="17"/>
  <c r="L254" i="17" s="1"/>
  <c r="K253" i="17"/>
  <c r="L253" i="17" s="1"/>
  <c r="K252" i="17"/>
  <c r="L252" i="17" s="1"/>
  <c r="K251" i="17"/>
  <c r="L251" i="17" s="1"/>
  <c r="K250" i="17"/>
  <c r="L250" i="17" s="1"/>
  <c r="K249" i="17"/>
  <c r="L249" i="17" s="1"/>
  <c r="K248" i="17"/>
  <c r="L248" i="17" s="1"/>
  <c r="K247" i="17"/>
  <c r="L247" i="17" s="1"/>
  <c r="K246" i="17"/>
  <c r="L246" i="17" s="1"/>
  <c r="K245" i="17"/>
  <c r="L245" i="17" s="1"/>
  <c r="K244" i="17"/>
  <c r="L244" i="17" s="1"/>
  <c r="K243" i="17"/>
  <c r="L243" i="17" s="1"/>
  <c r="K242" i="17"/>
  <c r="L242" i="17" s="1"/>
  <c r="K241" i="17"/>
  <c r="L241" i="17" s="1"/>
  <c r="K240" i="17"/>
  <c r="L240" i="17" s="1"/>
  <c r="K239" i="17"/>
  <c r="L239" i="17" s="1"/>
  <c r="K238" i="17"/>
  <c r="L238" i="17" s="1"/>
  <c r="K237" i="17"/>
  <c r="L237" i="17" s="1"/>
  <c r="K236" i="17"/>
  <c r="L236" i="17" s="1"/>
  <c r="K235" i="17"/>
  <c r="L235" i="17" s="1"/>
  <c r="K234" i="17"/>
  <c r="L234" i="17" s="1"/>
  <c r="K233" i="17"/>
  <c r="L233" i="17" s="1"/>
  <c r="K232" i="17"/>
  <c r="L232" i="17" s="1"/>
  <c r="K231" i="17"/>
  <c r="L231" i="17" s="1"/>
  <c r="K230" i="17"/>
  <c r="L230" i="17" s="1"/>
  <c r="K229" i="17"/>
  <c r="L229" i="17" s="1"/>
  <c r="K228" i="17"/>
  <c r="L228" i="17" s="1"/>
  <c r="K227" i="17"/>
  <c r="L227" i="17" s="1"/>
  <c r="K226" i="17"/>
  <c r="L226" i="17" s="1"/>
  <c r="K225" i="17"/>
  <c r="L225" i="17" s="1"/>
  <c r="K224" i="17"/>
  <c r="L224" i="17" s="1"/>
  <c r="K223" i="17"/>
  <c r="L223" i="17" s="1"/>
  <c r="K222" i="17"/>
  <c r="L222" i="17" s="1"/>
  <c r="K221" i="17"/>
  <c r="L221" i="17" s="1"/>
  <c r="K220" i="17"/>
  <c r="L220" i="17" s="1"/>
  <c r="K219" i="17"/>
  <c r="L219" i="17" s="1"/>
  <c r="K218" i="17"/>
  <c r="L218" i="17" s="1"/>
  <c r="K217" i="17"/>
  <c r="L217" i="17" s="1"/>
  <c r="K216" i="17"/>
  <c r="L216" i="17" s="1"/>
  <c r="K215" i="17"/>
  <c r="L215" i="17" s="1"/>
  <c r="K214" i="17"/>
  <c r="L214" i="17" s="1"/>
  <c r="K213" i="17"/>
  <c r="L213" i="17" s="1"/>
  <c r="K212" i="17"/>
  <c r="L212" i="17" s="1"/>
  <c r="K211" i="17"/>
  <c r="L211" i="17" s="1"/>
  <c r="K210" i="17"/>
  <c r="L210" i="17" s="1"/>
  <c r="K209" i="17"/>
  <c r="L209" i="17" s="1"/>
  <c r="K208" i="17"/>
  <c r="L208" i="17" s="1"/>
  <c r="K207" i="17"/>
  <c r="L207" i="17" s="1"/>
  <c r="K206" i="17"/>
  <c r="L206" i="17" s="1"/>
  <c r="K205" i="17"/>
  <c r="L205" i="17" s="1"/>
  <c r="K204" i="17"/>
  <c r="L204" i="17" s="1"/>
  <c r="K203" i="17"/>
  <c r="L203" i="17" s="1"/>
  <c r="K202" i="17"/>
  <c r="L202" i="17" s="1"/>
  <c r="K201" i="17"/>
  <c r="L201" i="17" s="1"/>
  <c r="K200" i="17"/>
  <c r="L200" i="17" s="1"/>
  <c r="K199" i="17"/>
  <c r="L199" i="17" s="1"/>
  <c r="K198" i="17"/>
  <c r="L198" i="17" s="1"/>
  <c r="K197" i="17"/>
  <c r="L197" i="17" s="1"/>
  <c r="K196" i="17"/>
  <c r="L196" i="17" s="1"/>
  <c r="K195" i="17"/>
  <c r="L195" i="17" s="1"/>
  <c r="K194" i="17"/>
  <c r="L194" i="17" s="1"/>
  <c r="K193" i="17"/>
  <c r="L193" i="17" s="1"/>
  <c r="K192" i="17"/>
  <c r="L192" i="17" s="1"/>
  <c r="K191" i="17"/>
  <c r="L191" i="17" s="1"/>
  <c r="K190" i="17"/>
  <c r="L190" i="17" s="1"/>
  <c r="K189" i="17"/>
  <c r="L189" i="17" s="1"/>
  <c r="K188" i="17"/>
  <c r="L188" i="17" s="1"/>
  <c r="K187" i="17"/>
  <c r="L187" i="17" s="1"/>
  <c r="K186" i="17"/>
  <c r="L186" i="17" s="1"/>
  <c r="K185" i="17"/>
  <c r="L185" i="17" s="1"/>
  <c r="K184" i="17"/>
  <c r="L184" i="17" s="1"/>
  <c r="K183" i="17"/>
  <c r="L183" i="17" s="1"/>
  <c r="K182" i="17"/>
  <c r="L182" i="17" s="1"/>
  <c r="K181" i="17"/>
  <c r="L181" i="17" s="1"/>
  <c r="K180" i="17"/>
  <c r="L180" i="17" s="1"/>
  <c r="K179" i="17"/>
  <c r="L179" i="17" s="1"/>
  <c r="K178" i="17"/>
  <c r="L178" i="17" s="1"/>
  <c r="K177" i="17"/>
  <c r="L177" i="17" s="1"/>
  <c r="K176" i="17"/>
  <c r="L176" i="17" s="1"/>
  <c r="K175" i="17"/>
  <c r="L175" i="17" s="1"/>
  <c r="K174" i="17"/>
  <c r="L174" i="17" s="1"/>
  <c r="K173" i="17"/>
  <c r="L173" i="17" s="1"/>
  <c r="K172" i="17"/>
  <c r="L172" i="17" s="1"/>
  <c r="K171" i="17"/>
  <c r="L171" i="17" s="1"/>
  <c r="K170" i="17"/>
  <c r="L170" i="17" s="1"/>
  <c r="K169" i="17"/>
  <c r="L169" i="17" s="1"/>
  <c r="K168" i="17"/>
  <c r="L168" i="17" s="1"/>
  <c r="K167" i="17"/>
  <c r="L167" i="17" s="1"/>
  <c r="K166" i="17"/>
  <c r="L166" i="17" s="1"/>
  <c r="K165" i="17"/>
  <c r="L165" i="17" s="1"/>
  <c r="K164" i="17"/>
  <c r="L164" i="17" s="1"/>
  <c r="K163" i="17"/>
  <c r="L163" i="17" s="1"/>
  <c r="K162" i="17"/>
  <c r="L162" i="17" s="1"/>
  <c r="K161" i="17"/>
  <c r="L161" i="17" s="1"/>
  <c r="K160" i="17"/>
  <c r="L160" i="17" s="1"/>
  <c r="K159" i="17"/>
  <c r="L159" i="17" s="1"/>
  <c r="K158" i="17"/>
  <c r="L158" i="17" s="1"/>
  <c r="K157" i="17"/>
  <c r="L157" i="17" s="1"/>
  <c r="K156" i="17"/>
  <c r="L156" i="17" s="1"/>
  <c r="K155" i="17"/>
  <c r="L155" i="17" s="1"/>
  <c r="K154" i="17"/>
  <c r="L154" i="17" s="1"/>
  <c r="K153" i="17"/>
  <c r="L153" i="17" s="1"/>
  <c r="K152" i="17"/>
  <c r="L152" i="17" s="1"/>
  <c r="K151" i="17"/>
  <c r="L151" i="17" s="1"/>
  <c r="K150" i="17"/>
  <c r="L150" i="17" s="1"/>
  <c r="K149" i="17"/>
  <c r="L149" i="17" s="1"/>
  <c r="K148" i="17"/>
  <c r="L148" i="17" s="1"/>
  <c r="K147" i="17"/>
  <c r="L147" i="17" s="1"/>
  <c r="K146" i="17"/>
  <c r="L146" i="17" s="1"/>
  <c r="K145" i="17"/>
  <c r="L145" i="17" s="1"/>
  <c r="K144" i="17"/>
  <c r="L144" i="17" s="1"/>
  <c r="K143" i="17"/>
  <c r="L143" i="17" s="1"/>
  <c r="K142" i="17"/>
  <c r="L142" i="17" s="1"/>
  <c r="K141" i="17"/>
  <c r="L141" i="17" s="1"/>
  <c r="K140" i="17"/>
  <c r="L140" i="17" s="1"/>
  <c r="K139" i="17"/>
  <c r="L139" i="17" s="1"/>
  <c r="K138" i="17"/>
  <c r="L138" i="17" s="1"/>
  <c r="K137" i="17"/>
  <c r="L137" i="17" s="1"/>
  <c r="K136" i="17"/>
  <c r="L136" i="17" s="1"/>
  <c r="K135" i="17"/>
  <c r="L135" i="17" s="1"/>
  <c r="K134" i="17"/>
  <c r="L134" i="17" s="1"/>
  <c r="K133" i="17"/>
  <c r="L133" i="17" s="1"/>
  <c r="K132" i="17"/>
  <c r="L132" i="17" s="1"/>
  <c r="K131" i="17"/>
  <c r="L131" i="17" s="1"/>
  <c r="K130" i="17"/>
  <c r="L130" i="17" s="1"/>
  <c r="K129" i="17"/>
  <c r="L129" i="17" s="1"/>
  <c r="K128" i="17"/>
  <c r="L128" i="17" s="1"/>
  <c r="K127" i="17"/>
  <c r="L127" i="17" s="1"/>
  <c r="K126" i="17"/>
  <c r="L126" i="17" s="1"/>
  <c r="K125" i="17"/>
  <c r="L125" i="17" s="1"/>
  <c r="K124" i="17"/>
  <c r="L124" i="17" s="1"/>
  <c r="K123" i="17"/>
  <c r="L123" i="17" s="1"/>
  <c r="K122" i="17"/>
  <c r="L122" i="17" s="1"/>
  <c r="K121" i="17"/>
  <c r="L121" i="17" s="1"/>
  <c r="K120" i="17"/>
  <c r="L120" i="17" s="1"/>
  <c r="K119" i="17"/>
  <c r="L119" i="17" s="1"/>
  <c r="K118" i="17"/>
  <c r="L118" i="17" s="1"/>
  <c r="K117" i="17"/>
  <c r="L117" i="17" s="1"/>
  <c r="K116" i="17"/>
  <c r="L116" i="17" s="1"/>
  <c r="K115" i="17"/>
  <c r="L115" i="17" s="1"/>
  <c r="K114" i="17"/>
  <c r="L114" i="17" s="1"/>
  <c r="K113" i="17"/>
  <c r="L113" i="17" s="1"/>
  <c r="K112" i="17"/>
  <c r="L112" i="17" s="1"/>
  <c r="K111" i="17"/>
  <c r="L111" i="17" s="1"/>
  <c r="K110" i="17"/>
  <c r="L110" i="17" s="1"/>
  <c r="K109" i="17"/>
  <c r="L109" i="17" s="1"/>
  <c r="K108" i="17"/>
  <c r="L108" i="17" s="1"/>
  <c r="K107" i="17"/>
  <c r="L107" i="17" s="1"/>
  <c r="K106" i="17"/>
  <c r="L106" i="17" s="1"/>
  <c r="K105" i="17"/>
  <c r="L105" i="17" s="1"/>
  <c r="K104" i="17"/>
  <c r="L104" i="17" s="1"/>
  <c r="K103" i="17"/>
  <c r="L103" i="17" s="1"/>
  <c r="K102" i="17"/>
  <c r="L102" i="17" s="1"/>
  <c r="K101" i="17"/>
  <c r="L101" i="17" s="1"/>
  <c r="K100" i="17"/>
  <c r="L100" i="17" s="1"/>
  <c r="K99" i="17"/>
  <c r="L99" i="17" s="1"/>
  <c r="K98" i="17"/>
  <c r="L98" i="17" s="1"/>
  <c r="K97" i="17"/>
  <c r="L97" i="17" s="1"/>
  <c r="K96" i="17"/>
  <c r="L96" i="17" s="1"/>
  <c r="K95" i="17"/>
  <c r="L95" i="17" s="1"/>
  <c r="K94" i="17"/>
  <c r="L94" i="17" s="1"/>
  <c r="K93" i="17"/>
  <c r="L93" i="17" s="1"/>
  <c r="K92" i="17"/>
  <c r="L92" i="17" s="1"/>
  <c r="K91" i="17"/>
  <c r="L91" i="17" s="1"/>
  <c r="K90" i="17"/>
  <c r="L90" i="17" s="1"/>
  <c r="K89" i="17"/>
  <c r="L89" i="17" s="1"/>
  <c r="K88" i="17"/>
  <c r="L88" i="17" s="1"/>
  <c r="K87" i="17"/>
  <c r="L87" i="17" s="1"/>
  <c r="K86" i="17"/>
  <c r="L86" i="17" s="1"/>
  <c r="K85" i="17"/>
  <c r="L85" i="17" s="1"/>
  <c r="K84" i="17"/>
  <c r="L84" i="17" s="1"/>
  <c r="K83" i="17"/>
  <c r="L83" i="17" s="1"/>
  <c r="K82" i="17"/>
  <c r="L82" i="17" s="1"/>
  <c r="K81" i="17"/>
  <c r="L81" i="17" s="1"/>
  <c r="K80" i="17"/>
  <c r="L80" i="17" s="1"/>
  <c r="K79" i="17"/>
  <c r="L79" i="17" s="1"/>
  <c r="K78" i="17"/>
  <c r="L78" i="17" s="1"/>
  <c r="K77" i="17"/>
  <c r="L77" i="17" s="1"/>
  <c r="K76" i="17"/>
  <c r="L76" i="17" s="1"/>
  <c r="K75" i="17"/>
  <c r="L75" i="17" s="1"/>
  <c r="K74" i="17"/>
  <c r="L74" i="17" s="1"/>
  <c r="K73" i="17"/>
  <c r="L73" i="17" s="1"/>
  <c r="K72" i="17"/>
  <c r="L72" i="17" s="1"/>
  <c r="K71" i="17"/>
  <c r="L71" i="17" s="1"/>
  <c r="K70" i="17"/>
  <c r="L70" i="17" s="1"/>
  <c r="K69" i="17"/>
  <c r="L69" i="17" s="1"/>
  <c r="K68" i="17"/>
  <c r="L68" i="17" s="1"/>
  <c r="K67" i="17"/>
  <c r="L67" i="17" s="1"/>
  <c r="K66" i="17"/>
  <c r="L66" i="17" s="1"/>
  <c r="K65" i="17"/>
  <c r="L65" i="17" s="1"/>
  <c r="K64" i="17"/>
  <c r="L64" i="17" s="1"/>
  <c r="K63" i="17"/>
  <c r="L63" i="17" s="1"/>
  <c r="K62" i="17"/>
  <c r="L62" i="17" s="1"/>
  <c r="K61" i="17"/>
  <c r="L61" i="17" s="1"/>
  <c r="K60" i="17"/>
  <c r="L60" i="17" s="1"/>
  <c r="K59" i="17"/>
  <c r="L59" i="17" s="1"/>
  <c r="K58" i="17"/>
  <c r="L58" i="17" s="1"/>
  <c r="K57" i="17"/>
  <c r="L57" i="17" s="1"/>
  <c r="K56" i="17"/>
  <c r="L56" i="17" s="1"/>
  <c r="K55" i="17"/>
  <c r="L55" i="17" s="1"/>
  <c r="K54" i="17"/>
  <c r="L54" i="17" s="1"/>
  <c r="K53" i="17"/>
  <c r="L53" i="17" s="1"/>
  <c r="K52" i="17"/>
  <c r="L52" i="17" s="1"/>
  <c r="K51" i="17"/>
  <c r="L51" i="17" s="1"/>
  <c r="K50" i="17"/>
  <c r="L50" i="17" s="1"/>
  <c r="K49" i="17"/>
  <c r="L49" i="17" s="1"/>
  <c r="K48" i="17"/>
  <c r="L48" i="17" s="1"/>
  <c r="K47" i="17"/>
  <c r="L47" i="17" s="1"/>
  <c r="K46" i="17"/>
  <c r="L46" i="17" s="1"/>
  <c r="K45" i="17"/>
  <c r="L45" i="17" s="1"/>
  <c r="K44" i="17"/>
  <c r="L44" i="17" s="1"/>
  <c r="K43" i="17"/>
  <c r="L43" i="17" s="1"/>
  <c r="K42" i="17"/>
  <c r="L42" i="17" s="1"/>
  <c r="K41" i="17"/>
  <c r="L41" i="17" s="1"/>
  <c r="K40" i="17"/>
  <c r="L40" i="17" s="1"/>
  <c r="K39" i="17"/>
  <c r="L39" i="17" s="1"/>
  <c r="K38" i="17"/>
  <c r="L38" i="17" s="1"/>
  <c r="K37" i="17"/>
  <c r="L37" i="17" s="1"/>
  <c r="K36" i="17"/>
  <c r="L36" i="17" s="1"/>
  <c r="K35" i="17"/>
  <c r="L35" i="17" s="1"/>
  <c r="K34" i="17"/>
  <c r="L34" i="17" s="1"/>
  <c r="K33" i="17"/>
  <c r="L33" i="17" s="1"/>
  <c r="K32" i="17"/>
  <c r="L32" i="17" s="1"/>
  <c r="K31" i="17"/>
  <c r="L31" i="17" s="1"/>
  <c r="K30" i="17"/>
  <c r="L30" i="17" s="1"/>
  <c r="K29" i="17"/>
  <c r="L29" i="17" s="1"/>
  <c r="K28" i="17"/>
  <c r="L28" i="17" s="1"/>
  <c r="K27" i="17"/>
  <c r="L27" i="17" s="1"/>
  <c r="K26" i="17"/>
  <c r="L26" i="17" s="1"/>
  <c r="K25" i="17"/>
  <c r="L25" i="17" s="1"/>
  <c r="K24" i="17"/>
  <c r="L24" i="17" s="1"/>
  <c r="K23" i="17"/>
  <c r="L23" i="17" s="1"/>
  <c r="K22" i="17"/>
  <c r="L22" i="17" s="1"/>
  <c r="K21" i="17"/>
  <c r="L21" i="17" s="1"/>
  <c r="K20" i="17"/>
  <c r="L20" i="17" s="1"/>
  <c r="K19" i="17"/>
  <c r="L19" i="17" s="1"/>
  <c r="K18" i="17"/>
  <c r="L18" i="17" s="1"/>
  <c r="K17" i="17"/>
  <c r="L17" i="17" s="1"/>
  <c r="K16" i="17"/>
  <c r="L16" i="17" s="1"/>
  <c r="K15" i="17"/>
  <c r="L15" i="17" s="1"/>
  <c r="K14" i="17"/>
  <c r="L14" i="17" s="1"/>
  <c r="K13" i="17"/>
  <c r="L13" i="17" s="1"/>
  <c r="K12" i="17"/>
  <c r="L12" i="17" s="1"/>
  <c r="K11" i="17"/>
  <c r="L11" i="17" s="1"/>
  <c r="K10" i="17"/>
  <c r="L10" i="17" s="1"/>
  <c r="K9" i="17"/>
  <c r="L9" i="17" s="1"/>
  <c r="K8" i="17"/>
  <c r="L8" i="17" s="1"/>
  <c r="K7" i="17"/>
  <c r="L7" i="17" s="1"/>
  <c r="K6" i="17"/>
  <c r="L6" i="17" s="1"/>
  <c r="K5" i="17"/>
  <c r="L5" i="17" s="1"/>
  <c r="K4" i="17"/>
  <c r="L4" i="17" s="1"/>
  <c r="K3" i="17"/>
  <c r="L3" i="17" s="1"/>
  <c r="K2" i="17"/>
  <c r="L2" i="17" s="1"/>
  <c r="G2" i="17"/>
  <c r="G3" i="17"/>
  <c r="G4" i="17"/>
  <c r="G8" i="17"/>
  <c r="G10" i="17"/>
  <c r="G11" i="17"/>
  <c r="G12" i="17"/>
  <c r="G13" i="17"/>
  <c r="G14" i="17"/>
  <c r="G15" i="17"/>
  <c r="G16" i="17"/>
  <c r="G17" i="17"/>
  <c r="G18" i="17"/>
  <c r="G19" i="17"/>
  <c r="G20" i="17"/>
  <c r="G21" i="17"/>
  <c r="G22" i="17"/>
  <c r="G23" i="17"/>
  <c r="G24" i="17"/>
  <c r="G25" i="17"/>
  <c r="G26" i="17"/>
  <c r="G28" i="17"/>
  <c r="G29" i="17"/>
  <c r="G30" i="17"/>
  <c r="G31" i="17"/>
  <c r="G35" i="17"/>
  <c r="G36" i="17"/>
  <c r="G37" i="17"/>
  <c r="G38" i="17"/>
  <c r="G39" i="17"/>
  <c r="G40" i="17"/>
  <c r="G43" i="17"/>
  <c r="G44" i="17"/>
  <c r="G46" i="17"/>
  <c r="G47" i="17"/>
  <c r="G49" i="17"/>
  <c r="G50" i="17"/>
  <c r="G51" i="17"/>
  <c r="G52" i="17"/>
  <c r="G53" i="17"/>
  <c r="G54" i="17"/>
  <c r="G55" i="17"/>
  <c r="G56" i="17"/>
  <c r="G58" i="17"/>
  <c r="G59" i="17"/>
  <c r="G61" i="17"/>
  <c r="G62" i="17"/>
  <c r="G65" i="17"/>
  <c r="G67" i="17"/>
  <c r="G68" i="17"/>
  <c r="G69" i="17"/>
  <c r="G70" i="17"/>
  <c r="G71" i="17"/>
  <c r="G72" i="17"/>
  <c r="G73" i="17"/>
  <c r="G76" i="17"/>
  <c r="G77" i="17"/>
  <c r="G79" i="17"/>
  <c r="G80" i="17"/>
  <c r="G81" i="17"/>
  <c r="G82" i="17"/>
  <c r="G83" i="17"/>
  <c r="G84" i="17"/>
  <c r="G86" i="17"/>
  <c r="G87" i="17"/>
  <c r="G88" i="17"/>
  <c r="G89" i="17"/>
  <c r="G90" i="17"/>
  <c r="G91" i="17"/>
  <c r="G93" i="17"/>
  <c r="G95" i="17"/>
  <c r="G97" i="17"/>
  <c r="G98" i="17"/>
  <c r="G99" i="17"/>
  <c r="G103" i="17"/>
  <c r="G104" i="17"/>
  <c r="G105" i="17"/>
  <c r="G106" i="17"/>
  <c r="G107" i="17"/>
  <c r="G108" i="17"/>
  <c r="G109" i="17"/>
  <c r="G111" i="17"/>
  <c r="G112" i="17"/>
  <c r="G113" i="17"/>
  <c r="G114" i="17"/>
  <c r="G115" i="17"/>
  <c r="G117" i="17"/>
  <c r="G118" i="17"/>
  <c r="G119" i="17"/>
  <c r="G120" i="17"/>
  <c r="G121" i="17"/>
  <c r="G122" i="17"/>
  <c r="G123" i="17"/>
  <c r="G124" i="17"/>
  <c r="G125" i="17"/>
  <c r="G126" i="17"/>
  <c r="G127" i="17"/>
  <c r="G128" i="17"/>
  <c r="G129" i="17"/>
  <c r="G130" i="17"/>
  <c r="G131" i="17"/>
  <c r="G133" i="17"/>
  <c r="G134" i="17"/>
  <c r="G135" i="17"/>
  <c r="G137" i="17"/>
  <c r="G138" i="17"/>
  <c r="G142" i="17"/>
  <c r="G143" i="17"/>
  <c r="G145" i="17"/>
  <c r="G146" i="17"/>
  <c r="G147" i="17"/>
  <c r="G148" i="17"/>
  <c r="G149" i="17"/>
  <c r="G150" i="17"/>
  <c r="G152" i="17"/>
  <c r="G154" i="17"/>
  <c r="G156" i="17"/>
  <c r="G157" i="17"/>
  <c r="G158" i="17"/>
  <c r="G159" i="17"/>
  <c r="G162" i="17"/>
  <c r="G163" i="17"/>
  <c r="G164" i="17"/>
  <c r="G165" i="17"/>
  <c r="G166" i="17"/>
  <c r="G169" i="17"/>
  <c r="G171" i="17"/>
  <c r="G172" i="17"/>
  <c r="G173" i="17"/>
  <c r="G174" i="17"/>
  <c r="G175" i="17"/>
  <c r="G177" i="17"/>
  <c r="G178" i="17"/>
  <c r="G179" i="17"/>
  <c r="G180" i="17"/>
  <c r="G182" i="17"/>
  <c r="G183" i="17"/>
  <c r="G184" i="17"/>
  <c r="G185" i="17"/>
  <c r="G186" i="17"/>
  <c r="G187" i="17"/>
  <c r="G188" i="17"/>
  <c r="G189" i="17"/>
  <c r="G190" i="17"/>
  <c r="G191" i="17"/>
  <c r="G192" i="17"/>
  <c r="G193" i="17"/>
  <c r="G194" i="17"/>
  <c r="G196" i="17"/>
  <c r="G197" i="17"/>
  <c r="G198" i="17"/>
  <c r="G199" i="17"/>
  <c r="G200" i="17"/>
  <c r="G201" i="17"/>
  <c r="G202" i="17"/>
  <c r="G204" i="17"/>
  <c r="G205" i="17"/>
  <c r="G208" i="17"/>
  <c r="G209" i="17"/>
  <c r="G210" i="17"/>
  <c r="G211" i="17"/>
  <c r="G212" i="17"/>
  <c r="G213" i="17"/>
  <c r="G214" i="17"/>
  <c r="G215" i="17"/>
  <c r="G216" i="17"/>
  <c r="G217" i="17"/>
  <c r="G218" i="17"/>
  <c r="G219" i="17"/>
  <c r="G220" i="17"/>
  <c r="G221" i="17"/>
  <c r="G222" i="17"/>
  <c r="G223" i="17"/>
  <c r="G224" i="17"/>
  <c r="G226" i="17"/>
  <c r="G227" i="17"/>
  <c r="G228" i="17"/>
  <c r="G229" i="17"/>
  <c r="G230" i="17"/>
  <c r="G231" i="17"/>
  <c r="G232" i="17"/>
  <c r="G234" i="17"/>
  <c r="G235" i="17"/>
  <c r="G236" i="17"/>
  <c r="G238" i="17"/>
  <c r="G240" i="17"/>
  <c r="G241" i="17"/>
  <c r="G244" i="17"/>
  <c r="G245" i="17"/>
  <c r="G246" i="17"/>
  <c r="G247" i="17"/>
  <c r="G248" i="17"/>
  <c r="G250" i="17"/>
  <c r="G251" i="17"/>
  <c r="G252" i="17"/>
  <c r="G253" i="17"/>
  <c r="G255" i="17"/>
  <c r="G256" i="17"/>
  <c r="G257" i="17"/>
  <c r="G258" i="17"/>
  <c r="G259" i="17"/>
  <c r="G260" i="17"/>
  <c r="G261" i="17"/>
  <c r="G262" i="17"/>
  <c r="G263" i="17"/>
  <c r="G264" i="17"/>
  <c r="G267" i="17"/>
  <c r="G268" i="17"/>
  <c r="G269" i="17"/>
  <c r="G270" i="17"/>
  <c r="G271" i="17"/>
  <c r="G273" i="17"/>
  <c r="G274" i="17"/>
  <c r="G275" i="17"/>
  <c r="G276" i="17"/>
  <c r="G277" i="17"/>
  <c r="G278" i="17"/>
  <c r="G279" i="17"/>
  <c r="G280" i="17"/>
  <c r="G281" i="17"/>
  <c r="G283" i="17"/>
  <c r="G284" i="17"/>
  <c r="G285" i="17"/>
  <c r="G288" i="17"/>
  <c r="G289" i="17"/>
  <c r="G292" i="17"/>
  <c r="G294" i="17"/>
  <c r="G295" i="17"/>
  <c r="G298" i="17"/>
  <c r="G299" i="17"/>
  <c r="G300" i="17"/>
  <c r="G301" i="17"/>
  <c r="G302" i="17"/>
  <c r="G303" i="17"/>
  <c r="G304" i="17"/>
  <c r="G305" i="17"/>
  <c r="G306" i="17"/>
  <c r="G307" i="17"/>
  <c r="G308" i="17"/>
  <c r="G309" i="17"/>
  <c r="G310" i="17"/>
  <c r="G311" i="17"/>
  <c r="G312" i="17"/>
  <c r="G313" i="17"/>
  <c r="G314" i="17"/>
  <c r="G315" i="17"/>
  <c r="G317" i="17"/>
  <c r="G318" i="17"/>
  <c r="G319" i="17"/>
  <c r="G320" i="17"/>
  <c r="G321" i="17"/>
  <c r="G322" i="17"/>
  <c r="G323" i="17"/>
  <c r="G324" i="17"/>
  <c r="G325" i="17"/>
  <c r="G327" i="17"/>
  <c r="G329" i="17"/>
  <c r="G331" i="17"/>
  <c r="G332" i="17"/>
  <c r="G333" i="17"/>
  <c r="G334" i="17"/>
  <c r="G335" i="17"/>
  <c r="G337" i="17"/>
  <c r="G338" i="17"/>
  <c r="G340" i="17"/>
  <c r="G341" i="17"/>
  <c r="G342" i="17"/>
  <c r="G343" i="17"/>
  <c r="G344" i="17"/>
  <c r="G345" i="17"/>
  <c r="G347" i="17"/>
  <c r="G348" i="17"/>
  <c r="G349" i="17"/>
  <c r="G350" i="17"/>
  <c r="G351" i="17"/>
  <c r="G352" i="17"/>
  <c r="G353" i="17"/>
  <c r="G356" i="17"/>
  <c r="G357" i="17"/>
  <c r="G358" i="17"/>
  <c r="G360" i="17"/>
  <c r="G361" i="17"/>
  <c r="G362" i="17"/>
  <c r="G363" i="17"/>
  <c r="G364" i="17"/>
  <c r="G365" i="17"/>
  <c r="G366" i="17"/>
  <c r="G367" i="17"/>
  <c r="G370" i="17"/>
  <c r="G372" i="17"/>
  <c r="G373" i="17"/>
  <c r="G374" i="17"/>
  <c r="G376" i="17"/>
  <c r="G377" i="17"/>
  <c r="G378" i="17"/>
  <c r="G379" i="17"/>
  <c r="G380" i="17"/>
  <c r="G381" i="17"/>
  <c r="G383" i="17"/>
  <c r="G384" i="17"/>
  <c r="G387" i="17"/>
  <c r="G389" i="17"/>
  <c r="G390" i="17"/>
  <c r="G391" i="17"/>
  <c r="G392" i="17"/>
  <c r="G393" i="17"/>
  <c r="G394" i="17"/>
  <c r="G395" i="17"/>
  <c r="G396" i="17"/>
  <c r="G397" i="17"/>
  <c r="G398" i="17"/>
  <c r="G399" i="17"/>
  <c r="G400" i="17"/>
  <c r="G401" i="17"/>
  <c r="G402" i="17"/>
  <c r="G403" i="17"/>
  <c r="G404" i="17"/>
  <c r="G405" i="17"/>
  <c r="G406" i="17"/>
  <c r="G407" i="17"/>
  <c r="G408" i="17"/>
  <c r="G410" i="17"/>
  <c r="G415" i="17"/>
  <c r="G417" i="17"/>
  <c r="G420" i="17"/>
  <c r="G421" i="17"/>
  <c r="G422" i="17"/>
  <c r="G423" i="17"/>
  <c r="G426" i="17"/>
  <c r="G427" i="17"/>
  <c r="G428" i="17"/>
  <c r="G430" i="17"/>
  <c r="G431" i="17"/>
  <c r="G432" i="17"/>
  <c r="G433" i="17"/>
  <c r="G435" i="17"/>
  <c r="G437" i="17"/>
  <c r="G438"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4" i="17"/>
  <c r="G475" i="17"/>
  <c r="G476" i="17"/>
  <c r="G477" i="17"/>
  <c r="G478" i="17"/>
  <c r="G479" i="17"/>
  <c r="G480" i="17"/>
  <c r="G481" i="17"/>
  <c r="G482" i="17"/>
  <c r="G483" i="17"/>
  <c r="G484" i="17"/>
  <c r="G486" i="17"/>
  <c r="G487" i="17"/>
  <c r="G488" i="17"/>
  <c r="G489" i="17"/>
  <c r="G490" i="17"/>
  <c r="G491" i="17"/>
  <c r="G492" i="17"/>
  <c r="G494" i="17"/>
  <c r="G495" i="17"/>
  <c r="G496" i="17"/>
  <c r="G498" i="17"/>
  <c r="G499" i="17"/>
  <c r="G500" i="17"/>
  <c r="G503" i="17"/>
  <c r="G504" i="17"/>
  <c r="G505" i="17"/>
  <c r="G506" i="17"/>
  <c r="G507" i="17"/>
  <c r="G508" i="17"/>
  <c r="G509" i="17"/>
  <c r="G510" i="17"/>
  <c r="G511" i="17"/>
  <c r="G512" i="17"/>
  <c r="G513" i="17"/>
  <c r="G514" i="17"/>
  <c r="G515" i="17"/>
  <c r="G516" i="17"/>
  <c r="G517" i="17"/>
  <c r="G520" i="17"/>
  <c r="G521" i="17"/>
  <c r="G522" i="17"/>
  <c r="G523" i="17"/>
  <c r="G524" i="17"/>
  <c r="G525" i="17"/>
  <c r="G528" i="17"/>
  <c r="G529" i="17"/>
  <c r="G530" i="17"/>
  <c r="G531" i="17"/>
  <c r="G532" i="17"/>
  <c r="G533" i="17"/>
  <c r="G534" i="17"/>
  <c r="G536" i="17"/>
  <c r="G538" i="17"/>
  <c r="G539" i="17"/>
  <c r="G540" i="17"/>
  <c r="G541" i="17"/>
  <c r="G542" i="17"/>
  <c r="G544" i="17"/>
  <c r="G545" i="17"/>
  <c r="G546" i="17"/>
  <c r="G547" i="17"/>
  <c r="G549" i="17"/>
  <c r="G550" i="17"/>
  <c r="G551" i="17"/>
  <c r="G552" i="17"/>
  <c r="G553" i="17"/>
  <c r="G554" i="17"/>
  <c r="G555" i="17"/>
  <c r="G557" i="17"/>
  <c r="G558" i="17"/>
  <c r="G559" i="17"/>
  <c r="G561" i="17"/>
  <c r="G564" i="17"/>
  <c r="G565" i="17"/>
  <c r="G566" i="17"/>
  <c r="G567" i="17"/>
  <c r="G568" i="17"/>
  <c r="G570" i="17"/>
  <c r="G571" i="17"/>
  <c r="G572" i="17"/>
  <c r="G573" i="17"/>
  <c r="G575" i="17"/>
  <c r="G576" i="17"/>
  <c r="G577" i="17"/>
  <c r="G578" i="17"/>
  <c r="G579" i="17"/>
  <c r="G580" i="17"/>
  <c r="G581" i="17"/>
  <c r="G582" i="17"/>
  <c r="G583" i="17"/>
  <c r="G584" i="17"/>
  <c r="G585" i="17"/>
  <c r="G586" i="17"/>
  <c r="G587" i="17"/>
  <c r="G589" i="17"/>
  <c r="G590" i="17"/>
  <c r="G591" i="17"/>
  <c r="G592" i="17"/>
  <c r="G593" i="17"/>
  <c r="G595" i="17"/>
  <c r="G596" i="17"/>
  <c r="G598" i="17"/>
  <c r="G599" i="17"/>
  <c r="G600" i="17"/>
  <c r="G601" i="17"/>
  <c r="G602" i="17"/>
  <c r="G603" i="17"/>
  <c r="G604" i="17"/>
  <c r="G605" i="17"/>
  <c r="G607" i="17"/>
  <c r="G608" i="17"/>
  <c r="G609" i="17"/>
  <c r="G611" i="17"/>
  <c r="G612" i="17"/>
  <c r="G613" i="17"/>
  <c r="G616" i="17"/>
  <c r="G617" i="17"/>
  <c r="G618" i="17"/>
  <c r="G619" i="17"/>
  <c r="G620" i="17"/>
  <c r="G621" i="17"/>
  <c r="G622" i="17"/>
  <c r="G623" i="17"/>
  <c r="G624" i="17"/>
  <c r="G626" i="17"/>
  <c r="G627" i="17"/>
  <c r="G628" i="17"/>
  <c r="G629" i="17"/>
  <c r="G630" i="17"/>
  <c r="G631" i="17"/>
  <c r="G632" i="17"/>
  <c r="G633" i="17"/>
  <c r="G634" i="17"/>
  <c r="G635" i="17"/>
  <c r="G636" i="17"/>
  <c r="G637" i="17"/>
  <c r="G638" i="17"/>
  <c r="G639" i="17"/>
  <c r="G641" i="17"/>
  <c r="G642" i="17"/>
  <c r="G643" i="17"/>
  <c r="G644" i="17"/>
  <c r="G645" i="17"/>
  <c r="G647" i="17"/>
  <c r="G648" i="17"/>
  <c r="G649" i="17"/>
  <c r="G650" i="17"/>
  <c r="G651" i="17"/>
  <c r="G652"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9" i="17"/>
  <c r="G680" i="17"/>
  <c r="G681" i="17"/>
  <c r="G682" i="17"/>
  <c r="G683" i="17"/>
  <c r="G684" i="17"/>
  <c r="G685" i="17"/>
  <c r="G687" i="17"/>
  <c r="G688" i="17"/>
  <c r="G689" i="17"/>
  <c r="G690" i="17"/>
  <c r="G691" i="17"/>
  <c r="G693" i="17"/>
  <c r="G694" i="17"/>
  <c r="G695" i="17"/>
  <c r="G696" i="17"/>
  <c r="G697" i="17"/>
  <c r="G698" i="17"/>
  <c r="G700" i="17"/>
  <c r="G701" i="17"/>
  <c r="G702" i="17"/>
  <c r="G703" i="17"/>
  <c r="G704" i="17"/>
  <c r="G707" i="17"/>
  <c r="G708" i="17"/>
  <c r="G710" i="17"/>
  <c r="G712" i="17"/>
  <c r="G713" i="17"/>
  <c r="G715" i="17"/>
  <c r="G716" i="17"/>
  <c r="G717" i="17"/>
  <c r="G718" i="17"/>
  <c r="G719" i="17"/>
  <c r="G720" i="17"/>
  <c r="G721" i="17"/>
  <c r="G722" i="17"/>
  <c r="G723" i="17"/>
  <c r="G725" i="17"/>
  <c r="G727" i="17"/>
  <c r="G729" i="17"/>
  <c r="G730" i="17"/>
  <c r="G731" i="17"/>
  <c r="G732" i="17"/>
  <c r="G734" i="17"/>
  <c r="G735" i="17"/>
  <c r="G737" i="17"/>
  <c r="G738" i="17"/>
  <c r="G739" i="17"/>
  <c r="G740" i="17"/>
  <c r="G741" i="17"/>
  <c r="G742" i="17"/>
  <c r="G743" i="17"/>
  <c r="G744" i="17"/>
  <c r="G745" i="17"/>
  <c r="G747" i="17"/>
  <c r="G748" i="17"/>
  <c r="G749" i="17"/>
  <c r="G750" i="17"/>
  <c r="G751" i="17"/>
  <c r="G753" i="17"/>
  <c r="G754" i="17"/>
  <c r="G755" i="17"/>
  <c r="G756" i="17"/>
  <c r="G757" i="17"/>
  <c r="G758" i="17"/>
  <c r="G759" i="17"/>
  <c r="G760" i="17"/>
  <c r="G761" i="17"/>
  <c r="G762" i="17"/>
  <c r="G763" i="17"/>
  <c r="G764" i="17"/>
  <c r="G766" i="17"/>
  <c r="G767" i="17"/>
  <c r="G768" i="17"/>
  <c r="G769" i="17"/>
  <c r="G770" i="17"/>
  <c r="G771" i="17"/>
  <c r="G772" i="17"/>
  <c r="G773" i="17"/>
  <c r="G775" i="17"/>
  <c r="G777" i="17"/>
  <c r="G778" i="17"/>
  <c r="G779" i="17"/>
  <c r="G780" i="17"/>
  <c r="G781" i="17"/>
  <c r="G783" i="17"/>
  <c r="G784" i="17"/>
  <c r="G785" i="17"/>
  <c r="G786" i="17"/>
  <c r="G787" i="17"/>
  <c r="G788" i="17"/>
  <c r="G790" i="17"/>
  <c r="G791" i="17"/>
  <c r="G792" i="17"/>
  <c r="G793" i="17"/>
  <c r="G794" i="17"/>
  <c r="G795" i="17"/>
  <c r="G796" i="17"/>
  <c r="G797" i="17"/>
  <c r="G799" i="17"/>
  <c r="G800" i="17"/>
  <c r="G802" i="17"/>
  <c r="G803" i="17"/>
  <c r="G804" i="17"/>
  <c r="G805" i="17"/>
  <c r="G809" i="17"/>
  <c r="G812" i="17"/>
  <c r="G813" i="17"/>
  <c r="G814" i="17"/>
  <c r="G815" i="17"/>
  <c r="G816" i="17"/>
  <c r="G817" i="17"/>
  <c r="G818" i="17"/>
  <c r="G819" i="17"/>
  <c r="G821" i="17"/>
  <c r="G822" i="17"/>
  <c r="G823" i="17"/>
  <c r="G824" i="17"/>
  <c r="G825" i="17"/>
  <c r="G826" i="17"/>
  <c r="G827" i="17"/>
  <c r="G828" i="17"/>
  <c r="G829" i="17"/>
  <c r="G830" i="17"/>
  <c r="G831" i="17"/>
  <c r="G832" i="17"/>
  <c r="G833" i="17"/>
  <c r="G834" i="17"/>
  <c r="G835" i="17"/>
  <c r="G836" i="17"/>
  <c r="G837" i="17"/>
  <c r="G838" i="17"/>
  <c r="G840" i="17"/>
  <c r="G841" i="17"/>
  <c r="G842" i="17"/>
  <c r="G843" i="17"/>
  <c r="G844" i="17"/>
  <c r="G845" i="17"/>
  <c r="G846" i="17"/>
  <c r="G847" i="17"/>
  <c r="G849" i="17"/>
  <c r="G851" i="17"/>
  <c r="G852" i="17"/>
  <c r="G853" i="17"/>
  <c r="G854" i="17"/>
  <c r="G855" i="17"/>
  <c r="G856" i="17"/>
  <c r="G857" i="17"/>
  <c r="G858" i="17"/>
  <c r="G859" i="17"/>
  <c r="G860" i="17"/>
  <c r="G861" i="17"/>
  <c r="G863" i="17"/>
  <c r="G864" i="17"/>
  <c r="G865" i="17"/>
  <c r="G866" i="17"/>
  <c r="G867" i="17"/>
  <c r="G868" i="17"/>
  <c r="G869" i="17"/>
  <c r="G870" i="17"/>
  <c r="G872" i="17"/>
  <c r="G873" i="17"/>
  <c r="G874" i="17"/>
  <c r="G875" i="17"/>
  <c r="G876" i="17"/>
  <c r="G877" i="17"/>
  <c r="G878" i="17"/>
  <c r="G879" i="17"/>
  <c r="G882" i="17"/>
  <c r="G884" i="17"/>
  <c r="G885" i="17"/>
  <c r="G886" i="17"/>
  <c r="G887" i="17"/>
  <c r="G888" i="17"/>
  <c r="G889" i="17"/>
  <c r="G890" i="17"/>
  <c r="G891" i="17"/>
  <c r="G892" i="17"/>
  <c r="G893" i="17"/>
  <c r="G894" i="17"/>
  <c r="G895" i="17"/>
  <c r="G898" i="17"/>
  <c r="G899" i="17"/>
  <c r="G903" i="17"/>
  <c r="G904" i="17"/>
  <c r="G905" i="17"/>
  <c r="G906" i="17"/>
  <c r="G908" i="17"/>
  <c r="G909" i="17"/>
  <c r="G910" i="17"/>
  <c r="G912" i="17"/>
  <c r="G913" i="17"/>
  <c r="G915" i="17"/>
  <c r="G916" i="17"/>
  <c r="G917" i="17"/>
  <c r="G919" i="17"/>
  <c r="G920" i="17"/>
  <c r="G921" i="17"/>
  <c r="G922" i="17"/>
  <c r="G923" i="17"/>
  <c r="G925" i="17"/>
  <c r="G926" i="17"/>
  <c r="G928" i="17"/>
  <c r="G929" i="17"/>
  <c r="G930" i="17"/>
  <c r="G931" i="17"/>
  <c r="G932" i="17"/>
  <c r="G934" i="17"/>
  <c r="G936" i="17"/>
  <c r="G937" i="17"/>
  <c r="G938" i="17"/>
  <c r="G939" i="17"/>
  <c r="G940" i="17"/>
  <c r="G941" i="17"/>
  <c r="G942" i="17"/>
  <c r="G943" i="17"/>
  <c r="G944" i="17"/>
  <c r="G945" i="17"/>
  <c r="G946" i="17"/>
  <c r="G949" i="17"/>
  <c r="G950" i="17"/>
  <c r="G951" i="17"/>
  <c r="G953" i="17"/>
  <c r="G954" i="17"/>
  <c r="G961" i="17"/>
  <c r="G962" i="17"/>
  <c r="G964" i="17"/>
  <c r="G965" i="17"/>
  <c r="G966" i="17"/>
  <c r="G967" i="17"/>
  <c r="G968" i="17"/>
  <c r="G969" i="17"/>
  <c r="G970" i="17"/>
  <c r="G971" i="17"/>
  <c r="G973" i="17"/>
  <c r="G975" i="17"/>
  <c r="G976" i="17"/>
  <c r="G977" i="17"/>
  <c r="G978" i="17"/>
  <c r="G979" i="17"/>
  <c r="G980" i="17"/>
  <c r="G983" i="17"/>
  <c r="G984" i="17"/>
  <c r="G985" i="17"/>
  <c r="G986" i="17"/>
  <c r="G987" i="17"/>
  <c r="G988" i="17"/>
  <c r="G989" i="17"/>
  <c r="G997" i="17"/>
  <c r="G1000" i="17"/>
  <c r="O3" i="17"/>
  <c r="P3" i="17" s="1"/>
  <c r="O4" i="17"/>
  <c r="P4" i="17" s="1"/>
  <c r="O5" i="17"/>
  <c r="P5" i="17" s="1"/>
  <c r="O6" i="17"/>
  <c r="P6" i="17" s="1"/>
  <c r="O7" i="17"/>
  <c r="P7" i="17" s="1"/>
  <c r="O8" i="17"/>
  <c r="P8" i="17" s="1"/>
  <c r="O9" i="17"/>
  <c r="P9" i="17" s="1"/>
  <c r="O10" i="17"/>
  <c r="P10" i="17" s="1"/>
  <c r="O11" i="17"/>
  <c r="P11" i="17" s="1"/>
  <c r="O12" i="17"/>
  <c r="P12" i="17" s="1"/>
  <c r="O13" i="17"/>
  <c r="P13" i="17" s="1"/>
  <c r="O14" i="17"/>
  <c r="P14" i="17" s="1"/>
  <c r="O15" i="17"/>
  <c r="P15" i="17" s="1"/>
  <c r="O16" i="17"/>
  <c r="P16" i="17" s="1"/>
  <c r="O17" i="17"/>
  <c r="P17" i="17" s="1"/>
  <c r="O18" i="17"/>
  <c r="P18" i="17" s="1"/>
  <c r="O19" i="17"/>
  <c r="P19" i="17" s="1"/>
  <c r="O20" i="17"/>
  <c r="P20" i="17" s="1"/>
  <c r="O21" i="17"/>
  <c r="P21" i="17" s="1"/>
  <c r="O22" i="17"/>
  <c r="P22" i="17" s="1"/>
  <c r="O23" i="17"/>
  <c r="P23" i="17" s="1"/>
  <c r="O24" i="17"/>
  <c r="P24" i="17" s="1"/>
  <c r="O25" i="17"/>
  <c r="P25" i="17" s="1"/>
  <c r="O26" i="17"/>
  <c r="P26" i="17" s="1"/>
  <c r="O27" i="17"/>
  <c r="P27" i="17" s="1"/>
  <c r="O28" i="17"/>
  <c r="P28" i="17" s="1"/>
  <c r="O29" i="17"/>
  <c r="P29" i="17" s="1"/>
  <c r="O30" i="17"/>
  <c r="P30" i="17" s="1"/>
  <c r="O31" i="17"/>
  <c r="P31" i="17" s="1"/>
  <c r="O32" i="17"/>
  <c r="P32" i="17" s="1"/>
  <c r="O33" i="17"/>
  <c r="P33" i="17" s="1"/>
  <c r="O34" i="17"/>
  <c r="P34" i="17" s="1"/>
  <c r="O35" i="17"/>
  <c r="P35" i="17" s="1"/>
  <c r="O36" i="17"/>
  <c r="P36" i="17" s="1"/>
  <c r="O37" i="17"/>
  <c r="P37" i="17" s="1"/>
  <c r="O38" i="17"/>
  <c r="P38" i="17" s="1"/>
  <c r="O39" i="17"/>
  <c r="P39" i="17" s="1"/>
  <c r="O40" i="17"/>
  <c r="P40" i="17" s="1"/>
  <c r="O41" i="17"/>
  <c r="P41" i="17" s="1"/>
  <c r="O42" i="17"/>
  <c r="P42" i="17" s="1"/>
  <c r="O43" i="17"/>
  <c r="P43" i="17" s="1"/>
  <c r="O44" i="17"/>
  <c r="P44" i="17" s="1"/>
  <c r="O45" i="17"/>
  <c r="P45" i="17" s="1"/>
  <c r="O46" i="17"/>
  <c r="P46" i="17" s="1"/>
  <c r="O47" i="17"/>
  <c r="P47" i="17" s="1"/>
  <c r="O48" i="17"/>
  <c r="P48" i="17" s="1"/>
  <c r="O49" i="17"/>
  <c r="P49" i="17" s="1"/>
  <c r="O50" i="17"/>
  <c r="P50" i="17" s="1"/>
  <c r="O51" i="17"/>
  <c r="P51" i="17" s="1"/>
  <c r="O52" i="17"/>
  <c r="P52" i="17" s="1"/>
  <c r="O53" i="17"/>
  <c r="P53" i="17" s="1"/>
  <c r="O54" i="17"/>
  <c r="P54" i="17" s="1"/>
  <c r="O55" i="17"/>
  <c r="P55" i="17" s="1"/>
  <c r="O56" i="17"/>
  <c r="P56" i="17" s="1"/>
  <c r="O57" i="17"/>
  <c r="P57" i="17" s="1"/>
  <c r="O58" i="17"/>
  <c r="P58" i="17" s="1"/>
  <c r="O59" i="17"/>
  <c r="P59" i="17" s="1"/>
  <c r="O60" i="17"/>
  <c r="P60" i="17" s="1"/>
  <c r="O61" i="17"/>
  <c r="P61" i="17" s="1"/>
  <c r="O62" i="17"/>
  <c r="P62" i="17" s="1"/>
  <c r="O63" i="17"/>
  <c r="P63" i="17" s="1"/>
  <c r="O64" i="17"/>
  <c r="P64" i="17" s="1"/>
  <c r="O65" i="17"/>
  <c r="P65" i="17" s="1"/>
  <c r="O66" i="17"/>
  <c r="P66" i="17" s="1"/>
  <c r="O67" i="17"/>
  <c r="P67" i="17" s="1"/>
  <c r="O68" i="17"/>
  <c r="P68" i="17" s="1"/>
  <c r="O69" i="17"/>
  <c r="P69" i="17" s="1"/>
  <c r="O70" i="17"/>
  <c r="P70" i="17" s="1"/>
  <c r="O71" i="17"/>
  <c r="P71" i="17" s="1"/>
  <c r="O72" i="17"/>
  <c r="P72" i="17" s="1"/>
  <c r="O73" i="17"/>
  <c r="P73" i="17" s="1"/>
  <c r="O74" i="17"/>
  <c r="P74" i="17" s="1"/>
  <c r="O75" i="17"/>
  <c r="P75" i="17" s="1"/>
  <c r="O76" i="17"/>
  <c r="P76" i="17" s="1"/>
  <c r="O77" i="17"/>
  <c r="P77" i="17" s="1"/>
  <c r="O78" i="17"/>
  <c r="P78" i="17" s="1"/>
  <c r="O79" i="17"/>
  <c r="P79" i="17" s="1"/>
  <c r="O80" i="17"/>
  <c r="P80" i="17" s="1"/>
  <c r="O81" i="17"/>
  <c r="P81" i="17" s="1"/>
  <c r="O82" i="17"/>
  <c r="P82" i="17" s="1"/>
  <c r="O83" i="17"/>
  <c r="P83" i="17" s="1"/>
  <c r="O84" i="17"/>
  <c r="P84" i="17" s="1"/>
  <c r="O85" i="17"/>
  <c r="P85" i="17" s="1"/>
  <c r="O86" i="17"/>
  <c r="P86" i="17" s="1"/>
  <c r="O87" i="17"/>
  <c r="P87" i="17" s="1"/>
  <c r="O88" i="17"/>
  <c r="P88" i="17" s="1"/>
  <c r="O89" i="17"/>
  <c r="P89" i="17" s="1"/>
  <c r="O90" i="17"/>
  <c r="P90" i="17" s="1"/>
  <c r="O91" i="17"/>
  <c r="P91" i="17" s="1"/>
  <c r="O92" i="17"/>
  <c r="P92" i="17" s="1"/>
  <c r="O93" i="17"/>
  <c r="P93" i="17" s="1"/>
  <c r="O94" i="17"/>
  <c r="P94" i="17" s="1"/>
  <c r="O95" i="17"/>
  <c r="P95" i="17" s="1"/>
  <c r="O96" i="17"/>
  <c r="P96" i="17" s="1"/>
  <c r="O97" i="17"/>
  <c r="P97" i="17" s="1"/>
  <c r="O98" i="17"/>
  <c r="P98" i="17" s="1"/>
  <c r="O99" i="17"/>
  <c r="P99" i="17" s="1"/>
  <c r="O100" i="17"/>
  <c r="P100" i="17" s="1"/>
  <c r="O101" i="17"/>
  <c r="P101" i="17" s="1"/>
  <c r="O102" i="17"/>
  <c r="P102" i="17" s="1"/>
  <c r="O103" i="17"/>
  <c r="P103" i="17" s="1"/>
  <c r="O104" i="17"/>
  <c r="P104" i="17" s="1"/>
  <c r="O105" i="17"/>
  <c r="P105" i="17" s="1"/>
  <c r="O106" i="17"/>
  <c r="P106" i="17" s="1"/>
  <c r="O107" i="17"/>
  <c r="P107" i="17" s="1"/>
  <c r="O108" i="17"/>
  <c r="P108" i="17" s="1"/>
  <c r="O109" i="17"/>
  <c r="P109" i="17" s="1"/>
  <c r="O110" i="17"/>
  <c r="P110" i="17" s="1"/>
  <c r="O111" i="17"/>
  <c r="P111" i="17" s="1"/>
  <c r="O112" i="17"/>
  <c r="P112" i="17" s="1"/>
  <c r="O113" i="17"/>
  <c r="P113" i="17" s="1"/>
  <c r="O114" i="17"/>
  <c r="P114" i="17" s="1"/>
  <c r="O115" i="17"/>
  <c r="P115" i="17" s="1"/>
  <c r="O116" i="17"/>
  <c r="P116" i="17" s="1"/>
  <c r="O117" i="17"/>
  <c r="P117" i="17" s="1"/>
  <c r="O118" i="17"/>
  <c r="P118" i="17" s="1"/>
  <c r="O119" i="17"/>
  <c r="P119" i="17" s="1"/>
  <c r="O120" i="17"/>
  <c r="P120" i="17" s="1"/>
  <c r="O121" i="17"/>
  <c r="P121" i="17" s="1"/>
  <c r="O122" i="17"/>
  <c r="P122" i="17" s="1"/>
  <c r="O123" i="17"/>
  <c r="P123" i="17" s="1"/>
  <c r="O124" i="17"/>
  <c r="P124" i="17" s="1"/>
  <c r="O125" i="17"/>
  <c r="P125" i="17" s="1"/>
  <c r="O126" i="17"/>
  <c r="P126" i="17" s="1"/>
  <c r="O127" i="17"/>
  <c r="P127" i="17" s="1"/>
  <c r="O128" i="17"/>
  <c r="P128" i="17" s="1"/>
  <c r="O129" i="17"/>
  <c r="P129" i="17" s="1"/>
  <c r="O130" i="17"/>
  <c r="P130" i="17" s="1"/>
  <c r="O131" i="17"/>
  <c r="P131" i="17" s="1"/>
  <c r="O132" i="17"/>
  <c r="P132" i="17" s="1"/>
  <c r="O133" i="17"/>
  <c r="P133" i="17" s="1"/>
  <c r="O134" i="17"/>
  <c r="P134" i="17" s="1"/>
  <c r="O135" i="17"/>
  <c r="P135" i="17" s="1"/>
  <c r="O136" i="17"/>
  <c r="P136" i="17" s="1"/>
  <c r="O137" i="17"/>
  <c r="P137" i="17" s="1"/>
  <c r="O138" i="17"/>
  <c r="P138" i="17" s="1"/>
  <c r="O139" i="17"/>
  <c r="P139" i="17" s="1"/>
  <c r="O140" i="17"/>
  <c r="P140" i="17" s="1"/>
  <c r="O141" i="17"/>
  <c r="P141" i="17" s="1"/>
  <c r="O142" i="17"/>
  <c r="P142" i="17" s="1"/>
  <c r="O143" i="17"/>
  <c r="P143" i="17" s="1"/>
  <c r="O144" i="17"/>
  <c r="P144" i="17" s="1"/>
  <c r="O145" i="17"/>
  <c r="P145" i="17" s="1"/>
  <c r="O146" i="17"/>
  <c r="P146" i="17" s="1"/>
  <c r="O147" i="17"/>
  <c r="P147" i="17" s="1"/>
  <c r="O148" i="17"/>
  <c r="P148" i="17" s="1"/>
  <c r="O149" i="17"/>
  <c r="P149" i="17" s="1"/>
  <c r="O150" i="17"/>
  <c r="P150" i="17" s="1"/>
  <c r="O151" i="17"/>
  <c r="P151" i="17" s="1"/>
  <c r="O152" i="17"/>
  <c r="P152" i="17" s="1"/>
  <c r="O153" i="17"/>
  <c r="P153" i="17" s="1"/>
  <c r="O154" i="17"/>
  <c r="P154" i="17" s="1"/>
  <c r="O155" i="17"/>
  <c r="P155" i="17" s="1"/>
  <c r="O156" i="17"/>
  <c r="P156" i="17" s="1"/>
  <c r="O157" i="17"/>
  <c r="P157" i="17" s="1"/>
  <c r="O158" i="17"/>
  <c r="P158" i="17" s="1"/>
  <c r="O159" i="17"/>
  <c r="P159" i="17" s="1"/>
  <c r="O160" i="17"/>
  <c r="P160" i="17" s="1"/>
  <c r="O161" i="17"/>
  <c r="P161" i="17" s="1"/>
  <c r="O162" i="17"/>
  <c r="P162" i="17" s="1"/>
  <c r="O163" i="17"/>
  <c r="P163" i="17" s="1"/>
  <c r="O164" i="17"/>
  <c r="P164" i="17" s="1"/>
  <c r="O165" i="17"/>
  <c r="P165" i="17" s="1"/>
  <c r="O166" i="17"/>
  <c r="P166" i="17" s="1"/>
  <c r="O167" i="17"/>
  <c r="P167" i="17" s="1"/>
  <c r="O168" i="17"/>
  <c r="P168" i="17" s="1"/>
  <c r="O169" i="17"/>
  <c r="P169" i="17" s="1"/>
  <c r="O170" i="17"/>
  <c r="P170" i="17" s="1"/>
  <c r="O171" i="17"/>
  <c r="P171" i="17" s="1"/>
  <c r="O172" i="17"/>
  <c r="P172" i="17" s="1"/>
  <c r="O173" i="17"/>
  <c r="P173" i="17" s="1"/>
  <c r="O174" i="17"/>
  <c r="P174" i="17" s="1"/>
  <c r="O175" i="17"/>
  <c r="P175" i="17" s="1"/>
  <c r="O176" i="17"/>
  <c r="P176" i="17" s="1"/>
  <c r="O177" i="17"/>
  <c r="P177" i="17" s="1"/>
  <c r="O178" i="17"/>
  <c r="P178" i="17" s="1"/>
  <c r="O179" i="17"/>
  <c r="P179" i="17" s="1"/>
  <c r="O180" i="17"/>
  <c r="P180" i="17" s="1"/>
  <c r="O181" i="17"/>
  <c r="P181" i="17" s="1"/>
  <c r="O182" i="17"/>
  <c r="P182" i="17" s="1"/>
  <c r="O183" i="17"/>
  <c r="P183" i="17" s="1"/>
  <c r="O184" i="17"/>
  <c r="P184" i="17" s="1"/>
  <c r="O185" i="17"/>
  <c r="P185" i="17" s="1"/>
  <c r="O186" i="17"/>
  <c r="P186" i="17" s="1"/>
  <c r="O187" i="17"/>
  <c r="P187" i="17" s="1"/>
  <c r="O188" i="17"/>
  <c r="P188" i="17" s="1"/>
  <c r="O189" i="17"/>
  <c r="P189" i="17" s="1"/>
  <c r="O190" i="17"/>
  <c r="P190" i="17" s="1"/>
  <c r="O191" i="17"/>
  <c r="P191" i="17" s="1"/>
  <c r="O192" i="17"/>
  <c r="P192" i="17" s="1"/>
  <c r="O193" i="17"/>
  <c r="P193" i="17" s="1"/>
  <c r="O194" i="17"/>
  <c r="P194" i="17" s="1"/>
  <c r="O195" i="17"/>
  <c r="P195" i="17" s="1"/>
  <c r="O196" i="17"/>
  <c r="P196" i="17" s="1"/>
  <c r="O197" i="17"/>
  <c r="P197" i="17" s="1"/>
  <c r="O198" i="17"/>
  <c r="P198" i="17" s="1"/>
  <c r="O199" i="17"/>
  <c r="P199" i="17" s="1"/>
  <c r="O200" i="17"/>
  <c r="P200" i="17" s="1"/>
  <c r="O201" i="17"/>
  <c r="P201" i="17" s="1"/>
  <c r="O202" i="17"/>
  <c r="P202" i="17" s="1"/>
  <c r="O203" i="17"/>
  <c r="P203" i="17" s="1"/>
  <c r="O204" i="17"/>
  <c r="P204" i="17" s="1"/>
  <c r="O205" i="17"/>
  <c r="P205" i="17" s="1"/>
  <c r="O206" i="17"/>
  <c r="P206" i="17" s="1"/>
  <c r="O207" i="17"/>
  <c r="P207" i="17" s="1"/>
  <c r="O208" i="17"/>
  <c r="P208" i="17" s="1"/>
  <c r="O209" i="17"/>
  <c r="P209" i="17" s="1"/>
  <c r="O210" i="17"/>
  <c r="P210" i="17" s="1"/>
  <c r="O211" i="17"/>
  <c r="P211" i="17" s="1"/>
  <c r="O212" i="17"/>
  <c r="P212" i="17" s="1"/>
  <c r="O213" i="17"/>
  <c r="P213" i="17" s="1"/>
  <c r="O214" i="17"/>
  <c r="P214" i="17" s="1"/>
  <c r="O215" i="17"/>
  <c r="P215" i="17" s="1"/>
  <c r="O216" i="17"/>
  <c r="P216" i="17" s="1"/>
  <c r="O217" i="17"/>
  <c r="P217" i="17" s="1"/>
  <c r="O218" i="17"/>
  <c r="P218" i="17" s="1"/>
  <c r="O219" i="17"/>
  <c r="P219" i="17" s="1"/>
  <c r="O220" i="17"/>
  <c r="P220" i="17" s="1"/>
  <c r="O221" i="17"/>
  <c r="P221" i="17" s="1"/>
  <c r="O222" i="17"/>
  <c r="P222" i="17" s="1"/>
  <c r="O223" i="17"/>
  <c r="P223" i="17" s="1"/>
  <c r="O224" i="17"/>
  <c r="P224" i="17" s="1"/>
  <c r="O225" i="17"/>
  <c r="P225" i="17" s="1"/>
  <c r="O226" i="17"/>
  <c r="P226" i="17" s="1"/>
  <c r="O227" i="17"/>
  <c r="P227" i="17" s="1"/>
  <c r="O228" i="17"/>
  <c r="P228" i="17" s="1"/>
  <c r="O229" i="17"/>
  <c r="P229" i="17" s="1"/>
  <c r="O230" i="17"/>
  <c r="P230" i="17" s="1"/>
  <c r="O231" i="17"/>
  <c r="P231" i="17" s="1"/>
  <c r="O232" i="17"/>
  <c r="P232" i="17" s="1"/>
  <c r="O233" i="17"/>
  <c r="P233" i="17" s="1"/>
  <c r="O234" i="17"/>
  <c r="P234" i="17" s="1"/>
  <c r="O235" i="17"/>
  <c r="P235" i="17" s="1"/>
  <c r="O236" i="17"/>
  <c r="P236" i="17" s="1"/>
  <c r="O237" i="17"/>
  <c r="P237" i="17" s="1"/>
  <c r="O238" i="17"/>
  <c r="P238" i="17" s="1"/>
  <c r="O239" i="17"/>
  <c r="P239" i="17" s="1"/>
  <c r="O240" i="17"/>
  <c r="P240" i="17" s="1"/>
  <c r="O241" i="17"/>
  <c r="P241" i="17" s="1"/>
  <c r="O242" i="17"/>
  <c r="P242" i="17" s="1"/>
  <c r="O243" i="17"/>
  <c r="P243" i="17" s="1"/>
  <c r="O244" i="17"/>
  <c r="P244" i="17" s="1"/>
  <c r="O245" i="17"/>
  <c r="P245" i="17" s="1"/>
  <c r="O246" i="17"/>
  <c r="P246" i="17" s="1"/>
  <c r="O247" i="17"/>
  <c r="P247" i="17" s="1"/>
  <c r="O248" i="17"/>
  <c r="P248" i="17" s="1"/>
  <c r="O249" i="17"/>
  <c r="P249" i="17" s="1"/>
  <c r="O250" i="17"/>
  <c r="P250" i="17" s="1"/>
  <c r="O251" i="17"/>
  <c r="P251" i="17" s="1"/>
  <c r="O252" i="17"/>
  <c r="P252" i="17" s="1"/>
  <c r="O253" i="17"/>
  <c r="P253" i="17" s="1"/>
  <c r="O254" i="17"/>
  <c r="P254" i="17" s="1"/>
  <c r="O255" i="17"/>
  <c r="P255" i="17" s="1"/>
  <c r="O256" i="17"/>
  <c r="P256" i="17" s="1"/>
  <c r="O257" i="17"/>
  <c r="P257" i="17" s="1"/>
  <c r="O258" i="17"/>
  <c r="P258" i="17" s="1"/>
  <c r="O259" i="17"/>
  <c r="P259" i="17" s="1"/>
  <c r="O260" i="17"/>
  <c r="P260" i="17" s="1"/>
  <c r="O261" i="17"/>
  <c r="P261" i="17" s="1"/>
  <c r="O262" i="17"/>
  <c r="P262" i="17" s="1"/>
  <c r="O263" i="17"/>
  <c r="P263" i="17" s="1"/>
  <c r="O264" i="17"/>
  <c r="P264" i="17" s="1"/>
  <c r="O265" i="17"/>
  <c r="P265" i="17" s="1"/>
  <c r="O266" i="17"/>
  <c r="P266" i="17" s="1"/>
  <c r="O267" i="17"/>
  <c r="P267" i="17" s="1"/>
  <c r="O268" i="17"/>
  <c r="P268" i="17" s="1"/>
  <c r="O269" i="17"/>
  <c r="P269" i="17" s="1"/>
  <c r="O270" i="17"/>
  <c r="P270" i="17" s="1"/>
  <c r="O271" i="17"/>
  <c r="P271" i="17" s="1"/>
  <c r="O272" i="17"/>
  <c r="P272" i="17" s="1"/>
  <c r="O273" i="17"/>
  <c r="P273" i="17" s="1"/>
  <c r="O274" i="17"/>
  <c r="P274" i="17" s="1"/>
  <c r="O275" i="17"/>
  <c r="P275" i="17" s="1"/>
  <c r="O276" i="17"/>
  <c r="P276" i="17" s="1"/>
  <c r="O277" i="17"/>
  <c r="P277" i="17" s="1"/>
  <c r="O278" i="17"/>
  <c r="P278" i="17" s="1"/>
  <c r="O279" i="17"/>
  <c r="P279" i="17" s="1"/>
  <c r="O280" i="17"/>
  <c r="P280" i="17" s="1"/>
  <c r="O281" i="17"/>
  <c r="P281" i="17" s="1"/>
  <c r="O282" i="17"/>
  <c r="P282" i="17" s="1"/>
  <c r="O283" i="17"/>
  <c r="P283" i="17" s="1"/>
  <c r="O284" i="17"/>
  <c r="P284" i="17" s="1"/>
  <c r="O285" i="17"/>
  <c r="P285" i="17" s="1"/>
  <c r="O286" i="17"/>
  <c r="P286" i="17" s="1"/>
  <c r="O287" i="17"/>
  <c r="P287" i="17" s="1"/>
  <c r="O288" i="17"/>
  <c r="P288" i="17" s="1"/>
  <c r="O289" i="17"/>
  <c r="P289" i="17" s="1"/>
  <c r="O290" i="17"/>
  <c r="P290" i="17" s="1"/>
  <c r="O291" i="17"/>
  <c r="P291" i="17" s="1"/>
  <c r="O292" i="17"/>
  <c r="P292" i="17" s="1"/>
  <c r="O293" i="17"/>
  <c r="P293" i="17" s="1"/>
  <c r="O294" i="17"/>
  <c r="P294" i="17" s="1"/>
  <c r="O295" i="17"/>
  <c r="P295" i="17" s="1"/>
  <c r="O296" i="17"/>
  <c r="P296" i="17" s="1"/>
  <c r="O297" i="17"/>
  <c r="P297" i="17" s="1"/>
  <c r="O298" i="17"/>
  <c r="P298" i="17" s="1"/>
  <c r="O299" i="17"/>
  <c r="P299" i="17" s="1"/>
  <c r="O300" i="17"/>
  <c r="P300" i="17" s="1"/>
  <c r="O301" i="17"/>
  <c r="P301" i="17" s="1"/>
  <c r="O302" i="17"/>
  <c r="P302" i="17" s="1"/>
  <c r="O303" i="17"/>
  <c r="P303" i="17" s="1"/>
  <c r="O304" i="17"/>
  <c r="P304" i="17" s="1"/>
  <c r="O305" i="17"/>
  <c r="P305" i="17" s="1"/>
  <c r="O306" i="17"/>
  <c r="P306" i="17" s="1"/>
  <c r="O307" i="17"/>
  <c r="P307" i="17" s="1"/>
  <c r="O308" i="17"/>
  <c r="P308" i="17" s="1"/>
  <c r="O309" i="17"/>
  <c r="P309" i="17" s="1"/>
  <c r="O310" i="17"/>
  <c r="P310" i="17" s="1"/>
  <c r="O311" i="17"/>
  <c r="P311" i="17" s="1"/>
  <c r="O312" i="17"/>
  <c r="P312" i="17" s="1"/>
  <c r="O313" i="17"/>
  <c r="P313" i="17" s="1"/>
  <c r="O314" i="17"/>
  <c r="P314" i="17" s="1"/>
  <c r="O315" i="17"/>
  <c r="P315" i="17" s="1"/>
  <c r="O316" i="17"/>
  <c r="P316" i="17" s="1"/>
  <c r="O317" i="17"/>
  <c r="P317" i="17" s="1"/>
  <c r="O318" i="17"/>
  <c r="P318" i="17" s="1"/>
  <c r="O319" i="17"/>
  <c r="P319" i="17" s="1"/>
  <c r="O320" i="17"/>
  <c r="P320" i="17" s="1"/>
  <c r="O321" i="17"/>
  <c r="P321" i="17" s="1"/>
  <c r="O322" i="17"/>
  <c r="P322" i="17" s="1"/>
  <c r="O323" i="17"/>
  <c r="P323" i="17" s="1"/>
  <c r="O324" i="17"/>
  <c r="P324" i="17" s="1"/>
  <c r="O325" i="17"/>
  <c r="P325" i="17" s="1"/>
  <c r="O326" i="17"/>
  <c r="P326" i="17" s="1"/>
  <c r="O327" i="17"/>
  <c r="P327" i="17" s="1"/>
  <c r="O328" i="17"/>
  <c r="P328" i="17" s="1"/>
  <c r="O329" i="17"/>
  <c r="P329" i="17" s="1"/>
  <c r="O330" i="17"/>
  <c r="P330" i="17" s="1"/>
  <c r="O331" i="17"/>
  <c r="P331" i="17" s="1"/>
  <c r="O332" i="17"/>
  <c r="P332" i="17" s="1"/>
  <c r="O333" i="17"/>
  <c r="P333" i="17" s="1"/>
  <c r="O334" i="17"/>
  <c r="P334" i="17" s="1"/>
  <c r="O335" i="17"/>
  <c r="P335" i="17" s="1"/>
  <c r="O336" i="17"/>
  <c r="P336" i="17" s="1"/>
  <c r="O337" i="17"/>
  <c r="P337" i="17" s="1"/>
  <c r="O338" i="17"/>
  <c r="P338" i="17" s="1"/>
  <c r="O339" i="17"/>
  <c r="P339" i="17" s="1"/>
  <c r="O340" i="17"/>
  <c r="P340" i="17" s="1"/>
  <c r="O341" i="17"/>
  <c r="P341" i="17" s="1"/>
  <c r="O342" i="17"/>
  <c r="P342" i="17" s="1"/>
  <c r="O343" i="17"/>
  <c r="P343" i="17" s="1"/>
  <c r="O344" i="17"/>
  <c r="P344" i="17" s="1"/>
  <c r="O345" i="17"/>
  <c r="P345" i="17" s="1"/>
  <c r="O346" i="17"/>
  <c r="P346" i="17" s="1"/>
  <c r="O347" i="17"/>
  <c r="P347" i="17" s="1"/>
  <c r="O348" i="17"/>
  <c r="P348" i="17" s="1"/>
  <c r="O349" i="17"/>
  <c r="P349" i="17" s="1"/>
  <c r="O350" i="17"/>
  <c r="P350" i="17" s="1"/>
  <c r="O351" i="17"/>
  <c r="P351" i="17" s="1"/>
  <c r="O352" i="17"/>
  <c r="P352" i="17" s="1"/>
  <c r="O353" i="17"/>
  <c r="P353" i="17" s="1"/>
  <c r="O354" i="17"/>
  <c r="P354" i="17" s="1"/>
  <c r="O355" i="17"/>
  <c r="P355" i="17" s="1"/>
  <c r="O356" i="17"/>
  <c r="P356" i="17" s="1"/>
  <c r="O357" i="17"/>
  <c r="P357" i="17" s="1"/>
  <c r="O358" i="17"/>
  <c r="P358" i="17" s="1"/>
  <c r="O359" i="17"/>
  <c r="P359" i="17" s="1"/>
  <c r="O360" i="17"/>
  <c r="P360" i="17" s="1"/>
  <c r="O361" i="17"/>
  <c r="P361" i="17" s="1"/>
  <c r="O362" i="17"/>
  <c r="P362" i="17" s="1"/>
  <c r="O363" i="17"/>
  <c r="P363" i="17" s="1"/>
  <c r="O364" i="17"/>
  <c r="P364" i="17" s="1"/>
  <c r="O365" i="17"/>
  <c r="P365" i="17" s="1"/>
  <c r="O366" i="17"/>
  <c r="P366" i="17" s="1"/>
  <c r="O367" i="17"/>
  <c r="P367" i="17" s="1"/>
  <c r="O368" i="17"/>
  <c r="P368" i="17" s="1"/>
  <c r="O369" i="17"/>
  <c r="P369" i="17" s="1"/>
  <c r="O370" i="17"/>
  <c r="P370" i="17" s="1"/>
  <c r="O371" i="17"/>
  <c r="P371" i="17" s="1"/>
  <c r="O372" i="17"/>
  <c r="P372" i="17" s="1"/>
  <c r="O373" i="17"/>
  <c r="P373" i="17" s="1"/>
  <c r="O374" i="17"/>
  <c r="P374" i="17" s="1"/>
  <c r="O375" i="17"/>
  <c r="P375" i="17" s="1"/>
  <c r="O376" i="17"/>
  <c r="P376" i="17" s="1"/>
  <c r="O377" i="17"/>
  <c r="P377" i="17" s="1"/>
  <c r="O378" i="17"/>
  <c r="P378" i="17" s="1"/>
  <c r="O379" i="17"/>
  <c r="P379" i="17" s="1"/>
  <c r="O380" i="17"/>
  <c r="P380" i="17" s="1"/>
  <c r="O381" i="17"/>
  <c r="P381" i="17" s="1"/>
  <c r="O382" i="17"/>
  <c r="P382" i="17" s="1"/>
  <c r="O383" i="17"/>
  <c r="P383" i="17" s="1"/>
  <c r="O384" i="17"/>
  <c r="P384" i="17" s="1"/>
  <c r="O385" i="17"/>
  <c r="P385" i="17" s="1"/>
  <c r="O386" i="17"/>
  <c r="P386" i="17" s="1"/>
  <c r="O387" i="17"/>
  <c r="P387" i="17" s="1"/>
  <c r="O388" i="17"/>
  <c r="P388" i="17" s="1"/>
  <c r="O389" i="17"/>
  <c r="P389" i="17" s="1"/>
  <c r="O390" i="17"/>
  <c r="P390" i="17" s="1"/>
  <c r="O391" i="17"/>
  <c r="P391" i="17" s="1"/>
  <c r="O392" i="17"/>
  <c r="P392" i="17" s="1"/>
  <c r="O393" i="17"/>
  <c r="P393" i="17" s="1"/>
  <c r="O394" i="17"/>
  <c r="P394" i="17" s="1"/>
  <c r="O395" i="17"/>
  <c r="P395" i="17" s="1"/>
  <c r="O396" i="17"/>
  <c r="P396" i="17" s="1"/>
  <c r="O397" i="17"/>
  <c r="P397" i="17" s="1"/>
  <c r="O398" i="17"/>
  <c r="P398" i="17" s="1"/>
  <c r="O399" i="17"/>
  <c r="P399" i="17" s="1"/>
  <c r="O400" i="17"/>
  <c r="P400" i="17" s="1"/>
  <c r="O401" i="17"/>
  <c r="P401" i="17" s="1"/>
  <c r="O402" i="17"/>
  <c r="P402" i="17" s="1"/>
  <c r="O403" i="17"/>
  <c r="P403" i="17" s="1"/>
  <c r="O404" i="17"/>
  <c r="P404" i="17" s="1"/>
  <c r="O405" i="17"/>
  <c r="P405" i="17" s="1"/>
  <c r="O406" i="17"/>
  <c r="P406" i="17" s="1"/>
  <c r="O407" i="17"/>
  <c r="P407" i="17" s="1"/>
  <c r="O408" i="17"/>
  <c r="P408" i="17" s="1"/>
  <c r="O409" i="17"/>
  <c r="P409" i="17" s="1"/>
  <c r="O410" i="17"/>
  <c r="P410" i="17" s="1"/>
  <c r="O411" i="17"/>
  <c r="P411" i="17" s="1"/>
  <c r="O412" i="17"/>
  <c r="P412" i="17" s="1"/>
  <c r="O413" i="17"/>
  <c r="P413" i="17" s="1"/>
  <c r="O414" i="17"/>
  <c r="P414" i="17" s="1"/>
  <c r="O415" i="17"/>
  <c r="P415" i="17" s="1"/>
  <c r="O416" i="17"/>
  <c r="P416" i="17" s="1"/>
  <c r="O417" i="17"/>
  <c r="P417" i="17" s="1"/>
  <c r="O418" i="17"/>
  <c r="P418" i="17" s="1"/>
  <c r="O419" i="17"/>
  <c r="P419" i="17" s="1"/>
  <c r="O420" i="17"/>
  <c r="P420" i="17" s="1"/>
  <c r="O421" i="17"/>
  <c r="P421" i="17" s="1"/>
  <c r="O422" i="17"/>
  <c r="P422" i="17" s="1"/>
  <c r="O423" i="17"/>
  <c r="P423" i="17" s="1"/>
  <c r="O424" i="17"/>
  <c r="P424" i="17" s="1"/>
  <c r="O425" i="17"/>
  <c r="P425" i="17" s="1"/>
  <c r="O426" i="17"/>
  <c r="P426" i="17" s="1"/>
  <c r="O427" i="17"/>
  <c r="P427" i="17" s="1"/>
  <c r="O428" i="17"/>
  <c r="P428" i="17" s="1"/>
  <c r="O429" i="17"/>
  <c r="P429" i="17" s="1"/>
  <c r="O430" i="17"/>
  <c r="P430" i="17" s="1"/>
  <c r="O431" i="17"/>
  <c r="P431" i="17" s="1"/>
  <c r="O432" i="17"/>
  <c r="P432" i="17" s="1"/>
  <c r="O433" i="17"/>
  <c r="P433" i="17" s="1"/>
  <c r="O434" i="17"/>
  <c r="P434" i="17" s="1"/>
  <c r="O435" i="17"/>
  <c r="P435" i="17" s="1"/>
  <c r="O436" i="17"/>
  <c r="P436" i="17" s="1"/>
  <c r="O437" i="17"/>
  <c r="P437" i="17" s="1"/>
  <c r="O438" i="17"/>
  <c r="P438" i="17" s="1"/>
  <c r="O439" i="17"/>
  <c r="P439" i="17" s="1"/>
  <c r="O440" i="17"/>
  <c r="P440" i="17" s="1"/>
  <c r="O441" i="17"/>
  <c r="P441" i="17" s="1"/>
  <c r="O442" i="17"/>
  <c r="P442" i="17" s="1"/>
  <c r="O443" i="17"/>
  <c r="P443" i="17" s="1"/>
  <c r="O444" i="17"/>
  <c r="P444" i="17" s="1"/>
  <c r="O445" i="17"/>
  <c r="P445" i="17" s="1"/>
  <c r="O446" i="17"/>
  <c r="P446" i="17" s="1"/>
  <c r="O447" i="17"/>
  <c r="P447" i="17" s="1"/>
  <c r="O448" i="17"/>
  <c r="P448" i="17" s="1"/>
  <c r="O449" i="17"/>
  <c r="P449" i="17" s="1"/>
  <c r="O450" i="17"/>
  <c r="P450" i="17" s="1"/>
  <c r="O451" i="17"/>
  <c r="P451" i="17" s="1"/>
  <c r="O452" i="17"/>
  <c r="P452" i="17" s="1"/>
  <c r="O453" i="17"/>
  <c r="P453" i="17" s="1"/>
  <c r="O454" i="17"/>
  <c r="P454" i="17" s="1"/>
  <c r="O455" i="17"/>
  <c r="P455" i="17" s="1"/>
  <c r="O456" i="17"/>
  <c r="P456" i="17" s="1"/>
  <c r="O457" i="17"/>
  <c r="P457" i="17" s="1"/>
  <c r="O458" i="17"/>
  <c r="P458" i="17" s="1"/>
  <c r="O459" i="17"/>
  <c r="P459" i="17" s="1"/>
  <c r="O460" i="17"/>
  <c r="P460" i="17" s="1"/>
  <c r="O461" i="17"/>
  <c r="P461" i="17" s="1"/>
  <c r="O462" i="17"/>
  <c r="P462" i="17" s="1"/>
  <c r="O463" i="17"/>
  <c r="P463" i="17" s="1"/>
  <c r="O464" i="17"/>
  <c r="P464" i="17" s="1"/>
  <c r="O465" i="17"/>
  <c r="P465" i="17" s="1"/>
  <c r="O466" i="17"/>
  <c r="P466" i="17" s="1"/>
  <c r="O467" i="17"/>
  <c r="P467" i="17" s="1"/>
  <c r="O468" i="17"/>
  <c r="P468" i="17" s="1"/>
  <c r="O469" i="17"/>
  <c r="P469" i="17" s="1"/>
  <c r="O470" i="17"/>
  <c r="P470" i="17" s="1"/>
  <c r="O471" i="17"/>
  <c r="P471" i="17" s="1"/>
  <c r="O472" i="17"/>
  <c r="P472" i="17" s="1"/>
  <c r="O473" i="17"/>
  <c r="P473" i="17" s="1"/>
  <c r="O474" i="17"/>
  <c r="P474" i="17" s="1"/>
  <c r="O475" i="17"/>
  <c r="P475" i="17" s="1"/>
  <c r="O476" i="17"/>
  <c r="P476" i="17" s="1"/>
  <c r="O477" i="17"/>
  <c r="P477" i="17" s="1"/>
  <c r="O478" i="17"/>
  <c r="P478" i="17" s="1"/>
  <c r="O479" i="17"/>
  <c r="P479" i="17" s="1"/>
  <c r="O480" i="17"/>
  <c r="P480" i="17" s="1"/>
  <c r="O481" i="17"/>
  <c r="P481" i="17" s="1"/>
  <c r="O482" i="17"/>
  <c r="P482" i="17" s="1"/>
  <c r="O483" i="17"/>
  <c r="P483" i="17" s="1"/>
  <c r="O484" i="17"/>
  <c r="P484" i="17" s="1"/>
  <c r="O485" i="17"/>
  <c r="P485" i="17" s="1"/>
  <c r="O486" i="17"/>
  <c r="P486" i="17" s="1"/>
  <c r="O487" i="17"/>
  <c r="P487" i="17" s="1"/>
  <c r="O488" i="17"/>
  <c r="P488" i="17" s="1"/>
  <c r="O489" i="17"/>
  <c r="P489" i="17" s="1"/>
  <c r="O490" i="17"/>
  <c r="P490" i="17" s="1"/>
  <c r="O491" i="17"/>
  <c r="P491" i="17" s="1"/>
  <c r="O492" i="17"/>
  <c r="P492" i="17" s="1"/>
  <c r="O493" i="17"/>
  <c r="P493" i="17" s="1"/>
  <c r="O494" i="17"/>
  <c r="P494" i="17" s="1"/>
  <c r="O495" i="17"/>
  <c r="P495" i="17" s="1"/>
  <c r="O496" i="17"/>
  <c r="P496" i="17" s="1"/>
  <c r="O497" i="17"/>
  <c r="P497" i="17" s="1"/>
  <c r="O498" i="17"/>
  <c r="P498" i="17" s="1"/>
  <c r="O499" i="17"/>
  <c r="P499" i="17" s="1"/>
  <c r="O500" i="17"/>
  <c r="P500" i="17" s="1"/>
  <c r="O501" i="17"/>
  <c r="P501" i="17" s="1"/>
  <c r="O502" i="17"/>
  <c r="P502" i="17" s="1"/>
  <c r="O503" i="17"/>
  <c r="P503" i="17" s="1"/>
  <c r="O504" i="17"/>
  <c r="P504" i="17" s="1"/>
  <c r="O505" i="17"/>
  <c r="P505" i="17" s="1"/>
  <c r="O506" i="17"/>
  <c r="P506" i="17" s="1"/>
  <c r="O507" i="17"/>
  <c r="P507" i="17" s="1"/>
  <c r="O508" i="17"/>
  <c r="P508" i="17" s="1"/>
  <c r="O509" i="17"/>
  <c r="P509" i="17" s="1"/>
  <c r="O510" i="17"/>
  <c r="P510" i="17" s="1"/>
  <c r="O511" i="17"/>
  <c r="P511" i="17" s="1"/>
  <c r="O512" i="17"/>
  <c r="P512" i="17" s="1"/>
  <c r="O513" i="17"/>
  <c r="P513" i="17" s="1"/>
  <c r="O514" i="17"/>
  <c r="P514" i="17" s="1"/>
  <c r="O515" i="17"/>
  <c r="P515" i="17" s="1"/>
  <c r="O516" i="17"/>
  <c r="P516" i="17" s="1"/>
  <c r="O517" i="17"/>
  <c r="P517" i="17" s="1"/>
  <c r="O518" i="17"/>
  <c r="P518" i="17" s="1"/>
  <c r="O519" i="17"/>
  <c r="P519" i="17" s="1"/>
  <c r="O520" i="17"/>
  <c r="P520" i="17" s="1"/>
  <c r="O521" i="17"/>
  <c r="P521" i="17" s="1"/>
  <c r="O522" i="17"/>
  <c r="P522" i="17" s="1"/>
  <c r="O523" i="17"/>
  <c r="P523" i="17" s="1"/>
  <c r="O524" i="17"/>
  <c r="P524" i="17" s="1"/>
  <c r="O525" i="17"/>
  <c r="P525" i="17" s="1"/>
  <c r="O526" i="17"/>
  <c r="P526" i="17" s="1"/>
  <c r="O527" i="17"/>
  <c r="P527" i="17" s="1"/>
  <c r="O528" i="17"/>
  <c r="P528" i="17" s="1"/>
  <c r="O529" i="17"/>
  <c r="P529" i="17" s="1"/>
  <c r="O530" i="17"/>
  <c r="P530" i="17" s="1"/>
  <c r="O531" i="17"/>
  <c r="P531" i="17" s="1"/>
  <c r="O532" i="17"/>
  <c r="P532" i="17" s="1"/>
  <c r="O533" i="17"/>
  <c r="P533" i="17" s="1"/>
  <c r="O534" i="17"/>
  <c r="P534" i="17" s="1"/>
  <c r="O535" i="17"/>
  <c r="P535" i="17" s="1"/>
  <c r="O536" i="17"/>
  <c r="P536" i="17" s="1"/>
  <c r="O537" i="17"/>
  <c r="P537" i="17" s="1"/>
  <c r="O538" i="17"/>
  <c r="P538" i="17" s="1"/>
  <c r="O539" i="17"/>
  <c r="P539" i="17" s="1"/>
  <c r="O540" i="17"/>
  <c r="P540" i="17" s="1"/>
  <c r="O541" i="17"/>
  <c r="P541" i="17" s="1"/>
  <c r="O542" i="17"/>
  <c r="P542" i="17" s="1"/>
  <c r="O543" i="17"/>
  <c r="P543" i="17" s="1"/>
  <c r="O544" i="17"/>
  <c r="P544" i="17" s="1"/>
  <c r="O545" i="17"/>
  <c r="P545" i="17" s="1"/>
  <c r="O546" i="17"/>
  <c r="P546" i="17" s="1"/>
  <c r="O547" i="17"/>
  <c r="P547" i="17" s="1"/>
  <c r="O548" i="17"/>
  <c r="P548" i="17" s="1"/>
  <c r="O549" i="17"/>
  <c r="P549" i="17" s="1"/>
  <c r="O550" i="17"/>
  <c r="P550" i="17" s="1"/>
  <c r="O551" i="17"/>
  <c r="P551" i="17" s="1"/>
  <c r="O552" i="17"/>
  <c r="P552" i="17" s="1"/>
  <c r="O553" i="17"/>
  <c r="P553" i="17" s="1"/>
  <c r="O554" i="17"/>
  <c r="P554" i="17" s="1"/>
  <c r="O555" i="17"/>
  <c r="P555" i="17" s="1"/>
  <c r="O556" i="17"/>
  <c r="P556" i="17" s="1"/>
  <c r="O557" i="17"/>
  <c r="P557" i="17" s="1"/>
  <c r="O558" i="17"/>
  <c r="P558" i="17" s="1"/>
  <c r="O559" i="17"/>
  <c r="P559" i="17" s="1"/>
  <c r="O560" i="17"/>
  <c r="P560" i="17" s="1"/>
  <c r="O561" i="17"/>
  <c r="P561" i="17" s="1"/>
  <c r="O562" i="17"/>
  <c r="P562" i="17" s="1"/>
  <c r="O563" i="17"/>
  <c r="P563" i="17" s="1"/>
  <c r="O564" i="17"/>
  <c r="P564" i="17" s="1"/>
  <c r="O565" i="17"/>
  <c r="P565" i="17" s="1"/>
  <c r="O566" i="17"/>
  <c r="P566" i="17" s="1"/>
  <c r="O567" i="17"/>
  <c r="P567" i="17" s="1"/>
  <c r="O568" i="17"/>
  <c r="P568" i="17" s="1"/>
  <c r="O569" i="17"/>
  <c r="P569" i="17" s="1"/>
  <c r="O570" i="17"/>
  <c r="P570" i="17" s="1"/>
  <c r="O571" i="17"/>
  <c r="P571" i="17" s="1"/>
  <c r="O572" i="17"/>
  <c r="P572" i="17" s="1"/>
  <c r="O573" i="17"/>
  <c r="P573" i="17" s="1"/>
  <c r="O574" i="17"/>
  <c r="P574" i="17" s="1"/>
  <c r="O575" i="17"/>
  <c r="P575" i="17" s="1"/>
  <c r="O576" i="17"/>
  <c r="P576" i="17" s="1"/>
  <c r="O577" i="17"/>
  <c r="P577" i="17" s="1"/>
  <c r="O578" i="17"/>
  <c r="P578" i="17" s="1"/>
  <c r="O579" i="17"/>
  <c r="P579" i="17" s="1"/>
  <c r="O580" i="17"/>
  <c r="P580" i="17" s="1"/>
  <c r="O581" i="17"/>
  <c r="P581" i="17" s="1"/>
  <c r="O582" i="17"/>
  <c r="P582" i="17" s="1"/>
  <c r="O583" i="17"/>
  <c r="P583" i="17" s="1"/>
  <c r="O584" i="17"/>
  <c r="P584" i="17" s="1"/>
  <c r="O585" i="17"/>
  <c r="P585" i="17" s="1"/>
  <c r="O586" i="17"/>
  <c r="P586" i="17" s="1"/>
  <c r="O587" i="17"/>
  <c r="P587" i="17" s="1"/>
  <c r="O588" i="17"/>
  <c r="P588" i="17" s="1"/>
  <c r="O589" i="17"/>
  <c r="P589" i="17" s="1"/>
  <c r="O590" i="17"/>
  <c r="P590" i="17" s="1"/>
  <c r="O591" i="17"/>
  <c r="P591" i="17" s="1"/>
  <c r="O592" i="17"/>
  <c r="P592" i="17" s="1"/>
  <c r="O593" i="17"/>
  <c r="P593" i="17" s="1"/>
  <c r="O594" i="17"/>
  <c r="P594" i="17" s="1"/>
  <c r="O595" i="17"/>
  <c r="P595" i="17" s="1"/>
  <c r="O596" i="17"/>
  <c r="P596" i="17" s="1"/>
  <c r="O597" i="17"/>
  <c r="P597" i="17" s="1"/>
  <c r="O598" i="17"/>
  <c r="P598" i="17" s="1"/>
  <c r="O599" i="17"/>
  <c r="P599" i="17" s="1"/>
  <c r="O600" i="17"/>
  <c r="P600" i="17" s="1"/>
  <c r="O601" i="17"/>
  <c r="P601" i="17" s="1"/>
  <c r="O602" i="17"/>
  <c r="P602" i="17" s="1"/>
  <c r="O603" i="17"/>
  <c r="P603" i="17" s="1"/>
  <c r="O604" i="17"/>
  <c r="P604" i="17" s="1"/>
  <c r="O605" i="17"/>
  <c r="P605" i="17" s="1"/>
  <c r="O606" i="17"/>
  <c r="P606" i="17" s="1"/>
  <c r="O607" i="17"/>
  <c r="P607" i="17" s="1"/>
  <c r="O608" i="17"/>
  <c r="P608" i="17" s="1"/>
  <c r="O609" i="17"/>
  <c r="P609" i="17" s="1"/>
  <c r="O610" i="17"/>
  <c r="P610" i="17" s="1"/>
  <c r="O611" i="17"/>
  <c r="P611" i="17" s="1"/>
  <c r="O612" i="17"/>
  <c r="P612" i="17" s="1"/>
  <c r="O613" i="17"/>
  <c r="P613" i="17" s="1"/>
  <c r="O614" i="17"/>
  <c r="P614" i="17" s="1"/>
  <c r="O615" i="17"/>
  <c r="P615" i="17" s="1"/>
  <c r="O616" i="17"/>
  <c r="P616" i="17" s="1"/>
  <c r="O617" i="17"/>
  <c r="P617" i="17" s="1"/>
  <c r="O618" i="17"/>
  <c r="P618" i="17" s="1"/>
  <c r="O619" i="17"/>
  <c r="P619" i="17" s="1"/>
  <c r="O620" i="17"/>
  <c r="P620" i="17" s="1"/>
  <c r="O621" i="17"/>
  <c r="P621" i="17" s="1"/>
  <c r="O622" i="17"/>
  <c r="P622" i="17" s="1"/>
  <c r="O623" i="17"/>
  <c r="P623" i="17" s="1"/>
  <c r="O624" i="17"/>
  <c r="P624" i="17" s="1"/>
  <c r="O625" i="17"/>
  <c r="P625" i="17" s="1"/>
  <c r="O626" i="17"/>
  <c r="P626" i="17" s="1"/>
  <c r="O627" i="17"/>
  <c r="P627" i="17" s="1"/>
  <c r="O628" i="17"/>
  <c r="P628" i="17" s="1"/>
  <c r="O629" i="17"/>
  <c r="P629" i="17" s="1"/>
  <c r="O630" i="17"/>
  <c r="P630" i="17" s="1"/>
  <c r="O631" i="17"/>
  <c r="P631" i="17" s="1"/>
  <c r="O632" i="17"/>
  <c r="P632" i="17" s="1"/>
  <c r="O633" i="17"/>
  <c r="P633" i="17" s="1"/>
  <c r="O634" i="17"/>
  <c r="P634" i="17" s="1"/>
  <c r="O635" i="17"/>
  <c r="P635" i="17" s="1"/>
  <c r="O636" i="17"/>
  <c r="P636" i="17" s="1"/>
  <c r="O637" i="17"/>
  <c r="P637" i="17" s="1"/>
  <c r="O638" i="17"/>
  <c r="P638" i="17" s="1"/>
  <c r="O639" i="17"/>
  <c r="P639" i="17" s="1"/>
  <c r="O640" i="17"/>
  <c r="P640" i="17" s="1"/>
  <c r="O641" i="17"/>
  <c r="P641" i="17" s="1"/>
  <c r="O642" i="17"/>
  <c r="P642" i="17" s="1"/>
  <c r="O643" i="17"/>
  <c r="P643" i="17" s="1"/>
  <c r="O644" i="17"/>
  <c r="P644" i="17" s="1"/>
  <c r="O645" i="17"/>
  <c r="P645" i="17" s="1"/>
  <c r="O646" i="17"/>
  <c r="P646" i="17" s="1"/>
  <c r="O647" i="17"/>
  <c r="P647" i="17" s="1"/>
  <c r="O648" i="17"/>
  <c r="P648" i="17" s="1"/>
  <c r="O649" i="17"/>
  <c r="P649" i="17" s="1"/>
  <c r="O650" i="17"/>
  <c r="P650" i="17" s="1"/>
  <c r="O651" i="17"/>
  <c r="P651" i="17" s="1"/>
  <c r="O652" i="17"/>
  <c r="P652" i="17" s="1"/>
  <c r="O653" i="17"/>
  <c r="P653" i="17" s="1"/>
  <c r="O654" i="17"/>
  <c r="P654" i="17" s="1"/>
  <c r="O655" i="17"/>
  <c r="P655" i="17" s="1"/>
  <c r="O656" i="17"/>
  <c r="P656" i="17" s="1"/>
  <c r="O657" i="17"/>
  <c r="P657" i="17" s="1"/>
  <c r="O658" i="17"/>
  <c r="P658" i="17" s="1"/>
  <c r="O659" i="17"/>
  <c r="P659" i="17" s="1"/>
  <c r="O660" i="17"/>
  <c r="P660" i="17" s="1"/>
  <c r="O661" i="17"/>
  <c r="P661" i="17" s="1"/>
  <c r="O662" i="17"/>
  <c r="P662" i="17" s="1"/>
  <c r="O663" i="17"/>
  <c r="P663" i="17" s="1"/>
  <c r="O664" i="17"/>
  <c r="P664" i="17" s="1"/>
  <c r="O665" i="17"/>
  <c r="P665" i="17" s="1"/>
  <c r="O666" i="17"/>
  <c r="P666" i="17" s="1"/>
  <c r="O667" i="17"/>
  <c r="P667" i="17" s="1"/>
  <c r="O668" i="17"/>
  <c r="P668" i="17" s="1"/>
  <c r="O669" i="17"/>
  <c r="P669" i="17" s="1"/>
  <c r="O670" i="17"/>
  <c r="P670" i="17" s="1"/>
  <c r="O671" i="17"/>
  <c r="P671" i="17" s="1"/>
  <c r="O672" i="17"/>
  <c r="P672" i="17" s="1"/>
  <c r="O673" i="17"/>
  <c r="P673" i="17" s="1"/>
  <c r="O674" i="17"/>
  <c r="P674" i="17" s="1"/>
  <c r="O675" i="17"/>
  <c r="P675" i="17" s="1"/>
  <c r="O676" i="17"/>
  <c r="P676" i="17" s="1"/>
  <c r="O677" i="17"/>
  <c r="P677" i="17" s="1"/>
  <c r="O678" i="17"/>
  <c r="P678" i="17" s="1"/>
  <c r="O679" i="17"/>
  <c r="P679" i="17" s="1"/>
  <c r="O680" i="17"/>
  <c r="P680" i="17" s="1"/>
  <c r="O681" i="17"/>
  <c r="P681" i="17" s="1"/>
  <c r="O682" i="17"/>
  <c r="P682" i="17" s="1"/>
  <c r="O683" i="17"/>
  <c r="P683" i="17" s="1"/>
  <c r="O684" i="17"/>
  <c r="P684" i="17" s="1"/>
  <c r="O685" i="17"/>
  <c r="P685" i="17" s="1"/>
  <c r="O686" i="17"/>
  <c r="P686" i="17" s="1"/>
  <c r="O687" i="17"/>
  <c r="P687" i="17" s="1"/>
  <c r="O688" i="17"/>
  <c r="P688" i="17" s="1"/>
  <c r="O689" i="17"/>
  <c r="P689" i="17" s="1"/>
  <c r="O690" i="17"/>
  <c r="P690" i="17" s="1"/>
  <c r="O691" i="17"/>
  <c r="P691" i="17" s="1"/>
  <c r="O692" i="17"/>
  <c r="P692" i="17" s="1"/>
  <c r="O693" i="17"/>
  <c r="P693" i="17" s="1"/>
  <c r="O694" i="17"/>
  <c r="P694" i="17" s="1"/>
  <c r="O695" i="17"/>
  <c r="P695" i="17" s="1"/>
  <c r="O696" i="17"/>
  <c r="P696" i="17" s="1"/>
  <c r="O697" i="17"/>
  <c r="P697" i="17" s="1"/>
  <c r="O698" i="17"/>
  <c r="P698" i="17" s="1"/>
  <c r="O699" i="17"/>
  <c r="P699" i="17" s="1"/>
  <c r="O700" i="17"/>
  <c r="P700" i="17" s="1"/>
  <c r="O701" i="17"/>
  <c r="P701" i="17" s="1"/>
  <c r="O702" i="17"/>
  <c r="P702" i="17" s="1"/>
  <c r="O703" i="17"/>
  <c r="P703" i="17" s="1"/>
  <c r="O704" i="17"/>
  <c r="P704" i="17" s="1"/>
  <c r="O705" i="17"/>
  <c r="P705" i="17" s="1"/>
  <c r="O706" i="17"/>
  <c r="P706" i="17" s="1"/>
  <c r="O707" i="17"/>
  <c r="P707" i="17" s="1"/>
  <c r="O708" i="17"/>
  <c r="P708" i="17" s="1"/>
  <c r="O709" i="17"/>
  <c r="P709" i="17" s="1"/>
  <c r="O710" i="17"/>
  <c r="P710" i="17" s="1"/>
  <c r="O711" i="17"/>
  <c r="P711" i="17" s="1"/>
  <c r="O712" i="17"/>
  <c r="P712" i="17" s="1"/>
  <c r="O713" i="17"/>
  <c r="P713" i="17" s="1"/>
  <c r="O714" i="17"/>
  <c r="P714" i="17" s="1"/>
  <c r="O715" i="17"/>
  <c r="P715" i="17" s="1"/>
  <c r="O716" i="17"/>
  <c r="P716" i="17" s="1"/>
  <c r="O717" i="17"/>
  <c r="P717" i="17" s="1"/>
  <c r="O718" i="17"/>
  <c r="P718" i="17" s="1"/>
  <c r="O719" i="17"/>
  <c r="P719" i="17" s="1"/>
  <c r="O720" i="17"/>
  <c r="P720" i="17" s="1"/>
  <c r="O721" i="17"/>
  <c r="P721" i="17" s="1"/>
  <c r="O722" i="17"/>
  <c r="P722" i="17" s="1"/>
  <c r="O723" i="17"/>
  <c r="P723" i="17" s="1"/>
  <c r="O724" i="17"/>
  <c r="P724" i="17" s="1"/>
  <c r="O725" i="17"/>
  <c r="P725" i="17" s="1"/>
  <c r="O726" i="17"/>
  <c r="P726" i="17" s="1"/>
  <c r="O727" i="17"/>
  <c r="P727" i="17" s="1"/>
  <c r="O728" i="17"/>
  <c r="P728" i="17" s="1"/>
  <c r="O729" i="17"/>
  <c r="P729" i="17" s="1"/>
  <c r="O730" i="17"/>
  <c r="P730" i="17" s="1"/>
  <c r="O731" i="17"/>
  <c r="P731" i="17" s="1"/>
  <c r="O732" i="17"/>
  <c r="P732" i="17" s="1"/>
  <c r="O733" i="17"/>
  <c r="P733" i="17" s="1"/>
  <c r="O734" i="17"/>
  <c r="P734" i="17" s="1"/>
  <c r="O735" i="17"/>
  <c r="P735" i="17" s="1"/>
  <c r="O736" i="17"/>
  <c r="P736" i="17" s="1"/>
  <c r="O737" i="17"/>
  <c r="P737" i="17" s="1"/>
  <c r="O738" i="17"/>
  <c r="P738" i="17" s="1"/>
  <c r="O739" i="17"/>
  <c r="P739" i="17" s="1"/>
  <c r="O740" i="17"/>
  <c r="P740" i="17" s="1"/>
  <c r="O741" i="17"/>
  <c r="P741" i="17" s="1"/>
  <c r="O742" i="17"/>
  <c r="P742" i="17" s="1"/>
  <c r="O743" i="17"/>
  <c r="P743" i="17" s="1"/>
  <c r="O744" i="17"/>
  <c r="P744" i="17" s="1"/>
  <c r="O745" i="17"/>
  <c r="P745" i="17" s="1"/>
  <c r="O746" i="17"/>
  <c r="P746" i="17" s="1"/>
  <c r="O747" i="17"/>
  <c r="P747" i="17" s="1"/>
  <c r="O748" i="17"/>
  <c r="P748" i="17" s="1"/>
  <c r="O749" i="17"/>
  <c r="P749" i="17" s="1"/>
  <c r="O750" i="17"/>
  <c r="P750" i="17" s="1"/>
  <c r="O751" i="17"/>
  <c r="P751" i="17" s="1"/>
  <c r="O752" i="17"/>
  <c r="P752" i="17" s="1"/>
  <c r="O753" i="17"/>
  <c r="P753" i="17" s="1"/>
  <c r="O754" i="17"/>
  <c r="P754" i="17" s="1"/>
  <c r="O755" i="17"/>
  <c r="P755" i="17" s="1"/>
  <c r="O756" i="17"/>
  <c r="P756" i="17" s="1"/>
  <c r="O757" i="17"/>
  <c r="P757" i="17" s="1"/>
  <c r="O758" i="17"/>
  <c r="P758" i="17" s="1"/>
  <c r="O759" i="17"/>
  <c r="P759" i="17" s="1"/>
  <c r="O760" i="17"/>
  <c r="P760" i="17" s="1"/>
  <c r="O761" i="17"/>
  <c r="P761" i="17" s="1"/>
  <c r="O762" i="17"/>
  <c r="P762" i="17" s="1"/>
  <c r="O763" i="17"/>
  <c r="P763" i="17" s="1"/>
  <c r="O764" i="17"/>
  <c r="P764" i="17" s="1"/>
  <c r="O765" i="17"/>
  <c r="P765" i="17" s="1"/>
  <c r="O766" i="17"/>
  <c r="P766" i="17" s="1"/>
  <c r="O767" i="17"/>
  <c r="P767" i="17" s="1"/>
  <c r="O768" i="17"/>
  <c r="P768" i="17" s="1"/>
  <c r="O769" i="17"/>
  <c r="P769" i="17" s="1"/>
  <c r="O770" i="17"/>
  <c r="P770" i="17" s="1"/>
  <c r="O771" i="17"/>
  <c r="P771" i="17" s="1"/>
  <c r="O772" i="17"/>
  <c r="P772" i="17" s="1"/>
  <c r="O773" i="17"/>
  <c r="P773" i="17" s="1"/>
  <c r="O774" i="17"/>
  <c r="P774" i="17" s="1"/>
  <c r="O775" i="17"/>
  <c r="P775" i="17" s="1"/>
  <c r="O776" i="17"/>
  <c r="P776" i="17" s="1"/>
  <c r="O777" i="17"/>
  <c r="P777" i="17" s="1"/>
  <c r="O778" i="17"/>
  <c r="P778" i="17" s="1"/>
  <c r="O779" i="17"/>
  <c r="P779" i="17" s="1"/>
  <c r="O780" i="17"/>
  <c r="P780" i="17" s="1"/>
  <c r="O781" i="17"/>
  <c r="P781" i="17" s="1"/>
  <c r="O782" i="17"/>
  <c r="P782" i="17" s="1"/>
  <c r="O783" i="17"/>
  <c r="P783" i="17" s="1"/>
  <c r="O784" i="17"/>
  <c r="P784" i="17" s="1"/>
  <c r="O785" i="17"/>
  <c r="P785" i="17" s="1"/>
  <c r="O786" i="17"/>
  <c r="P786" i="17" s="1"/>
  <c r="O787" i="17"/>
  <c r="P787" i="17" s="1"/>
  <c r="O788" i="17"/>
  <c r="P788" i="17" s="1"/>
  <c r="O789" i="17"/>
  <c r="P789" i="17" s="1"/>
  <c r="O790" i="17"/>
  <c r="P790" i="17" s="1"/>
  <c r="O791" i="17"/>
  <c r="P791" i="17" s="1"/>
  <c r="O792" i="17"/>
  <c r="P792" i="17" s="1"/>
  <c r="O793" i="17"/>
  <c r="P793" i="17" s="1"/>
  <c r="O794" i="17"/>
  <c r="P794" i="17" s="1"/>
  <c r="O795" i="17"/>
  <c r="P795" i="17" s="1"/>
  <c r="O796" i="17"/>
  <c r="P796" i="17" s="1"/>
  <c r="O797" i="17"/>
  <c r="P797" i="17" s="1"/>
  <c r="O798" i="17"/>
  <c r="P798" i="17" s="1"/>
  <c r="O799" i="17"/>
  <c r="P799" i="17" s="1"/>
  <c r="O800" i="17"/>
  <c r="P800" i="17" s="1"/>
  <c r="O801" i="17"/>
  <c r="P801" i="17" s="1"/>
  <c r="O802" i="17"/>
  <c r="P802" i="17" s="1"/>
  <c r="O803" i="17"/>
  <c r="P803" i="17" s="1"/>
  <c r="O804" i="17"/>
  <c r="P804" i="17" s="1"/>
  <c r="O805" i="17"/>
  <c r="P805" i="17" s="1"/>
  <c r="O806" i="17"/>
  <c r="P806" i="17" s="1"/>
  <c r="O807" i="17"/>
  <c r="P807" i="17" s="1"/>
  <c r="O808" i="17"/>
  <c r="P808" i="17" s="1"/>
  <c r="O809" i="17"/>
  <c r="P809" i="17" s="1"/>
  <c r="O810" i="17"/>
  <c r="P810" i="17" s="1"/>
  <c r="O811" i="17"/>
  <c r="P811" i="17" s="1"/>
  <c r="O812" i="17"/>
  <c r="P812" i="17" s="1"/>
  <c r="O813" i="17"/>
  <c r="P813" i="17" s="1"/>
  <c r="O814" i="17"/>
  <c r="P814" i="17" s="1"/>
  <c r="O815" i="17"/>
  <c r="P815" i="17" s="1"/>
  <c r="O816" i="17"/>
  <c r="P816" i="17" s="1"/>
  <c r="O817" i="17"/>
  <c r="P817" i="17" s="1"/>
  <c r="O818" i="17"/>
  <c r="P818" i="17" s="1"/>
  <c r="O819" i="17"/>
  <c r="P819" i="17" s="1"/>
  <c r="O820" i="17"/>
  <c r="P820" i="17" s="1"/>
  <c r="O821" i="17"/>
  <c r="P821" i="17" s="1"/>
  <c r="O822" i="17"/>
  <c r="P822" i="17" s="1"/>
  <c r="O823" i="17"/>
  <c r="P823" i="17" s="1"/>
  <c r="O824" i="17"/>
  <c r="P824" i="17" s="1"/>
  <c r="O825" i="17"/>
  <c r="P825" i="17" s="1"/>
  <c r="O826" i="17"/>
  <c r="P826" i="17" s="1"/>
  <c r="O827" i="17"/>
  <c r="P827" i="17" s="1"/>
  <c r="O828" i="17"/>
  <c r="P828" i="17" s="1"/>
  <c r="O829" i="17"/>
  <c r="P829" i="17" s="1"/>
  <c r="O830" i="17"/>
  <c r="P830" i="17" s="1"/>
  <c r="O831" i="17"/>
  <c r="P831" i="17" s="1"/>
  <c r="O832" i="17"/>
  <c r="P832" i="17" s="1"/>
  <c r="O833" i="17"/>
  <c r="P833" i="17" s="1"/>
  <c r="O834" i="17"/>
  <c r="P834" i="17" s="1"/>
  <c r="O835" i="17"/>
  <c r="P835" i="17" s="1"/>
  <c r="O836" i="17"/>
  <c r="P836" i="17" s="1"/>
  <c r="O837" i="17"/>
  <c r="P837" i="17" s="1"/>
  <c r="O838" i="17"/>
  <c r="P838" i="17" s="1"/>
  <c r="O839" i="17"/>
  <c r="P839" i="17" s="1"/>
  <c r="O840" i="17"/>
  <c r="P840" i="17" s="1"/>
  <c r="O841" i="17"/>
  <c r="P841" i="17" s="1"/>
  <c r="O842" i="17"/>
  <c r="P842" i="17" s="1"/>
  <c r="O843" i="17"/>
  <c r="P843" i="17" s="1"/>
  <c r="O844" i="17"/>
  <c r="P844" i="17" s="1"/>
  <c r="O845" i="17"/>
  <c r="P845" i="17" s="1"/>
  <c r="O846" i="17"/>
  <c r="P846" i="17" s="1"/>
  <c r="O847" i="17"/>
  <c r="P847" i="17" s="1"/>
  <c r="O848" i="17"/>
  <c r="P848" i="17" s="1"/>
  <c r="O849" i="17"/>
  <c r="P849" i="17" s="1"/>
  <c r="O850" i="17"/>
  <c r="P850" i="17" s="1"/>
  <c r="O851" i="17"/>
  <c r="P851" i="17" s="1"/>
  <c r="O852" i="17"/>
  <c r="P852" i="17" s="1"/>
  <c r="O853" i="17"/>
  <c r="P853" i="17" s="1"/>
  <c r="O854" i="17"/>
  <c r="P854" i="17" s="1"/>
  <c r="O855" i="17"/>
  <c r="P855" i="17" s="1"/>
  <c r="O856" i="17"/>
  <c r="P856" i="17" s="1"/>
  <c r="O857" i="17"/>
  <c r="P857" i="17" s="1"/>
  <c r="O858" i="17"/>
  <c r="P858" i="17" s="1"/>
  <c r="O859" i="17"/>
  <c r="P859" i="17" s="1"/>
  <c r="O860" i="17"/>
  <c r="P860" i="17" s="1"/>
  <c r="O861" i="17"/>
  <c r="P861" i="17" s="1"/>
  <c r="O862" i="17"/>
  <c r="P862" i="17" s="1"/>
  <c r="O863" i="17"/>
  <c r="P863" i="17" s="1"/>
  <c r="O864" i="17"/>
  <c r="P864" i="17" s="1"/>
  <c r="O865" i="17"/>
  <c r="P865" i="17" s="1"/>
  <c r="O866" i="17"/>
  <c r="P866" i="17" s="1"/>
  <c r="O867" i="17"/>
  <c r="P867" i="17" s="1"/>
  <c r="O868" i="17"/>
  <c r="P868" i="17" s="1"/>
  <c r="O869" i="17"/>
  <c r="P869" i="17" s="1"/>
  <c r="O870" i="17"/>
  <c r="P870" i="17" s="1"/>
  <c r="O871" i="17"/>
  <c r="P871" i="17" s="1"/>
  <c r="O872" i="17"/>
  <c r="P872" i="17" s="1"/>
  <c r="O873" i="17"/>
  <c r="P873" i="17" s="1"/>
  <c r="O874" i="17"/>
  <c r="P874" i="17" s="1"/>
  <c r="O875" i="17"/>
  <c r="P875" i="17" s="1"/>
  <c r="O876" i="17"/>
  <c r="P876" i="17" s="1"/>
  <c r="O877" i="17"/>
  <c r="P877" i="17" s="1"/>
  <c r="O878" i="17"/>
  <c r="P878" i="17" s="1"/>
  <c r="O879" i="17"/>
  <c r="P879" i="17" s="1"/>
  <c r="O880" i="17"/>
  <c r="P880" i="17" s="1"/>
  <c r="O881" i="17"/>
  <c r="P881" i="17" s="1"/>
  <c r="O882" i="17"/>
  <c r="P882" i="17" s="1"/>
  <c r="O883" i="17"/>
  <c r="P883" i="17" s="1"/>
  <c r="O884" i="17"/>
  <c r="P884" i="17" s="1"/>
  <c r="O885" i="17"/>
  <c r="P885" i="17" s="1"/>
  <c r="O886" i="17"/>
  <c r="P886" i="17" s="1"/>
  <c r="O887" i="17"/>
  <c r="P887" i="17" s="1"/>
  <c r="O888" i="17"/>
  <c r="P888" i="17" s="1"/>
  <c r="O889" i="17"/>
  <c r="P889" i="17" s="1"/>
  <c r="O890" i="17"/>
  <c r="P890" i="17" s="1"/>
  <c r="O891" i="17"/>
  <c r="P891" i="17" s="1"/>
  <c r="O892" i="17"/>
  <c r="P892" i="17" s="1"/>
  <c r="O893" i="17"/>
  <c r="P893" i="17" s="1"/>
  <c r="O894" i="17"/>
  <c r="P894" i="17" s="1"/>
  <c r="O895" i="17"/>
  <c r="P895" i="17" s="1"/>
  <c r="O896" i="17"/>
  <c r="P896" i="17" s="1"/>
  <c r="O897" i="17"/>
  <c r="P897" i="17" s="1"/>
  <c r="O898" i="17"/>
  <c r="P898" i="17" s="1"/>
  <c r="O899" i="17"/>
  <c r="P899" i="17" s="1"/>
  <c r="O900" i="17"/>
  <c r="P900" i="17" s="1"/>
  <c r="O901" i="17"/>
  <c r="P901" i="17" s="1"/>
  <c r="O902" i="17"/>
  <c r="P902" i="17" s="1"/>
  <c r="O903" i="17"/>
  <c r="P903" i="17" s="1"/>
  <c r="O904" i="17"/>
  <c r="P904" i="17" s="1"/>
  <c r="O905" i="17"/>
  <c r="P905" i="17" s="1"/>
  <c r="O906" i="17"/>
  <c r="P906" i="17" s="1"/>
  <c r="O907" i="17"/>
  <c r="P907" i="17" s="1"/>
  <c r="O908" i="17"/>
  <c r="P908" i="17" s="1"/>
  <c r="O909" i="17"/>
  <c r="P909" i="17" s="1"/>
  <c r="O910" i="17"/>
  <c r="P910" i="17" s="1"/>
  <c r="O911" i="17"/>
  <c r="P911" i="17" s="1"/>
  <c r="O912" i="17"/>
  <c r="P912" i="17" s="1"/>
  <c r="O913" i="17"/>
  <c r="P913" i="17" s="1"/>
  <c r="O914" i="17"/>
  <c r="P914" i="17" s="1"/>
  <c r="O915" i="17"/>
  <c r="P915" i="17" s="1"/>
  <c r="O916" i="17"/>
  <c r="P916" i="17" s="1"/>
  <c r="O917" i="17"/>
  <c r="P917" i="17" s="1"/>
  <c r="O918" i="17"/>
  <c r="P918" i="17" s="1"/>
  <c r="O919" i="17"/>
  <c r="P919" i="17" s="1"/>
  <c r="O920" i="17"/>
  <c r="P920" i="17" s="1"/>
  <c r="O921" i="17"/>
  <c r="P921" i="17" s="1"/>
  <c r="O922" i="17"/>
  <c r="P922" i="17" s="1"/>
  <c r="O923" i="17"/>
  <c r="P923" i="17" s="1"/>
  <c r="O924" i="17"/>
  <c r="P924" i="17" s="1"/>
  <c r="O925" i="17"/>
  <c r="P925" i="17" s="1"/>
  <c r="O926" i="17"/>
  <c r="P926" i="17" s="1"/>
  <c r="O927" i="17"/>
  <c r="P927" i="17" s="1"/>
  <c r="O928" i="17"/>
  <c r="P928" i="17" s="1"/>
  <c r="O929" i="17"/>
  <c r="P929" i="17" s="1"/>
  <c r="O930" i="17"/>
  <c r="P930" i="17" s="1"/>
  <c r="O931" i="17"/>
  <c r="P931" i="17" s="1"/>
  <c r="O932" i="17"/>
  <c r="P932" i="17" s="1"/>
  <c r="O933" i="17"/>
  <c r="P933" i="17" s="1"/>
  <c r="O934" i="17"/>
  <c r="P934" i="17" s="1"/>
  <c r="O935" i="17"/>
  <c r="P935" i="17" s="1"/>
  <c r="O936" i="17"/>
  <c r="P936" i="17" s="1"/>
  <c r="O937" i="17"/>
  <c r="P937" i="17" s="1"/>
  <c r="O938" i="17"/>
  <c r="P938" i="17" s="1"/>
  <c r="O939" i="17"/>
  <c r="P939" i="17" s="1"/>
  <c r="O940" i="17"/>
  <c r="P940" i="17" s="1"/>
  <c r="O941" i="17"/>
  <c r="P941" i="17" s="1"/>
  <c r="O942" i="17"/>
  <c r="P942" i="17" s="1"/>
  <c r="O943" i="17"/>
  <c r="P943" i="17" s="1"/>
  <c r="O944" i="17"/>
  <c r="P944" i="17" s="1"/>
  <c r="O945" i="17"/>
  <c r="P945" i="17" s="1"/>
  <c r="O946" i="17"/>
  <c r="P946" i="17" s="1"/>
  <c r="O947" i="17"/>
  <c r="P947" i="17" s="1"/>
  <c r="O948" i="17"/>
  <c r="P948" i="17" s="1"/>
  <c r="O949" i="17"/>
  <c r="P949" i="17" s="1"/>
  <c r="O950" i="17"/>
  <c r="P950" i="17" s="1"/>
  <c r="O951" i="17"/>
  <c r="P951" i="17" s="1"/>
  <c r="O952" i="17"/>
  <c r="P952" i="17" s="1"/>
  <c r="O953" i="17"/>
  <c r="P953" i="17" s="1"/>
  <c r="O954" i="17"/>
  <c r="P954" i="17" s="1"/>
  <c r="O955" i="17"/>
  <c r="P955" i="17" s="1"/>
  <c r="O956" i="17"/>
  <c r="P956" i="17" s="1"/>
  <c r="O957" i="17"/>
  <c r="P957" i="17" s="1"/>
  <c r="O958" i="17"/>
  <c r="P958" i="17" s="1"/>
  <c r="O959" i="17"/>
  <c r="P959" i="17" s="1"/>
  <c r="O960" i="17"/>
  <c r="P960" i="17" s="1"/>
  <c r="O961" i="17"/>
  <c r="P961" i="17" s="1"/>
  <c r="O962" i="17"/>
  <c r="P962" i="17" s="1"/>
  <c r="O963" i="17"/>
  <c r="P963" i="17" s="1"/>
  <c r="O964" i="17"/>
  <c r="P964" i="17" s="1"/>
  <c r="O965" i="17"/>
  <c r="P965" i="17" s="1"/>
  <c r="O966" i="17"/>
  <c r="P966" i="17" s="1"/>
  <c r="O967" i="17"/>
  <c r="P967" i="17" s="1"/>
  <c r="O968" i="17"/>
  <c r="P968" i="17" s="1"/>
  <c r="O969" i="17"/>
  <c r="P969" i="17" s="1"/>
  <c r="O970" i="17"/>
  <c r="P970" i="17" s="1"/>
  <c r="O971" i="17"/>
  <c r="P971" i="17" s="1"/>
  <c r="O972" i="17"/>
  <c r="P972" i="17" s="1"/>
  <c r="O973" i="17"/>
  <c r="P973" i="17" s="1"/>
  <c r="O974" i="17"/>
  <c r="P974" i="17" s="1"/>
  <c r="O975" i="17"/>
  <c r="P975" i="17" s="1"/>
  <c r="O976" i="17"/>
  <c r="P976" i="17" s="1"/>
  <c r="O977" i="17"/>
  <c r="P977" i="17" s="1"/>
  <c r="O978" i="17"/>
  <c r="P978" i="17" s="1"/>
  <c r="O979" i="17"/>
  <c r="P979" i="17" s="1"/>
  <c r="O980" i="17"/>
  <c r="P980" i="17" s="1"/>
  <c r="O981" i="17"/>
  <c r="P981" i="17" s="1"/>
  <c r="O982" i="17"/>
  <c r="P982" i="17" s="1"/>
  <c r="O983" i="17"/>
  <c r="P983" i="17" s="1"/>
  <c r="O984" i="17"/>
  <c r="P984" i="17" s="1"/>
  <c r="O985" i="17"/>
  <c r="P985" i="17" s="1"/>
  <c r="O986" i="17"/>
  <c r="P986" i="17" s="1"/>
  <c r="O987" i="17"/>
  <c r="P987" i="17" s="1"/>
  <c r="O988" i="17"/>
  <c r="P988" i="17" s="1"/>
  <c r="O989" i="17"/>
  <c r="P989" i="17" s="1"/>
  <c r="O990" i="17"/>
  <c r="P990" i="17" s="1"/>
  <c r="O991" i="17"/>
  <c r="P991" i="17" s="1"/>
  <c r="O992" i="17"/>
  <c r="P992" i="17" s="1"/>
  <c r="O993" i="17"/>
  <c r="P993" i="17" s="1"/>
  <c r="O994" i="17"/>
  <c r="P994" i="17" s="1"/>
  <c r="O995" i="17"/>
  <c r="P995" i="17" s="1"/>
  <c r="O996" i="17"/>
  <c r="P996" i="17" s="1"/>
  <c r="O997" i="17"/>
  <c r="P997" i="17" s="1"/>
  <c r="O998" i="17"/>
  <c r="P998" i="17" s="1"/>
  <c r="O999" i="17"/>
  <c r="P999" i="17" s="1"/>
  <c r="O1000" i="17"/>
  <c r="P1000" i="17" s="1"/>
  <c r="O1001" i="17"/>
  <c r="P1001" i="17" s="1"/>
  <c r="O2" i="17"/>
  <c r="P2" i="17" s="1"/>
  <c r="M3" i="17"/>
  <c r="N3" i="17" s="1"/>
  <c r="M4" i="17"/>
  <c r="N4" i="17" s="1"/>
  <c r="M5" i="17"/>
  <c r="N5" i="17" s="1"/>
  <c r="M6" i="17"/>
  <c r="N6" i="17" s="1"/>
  <c r="M7" i="17"/>
  <c r="N7" i="17" s="1"/>
  <c r="M8" i="17"/>
  <c r="N8" i="17" s="1"/>
  <c r="M9" i="17"/>
  <c r="N9" i="17" s="1"/>
  <c r="M10" i="17"/>
  <c r="N10" i="17" s="1"/>
  <c r="M11" i="17"/>
  <c r="N11" i="17" s="1"/>
  <c r="M12" i="17"/>
  <c r="N12" i="17" s="1"/>
  <c r="M13" i="17"/>
  <c r="N13" i="17" s="1"/>
  <c r="M14" i="17"/>
  <c r="N14" i="17" s="1"/>
  <c r="M15" i="17"/>
  <c r="N15" i="17" s="1"/>
  <c r="M16" i="17"/>
  <c r="N16" i="17" s="1"/>
  <c r="M17" i="17"/>
  <c r="N17" i="17" s="1"/>
  <c r="M18" i="17"/>
  <c r="N18" i="17" s="1"/>
  <c r="M19" i="17"/>
  <c r="N19" i="17" s="1"/>
  <c r="M20" i="17"/>
  <c r="N20" i="17" s="1"/>
  <c r="M21" i="17"/>
  <c r="N21" i="17" s="1"/>
  <c r="M22" i="17"/>
  <c r="N22" i="17" s="1"/>
  <c r="M23" i="17"/>
  <c r="N23" i="17" s="1"/>
  <c r="M24" i="17"/>
  <c r="N24" i="17" s="1"/>
  <c r="M25" i="17"/>
  <c r="N25" i="17" s="1"/>
  <c r="M26" i="17"/>
  <c r="N26" i="17" s="1"/>
  <c r="M27" i="17"/>
  <c r="N27" i="17" s="1"/>
  <c r="M28" i="17"/>
  <c r="N28" i="17" s="1"/>
  <c r="M29" i="17"/>
  <c r="N29" i="17" s="1"/>
  <c r="M30" i="17"/>
  <c r="N30" i="17" s="1"/>
  <c r="M31" i="17"/>
  <c r="N31" i="17" s="1"/>
  <c r="M32" i="17"/>
  <c r="N32" i="17" s="1"/>
  <c r="M33" i="17"/>
  <c r="N33" i="17" s="1"/>
  <c r="M34" i="17"/>
  <c r="N34" i="17" s="1"/>
  <c r="M35" i="17"/>
  <c r="N35" i="17" s="1"/>
  <c r="M36" i="17"/>
  <c r="N36" i="17" s="1"/>
  <c r="M37" i="17"/>
  <c r="N37" i="17" s="1"/>
  <c r="M38" i="17"/>
  <c r="N38" i="17" s="1"/>
  <c r="M39" i="17"/>
  <c r="N39" i="17" s="1"/>
  <c r="M40" i="17"/>
  <c r="N40" i="17" s="1"/>
  <c r="M41" i="17"/>
  <c r="N41" i="17" s="1"/>
  <c r="M42" i="17"/>
  <c r="N42" i="17" s="1"/>
  <c r="M43" i="17"/>
  <c r="N43" i="17" s="1"/>
  <c r="M44" i="17"/>
  <c r="N44" i="17" s="1"/>
  <c r="M45" i="17"/>
  <c r="N45" i="17" s="1"/>
  <c r="M46" i="17"/>
  <c r="N46" i="17" s="1"/>
  <c r="M47" i="17"/>
  <c r="N47" i="17" s="1"/>
  <c r="M48" i="17"/>
  <c r="N48" i="17" s="1"/>
  <c r="M49" i="17"/>
  <c r="N49" i="17" s="1"/>
  <c r="M50" i="17"/>
  <c r="N50" i="17" s="1"/>
  <c r="M51" i="17"/>
  <c r="N51" i="17" s="1"/>
  <c r="M52" i="17"/>
  <c r="N52" i="17" s="1"/>
  <c r="M53" i="17"/>
  <c r="N53" i="17" s="1"/>
  <c r="M54" i="17"/>
  <c r="N54" i="17" s="1"/>
  <c r="M55" i="17"/>
  <c r="N55" i="17" s="1"/>
  <c r="M56" i="17"/>
  <c r="N56" i="17" s="1"/>
  <c r="M57" i="17"/>
  <c r="N57" i="17" s="1"/>
  <c r="M58" i="17"/>
  <c r="N58" i="17" s="1"/>
  <c r="M59" i="17"/>
  <c r="N59" i="17" s="1"/>
  <c r="M60" i="17"/>
  <c r="N60" i="17" s="1"/>
  <c r="M61" i="17"/>
  <c r="N61" i="17" s="1"/>
  <c r="M62" i="17"/>
  <c r="N62" i="17" s="1"/>
  <c r="M63" i="17"/>
  <c r="N63" i="17" s="1"/>
  <c r="M64" i="17"/>
  <c r="N64" i="17" s="1"/>
  <c r="M65" i="17"/>
  <c r="N65" i="17" s="1"/>
  <c r="M66" i="17"/>
  <c r="N66" i="17" s="1"/>
  <c r="M67" i="17"/>
  <c r="N67" i="17" s="1"/>
  <c r="M68" i="17"/>
  <c r="N68" i="17" s="1"/>
  <c r="M69" i="17"/>
  <c r="N69" i="17" s="1"/>
  <c r="M70" i="17"/>
  <c r="N70" i="17" s="1"/>
  <c r="M71" i="17"/>
  <c r="N71" i="17" s="1"/>
  <c r="M72" i="17"/>
  <c r="N72" i="17" s="1"/>
  <c r="M73" i="17"/>
  <c r="N73" i="17" s="1"/>
  <c r="M74" i="17"/>
  <c r="N74" i="17" s="1"/>
  <c r="M75" i="17"/>
  <c r="N75" i="17" s="1"/>
  <c r="M76" i="17"/>
  <c r="N76" i="17" s="1"/>
  <c r="M77" i="17"/>
  <c r="N77" i="17" s="1"/>
  <c r="M78" i="17"/>
  <c r="N78" i="17" s="1"/>
  <c r="M79" i="17"/>
  <c r="N79" i="17" s="1"/>
  <c r="M80" i="17"/>
  <c r="N80" i="17" s="1"/>
  <c r="M81" i="17"/>
  <c r="N81" i="17" s="1"/>
  <c r="M82" i="17"/>
  <c r="N82" i="17" s="1"/>
  <c r="M83" i="17"/>
  <c r="N83" i="17" s="1"/>
  <c r="M84" i="17"/>
  <c r="N84" i="17" s="1"/>
  <c r="M85" i="17"/>
  <c r="N85" i="17" s="1"/>
  <c r="M86" i="17"/>
  <c r="N86" i="17" s="1"/>
  <c r="M87" i="17"/>
  <c r="N87" i="17" s="1"/>
  <c r="M88" i="17"/>
  <c r="N88" i="17" s="1"/>
  <c r="M89" i="17"/>
  <c r="N89" i="17" s="1"/>
  <c r="M90" i="17"/>
  <c r="N90" i="17" s="1"/>
  <c r="M91" i="17"/>
  <c r="N91" i="17" s="1"/>
  <c r="M92" i="17"/>
  <c r="N92" i="17" s="1"/>
  <c r="M93" i="17"/>
  <c r="N93" i="17" s="1"/>
  <c r="M94" i="17"/>
  <c r="N94" i="17" s="1"/>
  <c r="M95" i="17"/>
  <c r="N95" i="17" s="1"/>
  <c r="M96" i="17"/>
  <c r="N96" i="17" s="1"/>
  <c r="M97" i="17"/>
  <c r="N97" i="17" s="1"/>
  <c r="M98" i="17"/>
  <c r="N98" i="17" s="1"/>
  <c r="M99" i="17"/>
  <c r="N99" i="17" s="1"/>
  <c r="M100" i="17"/>
  <c r="N100" i="17" s="1"/>
  <c r="M101" i="17"/>
  <c r="N101" i="17" s="1"/>
  <c r="M102" i="17"/>
  <c r="N102" i="17" s="1"/>
  <c r="M103" i="17"/>
  <c r="N103" i="17" s="1"/>
  <c r="M104" i="17"/>
  <c r="N104" i="17" s="1"/>
  <c r="M105" i="17"/>
  <c r="N105" i="17" s="1"/>
  <c r="M106" i="17"/>
  <c r="N106" i="17" s="1"/>
  <c r="M107" i="17"/>
  <c r="N107" i="17" s="1"/>
  <c r="M108" i="17"/>
  <c r="N108" i="17" s="1"/>
  <c r="M109" i="17"/>
  <c r="N109" i="17" s="1"/>
  <c r="M110" i="17"/>
  <c r="N110" i="17" s="1"/>
  <c r="M111" i="17"/>
  <c r="N111" i="17" s="1"/>
  <c r="M112" i="17"/>
  <c r="N112" i="17" s="1"/>
  <c r="M113" i="17"/>
  <c r="N113" i="17" s="1"/>
  <c r="M114" i="17"/>
  <c r="N114" i="17" s="1"/>
  <c r="M115" i="17"/>
  <c r="N115" i="17" s="1"/>
  <c r="M116" i="17"/>
  <c r="N116" i="17" s="1"/>
  <c r="M117" i="17"/>
  <c r="N117" i="17" s="1"/>
  <c r="M118" i="17"/>
  <c r="N118" i="17" s="1"/>
  <c r="M119" i="17"/>
  <c r="N119" i="17" s="1"/>
  <c r="M120" i="17"/>
  <c r="N120" i="17" s="1"/>
  <c r="M121" i="17"/>
  <c r="N121" i="17" s="1"/>
  <c r="M122" i="17"/>
  <c r="N122" i="17" s="1"/>
  <c r="M123" i="17"/>
  <c r="N123" i="17" s="1"/>
  <c r="M124" i="17"/>
  <c r="N124" i="17" s="1"/>
  <c r="M125" i="17"/>
  <c r="N125" i="17" s="1"/>
  <c r="M126" i="17"/>
  <c r="N126" i="17" s="1"/>
  <c r="M127" i="17"/>
  <c r="N127" i="17" s="1"/>
  <c r="M128" i="17"/>
  <c r="N128" i="17" s="1"/>
  <c r="M129" i="17"/>
  <c r="N129" i="17" s="1"/>
  <c r="M130" i="17"/>
  <c r="N130" i="17" s="1"/>
  <c r="M131" i="17"/>
  <c r="N131" i="17" s="1"/>
  <c r="M132" i="17"/>
  <c r="N132" i="17" s="1"/>
  <c r="M133" i="17"/>
  <c r="N133" i="17" s="1"/>
  <c r="M134" i="17"/>
  <c r="N134" i="17" s="1"/>
  <c r="M135" i="17"/>
  <c r="N135" i="17" s="1"/>
  <c r="M136" i="17"/>
  <c r="N136" i="17" s="1"/>
  <c r="M137" i="17"/>
  <c r="N137" i="17" s="1"/>
  <c r="M138" i="17"/>
  <c r="N138" i="17" s="1"/>
  <c r="M139" i="17"/>
  <c r="N139" i="17" s="1"/>
  <c r="M140" i="17"/>
  <c r="N140" i="17" s="1"/>
  <c r="M141" i="17"/>
  <c r="N141" i="17" s="1"/>
  <c r="M142" i="17"/>
  <c r="N142" i="17" s="1"/>
  <c r="M143" i="17"/>
  <c r="N143" i="17" s="1"/>
  <c r="M144" i="17"/>
  <c r="N144" i="17" s="1"/>
  <c r="M145" i="17"/>
  <c r="N145" i="17" s="1"/>
  <c r="M146" i="17"/>
  <c r="N146" i="17" s="1"/>
  <c r="M147" i="17"/>
  <c r="N147" i="17" s="1"/>
  <c r="M148" i="17"/>
  <c r="N148" i="17" s="1"/>
  <c r="M149" i="17"/>
  <c r="N149" i="17" s="1"/>
  <c r="M150" i="17"/>
  <c r="N150" i="17" s="1"/>
  <c r="M151" i="17"/>
  <c r="N151" i="17" s="1"/>
  <c r="M152" i="17"/>
  <c r="N152" i="17" s="1"/>
  <c r="M153" i="17"/>
  <c r="N153" i="17" s="1"/>
  <c r="M154" i="17"/>
  <c r="N154" i="17" s="1"/>
  <c r="M155" i="17"/>
  <c r="N155" i="17" s="1"/>
  <c r="M156" i="17"/>
  <c r="N156" i="17" s="1"/>
  <c r="M157" i="17"/>
  <c r="N157" i="17" s="1"/>
  <c r="M158" i="17"/>
  <c r="N158" i="17" s="1"/>
  <c r="M159" i="17"/>
  <c r="N159" i="17" s="1"/>
  <c r="M160" i="17"/>
  <c r="N160" i="17" s="1"/>
  <c r="M161" i="17"/>
  <c r="N161" i="17" s="1"/>
  <c r="M162" i="17"/>
  <c r="N162" i="17" s="1"/>
  <c r="M163" i="17"/>
  <c r="N163" i="17" s="1"/>
  <c r="M164" i="17"/>
  <c r="N164" i="17" s="1"/>
  <c r="M165" i="17"/>
  <c r="N165" i="17" s="1"/>
  <c r="M166" i="17"/>
  <c r="N166" i="17" s="1"/>
  <c r="M167" i="17"/>
  <c r="N167" i="17" s="1"/>
  <c r="M168" i="17"/>
  <c r="N168" i="17" s="1"/>
  <c r="M169" i="17"/>
  <c r="N169" i="17" s="1"/>
  <c r="M170" i="17"/>
  <c r="N170" i="17" s="1"/>
  <c r="M171" i="17"/>
  <c r="N171" i="17" s="1"/>
  <c r="M172" i="17"/>
  <c r="N172" i="17" s="1"/>
  <c r="M173" i="17"/>
  <c r="N173" i="17" s="1"/>
  <c r="M174" i="17"/>
  <c r="N174" i="17" s="1"/>
  <c r="M175" i="17"/>
  <c r="N175" i="17" s="1"/>
  <c r="M176" i="17"/>
  <c r="N176" i="17" s="1"/>
  <c r="M177" i="17"/>
  <c r="N177" i="17" s="1"/>
  <c r="M178" i="17"/>
  <c r="N178" i="17" s="1"/>
  <c r="M179" i="17"/>
  <c r="N179" i="17" s="1"/>
  <c r="M180" i="17"/>
  <c r="N180" i="17" s="1"/>
  <c r="M181" i="17"/>
  <c r="N181" i="17" s="1"/>
  <c r="M182" i="17"/>
  <c r="N182" i="17" s="1"/>
  <c r="M183" i="17"/>
  <c r="N183" i="17" s="1"/>
  <c r="M184" i="17"/>
  <c r="N184" i="17" s="1"/>
  <c r="M185" i="17"/>
  <c r="N185" i="17" s="1"/>
  <c r="M186" i="17"/>
  <c r="N186" i="17" s="1"/>
  <c r="M187" i="17"/>
  <c r="N187" i="17" s="1"/>
  <c r="M188" i="17"/>
  <c r="N188" i="17" s="1"/>
  <c r="M189" i="17"/>
  <c r="N189" i="17" s="1"/>
  <c r="M190" i="17"/>
  <c r="N190" i="17" s="1"/>
  <c r="M191" i="17"/>
  <c r="N191" i="17" s="1"/>
  <c r="M192" i="17"/>
  <c r="N192" i="17" s="1"/>
  <c r="M193" i="17"/>
  <c r="N193" i="17" s="1"/>
  <c r="M194" i="17"/>
  <c r="N194" i="17" s="1"/>
  <c r="M195" i="17"/>
  <c r="N195" i="17" s="1"/>
  <c r="M196" i="17"/>
  <c r="N196" i="17" s="1"/>
  <c r="M197" i="17"/>
  <c r="N197" i="17" s="1"/>
  <c r="M198" i="17"/>
  <c r="N198" i="17" s="1"/>
  <c r="M199" i="17"/>
  <c r="N199" i="17" s="1"/>
  <c r="M200" i="17"/>
  <c r="N200" i="17" s="1"/>
  <c r="M201" i="17"/>
  <c r="N201" i="17" s="1"/>
  <c r="M202" i="17"/>
  <c r="N202" i="17" s="1"/>
  <c r="M203" i="17"/>
  <c r="N203" i="17" s="1"/>
  <c r="M204" i="17"/>
  <c r="N204" i="17" s="1"/>
  <c r="M205" i="17"/>
  <c r="N205" i="17" s="1"/>
  <c r="M206" i="17"/>
  <c r="N206" i="17" s="1"/>
  <c r="M207" i="17"/>
  <c r="N207" i="17" s="1"/>
  <c r="M208" i="17"/>
  <c r="N208" i="17" s="1"/>
  <c r="M209" i="17"/>
  <c r="N209" i="17" s="1"/>
  <c r="M210" i="17"/>
  <c r="N210" i="17" s="1"/>
  <c r="M211" i="17"/>
  <c r="N211" i="17" s="1"/>
  <c r="M212" i="17"/>
  <c r="N212" i="17" s="1"/>
  <c r="M213" i="17"/>
  <c r="N213" i="17" s="1"/>
  <c r="M214" i="17"/>
  <c r="N214" i="17" s="1"/>
  <c r="M215" i="17"/>
  <c r="N215" i="17" s="1"/>
  <c r="M216" i="17"/>
  <c r="N216" i="17" s="1"/>
  <c r="M217" i="17"/>
  <c r="N217" i="17" s="1"/>
  <c r="M218" i="17"/>
  <c r="N218" i="17" s="1"/>
  <c r="M219" i="17"/>
  <c r="N219" i="17" s="1"/>
  <c r="M220" i="17"/>
  <c r="N220" i="17" s="1"/>
  <c r="M221" i="17"/>
  <c r="N221" i="17" s="1"/>
  <c r="M222" i="17"/>
  <c r="N222" i="17" s="1"/>
  <c r="M223" i="17"/>
  <c r="N223" i="17" s="1"/>
  <c r="M224" i="17"/>
  <c r="N224" i="17" s="1"/>
  <c r="M225" i="17"/>
  <c r="N225" i="17" s="1"/>
  <c r="M226" i="17"/>
  <c r="N226" i="17" s="1"/>
  <c r="M227" i="17"/>
  <c r="N227" i="17" s="1"/>
  <c r="M228" i="17"/>
  <c r="N228" i="17" s="1"/>
  <c r="M229" i="17"/>
  <c r="N229" i="17" s="1"/>
  <c r="M230" i="17"/>
  <c r="N230" i="17" s="1"/>
  <c r="M231" i="17"/>
  <c r="N231" i="17" s="1"/>
  <c r="M232" i="17"/>
  <c r="N232" i="17" s="1"/>
  <c r="M233" i="17"/>
  <c r="N233" i="17" s="1"/>
  <c r="M234" i="17"/>
  <c r="N234" i="17" s="1"/>
  <c r="M235" i="17"/>
  <c r="N235" i="17" s="1"/>
  <c r="M236" i="17"/>
  <c r="N236" i="17" s="1"/>
  <c r="M237" i="17"/>
  <c r="N237" i="17" s="1"/>
  <c r="M238" i="17"/>
  <c r="N238" i="17" s="1"/>
  <c r="M239" i="17"/>
  <c r="N239" i="17" s="1"/>
  <c r="M240" i="17"/>
  <c r="N240" i="17" s="1"/>
  <c r="M241" i="17"/>
  <c r="N241" i="17" s="1"/>
  <c r="M242" i="17"/>
  <c r="N242" i="17" s="1"/>
  <c r="M243" i="17"/>
  <c r="N243" i="17" s="1"/>
  <c r="M244" i="17"/>
  <c r="N244" i="17" s="1"/>
  <c r="M245" i="17"/>
  <c r="N245" i="17" s="1"/>
  <c r="M246" i="17"/>
  <c r="N246" i="17" s="1"/>
  <c r="M247" i="17"/>
  <c r="N247" i="17" s="1"/>
  <c r="M248" i="17"/>
  <c r="N248" i="17" s="1"/>
  <c r="M249" i="17"/>
  <c r="N249" i="17" s="1"/>
  <c r="M250" i="17"/>
  <c r="N250" i="17" s="1"/>
  <c r="M251" i="17"/>
  <c r="N251" i="17" s="1"/>
  <c r="M252" i="17"/>
  <c r="N252" i="17" s="1"/>
  <c r="M253" i="17"/>
  <c r="N253" i="17" s="1"/>
  <c r="M254" i="17"/>
  <c r="N254" i="17" s="1"/>
  <c r="M255" i="17"/>
  <c r="N255" i="17" s="1"/>
  <c r="M256" i="17"/>
  <c r="N256" i="17" s="1"/>
  <c r="M257" i="17"/>
  <c r="N257" i="17" s="1"/>
  <c r="M258" i="17"/>
  <c r="N258" i="17" s="1"/>
  <c r="M259" i="17"/>
  <c r="N259" i="17" s="1"/>
  <c r="M260" i="17"/>
  <c r="N260" i="17" s="1"/>
  <c r="M261" i="17"/>
  <c r="N261" i="17" s="1"/>
  <c r="M262" i="17"/>
  <c r="N262" i="17" s="1"/>
  <c r="M263" i="17"/>
  <c r="N263" i="17" s="1"/>
  <c r="M264" i="17"/>
  <c r="N264" i="17" s="1"/>
  <c r="M265" i="17"/>
  <c r="N265" i="17" s="1"/>
  <c r="M266" i="17"/>
  <c r="N266" i="17" s="1"/>
  <c r="M267" i="17"/>
  <c r="N267" i="17" s="1"/>
  <c r="M268" i="17"/>
  <c r="N268" i="17" s="1"/>
  <c r="M269" i="17"/>
  <c r="N269" i="17" s="1"/>
  <c r="M270" i="17"/>
  <c r="N270" i="17" s="1"/>
  <c r="M271" i="17"/>
  <c r="N271" i="17" s="1"/>
  <c r="M272" i="17"/>
  <c r="N272" i="17" s="1"/>
  <c r="M273" i="17"/>
  <c r="N273" i="17" s="1"/>
  <c r="M274" i="17"/>
  <c r="N274" i="17" s="1"/>
  <c r="M275" i="17"/>
  <c r="N275" i="17" s="1"/>
  <c r="M276" i="17"/>
  <c r="N276" i="17" s="1"/>
  <c r="M277" i="17"/>
  <c r="N277" i="17" s="1"/>
  <c r="M278" i="17"/>
  <c r="N278" i="17" s="1"/>
  <c r="M279" i="17"/>
  <c r="N279" i="17" s="1"/>
  <c r="M280" i="17"/>
  <c r="N280" i="17" s="1"/>
  <c r="M281" i="17"/>
  <c r="N281" i="17" s="1"/>
  <c r="M282" i="17"/>
  <c r="N282" i="17" s="1"/>
  <c r="M283" i="17"/>
  <c r="N283" i="17" s="1"/>
  <c r="M284" i="17"/>
  <c r="N284" i="17" s="1"/>
  <c r="M285" i="17"/>
  <c r="N285" i="17" s="1"/>
  <c r="M286" i="17"/>
  <c r="N286" i="17" s="1"/>
  <c r="M287" i="17"/>
  <c r="N287" i="17" s="1"/>
  <c r="M288" i="17"/>
  <c r="N288" i="17" s="1"/>
  <c r="M289" i="17"/>
  <c r="N289" i="17" s="1"/>
  <c r="M290" i="17"/>
  <c r="N290" i="17" s="1"/>
  <c r="M291" i="17"/>
  <c r="N291" i="17" s="1"/>
  <c r="M292" i="17"/>
  <c r="N292" i="17" s="1"/>
  <c r="M293" i="17"/>
  <c r="N293" i="17" s="1"/>
  <c r="M294" i="17"/>
  <c r="N294" i="17" s="1"/>
  <c r="M295" i="17"/>
  <c r="N295" i="17" s="1"/>
  <c r="M296" i="17"/>
  <c r="N296" i="17" s="1"/>
  <c r="M297" i="17"/>
  <c r="N297" i="17" s="1"/>
  <c r="M298" i="17"/>
  <c r="N298" i="17" s="1"/>
  <c r="M299" i="17"/>
  <c r="N299" i="17" s="1"/>
  <c r="M300" i="17"/>
  <c r="N300" i="17" s="1"/>
  <c r="M301" i="17"/>
  <c r="N301" i="17" s="1"/>
  <c r="M302" i="17"/>
  <c r="N302" i="17" s="1"/>
  <c r="M303" i="17"/>
  <c r="N303" i="17" s="1"/>
  <c r="M304" i="17"/>
  <c r="N304" i="17" s="1"/>
  <c r="M305" i="17"/>
  <c r="N305" i="17" s="1"/>
  <c r="M306" i="17"/>
  <c r="N306" i="17" s="1"/>
  <c r="M307" i="17"/>
  <c r="N307" i="17" s="1"/>
  <c r="M308" i="17"/>
  <c r="N308" i="17" s="1"/>
  <c r="M309" i="17"/>
  <c r="N309" i="17" s="1"/>
  <c r="M310" i="17"/>
  <c r="N310" i="17" s="1"/>
  <c r="M311" i="17"/>
  <c r="N311" i="17" s="1"/>
  <c r="M312" i="17"/>
  <c r="N312" i="17" s="1"/>
  <c r="M313" i="17"/>
  <c r="N313" i="17" s="1"/>
  <c r="M314" i="17"/>
  <c r="N314" i="17" s="1"/>
  <c r="M315" i="17"/>
  <c r="N315" i="17" s="1"/>
  <c r="M316" i="17"/>
  <c r="N316" i="17" s="1"/>
  <c r="M317" i="17"/>
  <c r="N317" i="17" s="1"/>
  <c r="M318" i="17"/>
  <c r="N318" i="17" s="1"/>
  <c r="M319" i="17"/>
  <c r="N319" i="17" s="1"/>
  <c r="M320" i="17"/>
  <c r="N320" i="17" s="1"/>
  <c r="M321" i="17"/>
  <c r="N321" i="17" s="1"/>
  <c r="M322" i="17"/>
  <c r="N322" i="17" s="1"/>
  <c r="M323" i="17"/>
  <c r="N323" i="17" s="1"/>
  <c r="M324" i="17"/>
  <c r="N324" i="17" s="1"/>
  <c r="M325" i="17"/>
  <c r="N325" i="17" s="1"/>
  <c r="M326" i="17"/>
  <c r="N326" i="17" s="1"/>
  <c r="M327" i="17"/>
  <c r="N327" i="17" s="1"/>
  <c r="M328" i="17"/>
  <c r="N328" i="17" s="1"/>
  <c r="M329" i="17"/>
  <c r="N329" i="17" s="1"/>
  <c r="M330" i="17"/>
  <c r="N330" i="17" s="1"/>
  <c r="M331" i="17"/>
  <c r="N331" i="17" s="1"/>
  <c r="M332" i="17"/>
  <c r="N332" i="17" s="1"/>
  <c r="M333" i="17"/>
  <c r="N333" i="17" s="1"/>
  <c r="M334" i="17"/>
  <c r="N334" i="17" s="1"/>
  <c r="M335" i="17"/>
  <c r="N335" i="17" s="1"/>
  <c r="M336" i="17"/>
  <c r="N336" i="17" s="1"/>
  <c r="M337" i="17"/>
  <c r="N337" i="17" s="1"/>
  <c r="M338" i="17"/>
  <c r="N338" i="17" s="1"/>
  <c r="M339" i="17"/>
  <c r="N339" i="17" s="1"/>
  <c r="M340" i="17"/>
  <c r="N340" i="17" s="1"/>
  <c r="M341" i="17"/>
  <c r="N341" i="17" s="1"/>
  <c r="M342" i="17"/>
  <c r="N342" i="17" s="1"/>
  <c r="M343" i="17"/>
  <c r="N343" i="17" s="1"/>
  <c r="M344" i="17"/>
  <c r="N344" i="17" s="1"/>
  <c r="M345" i="17"/>
  <c r="N345" i="17" s="1"/>
  <c r="M346" i="17"/>
  <c r="N346" i="17" s="1"/>
  <c r="M347" i="17"/>
  <c r="N347" i="17" s="1"/>
  <c r="M348" i="17"/>
  <c r="N348" i="17" s="1"/>
  <c r="M349" i="17"/>
  <c r="N349" i="17" s="1"/>
  <c r="M350" i="17"/>
  <c r="N350" i="17" s="1"/>
  <c r="M351" i="17"/>
  <c r="N351" i="17" s="1"/>
  <c r="M352" i="17"/>
  <c r="N352" i="17" s="1"/>
  <c r="M353" i="17"/>
  <c r="N353" i="17" s="1"/>
  <c r="M354" i="17"/>
  <c r="N354" i="17" s="1"/>
  <c r="M355" i="17"/>
  <c r="N355" i="17" s="1"/>
  <c r="M356" i="17"/>
  <c r="N356" i="17" s="1"/>
  <c r="M357" i="17"/>
  <c r="N357" i="17" s="1"/>
  <c r="M358" i="17"/>
  <c r="N358" i="17" s="1"/>
  <c r="M359" i="17"/>
  <c r="N359" i="17" s="1"/>
  <c r="M360" i="17"/>
  <c r="N360" i="17" s="1"/>
  <c r="M361" i="17"/>
  <c r="N361" i="17" s="1"/>
  <c r="M362" i="17"/>
  <c r="N362" i="17" s="1"/>
  <c r="M363" i="17"/>
  <c r="N363" i="17" s="1"/>
  <c r="M364" i="17"/>
  <c r="N364" i="17" s="1"/>
  <c r="M365" i="17"/>
  <c r="N365" i="17" s="1"/>
  <c r="M366" i="17"/>
  <c r="N366" i="17" s="1"/>
  <c r="M367" i="17"/>
  <c r="N367" i="17" s="1"/>
  <c r="M368" i="17"/>
  <c r="N368" i="17" s="1"/>
  <c r="M369" i="17"/>
  <c r="N369" i="17" s="1"/>
  <c r="M370" i="17"/>
  <c r="N370" i="17" s="1"/>
  <c r="M371" i="17"/>
  <c r="N371" i="17" s="1"/>
  <c r="M372" i="17"/>
  <c r="N372" i="17" s="1"/>
  <c r="M373" i="17"/>
  <c r="N373" i="17" s="1"/>
  <c r="M374" i="17"/>
  <c r="N374" i="17" s="1"/>
  <c r="M375" i="17"/>
  <c r="N375" i="17" s="1"/>
  <c r="M376" i="17"/>
  <c r="N376" i="17" s="1"/>
  <c r="M377" i="17"/>
  <c r="N377" i="17" s="1"/>
  <c r="M378" i="17"/>
  <c r="N378" i="17" s="1"/>
  <c r="M379" i="17"/>
  <c r="N379" i="17" s="1"/>
  <c r="M380" i="17"/>
  <c r="N380" i="17" s="1"/>
  <c r="M381" i="17"/>
  <c r="N381" i="17" s="1"/>
  <c r="M382" i="17"/>
  <c r="N382" i="17" s="1"/>
  <c r="M383" i="17"/>
  <c r="N383" i="17" s="1"/>
  <c r="M384" i="17"/>
  <c r="N384" i="17" s="1"/>
  <c r="M385" i="17"/>
  <c r="N385" i="17" s="1"/>
  <c r="M386" i="17"/>
  <c r="N386" i="17" s="1"/>
  <c r="M387" i="17"/>
  <c r="N387" i="17" s="1"/>
  <c r="M388" i="17"/>
  <c r="N388" i="17" s="1"/>
  <c r="M389" i="17"/>
  <c r="N389" i="17" s="1"/>
  <c r="M390" i="17"/>
  <c r="N390" i="17" s="1"/>
  <c r="M391" i="17"/>
  <c r="N391" i="17" s="1"/>
  <c r="M392" i="17"/>
  <c r="N392" i="17" s="1"/>
  <c r="M393" i="17"/>
  <c r="N393" i="17" s="1"/>
  <c r="M394" i="17"/>
  <c r="N394" i="17" s="1"/>
  <c r="M395" i="17"/>
  <c r="N395" i="17" s="1"/>
  <c r="M396" i="17"/>
  <c r="N396" i="17" s="1"/>
  <c r="M397" i="17"/>
  <c r="N397" i="17" s="1"/>
  <c r="M398" i="17"/>
  <c r="N398" i="17" s="1"/>
  <c r="M399" i="17"/>
  <c r="N399" i="17" s="1"/>
  <c r="M400" i="17"/>
  <c r="N400" i="17" s="1"/>
  <c r="M401" i="17"/>
  <c r="N401" i="17" s="1"/>
  <c r="M402" i="17"/>
  <c r="N402" i="17" s="1"/>
  <c r="M403" i="17"/>
  <c r="N403" i="17" s="1"/>
  <c r="M404" i="17"/>
  <c r="N404" i="17" s="1"/>
  <c r="M405" i="17"/>
  <c r="N405" i="17" s="1"/>
  <c r="M406" i="17"/>
  <c r="N406" i="17" s="1"/>
  <c r="M407" i="17"/>
  <c r="N407" i="17" s="1"/>
  <c r="M408" i="17"/>
  <c r="N408" i="17" s="1"/>
  <c r="M409" i="17"/>
  <c r="N409" i="17" s="1"/>
  <c r="M410" i="17"/>
  <c r="N410" i="17" s="1"/>
  <c r="M411" i="17"/>
  <c r="N411" i="17" s="1"/>
  <c r="M412" i="17"/>
  <c r="N412" i="17" s="1"/>
  <c r="M413" i="17"/>
  <c r="N413" i="17" s="1"/>
  <c r="M414" i="17"/>
  <c r="N414" i="17" s="1"/>
  <c r="M415" i="17"/>
  <c r="N415" i="17" s="1"/>
  <c r="M416" i="17"/>
  <c r="N416" i="17" s="1"/>
  <c r="M417" i="17"/>
  <c r="N417" i="17" s="1"/>
  <c r="M418" i="17"/>
  <c r="N418" i="17" s="1"/>
  <c r="M419" i="17"/>
  <c r="N419" i="17" s="1"/>
  <c r="M420" i="17"/>
  <c r="N420" i="17" s="1"/>
  <c r="M421" i="17"/>
  <c r="N421" i="17" s="1"/>
  <c r="M422" i="17"/>
  <c r="N422" i="17" s="1"/>
  <c r="M423" i="17"/>
  <c r="N423" i="17" s="1"/>
  <c r="M424" i="17"/>
  <c r="N424" i="17" s="1"/>
  <c r="M425" i="17"/>
  <c r="N425" i="17" s="1"/>
  <c r="M426" i="17"/>
  <c r="N426" i="17" s="1"/>
  <c r="M427" i="17"/>
  <c r="N427" i="17" s="1"/>
  <c r="M428" i="17"/>
  <c r="N428" i="17" s="1"/>
  <c r="M429" i="17"/>
  <c r="N429" i="17" s="1"/>
  <c r="M430" i="17"/>
  <c r="N430" i="17" s="1"/>
  <c r="M431" i="17"/>
  <c r="N431" i="17" s="1"/>
  <c r="M432" i="17"/>
  <c r="N432" i="17" s="1"/>
  <c r="M433" i="17"/>
  <c r="N433" i="17" s="1"/>
  <c r="M434" i="17"/>
  <c r="N434" i="17" s="1"/>
  <c r="M435" i="17"/>
  <c r="N435" i="17" s="1"/>
  <c r="M436" i="17"/>
  <c r="N436" i="17" s="1"/>
  <c r="M437" i="17"/>
  <c r="N437" i="17" s="1"/>
  <c r="M438" i="17"/>
  <c r="N438" i="17" s="1"/>
  <c r="M439" i="17"/>
  <c r="N439" i="17" s="1"/>
  <c r="M440" i="17"/>
  <c r="N440" i="17" s="1"/>
  <c r="M441" i="17"/>
  <c r="N441" i="17" s="1"/>
  <c r="M442" i="17"/>
  <c r="N442" i="17" s="1"/>
  <c r="M443" i="17"/>
  <c r="N443" i="17" s="1"/>
  <c r="M444" i="17"/>
  <c r="N444" i="17" s="1"/>
  <c r="M445" i="17"/>
  <c r="N445" i="17" s="1"/>
  <c r="M446" i="17"/>
  <c r="N446" i="17" s="1"/>
  <c r="M447" i="17"/>
  <c r="N447" i="17" s="1"/>
  <c r="M448" i="17"/>
  <c r="N448" i="17" s="1"/>
  <c r="M449" i="17"/>
  <c r="N449" i="17" s="1"/>
  <c r="M450" i="17"/>
  <c r="N450" i="17" s="1"/>
  <c r="M451" i="17"/>
  <c r="N451" i="17" s="1"/>
  <c r="M452" i="17"/>
  <c r="N452" i="17" s="1"/>
  <c r="M453" i="17"/>
  <c r="N453" i="17" s="1"/>
  <c r="M454" i="17"/>
  <c r="N454" i="17" s="1"/>
  <c r="M455" i="17"/>
  <c r="N455" i="17" s="1"/>
  <c r="M456" i="17"/>
  <c r="N456" i="17" s="1"/>
  <c r="M457" i="17"/>
  <c r="N457" i="17" s="1"/>
  <c r="M458" i="17"/>
  <c r="N458" i="17" s="1"/>
  <c r="M459" i="17"/>
  <c r="N459" i="17" s="1"/>
  <c r="M460" i="17"/>
  <c r="N460" i="17" s="1"/>
  <c r="M461" i="17"/>
  <c r="N461" i="17" s="1"/>
  <c r="M462" i="17"/>
  <c r="N462" i="17" s="1"/>
  <c r="M463" i="17"/>
  <c r="N463" i="17" s="1"/>
  <c r="M464" i="17"/>
  <c r="N464" i="17" s="1"/>
  <c r="M465" i="17"/>
  <c r="N465" i="17" s="1"/>
  <c r="M466" i="17"/>
  <c r="N466" i="17" s="1"/>
  <c r="M467" i="17"/>
  <c r="N467" i="17" s="1"/>
  <c r="M468" i="17"/>
  <c r="N468" i="17" s="1"/>
  <c r="M469" i="17"/>
  <c r="N469" i="17" s="1"/>
  <c r="M470" i="17"/>
  <c r="N470" i="17" s="1"/>
  <c r="M471" i="17"/>
  <c r="N471" i="17" s="1"/>
  <c r="M472" i="17"/>
  <c r="N472" i="17" s="1"/>
  <c r="M473" i="17"/>
  <c r="N473" i="17" s="1"/>
  <c r="M474" i="17"/>
  <c r="N474" i="17" s="1"/>
  <c r="M475" i="17"/>
  <c r="N475" i="17" s="1"/>
  <c r="M476" i="17"/>
  <c r="N476" i="17" s="1"/>
  <c r="M477" i="17"/>
  <c r="N477" i="17" s="1"/>
  <c r="M478" i="17"/>
  <c r="N478" i="17" s="1"/>
  <c r="M479" i="17"/>
  <c r="N479" i="17" s="1"/>
  <c r="M480" i="17"/>
  <c r="N480" i="17" s="1"/>
  <c r="M481" i="17"/>
  <c r="N481" i="17" s="1"/>
  <c r="M482" i="17"/>
  <c r="N482" i="17" s="1"/>
  <c r="M483" i="17"/>
  <c r="N483" i="17" s="1"/>
  <c r="M484" i="17"/>
  <c r="N484" i="17" s="1"/>
  <c r="M485" i="17"/>
  <c r="N485" i="17" s="1"/>
  <c r="M486" i="17"/>
  <c r="N486" i="17" s="1"/>
  <c r="M487" i="17"/>
  <c r="N487" i="17" s="1"/>
  <c r="M488" i="17"/>
  <c r="N488" i="17" s="1"/>
  <c r="M489" i="17"/>
  <c r="N489" i="17" s="1"/>
  <c r="M490" i="17"/>
  <c r="N490" i="17" s="1"/>
  <c r="M491" i="17"/>
  <c r="N491" i="17" s="1"/>
  <c r="M492" i="17"/>
  <c r="N492" i="17" s="1"/>
  <c r="M493" i="17"/>
  <c r="N493" i="17" s="1"/>
  <c r="M494" i="17"/>
  <c r="N494" i="17" s="1"/>
  <c r="M495" i="17"/>
  <c r="N495" i="17" s="1"/>
  <c r="M496" i="17"/>
  <c r="N496" i="17" s="1"/>
  <c r="M497" i="17"/>
  <c r="N497" i="17" s="1"/>
  <c r="M498" i="17"/>
  <c r="N498" i="17" s="1"/>
  <c r="M499" i="17"/>
  <c r="N499" i="17" s="1"/>
  <c r="M500" i="17"/>
  <c r="N500" i="17" s="1"/>
  <c r="M501" i="17"/>
  <c r="N501" i="17" s="1"/>
  <c r="M502" i="17"/>
  <c r="N502" i="17" s="1"/>
  <c r="M503" i="17"/>
  <c r="N503" i="17" s="1"/>
  <c r="M504" i="17"/>
  <c r="N504" i="17" s="1"/>
  <c r="M505" i="17"/>
  <c r="N505" i="17" s="1"/>
  <c r="M506" i="17"/>
  <c r="N506" i="17" s="1"/>
  <c r="M507" i="17"/>
  <c r="N507" i="17" s="1"/>
  <c r="M508" i="17"/>
  <c r="N508" i="17" s="1"/>
  <c r="M509" i="17"/>
  <c r="N509" i="17" s="1"/>
  <c r="M510" i="17"/>
  <c r="N510" i="17" s="1"/>
  <c r="M511" i="17"/>
  <c r="N511" i="17" s="1"/>
  <c r="M512" i="17"/>
  <c r="N512" i="17" s="1"/>
  <c r="M513" i="17"/>
  <c r="N513" i="17" s="1"/>
  <c r="M514" i="17"/>
  <c r="N514" i="17" s="1"/>
  <c r="M515" i="17"/>
  <c r="N515" i="17" s="1"/>
  <c r="M516" i="17"/>
  <c r="N516" i="17" s="1"/>
  <c r="M517" i="17"/>
  <c r="N517" i="17" s="1"/>
  <c r="M518" i="17"/>
  <c r="N518" i="17" s="1"/>
  <c r="M519" i="17"/>
  <c r="N519" i="17" s="1"/>
  <c r="M520" i="17"/>
  <c r="N520" i="17" s="1"/>
  <c r="M521" i="17"/>
  <c r="N521" i="17" s="1"/>
  <c r="M522" i="17"/>
  <c r="N522" i="17" s="1"/>
  <c r="M523" i="17"/>
  <c r="N523" i="17" s="1"/>
  <c r="M524" i="17"/>
  <c r="N524" i="17" s="1"/>
  <c r="M525" i="17"/>
  <c r="N525" i="17" s="1"/>
  <c r="M526" i="17"/>
  <c r="N526" i="17" s="1"/>
  <c r="M527" i="17"/>
  <c r="N527" i="17" s="1"/>
  <c r="M528" i="17"/>
  <c r="N528" i="17" s="1"/>
  <c r="M529" i="17"/>
  <c r="N529" i="17" s="1"/>
  <c r="M530" i="17"/>
  <c r="N530" i="17" s="1"/>
  <c r="M531" i="17"/>
  <c r="N531" i="17" s="1"/>
  <c r="M532" i="17"/>
  <c r="N532" i="17" s="1"/>
  <c r="M533" i="17"/>
  <c r="N533" i="17" s="1"/>
  <c r="M534" i="17"/>
  <c r="N534" i="17" s="1"/>
  <c r="M535" i="17"/>
  <c r="N535" i="17" s="1"/>
  <c r="M536" i="17"/>
  <c r="N536" i="17" s="1"/>
  <c r="M537" i="17"/>
  <c r="N537" i="17" s="1"/>
  <c r="M538" i="17"/>
  <c r="N538" i="17" s="1"/>
  <c r="M539" i="17"/>
  <c r="N539" i="17" s="1"/>
  <c r="M540" i="17"/>
  <c r="N540" i="17" s="1"/>
  <c r="M541" i="17"/>
  <c r="N541" i="17" s="1"/>
  <c r="M542" i="17"/>
  <c r="N542" i="17" s="1"/>
  <c r="M543" i="17"/>
  <c r="N543" i="17" s="1"/>
  <c r="M544" i="17"/>
  <c r="N544" i="17" s="1"/>
  <c r="M545" i="17"/>
  <c r="N545" i="17" s="1"/>
  <c r="M546" i="17"/>
  <c r="N546" i="17" s="1"/>
  <c r="M547" i="17"/>
  <c r="N547" i="17" s="1"/>
  <c r="M548" i="17"/>
  <c r="N548" i="17" s="1"/>
  <c r="M549" i="17"/>
  <c r="N549" i="17" s="1"/>
  <c r="M550" i="17"/>
  <c r="N550" i="17" s="1"/>
  <c r="M551" i="17"/>
  <c r="N551" i="17" s="1"/>
  <c r="M552" i="17"/>
  <c r="N552" i="17" s="1"/>
  <c r="M553" i="17"/>
  <c r="N553" i="17" s="1"/>
  <c r="M554" i="17"/>
  <c r="N554" i="17" s="1"/>
  <c r="M555" i="17"/>
  <c r="N555" i="17" s="1"/>
  <c r="M556" i="17"/>
  <c r="N556" i="17" s="1"/>
  <c r="M557" i="17"/>
  <c r="N557" i="17" s="1"/>
  <c r="M558" i="17"/>
  <c r="N558" i="17" s="1"/>
  <c r="M559" i="17"/>
  <c r="N559" i="17" s="1"/>
  <c r="M560" i="17"/>
  <c r="N560" i="17" s="1"/>
  <c r="M561" i="17"/>
  <c r="N561" i="17" s="1"/>
  <c r="M562" i="17"/>
  <c r="N562" i="17" s="1"/>
  <c r="M563" i="17"/>
  <c r="N563" i="17" s="1"/>
  <c r="M564" i="17"/>
  <c r="N564" i="17" s="1"/>
  <c r="M565" i="17"/>
  <c r="N565" i="17" s="1"/>
  <c r="M566" i="17"/>
  <c r="N566" i="17" s="1"/>
  <c r="M567" i="17"/>
  <c r="N567" i="17" s="1"/>
  <c r="M568" i="17"/>
  <c r="N568" i="17" s="1"/>
  <c r="M569" i="17"/>
  <c r="N569" i="17" s="1"/>
  <c r="M570" i="17"/>
  <c r="N570" i="17" s="1"/>
  <c r="M571" i="17"/>
  <c r="N571" i="17" s="1"/>
  <c r="M572" i="17"/>
  <c r="N572" i="17" s="1"/>
  <c r="M573" i="17"/>
  <c r="N573" i="17" s="1"/>
  <c r="M574" i="17"/>
  <c r="N574" i="17" s="1"/>
  <c r="M575" i="17"/>
  <c r="N575" i="17" s="1"/>
  <c r="M576" i="17"/>
  <c r="N576" i="17" s="1"/>
  <c r="M577" i="17"/>
  <c r="N577" i="17" s="1"/>
  <c r="M578" i="17"/>
  <c r="N578" i="17" s="1"/>
  <c r="M579" i="17"/>
  <c r="N579" i="17" s="1"/>
  <c r="M580" i="17"/>
  <c r="N580" i="17" s="1"/>
  <c r="M581" i="17"/>
  <c r="N581" i="17" s="1"/>
  <c r="M582" i="17"/>
  <c r="N582" i="17" s="1"/>
  <c r="M583" i="17"/>
  <c r="N583" i="17" s="1"/>
  <c r="M584" i="17"/>
  <c r="N584" i="17" s="1"/>
  <c r="M585" i="17"/>
  <c r="N585" i="17" s="1"/>
  <c r="M586" i="17"/>
  <c r="N586" i="17" s="1"/>
  <c r="M587" i="17"/>
  <c r="N587" i="17" s="1"/>
  <c r="M588" i="17"/>
  <c r="N588" i="17" s="1"/>
  <c r="M589" i="17"/>
  <c r="N589" i="17" s="1"/>
  <c r="M590" i="17"/>
  <c r="N590" i="17" s="1"/>
  <c r="M591" i="17"/>
  <c r="N591" i="17" s="1"/>
  <c r="M592" i="17"/>
  <c r="N592" i="17" s="1"/>
  <c r="M593" i="17"/>
  <c r="N593" i="17" s="1"/>
  <c r="M594" i="17"/>
  <c r="N594" i="17" s="1"/>
  <c r="M595" i="17"/>
  <c r="N595" i="17" s="1"/>
  <c r="M596" i="17"/>
  <c r="N596" i="17" s="1"/>
  <c r="M597" i="17"/>
  <c r="N597" i="17" s="1"/>
  <c r="M598" i="17"/>
  <c r="N598" i="17" s="1"/>
  <c r="M599" i="17"/>
  <c r="N599" i="17" s="1"/>
  <c r="M600" i="17"/>
  <c r="N600" i="17" s="1"/>
  <c r="M601" i="17"/>
  <c r="N601" i="17" s="1"/>
  <c r="M602" i="17"/>
  <c r="N602" i="17" s="1"/>
  <c r="M603" i="17"/>
  <c r="N603" i="17" s="1"/>
  <c r="M604" i="17"/>
  <c r="N604" i="17" s="1"/>
  <c r="M605" i="17"/>
  <c r="N605" i="17" s="1"/>
  <c r="M606" i="17"/>
  <c r="N606" i="17" s="1"/>
  <c r="M607" i="17"/>
  <c r="N607" i="17" s="1"/>
  <c r="M608" i="17"/>
  <c r="N608" i="17" s="1"/>
  <c r="M609" i="17"/>
  <c r="N609" i="17" s="1"/>
  <c r="M610" i="17"/>
  <c r="N610" i="17" s="1"/>
  <c r="M611" i="17"/>
  <c r="N611" i="17" s="1"/>
  <c r="M612" i="17"/>
  <c r="N612" i="17" s="1"/>
  <c r="M613" i="17"/>
  <c r="N613" i="17" s="1"/>
  <c r="M614" i="17"/>
  <c r="N614" i="17" s="1"/>
  <c r="M615" i="17"/>
  <c r="N615" i="17" s="1"/>
  <c r="M616" i="17"/>
  <c r="N616" i="17" s="1"/>
  <c r="M617" i="17"/>
  <c r="N617" i="17" s="1"/>
  <c r="M618" i="17"/>
  <c r="N618" i="17" s="1"/>
  <c r="M619" i="17"/>
  <c r="N619" i="17" s="1"/>
  <c r="M620" i="17"/>
  <c r="N620" i="17" s="1"/>
  <c r="M621" i="17"/>
  <c r="N621" i="17" s="1"/>
  <c r="M622" i="17"/>
  <c r="N622" i="17" s="1"/>
  <c r="M623" i="17"/>
  <c r="N623" i="17" s="1"/>
  <c r="M624" i="17"/>
  <c r="N624" i="17" s="1"/>
  <c r="M625" i="17"/>
  <c r="N625" i="17" s="1"/>
  <c r="M626" i="17"/>
  <c r="N626" i="17" s="1"/>
  <c r="M627" i="17"/>
  <c r="N627" i="17" s="1"/>
  <c r="M628" i="17"/>
  <c r="N628" i="17" s="1"/>
  <c r="M629" i="17"/>
  <c r="N629" i="17" s="1"/>
  <c r="M630" i="17"/>
  <c r="N630" i="17" s="1"/>
  <c r="M631" i="17"/>
  <c r="N631" i="17" s="1"/>
  <c r="M632" i="17"/>
  <c r="N632" i="17" s="1"/>
  <c r="M633" i="17"/>
  <c r="N633" i="17" s="1"/>
  <c r="M634" i="17"/>
  <c r="N634" i="17" s="1"/>
  <c r="M635" i="17"/>
  <c r="N635" i="17" s="1"/>
  <c r="M636" i="17"/>
  <c r="N636" i="17" s="1"/>
  <c r="M637" i="17"/>
  <c r="N637" i="17" s="1"/>
  <c r="M638" i="17"/>
  <c r="N638" i="17" s="1"/>
  <c r="M639" i="17"/>
  <c r="N639" i="17" s="1"/>
  <c r="M640" i="17"/>
  <c r="N640" i="17" s="1"/>
  <c r="M641" i="17"/>
  <c r="N641" i="17" s="1"/>
  <c r="M642" i="17"/>
  <c r="N642" i="17" s="1"/>
  <c r="M643" i="17"/>
  <c r="N643" i="17" s="1"/>
  <c r="M644" i="17"/>
  <c r="N644" i="17" s="1"/>
  <c r="M645" i="17"/>
  <c r="N645" i="17" s="1"/>
  <c r="M646" i="17"/>
  <c r="N646" i="17" s="1"/>
  <c r="M647" i="17"/>
  <c r="N647" i="17" s="1"/>
  <c r="M648" i="17"/>
  <c r="N648" i="17" s="1"/>
  <c r="M649" i="17"/>
  <c r="N649" i="17" s="1"/>
  <c r="M650" i="17"/>
  <c r="N650" i="17" s="1"/>
  <c r="M651" i="17"/>
  <c r="N651" i="17" s="1"/>
  <c r="M652" i="17"/>
  <c r="N652" i="17" s="1"/>
  <c r="M653" i="17"/>
  <c r="N653" i="17" s="1"/>
  <c r="M654" i="17"/>
  <c r="N654" i="17" s="1"/>
  <c r="M655" i="17"/>
  <c r="N655" i="17" s="1"/>
  <c r="M656" i="17"/>
  <c r="N656" i="17" s="1"/>
  <c r="M657" i="17"/>
  <c r="N657" i="17" s="1"/>
  <c r="M658" i="17"/>
  <c r="N658" i="17" s="1"/>
  <c r="M659" i="17"/>
  <c r="N659" i="17" s="1"/>
  <c r="M660" i="17"/>
  <c r="N660" i="17" s="1"/>
  <c r="M661" i="17"/>
  <c r="N661" i="17" s="1"/>
  <c r="M662" i="17"/>
  <c r="N662" i="17" s="1"/>
  <c r="M663" i="17"/>
  <c r="N663" i="17" s="1"/>
  <c r="M664" i="17"/>
  <c r="N664" i="17" s="1"/>
  <c r="M665" i="17"/>
  <c r="N665" i="17" s="1"/>
  <c r="M666" i="17"/>
  <c r="N666" i="17" s="1"/>
  <c r="M667" i="17"/>
  <c r="N667" i="17" s="1"/>
  <c r="M668" i="17"/>
  <c r="N668" i="17" s="1"/>
  <c r="M669" i="17"/>
  <c r="N669" i="17" s="1"/>
  <c r="M670" i="17"/>
  <c r="N670" i="17" s="1"/>
  <c r="M671" i="17"/>
  <c r="N671" i="17" s="1"/>
  <c r="M672" i="17"/>
  <c r="N672" i="17" s="1"/>
  <c r="M673" i="17"/>
  <c r="N673" i="17" s="1"/>
  <c r="M674" i="17"/>
  <c r="N674" i="17" s="1"/>
  <c r="M675" i="17"/>
  <c r="N675" i="17" s="1"/>
  <c r="M676" i="17"/>
  <c r="N676" i="17" s="1"/>
  <c r="M677" i="17"/>
  <c r="N677" i="17" s="1"/>
  <c r="M678" i="17"/>
  <c r="N678" i="17" s="1"/>
  <c r="M679" i="17"/>
  <c r="N679" i="17" s="1"/>
  <c r="M680" i="17"/>
  <c r="N680" i="17" s="1"/>
  <c r="M681" i="17"/>
  <c r="N681" i="17" s="1"/>
  <c r="M682" i="17"/>
  <c r="N682" i="17" s="1"/>
  <c r="M683" i="17"/>
  <c r="N683" i="17" s="1"/>
  <c r="M684" i="17"/>
  <c r="N684" i="17" s="1"/>
  <c r="M685" i="17"/>
  <c r="N685" i="17" s="1"/>
  <c r="M686" i="17"/>
  <c r="N686" i="17" s="1"/>
  <c r="M687" i="17"/>
  <c r="N687" i="17" s="1"/>
  <c r="M688" i="17"/>
  <c r="N688" i="17" s="1"/>
  <c r="M689" i="17"/>
  <c r="N689" i="17" s="1"/>
  <c r="M690" i="17"/>
  <c r="N690" i="17" s="1"/>
  <c r="M691" i="17"/>
  <c r="N691" i="17" s="1"/>
  <c r="M692" i="17"/>
  <c r="N692" i="17" s="1"/>
  <c r="M693" i="17"/>
  <c r="N693" i="17" s="1"/>
  <c r="M694" i="17"/>
  <c r="N694" i="17" s="1"/>
  <c r="M695" i="17"/>
  <c r="N695" i="17" s="1"/>
  <c r="M696" i="17"/>
  <c r="N696" i="17" s="1"/>
  <c r="M697" i="17"/>
  <c r="N697" i="17" s="1"/>
  <c r="M698" i="17"/>
  <c r="N698" i="17" s="1"/>
  <c r="M699" i="17"/>
  <c r="N699" i="17" s="1"/>
  <c r="M700" i="17"/>
  <c r="N700" i="17" s="1"/>
  <c r="M701" i="17"/>
  <c r="N701" i="17" s="1"/>
  <c r="M702" i="17"/>
  <c r="N702" i="17" s="1"/>
  <c r="M703" i="17"/>
  <c r="N703" i="17" s="1"/>
  <c r="M704" i="17"/>
  <c r="N704" i="17" s="1"/>
  <c r="M705" i="17"/>
  <c r="N705" i="17" s="1"/>
  <c r="M706" i="17"/>
  <c r="N706" i="17" s="1"/>
  <c r="M707" i="17"/>
  <c r="N707" i="17" s="1"/>
  <c r="M708" i="17"/>
  <c r="N708" i="17" s="1"/>
  <c r="M709" i="17"/>
  <c r="N709" i="17" s="1"/>
  <c r="M710" i="17"/>
  <c r="N710" i="17" s="1"/>
  <c r="M711" i="17"/>
  <c r="N711" i="17" s="1"/>
  <c r="M712" i="17"/>
  <c r="N712" i="17" s="1"/>
  <c r="M713" i="17"/>
  <c r="N713" i="17" s="1"/>
  <c r="M714" i="17"/>
  <c r="N714" i="17" s="1"/>
  <c r="M715" i="17"/>
  <c r="N715" i="17" s="1"/>
  <c r="M716" i="17"/>
  <c r="N716" i="17" s="1"/>
  <c r="M717" i="17"/>
  <c r="N717" i="17" s="1"/>
  <c r="M718" i="17"/>
  <c r="N718" i="17" s="1"/>
  <c r="M719" i="17"/>
  <c r="N719" i="17" s="1"/>
  <c r="M720" i="17"/>
  <c r="N720" i="17" s="1"/>
  <c r="M721" i="17"/>
  <c r="N721" i="17" s="1"/>
  <c r="M722" i="17"/>
  <c r="N722" i="17" s="1"/>
  <c r="M723" i="17"/>
  <c r="N723" i="17" s="1"/>
  <c r="M724" i="17"/>
  <c r="N724" i="17" s="1"/>
  <c r="M725" i="17"/>
  <c r="N725" i="17" s="1"/>
  <c r="M726" i="17"/>
  <c r="N726" i="17" s="1"/>
  <c r="M727" i="17"/>
  <c r="N727" i="17" s="1"/>
  <c r="M728" i="17"/>
  <c r="N728" i="17" s="1"/>
  <c r="M729" i="17"/>
  <c r="N729" i="17" s="1"/>
  <c r="M730" i="17"/>
  <c r="N730" i="17" s="1"/>
  <c r="M731" i="17"/>
  <c r="N731" i="17" s="1"/>
  <c r="M732" i="17"/>
  <c r="N732" i="17" s="1"/>
  <c r="M733" i="17"/>
  <c r="N733" i="17" s="1"/>
  <c r="M734" i="17"/>
  <c r="N734" i="17" s="1"/>
  <c r="M735" i="17"/>
  <c r="N735" i="17" s="1"/>
  <c r="M736" i="17"/>
  <c r="N736" i="17" s="1"/>
  <c r="M737" i="17"/>
  <c r="N737" i="17" s="1"/>
  <c r="M738" i="17"/>
  <c r="N738" i="17" s="1"/>
  <c r="M739" i="17"/>
  <c r="N739" i="17" s="1"/>
  <c r="M740" i="17"/>
  <c r="N740" i="17" s="1"/>
  <c r="M741" i="17"/>
  <c r="N741" i="17" s="1"/>
  <c r="M742" i="17"/>
  <c r="N742" i="17" s="1"/>
  <c r="M743" i="17"/>
  <c r="N743" i="17" s="1"/>
  <c r="M744" i="17"/>
  <c r="N744" i="17" s="1"/>
  <c r="M745" i="17"/>
  <c r="N745" i="17" s="1"/>
  <c r="M746" i="17"/>
  <c r="N746" i="17" s="1"/>
  <c r="M747" i="17"/>
  <c r="N747" i="17" s="1"/>
  <c r="M748" i="17"/>
  <c r="N748" i="17" s="1"/>
  <c r="M749" i="17"/>
  <c r="N749" i="17" s="1"/>
  <c r="M750" i="17"/>
  <c r="N750" i="17" s="1"/>
  <c r="M751" i="17"/>
  <c r="N751" i="17" s="1"/>
  <c r="M752" i="17"/>
  <c r="N752" i="17" s="1"/>
  <c r="M753" i="17"/>
  <c r="N753" i="17" s="1"/>
  <c r="M754" i="17"/>
  <c r="N754" i="17" s="1"/>
  <c r="M755" i="17"/>
  <c r="N755" i="17" s="1"/>
  <c r="M756" i="17"/>
  <c r="N756" i="17" s="1"/>
  <c r="M757" i="17"/>
  <c r="N757" i="17" s="1"/>
  <c r="M758" i="17"/>
  <c r="N758" i="17" s="1"/>
  <c r="M759" i="17"/>
  <c r="N759" i="17" s="1"/>
  <c r="M760" i="17"/>
  <c r="N760" i="17" s="1"/>
  <c r="M761" i="17"/>
  <c r="N761" i="17" s="1"/>
  <c r="M762" i="17"/>
  <c r="N762" i="17" s="1"/>
  <c r="M763" i="17"/>
  <c r="N763" i="17" s="1"/>
  <c r="M764" i="17"/>
  <c r="N764" i="17" s="1"/>
  <c r="M765" i="17"/>
  <c r="N765" i="17" s="1"/>
  <c r="M766" i="17"/>
  <c r="N766" i="17" s="1"/>
  <c r="M767" i="17"/>
  <c r="N767" i="17" s="1"/>
  <c r="M768" i="17"/>
  <c r="N768" i="17" s="1"/>
  <c r="M769" i="17"/>
  <c r="N769" i="17" s="1"/>
  <c r="M770" i="17"/>
  <c r="N770" i="17" s="1"/>
  <c r="M771" i="17"/>
  <c r="N771" i="17" s="1"/>
  <c r="M772" i="17"/>
  <c r="N772" i="17" s="1"/>
  <c r="M773" i="17"/>
  <c r="N773" i="17" s="1"/>
  <c r="M774" i="17"/>
  <c r="N774" i="17" s="1"/>
  <c r="M775" i="17"/>
  <c r="N775" i="17" s="1"/>
  <c r="M776" i="17"/>
  <c r="N776" i="17" s="1"/>
  <c r="M777" i="17"/>
  <c r="N777" i="17" s="1"/>
  <c r="M778" i="17"/>
  <c r="N778" i="17" s="1"/>
  <c r="M779" i="17"/>
  <c r="N779" i="17" s="1"/>
  <c r="M780" i="17"/>
  <c r="N780" i="17" s="1"/>
  <c r="M781" i="17"/>
  <c r="N781" i="17" s="1"/>
  <c r="M782" i="17"/>
  <c r="N782" i="17" s="1"/>
  <c r="M783" i="17"/>
  <c r="N783" i="17" s="1"/>
  <c r="M784" i="17"/>
  <c r="N784" i="17" s="1"/>
  <c r="M785" i="17"/>
  <c r="N785" i="17" s="1"/>
  <c r="M786" i="17"/>
  <c r="N786" i="17" s="1"/>
  <c r="M787" i="17"/>
  <c r="N787" i="17" s="1"/>
  <c r="M788" i="17"/>
  <c r="N788" i="17" s="1"/>
  <c r="M789" i="17"/>
  <c r="N789" i="17" s="1"/>
  <c r="M790" i="17"/>
  <c r="N790" i="17" s="1"/>
  <c r="M791" i="17"/>
  <c r="N791" i="17" s="1"/>
  <c r="M792" i="17"/>
  <c r="N792" i="17" s="1"/>
  <c r="M793" i="17"/>
  <c r="N793" i="17" s="1"/>
  <c r="M794" i="17"/>
  <c r="N794" i="17" s="1"/>
  <c r="M795" i="17"/>
  <c r="N795" i="17" s="1"/>
  <c r="M796" i="17"/>
  <c r="N796" i="17" s="1"/>
  <c r="M797" i="17"/>
  <c r="N797" i="17" s="1"/>
  <c r="M798" i="17"/>
  <c r="N798" i="17" s="1"/>
  <c r="M799" i="17"/>
  <c r="N799" i="17" s="1"/>
  <c r="M800" i="17"/>
  <c r="N800" i="17" s="1"/>
  <c r="M801" i="17"/>
  <c r="N801" i="17" s="1"/>
  <c r="M802" i="17"/>
  <c r="N802" i="17" s="1"/>
  <c r="M803" i="17"/>
  <c r="N803" i="17" s="1"/>
  <c r="M804" i="17"/>
  <c r="N804" i="17" s="1"/>
  <c r="M805" i="17"/>
  <c r="N805" i="17" s="1"/>
  <c r="M806" i="17"/>
  <c r="N806" i="17" s="1"/>
  <c r="M807" i="17"/>
  <c r="N807" i="17" s="1"/>
  <c r="M808" i="17"/>
  <c r="N808" i="17" s="1"/>
  <c r="M809" i="17"/>
  <c r="N809" i="17" s="1"/>
  <c r="M810" i="17"/>
  <c r="N810" i="17" s="1"/>
  <c r="M811" i="17"/>
  <c r="N811" i="17" s="1"/>
  <c r="M812" i="17"/>
  <c r="N812" i="17" s="1"/>
  <c r="M813" i="17"/>
  <c r="N813" i="17" s="1"/>
  <c r="M814" i="17"/>
  <c r="N814" i="17" s="1"/>
  <c r="M815" i="17"/>
  <c r="N815" i="17" s="1"/>
  <c r="M816" i="17"/>
  <c r="N816" i="17" s="1"/>
  <c r="M817" i="17"/>
  <c r="N817" i="17" s="1"/>
  <c r="M818" i="17"/>
  <c r="N818" i="17" s="1"/>
  <c r="M819" i="17"/>
  <c r="N819" i="17" s="1"/>
  <c r="M820" i="17"/>
  <c r="N820" i="17" s="1"/>
  <c r="M821" i="17"/>
  <c r="N821" i="17" s="1"/>
  <c r="M822" i="17"/>
  <c r="N822" i="17" s="1"/>
  <c r="M823" i="17"/>
  <c r="N823" i="17" s="1"/>
  <c r="M824" i="17"/>
  <c r="N824" i="17" s="1"/>
  <c r="M825" i="17"/>
  <c r="N825" i="17" s="1"/>
  <c r="M826" i="17"/>
  <c r="N826" i="17" s="1"/>
  <c r="M827" i="17"/>
  <c r="N827" i="17" s="1"/>
  <c r="M828" i="17"/>
  <c r="N828" i="17" s="1"/>
  <c r="M829" i="17"/>
  <c r="N829" i="17" s="1"/>
  <c r="M830" i="17"/>
  <c r="N830" i="17" s="1"/>
  <c r="M831" i="17"/>
  <c r="N831" i="17" s="1"/>
  <c r="M832" i="17"/>
  <c r="N832" i="17" s="1"/>
  <c r="M833" i="17"/>
  <c r="N833" i="17" s="1"/>
  <c r="M834" i="17"/>
  <c r="N834" i="17" s="1"/>
  <c r="M835" i="17"/>
  <c r="N835" i="17" s="1"/>
  <c r="M836" i="17"/>
  <c r="N836" i="17" s="1"/>
  <c r="M837" i="17"/>
  <c r="N837" i="17" s="1"/>
  <c r="M838" i="17"/>
  <c r="N838" i="17" s="1"/>
  <c r="M839" i="17"/>
  <c r="N839" i="17" s="1"/>
  <c r="M840" i="17"/>
  <c r="N840" i="17" s="1"/>
  <c r="M841" i="17"/>
  <c r="N841" i="17" s="1"/>
  <c r="M842" i="17"/>
  <c r="N842" i="17" s="1"/>
  <c r="M843" i="17"/>
  <c r="N843" i="17" s="1"/>
  <c r="M844" i="17"/>
  <c r="N844" i="17" s="1"/>
  <c r="M845" i="17"/>
  <c r="N845" i="17" s="1"/>
  <c r="M846" i="17"/>
  <c r="N846" i="17" s="1"/>
  <c r="M847" i="17"/>
  <c r="N847" i="17" s="1"/>
  <c r="M848" i="17"/>
  <c r="N848" i="17" s="1"/>
  <c r="M849" i="17"/>
  <c r="N849" i="17" s="1"/>
  <c r="M850" i="17"/>
  <c r="N850" i="17" s="1"/>
  <c r="M851" i="17"/>
  <c r="N851" i="17" s="1"/>
  <c r="M852" i="17"/>
  <c r="N852" i="17" s="1"/>
  <c r="M853" i="17"/>
  <c r="N853" i="17" s="1"/>
  <c r="M854" i="17"/>
  <c r="N854" i="17" s="1"/>
  <c r="M855" i="17"/>
  <c r="N855" i="17" s="1"/>
  <c r="M856" i="17"/>
  <c r="N856" i="17" s="1"/>
  <c r="M857" i="17"/>
  <c r="N857" i="17" s="1"/>
  <c r="M858" i="17"/>
  <c r="N858" i="17" s="1"/>
  <c r="M859" i="17"/>
  <c r="N859" i="17" s="1"/>
  <c r="M860" i="17"/>
  <c r="N860" i="17" s="1"/>
  <c r="M861" i="17"/>
  <c r="N861" i="17" s="1"/>
  <c r="M862" i="17"/>
  <c r="N862" i="17" s="1"/>
  <c r="M863" i="17"/>
  <c r="N863" i="17" s="1"/>
  <c r="M864" i="17"/>
  <c r="N864" i="17" s="1"/>
  <c r="M865" i="17"/>
  <c r="N865" i="17" s="1"/>
  <c r="M866" i="17"/>
  <c r="N866" i="17" s="1"/>
  <c r="M867" i="17"/>
  <c r="N867" i="17" s="1"/>
  <c r="M868" i="17"/>
  <c r="N868" i="17" s="1"/>
  <c r="M869" i="17"/>
  <c r="N869" i="17" s="1"/>
  <c r="M870" i="17"/>
  <c r="N870" i="17" s="1"/>
  <c r="M871" i="17"/>
  <c r="N871" i="17" s="1"/>
  <c r="M872" i="17"/>
  <c r="N872" i="17" s="1"/>
  <c r="M873" i="17"/>
  <c r="N873" i="17" s="1"/>
  <c r="M874" i="17"/>
  <c r="N874" i="17" s="1"/>
  <c r="M875" i="17"/>
  <c r="N875" i="17" s="1"/>
  <c r="M876" i="17"/>
  <c r="N876" i="17" s="1"/>
  <c r="M877" i="17"/>
  <c r="N877" i="17" s="1"/>
  <c r="M878" i="17"/>
  <c r="N878" i="17" s="1"/>
  <c r="M879" i="17"/>
  <c r="N879" i="17" s="1"/>
  <c r="M880" i="17"/>
  <c r="N880" i="17" s="1"/>
  <c r="M881" i="17"/>
  <c r="N881" i="17" s="1"/>
  <c r="M882" i="17"/>
  <c r="N882" i="17" s="1"/>
  <c r="M883" i="17"/>
  <c r="N883" i="17" s="1"/>
  <c r="M884" i="17"/>
  <c r="N884" i="17" s="1"/>
  <c r="M885" i="17"/>
  <c r="N885" i="17" s="1"/>
  <c r="M886" i="17"/>
  <c r="N886" i="17" s="1"/>
  <c r="M887" i="17"/>
  <c r="N887" i="17" s="1"/>
  <c r="M888" i="17"/>
  <c r="N888" i="17" s="1"/>
  <c r="M889" i="17"/>
  <c r="N889" i="17" s="1"/>
  <c r="M890" i="17"/>
  <c r="N890" i="17" s="1"/>
  <c r="M891" i="17"/>
  <c r="N891" i="17" s="1"/>
  <c r="M892" i="17"/>
  <c r="N892" i="17" s="1"/>
  <c r="M893" i="17"/>
  <c r="N893" i="17" s="1"/>
  <c r="M894" i="17"/>
  <c r="N894" i="17" s="1"/>
  <c r="M895" i="17"/>
  <c r="N895" i="17" s="1"/>
  <c r="M896" i="17"/>
  <c r="N896" i="17" s="1"/>
  <c r="M897" i="17"/>
  <c r="N897" i="17" s="1"/>
  <c r="M898" i="17"/>
  <c r="N898" i="17" s="1"/>
  <c r="M899" i="17"/>
  <c r="N899" i="17" s="1"/>
  <c r="M900" i="17"/>
  <c r="N900" i="17" s="1"/>
  <c r="M901" i="17"/>
  <c r="N901" i="17" s="1"/>
  <c r="M902" i="17"/>
  <c r="N902" i="17" s="1"/>
  <c r="M903" i="17"/>
  <c r="N903" i="17" s="1"/>
  <c r="M904" i="17"/>
  <c r="N904" i="17" s="1"/>
  <c r="M905" i="17"/>
  <c r="N905" i="17" s="1"/>
  <c r="M906" i="17"/>
  <c r="N906" i="17" s="1"/>
  <c r="M907" i="17"/>
  <c r="N907" i="17" s="1"/>
  <c r="M908" i="17"/>
  <c r="N908" i="17" s="1"/>
  <c r="M909" i="17"/>
  <c r="N909" i="17" s="1"/>
  <c r="M910" i="17"/>
  <c r="N910" i="17" s="1"/>
  <c r="M911" i="17"/>
  <c r="N911" i="17" s="1"/>
  <c r="M912" i="17"/>
  <c r="N912" i="17" s="1"/>
  <c r="M913" i="17"/>
  <c r="N913" i="17" s="1"/>
  <c r="M914" i="17"/>
  <c r="N914" i="17" s="1"/>
  <c r="M915" i="17"/>
  <c r="N915" i="17" s="1"/>
  <c r="M916" i="17"/>
  <c r="N916" i="17" s="1"/>
  <c r="M917" i="17"/>
  <c r="N917" i="17" s="1"/>
  <c r="M918" i="17"/>
  <c r="N918" i="17" s="1"/>
  <c r="M919" i="17"/>
  <c r="N919" i="17" s="1"/>
  <c r="M920" i="17"/>
  <c r="N920" i="17" s="1"/>
  <c r="M921" i="17"/>
  <c r="N921" i="17" s="1"/>
  <c r="M922" i="17"/>
  <c r="N922" i="17" s="1"/>
  <c r="M923" i="17"/>
  <c r="N923" i="17" s="1"/>
  <c r="M924" i="17"/>
  <c r="N924" i="17" s="1"/>
  <c r="M925" i="17"/>
  <c r="N925" i="17" s="1"/>
  <c r="M926" i="17"/>
  <c r="N926" i="17" s="1"/>
  <c r="M927" i="17"/>
  <c r="N927" i="17" s="1"/>
  <c r="M928" i="17"/>
  <c r="N928" i="17" s="1"/>
  <c r="M929" i="17"/>
  <c r="N929" i="17" s="1"/>
  <c r="M930" i="17"/>
  <c r="N930" i="17" s="1"/>
  <c r="M931" i="17"/>
  <c r="N931" i="17" s="1"/>
  <c r="M932" i="17"/>
  <c r="N932" i="17" s="1"/>
  <c r="M933" i="17"/>
  <c r="N933" i="17" s="1"/>
  <c r="M934" i="17"/>
  <c r="N934" i="17" s="1"/>
  <c r="M935" i="17"/>
  <c r="N935" i="17" s="1"/>
  <c r="M936" i="17"/>
  <c r="N936" i="17" s="1"/>
  <c r="M937" i="17"/>
  <c r="N937" i="17" s="1"/>
  <c r="M938" i="17"/>
  <c r="N938" i="17" s="1"/>
  <c r="M939" i="17"/>
  <c r="N939" i="17" s="1"/>
  <c r="M940" i="17"/>
  <c r="N940" i="17" s="1"/>
  <c r="M941" i="17"/>
  <c r="N941" i="17" s="1"/>
  <c r="M942" i="17"/>
  <c r="N942" i="17" s="1"/>
  <c r="M943" i="17"/>
  <c r="N943" i="17" s="1"/>
  <c r="M944" i="17"/>
  <c r="N944" i="17" s="1"/>
  <c r="M945" i="17"/>
  <c r="N945" i="17" s="1"/>
  <c r="M946" i="17"/>
  <c r="N946" i="17" s="1"/>
  <c r="M947" i="17"/>
  <c r="N947" i="17" s="1"/>
  <c r="M948" i="17"/>
  <c r="N948" i="17" s="1"/>
  <c r="M949" i="17"/>
  <c r="N949" i="17" s="1"/>
  <c r="M950" i="17"/>
  <c r="N950" i="17" s="1"/>
  <c r="M951" i="17"/>
  <c r="N951" i="17" s="1"/>
  <c r="M952" i="17"/>
  <c r="N952" i="17" s="1"/>
  <c r="M953" i="17"/>
  <c r="N953" i="17" s="1"/>
  <c r="M954" i="17"/>
  <c r="N954" i="17" s="1"/>
  <c r="M955" i="17"/>
  <c r="N955" i="17" s="1"/>
  <c r="M956" i="17"/>
  <c r="N956" i="17" s="1"/>
  <c r="M957" i="17"/>
  <c r="N957" i="17" s="1"/>
  <c r="M958" i="17"/>
  <c r="N958" i="17" s="1"/>
  <c r="M959" i="17"/>
  <c r="N959" i="17" s="1"/>
  <c r="M960" i="17"/>
  <c r="N960" i="17" s="1"/>
  <c r="M961" i="17"/>
  <c r="N961" i="17" s="1"/>
  <c r="M962" i="17"/>
  <c r="N962" i="17" s="1"/>
  <c r="M963" i="17"/>
  <c r="N963" i="17" s="1"/>
  <c r="M964" i="17"/>
  <c r="N964" i="17" s="1"/>
  <c r="M965" i="17"/>
  <c r="N965" i="17" s="1"/>
  <c r="M966" i="17"/>
  <c r="N966" i="17" s="1"/>
  <c r="M967" i="17"/>
  <c r="N967" i="17" s="1"/>
  <c r="M968" i="17"/>
  <c r="N968" i="17" s="1"/>
  <c r="M969" i="17"/>
  <c r="N969" i="17" s="1"/>
  <c r="M970" i="17"/>
  <c r="N970" i="17" s="1"/>
  <c r="M971" i="17"/>
  <c r="N971" i="17" s="1"/>
  <c r="M972" i="17"/>
  <c r="N972" i="17" s="1"/>
  <c r="M973" i="17"/>
  <c r="N973" i="17" s="1"/>
  <c r="M974" i="17"/>
  <c r="N974" i="17" s="1"/>
  <c r="M975" i="17"/>
  <c r="N975" i="17" s="1"/>
  <c r="M976" i="17"/>
  <c r="N976" i="17" s="1"/>
  <c r="M977" i="17"/>
  <c r="N977" i="17" s="1"/>
  <c r="M978" i="17"/>
  <c r="N978" i="17" s="1"/>
  <c r="M979" i="17"/>
  <c r="N979" i="17" s="1"/>
  <c r="M980" i="17"/>
  <c r="N980" i="17" s="1"/>
  <c r="M981" i="17"/>
  <c r="N981" i="17" s="1"/>
  <c r="M982" i="17"/>
  <c r="N982" i="17" s="1"/>
  <c r="M983" i="17"/>
  <c r="N983" i="17" s="1"/>
  <c r="M984" i="17"/>
  <c r="N984" i="17" s="1"/>
  <c r="M985" i="17"/>
  <c r="N985" i="17" s="1"/>
  <c r="M986" i="17"/>
  <c r="N986" i="17" s="1"/>
  <c r="M987" i="17"/>
  <c r="N987" i="17" s="1"/>
  <c r="M988" i="17"/>
  <c r="N988" i="17" s="1"/>
  <c r="M989" i="17"/>
  <c r="N989" i="17" s="1"/>
  <c r="M990" i="17"/>
  <c r="N990" i="17" s="1"/>
  <c r="M991" i="17"/>
  <c r="N991" i="17" s="1"/>
  <c r="M992" i="17"/>
  <c r="N992" i="17" s="1"/>
  <c r="M993" i="17"/>
  <c r="N993" i="17" s="1"/>
  <c r="M994" i="17"/>
  <c r="N994" i="17" s="1"/>
  <c r="M995" i="17"/>
  <c r="N995" i="17" s="1"/>
  <c r="M996" i="17"/>
  <c r="N996" i="17" s="1"/>
  <c r="M997" i="17"/>
  <c r="N997" i="17" s="1"/>
  <c r="M998" i="17"/>
  <c r="N998" i="17" s="1"/>
  <c r="M999" i="17"/>
  <c r="N999" i="17" s="1"/>
  <c r="M1000" i="17"/>
  <c r="N1000" i="17" s="1"/>
  <c r="M1001" i="17"/>
  <c r="N1001" i="17" s="1"/>
  <c r="M2" i="17"/>
  <c r="N2" i="17" s="1"/>
  <c r="I3" i="17"/>
  <c r="J3" i="17" s="1"/>
  <c r="I4" i="17"/>
  <c r="J4" i="17" s="1"/>
  <c r="I5" i="17"/>
  <c r="J5" i="17" s="1"/>
  <c r="I6" i="17"/>
  <c r="J6" i="17" s="1"/>
  <c r="I7" i="17"/>
  <c r="J7" i="17" s="1"/>
  <c r="I8" i="17"/>
  <c r="J8" i="17" s="1"/>
  <c r="I9" i="17"/>
  <c r="J9" i="17" s="1"/>
  <c r="I10" i="17"/>
  <c r="J10" i="17" s="1"/>
  <c r="I11" i="17"/>
  <c r="J11" i="17" s="1"/>
  <c r="I12" i="17"/>
  <c r="J12" i="17" s="1"/>
  <c r="I13" i="17"/>
  <c r="J13" i="17" s="1"/>
  <c r="I14" i="17"/>
  <c r="J14" i="17" s="1"/>
  <c r="I15" i="17"/>
  <c r="J15" i="17" s="1"/>
  <c r="I16" i="17"/>
  <c r="J16" i="17" s="1"/>
  <c r="I17" i="17"/>
  <c r="J17" i="17" s="1"/>
  <c r="I18" i="17"/>
  <c r="J18" i="17" s="1"/>
  <c r="I19" i="17"/>
  <c r="J19" i="17" s="1"/>
  <c r="I20" i="17"/>
  <c r="J20" i="17" s="1"/>
  <c r="I21" i="17"/>
  <c r="J21" i="17" s="1"/>
  <c r="I22" i="17"/>
  <c r="J22" i="17" s="1"/>
  <c r="I23" i="17"/>
  <c r="J23" i="17" s="1"/>
  <c r="I24" i="17"/>
  <c r="J24" i="17" s="1"/>
  <c r="I25" i="17"/>
  <c r="J25" i="17" s="1"/>
  <c r="I26" i="17"/>
  <c r="J26" i="17" s="1"/>
  <c r="I27" i="17"/>
  <c r="J27" i="17" s="1"/>
  <c r="I28" i="17"/>
  <c r="J28" i="17" s="1"/>
  <c r="I29" i="17"/>
  <c r="J29" i="17" s="1"/>
  <c r="I30" i="17"/>
  <c r="J30" i="17" s="1"/>
  <c r="I31" i="17"/>
  <c r="J31" i="17" s="1"/>
  <c r="I32" i="17"/>
  <c r="J32" i="17" s="1"/>
  <c r="I33" i="17"/>
  <c r="J33" i="17" s="1"/>
  <c r="I34" i="17"/>
  <c r="J34" i="17" s="1"/>
  <c r="I35" i="17"/>
  <c r="J35" i="17" s="1"/>
  <c r="I36" i="17"/>
  <c r="J36" i="17" s="1"/>
  <c r="I37" i="17"/>
  <c r="J37" i="17" s="1"/>
  <c r="I38" i="17"/>
  <c r="J38" i="17" s="1"/>
  <c r="I39" i="17"/>
  <c r="J39" i="17" s="1"/>
  <c r="I40" i="17"/>
  <c r="J40" i="17" s="1"/>
  <c r="I41" i="17"/>
  <c r="J41" i="17" s="1"/>
  <c r="I42" i="17"/>
  <c r="J42" i="17" s="1"/>
  <c r="I43" i="17"/>
  <c r="J43" i="17" s="1"/>
  <c r="I44" i="17"/>
  <c r="J44" i="17" s="1"/>
  <c r="I45" i="17"/>
  <c r="J45" i="17" s="1"/>
  <c r="I46" i="17"/>
  <c r="J46" i="17" s="1"/>
  <c r="I47" i="17"/>
  <c r="J47" i="17" s="1"/>
  <c r="I48" i="17"/>
  <c r="J48" i="17" s="1"/>
  <c r="I49" i="17"/>
  <c r="J49" i="17" s="1"/>
  <c r="I50" i="17"/>
  <c r="J50" i="17" s="1"/>
  <c r="I51" i="17"/>
  <c r="J51" i="17" s="1"/>
  <c r="I52" i="17"/>
  <c r="J52" i="17" s="1"/>
  <c r="I53" i="17"/>
  <c r="J53" i="17" s="1"/>
  <c r="I54" i="17"/>
  <c r="J54" i="17" s="1"/>
  <c r="I55" i="17"/>
  <c r="J55" i="17" s="1"/>
  <c r="I56" i="17"/>
  <c r="J56" i="17" s="1"/>
  <c r="I57" i="17"/>
  <c r="J57" i="17" s="1"/>
  <c r="I58" i="17"/>
  <c r="J58" i="17" s="1"/>
  <c r="I59" i="17"/>
  <c r="J59" i="17" s="1"/>
  <c r="I60" i="17"/>
  <c r="J60" i="17" s="1"/>
  <c r="I61" i="17"/>
  <c r="J61" i="17" s="1"/>
  <c r="I62" i="17"/>
  <c r="J62" i="17" s="1"/>
  <c r="I63" i="17"/>
  <c r="J63" i="17" s="1"/>
  <c r="I64" i="17"/>
  <c r="J64" i="17" s="1"/>
  <c r="I65" i="17"/>
  <c r="J65" i="17" s="1"/>
  <c r="I66" i="17"/>
  <c r="J66" i="17" s="1"/>
  <c r="I67" i="17"/>
  <c r="J67" i="17" s="1"/>
  <c r="I68" i="17"/>
  <c r="J68" i="17" s="1"/>
  <c r="I69" i="17"/>
  <c r="J69" i="17" s="1"/>
  <c r="I70" i="17"/>
  <c r="J70" i="17" s="1"/>
  <c r="I71" i="17"/>
  <c r="J71" i="17" s="1"/>
  <c r="I72" i="17"/>
  <c r="J72" i="17" s="1"/>
  <c r="I73" i="17"/>
  <c r="J73" i="17" s="1"/>
  <c r="I74" i="17"/>
  <c r="J74" i="17" s="1"/>
  <c r="I75" i="17"/>
  <c r="J75" i="17" s="1"/>
  <c r="I76" i="17"/>
  <c r="J76" i="17" s="1"/>
  <c r="I77" i="17"/>
  <c r="J77" i="17" s="1"/>
  <c r="I78" i="17"/>
  <c r="J78" i="17" s="1"/>
  <c r="I79" i="17"/>
  <c r="J79" i="17" s="1"/>
  <c r="I80" i="17"/>
  <c r="J80" i="17" s="1"/>
  <c r="I81" i="17"/>
  <c r="J81" i="17" s="1"/>
  <c r="I82" i="17"/>
  <c r="J82" i="17" s="1"/>
  <c r="I83" i="17"/>
  <c r="J83" i="17" s="1"/>
  <c r="I84" i="17"/>
  <c r="J84" i="17" s="1"/>
  <c r="I85" i="17"/>
  <c r="J85" i="17" s="1"/>
  <c r="I86" i="17"/>
  <c r="J86" i="17" s="1"/>
  <c r="I87" i="17"/>
  <c r="J87" i="17" s="1"/>
  <c r="I88" i="17"/>
  <c r="J88" i="17" s="1"/>
  <c r="I89" i="17"/>
  <c r="J89" i="17" s="1"/>
  <c r="I90" i="17"/>
  <c r="J90" i="17" s="1"/>
  <c r="I91" i="17"/>
  <c r="J91" i="17" s="1"/>
  <c r="I92" i="17"/>
  <c r="J92" i="17" s="1"/>
  <c r="I93" i="17"/>
  <c r="J93" i="17" s="1"/>
  <c r="I94" i="17"/>
  <c r="J94" i="17" s="1"/>
  <c r="I95" i="17"/>
  <c r="J95" i="17" s="1"/>
  <c r="I96" i="17"/>
  <c r="J96" i="17" s="1"/>
  <c r="I97" i="17"/>
  <c r="J97" i="17" s="1"/>
  <c r="I98" i="17"/>
  <c r="J98" i="17" s="1"/>
  <c r="I99" i="17"/>
  <c r="J99" i="17" s="1"/>
  <c r="I100" i="17"/>
  <c r="J100" i="17" s="1"/>
  <c r="I101" i="17"/>
  <c r="J101" i="17" s="1"/>
  <c r="I102" i="17"/>
  <c r="J102" i="17" s="1"/>
  <c r="I103" i="17"/>
  <c r="J103" i="17" s="1"/>
  <c r="I104" i="17"/>
  <c r="J104" i="17" s="1"/>
  <c r="I105" i="17"/>
  <c r="J105" i="17" s="1"/>
  <c r="I106" i="17"/>
  <c r="J106" i="17" s="1"/>
  <c r="I107" i="17"/>
  <c r="J107" i="17" s="1"/>
  <c r="I108" i="17"/>
  <c r="J108" i="17" s="1"/>
  <c r="I109" i="17"/>
  <c r="J109" i="17" s="1"/>
  <c r="I110" i="17"/>
  <c r="J110" i="17" s="1"/>
  <c r="I111" i="17"/>
  <c r="J111" i="17" s="1"/>
  <c r="I112" i="17"/>
  <c r="J112" i="17" s="1"/>
  <c r="I113" i="17"/>
  <c r="J113" i="17" s="1"/>
  <c r="I114" i="17"/>
  <c r="J114" i="17" s="1"/>
  <c r="I115" i="17"/>
  <c r="J115" i="17" s="1"/>
  <c r="I116" i="17"/>
  <c r="J116" i="17" s="1"/>
  <c r="I117" i="17"/>
  <c r="J117" i="17" s="1"/>
  <c r="I118" i="17"/>
  <c r="J118" i="17" s="1"/>
  <c r="I119" i="17"/>
  <c r="J119" i="17" s="1"/>
  <c r="I120" i="17"/>
  <c r="J120" i="17" s="1"/>
  <c r="I121" i="17"/>
  <c r="J121" i="17" s="1"/>
  <c r="I122" i="17"/>
  <c r="J122" i="17" s="1"/>
  <c r="I123" i="17"/>
  <c r="J123" i="17" s="1"/>
  <c r="I124" i="17"/>
  <c r="J124" i="17" s="1"/>
  <c r="I125" i="17"/>
  <c r="J125" i="17" s="1"/>
  <c r="I126" i="17"/>
  <c r="J126" i="17" s="1"/>
  <c r="I127" i="17"/>
  <c r="J127" i="17" s="1"/>
  <c r="I128" i="17"/>
  <c r="J128" i="17" s="1"/>
  <c r="I129" i="17"/>
  <c r="J129" i="17" s="1"/>
  <c r="I130" i="17"/>
  <c r="J130" i="17" s="1"/>
  <c r="I131" i="17"/>
  <c r="J131" i="17" s="1"/>
  <c r="I132" i="17"/>
  <c r="J132" i="17" s="1"/>
  <c r="I133" i="17"/>
  <c r="J133" i="17" s="1"/>
  <c r="I134" i="17"/>
  <c r="J134" i="17" s="1"/>
  <c r="I135" i="17"/>
  <c r="J135" i="17" s="1"/>
  <c r="I136" i="17"/>
  <c r="J136" i="17" s="1"/>
  <c r="I137" i="17"/>
  <c r="J137" i="17" s="1"/>
  <c r="I138" i="17"/>
  <c r="J138" i="17" s="1"/>
  <c r="I139" i="17"/>
  <c r="J139" i="17" s="1"/>
  <c r="I140" i="17"/>
  <c r="J140" i="17" s="1"/>
  <c r="I141" i="17"/>
  <c r="J141" i="17" s="1"/>
  <c r="I142" i="17"/>
  <c r="J142" i="17" s="1"/>
  <c r="I143" i="17"/>
  <c r="J143" i="17" s="1"/>
  <c r="I144" i="17"/>
  <c r="J144" i="17" s="1"/>
  <c r="I145" i="17"/>
  <c r="J145" i="17" s="1"/>
  <c r="I146" i="17"/>
  <c r="J146" i="17" s="1"/>
  <c r="I147" i="17"/>
  <c r="J147" i="17" s="1"/>
  <c r="I148" i="17"/>
  <c r="J148" i="17" s="1"/>
  <c r="I149" i="17"/>
  <c r="J149" i="17" s="1"/>
  <c r="I150" i="17"/>
  <c r="J150" i="17" s="1"/>
  <c r="I151" i="17"/>
  <c r="J151" i="17" s="1"/>
  <c r="I152" i="17"/>
  <c r="J152" i="17" s="1"/>
  <c r="I153" i="17"/>
  <c r="J153" i="17" s="1"/>
  <c r="I154" i="17"/>
  <c r="J154" i="17" s="1"/>
  <c r="I155" i="17"/>
  <c r="J155" i="17" s="1"/>
  <c r="I156" i="17"/>
  <c r="J156" i="17" s="1"/>
  <c r="I157" i="17"/>
  <c r="J157" i="17" s="1"/>
  <c r="I158" i="17"/>
  <c r="J158" i="17" s="1"/>
  <c r="I159" i="17"/>
  <c r="J159" i="17" s="1"/>
  <c r="I160" i="17"/>
  <c r="J160" i="17" s="1"/>
  <c r="I161" i="17"/>
  <c r="J161" i="17" s="1"/>
  <c r="I162" i="17"/>
  <c r="J162" i="17" s="1"/>
  <c r="I163" i="17"/>
  <c r="J163" i="17" s="1"/>
  <c r="I164" i="17"/>
  <c r="J164" i="17" s="1"/>
  <c r="I165" i="17"/>
  <c r="J165" i="17" s="1"/>
  <c r="I166" i="17"/>
  <c r="J166" i="17" s="1"/>
  <c r="I167" i="17"/>
  <c r="J167" i="17" s="1"/>
  <c r="I168" i="17"/>
  <c r="J168" i="17" s="1"/>
  <c r="I169" i="17"/>
  <c r="J169" i="17" s="1"/>
  <c r="I170" i="17"/>
  <c r="J170" i="17" s="1"/>
  <c r="I171" i="17"/>
  <c r="J171" i="17" s="1"/>
  <c r="I172" i="17"/>
  <c r="J172" i="17" s="1"/>
  <c r="I173" i="17"/>
  <c r="J173" i="17" s="1"/>
  <c r="I174" i="17"/>
  <c r="J174" i="17" s="1"/>
  <c r="I175" i="17"/>
  <c r="J175" i="17" s="1"/>
  <c r="I176" i="17"/>
  <c r="J176" i="17" s="1"/>
  <c r="I177" i="17"/>
  <c r="J177" i="17" s="1"/>
  <c r="I178" i="17"/>
  <c r="J178" i="17" s="1"/>
  <c r="I179" i="17"/>
  <c r="J179" i="17" s="1"/>
  <c r="I180" i="17"/>
  <c r="J180" i="17" s="1"/>
  <c r="I181" i="17"/>
  <c r="J181" i="17" s="1"/>
  <c r="I182" i="17"/>
  <c r="J182" i="17" s="1"/>
  <c r="I183" i="17"/>
  <c r="J183" i="17" s="1"/>
  <c r="I184" i="17"/>
  <c r="J184" i="17" s="1"/>
  <c r="I185" i="17"/>
  <c r="J185" i="17" s="1"/>
  <c r="I186" i="17"/>
  <c r="J186" i="17" s="1"/>
  <c r="I187" i="17"/>
  <c r="J187" i="17" s="1"/>
  <c r="I188" i="17"/>
  <c r="J188" i="17" s="1"/>
  <c r="I189" i="17"/>
  <c r="J189" i="17" s="1"/>
  <c r="I190" i="17"/>
  <c r="J190" i="17" s="1"/>
  <c r="I191" i="17"/>
  <c r="J191" i="17" s="1"/>
  <c r="I192" i="17"/>
  <c r="J192" i="17" s="1"/>
  <c r="I193" i="17"/>
  <c r="J193" i="17" s="1"/>
  <c r="I194" i="17"/>
  <c r="J194" i="17" s="1"/>
  <c r="I195" i="17"/>
  <c r="J195" i="17" s="1"/>
  <c r="I196" i="17"/>
  <c r="J196" i="17" s="1"/>
  <c r="I197" i="17"/>
  <c r="J197" i="17" s="1"/>
  <c r="I198" i="17"/>
  <c r="J198" i="17" s="1"/>
  <c r="I199" i="17"/>
  <c r="J199" i="17" s="1"/>
  <c r="I200" i="17"/>
  <c r="J200" i="17" s="1"/>
  <c r="I201" i="17"/>
  <c r="J201" i="17" s="1"/>
  <c r="I202" i="17"/>
  <c r="J202" i="17" s="1"/>
  <c r="I203" i="17"/>
  <c r="J203" i="17" s="1"/>
  <c r="I204" i="17"/>
  <c r="J204" i="17" s="1"/>
  <c r="I205" i="17"/>
  <c r="J205" i="17" s="1"/>
  <c r="I206" i="17"/>
  <c r="J206" i="17" s="1"/>
  <c r="I207" i="17"/>
  <c r="J207" i="17" s="1"/>
  <c r="I208" i="17"/>
  <c r="J208" i="17" s="1"/>
  <c r="I209" i="17"/>
  <c r="J209" i="17" s="1"/>
  <c r="I210" i="17"/>
  <c r="J210" i="17" s="1"/>
  <c r="I211" i="17"/>
  <c r="J211" i="17" s="1"/>
  <c r="I212" i="17"/>
  <c r="J212" i="17" s="1"/>
  <c r="I213" i="17"/>
  <c r="J213" i="17" s="1"/>
  <c r="I214" i="17"/>
  <c r="J214" i="17" s="1"/>
  <c r="I215" i="17"/>
  <c r="J215" i="17" s="1"/>
  <c r="I216" i="17"/>
  <c r="J216" i="17" s="1"/>
  <c r="I217" i="17"/>
  <c r="J217" i="17" s="1"/>
  <c r="I218" i="17"/>
  <c r="J218" i="17" s="1"/>
  <c r="I219" i="17"/>
  <c r="J219" i="17" s="1"/>
  <c r="I220" i="17"/>
  <c r="J220" i="17" s="1"/>
  <c r="I221" i="17"/>
  <c r="J221" i="17" s="1"/>
  <c r="I222" i="17"/>
  <c r="J222" i="17" s="1"/>
  <c r="I223" i="17"/>
  <c r="J223" i="17" s="1"/>
  <c r="I224" i="17"/>
  <c r="J224" i="17" s="1"/>
  <c r="I225" i="17"/>
  <c r="J225" i="17" s="1"/>
  <c r="I226" i="17"/>
  <c r="J226" i="17" s="1"/>
  <c r="I227" i="17"/>
  <c r="J227" i="17" s="1"/>
  <c r="I228" i="17"/>
  <c r="J228" i="17" s="1"/>
  <c r="I229" i="17"/>
  <c r="J229" i="17" s="1"/>
  <c r="I230" i="17"/>
  <c r="J230" i="17" s="1"/>
  <c r="I231" i="17"/>
  <c r="J231" i="17" s="1"/>
  <c r="I232" i="17"/>
  <c r="J232" i="17" s="1"/>
  <c r="I233" i="17"/>
  <c r="J233" i="17" s="1"/>
  <c r="I234" i="17"/>
  <c r="J234" i="17" s="1"/>
  <c r="I235" i="17"/>
  <c r="J235" i="17" s="1"/>
  <c r="I236" i="17"/>
  <c r="J236" i="17" s="1"/>
  <c r="I237" i="17"/>
  <c r="J237" i="17" s="1"/>
  <c r="I238" i="17"/>
  <c r="J238" i="17" s="1"/>
  <c r="I239" i="17"/>
  <c r="J239" i="17" s="1"/>
  <c r="I240" i="17"/>
  <c r="J240" i="17" s="1"/>
  <c r="I241" i="17"/>
  <c r="J241" i="17" s="1"/>
  <c r="I242" i="17"/>
  <c r="J242" i="17" s="1"/>
  <c r="I243" i="17"/>
  <c r="J243" i="17" s="1"/>
  <c r="I244" i="17"/>
  <c r="J244" i="17" s="1"/>
  <c r="I245" i="17"/>
  <c r="J245" i="17" s="1"/>
  <c r="I246" i="17"/>
  <c r="J246" i="17" s="1"/>
  <c r="I247" i="17"/>
  <c r="J247" i="17" s="1"/>
  <c r="I248" i="17"/>
  <c r="J248" i="17" s="1"/>
  <c r="I249" i="17"/>
  <c r="J249" i="17" s="1"/>
  <c r="I250" i="17"/>
  <c r="J250" i="17" s="1"/>
  <c r="I251" i="17"/>
  <c r="J251" i="17" s="1"/>
  <c r="I252" i="17"/>
  <c r="J252" i="17" s="1"/>
  <c r="I253" i="17"/>
  <c r="J253" i="17" s="1"/>
  <c r="I254" i="17"/>
  <c r="J254" i="17" s="1"/>
  <c r="I255" i="17"/>
  <c r="J255" i="17" s="1"/>
  <c r="I256" i="17"/>
  <c r="J256" i="17" s="1"/>
  <c r="I257" i="17"/>
  <c r="J257" i="17" s="1"/>
  <c r="I258" i="17"/>
  <c r="J258" i="17" s="1"/>
  <c r="I259" i="17"/>
  <c r="J259" i="17" s="1"/>
  <c r="I260" i="17"/>
  <c r="J260" i="17" s="1"/>
  <c r="I261" i="17"/>
  <c r="J261" i="17" s="1"/>
  <c r="I262" i="17"/>
  <c r="J262" i="17" s="1"/>
  <c r="I263" i="17"/>
  <c r="J263" i="17" s="1"/>
  <c r="I264" i="17"/>
  <c r="J264" i="17" s="1"/>
  <c r="I265" i="17"/>
  <c r="J265" i="17" s="1"/>
  <c r="I266" i="17"/>
  <c r="J266" i="17" s="1"/>
  <c r="I267" i="17"/>
  <c r="J267" i="17" s="1"/>
  <c r="I268" i="17"/>
  <c r="J268" i="17" s="1"/>
  <c r="I269" i="17"/>
  <c r="J269" i="17" s="1"/>
  <c r="I270" i="17"/>
  <c r="J270" i="17" s="1"/>
  <c r="I271" i="17"/>
  <c r="J271" i="17" s="1"/>
  <c r="I272" i="17"/>
  <c r="J272" i="17" s="1"/>
  <c r="I273" i="17"/>
  <c r="J273" i="17" s="1"/>
  <c r="I274" i="17"/>
  <c r="J274" i="17" s="1"/>
  <c r="I275" i="17"/>
  <c r="J275" i="17" s="1"/>
  <c r="I276" i="17"/>
  <c r="J276" i="17" s="1"/>
  <c r="I277" i="17"/>
  <c r="J277" i="17" s="1"/>
  <c r="I278" i="17"/>
  <c r="J278" i="17" s="1"/>
  <c r="I279" i="17"/>
  <c r="J279" i="17" s="1"/>
  <c r="I280" i="17"/>
  <c r="J280" i="17" s="1"/>
  <c r="I281" i="17"/>
  <c r="J281" i="17" s="1"/>
  <c r="I282" i="17"/>
  <c r="J282" i="17" s="1"/>
  <c r="I283" i="17"/>
  <c r="J283" i="17" s="1"/>
  <c r="I284" i="17"/>
  <c r="J284" i="17" s="1"/>
  <c r="I285" i="17"/>
  <c r="J285" i="17" s="1"/>
  <c r="I286" i="17"/>
  <c r="J286" i="17" s="1"/>
  <c r="I287" i="17"/>
  <c r="J287" i="17" s="1"/>
  <c r="I288" i="17"/>
  <c r="J288" i="17" s="1"/>
  <c r="I289" i="17"/>
  <c r="J289" i="17" s="1"/>
  <c r="I290" i="17"/>
  <c r="J290" i="17" s="1"/>
  <c r="I291" i="17"/>
  <c r="J291" i="17" s="1"/>
  <c r="I292" i="17"/>
  <c r="J292" i="17" s="1"/>
  <c r="I293" i="17"/>
  <c r="J293" i="17" s="1"/>
  <c r="I294" i="17"/>
  <c r="J294" i="17" s="1"/>
  <c r="I295" i="17"/>
  <c r="J295" i="17" s="1"/>
  <c r="I296" i="17"/>
  <c r="J296" i="17" s="1"/>
  <c r="I297" i="17"/>
  <c r="J297" i="17" s="1"/>
  <c r="I298" i="17"/>
  <c r="J298" i="17" s="1"/>
  <c r="I299" i="17"/>
  <c r="J299" i="17" s="1"/>
  <c r="I300" i="17"/>
  <c r="J300" i="17" s="1"/>
  <c r="I301" i="17"/>
  <c r="J301" i="17" s="1"/>
  <c r="I302" i="17"/>
  <c r="J302" i="17" s="1"/>
  <c r="I303" i="17"/>
  <c r="J303" i="17" s="1"/>
  <c r="I304" i="17"/>
  <c r="J304" i="17" s="1"/>
  <c r="I305" i="17"/>
  <c r="J305" i="17" s="1"/>
  <c r="I306" i="17"/>
  <c r="J306" i="17" s="1"/>
  <c r="I307" i="17"/>
  <c r="J307" i="17" s="1"/>
  <c r="I308" i="17"/>
  <c r="J308" i="17" s="1"/>
  <c r="I309" i="17"/>
  <c r="J309" i="17" s="1"/>
  <c r="I310" i="17"/>
  <c r="J310" i="17" s="1"/>
  <c r="I311" i="17"/>
  <c r="J311" i="17" s="1"/>
  <c r="I312" i="17"/>
  <c r="J312" i="17" s="1"/>
  <c r="I313" i="17"/>
  <c r="J313" i="17" s="1"/>
  <c r="I314" i="17"/>
  <c r="J314" i="17" s="1"/>
  <c r="I315" i="17"/>
  <c r="J315" i="17" s="1"/>
  <c r="I316" i="17"/>
  <c r="J316" i="17" s="1"/>
  <c r="I317" i="17"/>
  <c r="J317" i="17" s="1"/>
  <c r="I318" i="17"/>
  <c r="J318" i="17" s="1"/>
  <c r="I319" i="17"/>
  <c r="J319" i="17" s="1"/>
  <c r="I320" i="17"/>
  <c r="J320" i="17" s="1"/>
  <c r="I321" i="17"/>
  <c r="J321" i="17" s="1"/>
  <c r="I322" i="17"/>
  <c r="J322" i="17" s="1"/>
  <c r="I323" i="17"/>
  <c r="J323" i="17" s="1"/>
  <c r="I324" i="17"/>
  <c r="J324" i="17" s="1"/>
  <c r="I325" i="17"/>
  <c r="J325" i="17" s="1"/>
  <c r="I326" i="17"/>
  <c r="J326" i="17" s="1"/>
  <c r="I327" i="17"/>
  <c r="J327" i="17" s="1"/>
  <c r="I328" i="17"/>
  <c r="J328" i="17" s="1"/>
  <c r="I329" i="17"/>
  <c r="J329" i="17" s="1"/>
  <c r="I330" i="17"/>
  <c r="J330" i="17" s="1"/>
  <c r="I331" i="17"/>
  <c r="J331" i="17" s="1"/>
  <c r="I332" i="17"/>
  <c r="J332" i="17" s="1"/>
  <c r="I333" i="17"/>
  <c r="J333" i="17" s="1"/>
  <c r="I334" i="17"/>
  <c r="J334" i="17" s="1"/>
  <c r="I335" i="17"/>
  <c r="J335" i="17" s="1"/>
  <c r="I336" i="17"/>
  <c r="J336" i="17" s="1"/>
  <c r="I337" i="17"/>
  <c r="J337" i="17" s="1"/>
  <c r="I338" i="17"/>
  <c r="J338" i="17" s="1"/>
  <c r="I339" i="17"/>
  <c r="J339" i="17" s="1"/>
  <c r="I340" i="17"/>
  <c r="J340" i="17" s="1"/>
  <c r="I341" i="17"/>
  <c r="J341" i="17" s="1"/>
  <c r="I342" i="17"/>
  <c r="J342" i="17" s="1"/>
  <c r="I343" i="17"/>
  <c r="J343" i="17" s="1"/>
  <c r="I344" i="17"/>
  <c r="J344" i="17" s="1"/>
  <c r="I345" i="17"/>
  <c r="J345" i="17" s="1"/>
  <c r="I346" i="17"/>
  <c r="J346" i="17" s="1"/>
  <c r="I347" i="17"/>
  <c r="J347" i="17" s="1"/>
  <c r="I348" i="17"/>
  <c r="J348" i="17" s="1"/>
  <c r="I349" i="17"/>
  <c r="J349" i="17" s="1"/>
  <c r="I350" i="17"/>
  <c r="J350" i="17" s="1"/>
  <c r="I351" i="17"/>
  <c r="J351" i="17" s="1"/>
  <c r="I352" i="17"/>
  <c r="J352" i="17" s="1"/>
  <c r="I353" i="17"/>
  <c r="J353" i="17" s="1"/>
  <c r="I354" i="17"/>
  <c r="J354" i="17" s="1"/>
  <c r="I355" i="17"/>
  <c r="J355" i="17" s="1"/>
  <c r="I356" i="17"/>
  <c r="J356" i="17" s="1"/>
  <c r="I357" i="17"/>
  <c r="J357" i="17" s="1"/>
  <c r="I358" i="17"/>
  <c r="J358" i="17" s="1"/>
  <c r="I359" i="17"/>
  <c r="J359" i="17" s="1"/>
  <c r="I360" i="17"/>
  <c r="J360" i="17" s="1"/>
  <c r="I361" i="17"/>
  <c r="J361" i="17" s="1"/>
  <c r="I362" i="17"/>
  <c r="J362" i="17" s="1"/>
  <c r="I363" i="17"/>
  <c r="J363" i="17" s="1"/>
  <c r="I364" i="17"/>
  <c r="J364" i="17" s="1"/>
  <c r="I365" i="17"/>
  <c r="J365" i="17" s="1"/>
  <c r="I366" i="17"/>
  <c r="J366" i="17" s="1"/>
  <c r="I367" i="17"/>
  <c r="J367" i="17" s="1"/>
  <c r="I368" i="17"/>
  <c r="J368" i="17" s="1"/>
  <c r="I369" i="17"/>
  <c r="J369" i="17" s="1"/>
  <c r="I370" i="17"/>
  <c r="J370" i="17" s="1"/>
  <c r="I371" i="17"/>
  <c r="J371" i="17" s="1"/>
  <c r="I372" i="17"/>
  <c r="J372" i="17" s="1"/>
  <c r="I373" i="17"/>
  <c r="J373" i="17" s="1"/>
  <c r="I374" i="17"/>
  <c r="J374" i="17" s="1"/>
  <c r="I375" i="17"/>
  <c r="J375" i="17" s="1"/>
  <c r="I376" i="17"/>
  <c r="J376" i="17" s="1"/>
  <c r="I377" i="17"/>
  <c r="J377" i="17" s="1"/>
  <c r="I378" i="17"/>
  <c r="J378" i="17" s="1"/>
  <c r="I379" i="17"/>
  <c r="J379" i="17" s="1"/>
  <c r="I380" i="17"/>
  <c r="J380" i="17" s="1"/>
  <c r="I381" i="17"/>
  <c r="J381" i="17" s="1"/>
  <c r="I382" i="17"/>
  <c r="J382" i="17" s="1"/>
  <c r="I383" i="17"/>
  <c r="J383" i="17" s="1"/>
  <c r="I384" i="17"/>
  <c r="J384" i="17" s="1"/>
  <c r="I385" i="17"/>
  <c r="J385" i="17" s="1"/>
  <c r="I386" i="17"/>
  <c r="J386" i="17" s="1"/>
  <c r="I387" i="17"/>
  <c r="J387" i="17" s="1"/>
  <c r="I388" i="17"/>
  <c r="J388" i="17" s="1"/>
  <c r="I389" i="17"/>
  <c r="J389" i="17" s="1"/>
  <c r="I390" i="17"/>
  <c r="J390" i="17" s="1"/>
  <c r="I391" i="17"/>
  <c r="J391" i="17" s="1"/>
  <c r="I392" i="17"/>
  <c r="J392" i="17" s="1"/>
  <c r="I393" i="17"/>
  <c r="J393" i="17" s="1"/>
  <c r="I394" i="17"/>
  <c r="J394" i="17" s="1"/>
  <c r="I395" i="17"/>
  <c r="J395" i="17" s="1"/>
  <c r="I396" i="17"/>
  <c r="J396" i="17" s="1"/>
  <c r="I397" i="17"/>
  <c r="J397" i="17" s="1"/>
  <c r="I398" i="17"/>
  <c r="J398" i="17" s="1"/>
  <c r="I399" i="17"/>
  <c r="J399" i="17" s="1"/>
  <c r="I400" i="17"/>
  <c r="J400" i="17" s="1"/>
  <c r="I401" i="17"/>
  <c r="J401" i="17" s="1"/>
  <c r="I402" i="17"/>
  <c r="J402" i="17" s="1"/>
  <c r="I403" i="17"/>
  <c r="J403" i="17" s="1"/>
  <c r="I404" i="17"/>
  <c r="J404" i="17" s="1"/>
  <c r="I405" i="17"/>
  <c r="J405" i="17" s="1"/>
  <c r="I406" i="17"/>
  <c r="J406" i="17" s="1"/>
  <c r="I407" i="17"/>
  <c r="J407" i="17" s="1"/>
  <c r="I408" i="17"/>
  <c r="J408" i="17" s="1"/>
  <c r="I409" i="17"/>
  <c r="J409" i="17" s="1"/>
  <c r="I410" i="17"/>
  <c r="J410" i="17" s="1"/>
  <c r="I411" i="17"/>
  <c r="J411" i="17" s="1"/>
  <c r="I412" i="17"/>
  <c r="J412" i="17" s="1"/>
  <c r="I413" i="17"/>
  <c r="J413" i="17" s="1"/>
  <c r="I414" i="17"/>
  <c r="J414" i="17" s="1"/>
  <c r="I415" i="17"/>
  <c r="J415" i="17" s="1"/>
  <c r="I416" i="17"/>
  <c r="J416" i="17" s="1"/>
  <c r="I417" i="17"/>
  <c r="J417" i="17" s="1"/>
  <c r="I418" i="17"/>
  <c r="J418" i="17" s="1"/>
  <c r="I419" i="17"/>
  <c r="J419" i="17" s="1"/>
  <c r="I420" i="17"/>
  <c r="J420" i="17" s="1"/>
  <c r="I421" i="17"/>
  <c r="J421" i="17" s="1"/>
  <c r="I422" i="17"/>
  <c r="J422" i="17" s="1"/>
  <c r="I423" i="17"/>
  <c r="J423" i="17" s="1"/>
  <c r="I424" i="17"/>
  <c r="J424" i="17" s="1"/>
  <c r="I425" i="17"/>
  <c r="J425" i="17" s="1"/>
  <c r="I426" i="17"/>
  <c r="J426" i="17" s="1"/>
  <c r="I427" i="17"/>
  <c r="J427" i="17" s="1"/>
  <c r="I428" i="17"/>
  <c r="J428" i="17" s="1"/>
  <c r="I429" i="17"/>
  <c r="J429" i="17" s="1"/>
  <c r="I430" i="17"/>
  <c r="J430" i="17" s="1"/>
  <c r="I431" i="17"/>
  <c r="J431" i="17" s="1"/>
  <c r="I432" i="17"/>
  <c r="J432" i="17" s="1"/>
  <c r="I433" i="17"/>
  <c r="J433" i="17" s="1"/>
  <c r="I434" i="17"/>
  <c r="J434" i="17" s="1"/>
  <c r="I435" i="17"/>
  <c r="J435" i="17" s="1"/>
  <c r="I436" i="17"/>
  <c r="J436" i="17" s="1"/>
  <c r="I437" i="17"/>
  <c r="J437" i="17" s="1"/>
  <c r="I438" i="17"/>
  <c r="J438" i="17" s="1"/>
  <c r="I439" i="17"/>
  <c r="J439" i="17" s="1"/>
  <c r="I440" i="17"/>
  <c r="J440" i="17" s="1"/>
  <c r="I441" i="17"/>
  <c r="J441" i="17" s="1"/>
  <c r="I442" i="17"/>
  <c r="J442" i="17" s="1"/>
  <c r="I443" i="17"/>
  <c r="J443" i="17" s="1"/>
  <c r="I444" i="17"/>
  <c r="J444" i="17" s="1"/>
  <c r="I445" i="17"/>
  <c r="J445" i="17" s="1"/>
  <c r="I446" i="17"/>
  <c r="J446" i="17" s="1"/>
  <c r="I447" i="17"/>
  <c r="J447" i="17" s="1"/>
  <c r="I448" i="17"/>
  <c r="J448" i="17" s="1"/>
  <c r="I449" i="17"/>
  <c r="J449" i="17" s="1"/>
  <c r="I450" i="17"/>
  <c r="J450" i="17" s="1"/>
  <c r="I451" i="17"/>
  <c r="J451" i="17" s="1"/>
  <c r="I452" i="17"/>
  <c r="J452" i="17" s="1"/>
  <c r="I453" i="17"/>
  <c r="J453" i="17" s="1"/>
  <c r="I454" i="17"/>
  <c r="J454" i="17" s="1"/>
  <c r="I455" i="17"/>
  <c r="J455" i="17" s="1"/>
  <c r="I456" i="17"/>
  <c r="J456" i="17" s="1"/>
  <c r="I457" i="17"/>
  <c r="J457" i="17" s="1"/>
  <c r="I458" i="17"/>
  <c r="J458" i="17" s="1"/>
  <c r="I459" i="17"/>
  <c r="J459" i="17" s="1"/>
  <c r="I460" i="17"/>
  <c r="J460" i="17" s="1"/>
  <c r="I461" i="17"/>
  <c r="J461" i="17" s="1"/>
  <c r="I462" i="17"/>
  <c r="J462" i="17" s="1"/>
  <c r="I463" i="17"/>
  <c r="J463" i="17" s="1"/>
  <c r="I464" i="17"/>
  <c r="J464" i="17" s="1"/>
  <c r="I465" i="17"/>
  <c r="J465" i="17" s="1"/>
  <c r="I466" i="17"/>
  <c r="J466" i="17" s="1"/>
  <c r="I467" i="17"/>
  <c r="J467" i="17" s="1"/>
  <c r="I468" i="17"/>
  <c r="J468" i="17" s="1"/>
  <c r="I469" i="17"/>
  <c r="J469" i="17" s="1"/>
  <c r="I470" i="17"/>
  <c r="J470" i="17" s="1"/>
  <c r="I471" i="17"/>
  <c r="J471" i="17" s="1"/>
  <c r="I472" i="17"/>
  <c r="J472" i="17" s="1"/>
  <c r="I473" i="17"/>
  <c r="J473" i="17" s="1"/>
  <c r="I474" i="17"/>
  <c r="J474" i="17" s="1"/>
  <c r="I475" i="17"/>
  <c r="J475" i="17" s="1"/>
  <c r="I476" i="17"/>
  <c r="J476" i="17" s="1"/>
  <c r="I477" i="17"/>
  <c r="J477" i="17" s="1"/>
  <c r="I478" i="17"/>
  <c r="J478" i="17" s="1"/>
  <c r="I479" i="17"/>
  <c r="J479" i="17" s="1"/>
  <c r="I480" i="17"/>
  <c r="J480" i="17" s="1"/>
  <c r="I481" i="17"/>
  <c r="J481" i="17" s="1"/>
  <c r="I482" i="17"/>
  <c r="J482" i="17" s="1"/>
  <c r="I483" i="17"/>
  <c r="J483" i="17" s="1"/>
  <c r="I484" i="17"/>
  <c r="J484" i="17" s="1"/>
  <c r="I485" i="17"/>
  <c r="J485" i="17" s="1"/>
  <c r="I486" i="17"/>
  <c r="J486" i="17" s="1"/>
  <c r="I487" i="17"/>
  <c r="J487" i="17" s="1"/>
  <c r="I488" i="17"/>
  <c r="J488" i="17" s="1"/>
  <c r="I489" i="17"/>
  <c r="J489" i="17" s="1"/>
  <c r="I490" i="17"/>
  <c r="J490" i="17" s="1"/>
  <c r="I491" i="17"/>
  <c r="J491" i="17" s="1"/>
  <c r="I492" i="17"/>
  <c r="J492" i="17" s="1"/>
  <c r="I493" i="17"/>
  <c r="J493" i="17" s="1"/>
  <c r="I494" i="17"/>
  <c r="J494" i="17" s="1"/>
  <c r="I495" i="17"/>
  <c r="J495" i="17" s="1"/>
  <c r="I496" i="17"/>
  <c r="J496" i="17" s="1"/>
  <c r="I497" i="17"/>
  <c r="J497" i="17" s="1"/>
  <c r="I498" i="17"/>
  <c r="J498" i="17" s="1"/>
  <c r="I499" i="17"/>
  <c r="J499" i="17" s="1"/>
  <c r="I500" i="17"/>
  <c r="J500" i="17" s="1"/>
  <c r="I501" i="17"/>
  <c r="J501" i="17" s="1"/>
  <c r="I502" i="17"/>
  <c r="J502" i="17" s="1"/>
  <c r="I503" i="17"/>
  <c r="J503" i="17" s="1"/>
  <c r="I504" i="17"/>
  <c r="J504" i="17" s="1"/>
  <c r="I505" i="17"/>
  <c r="J505" i="17" s="1"/>
  <c r="I506" i="17"/>
  <c r="J506" i="17" s="1"/>
  <c r="I507" i="17"/>
  <c r="J507" i="17" s="1"/>
  <c r="I508" i="17"/>
  <c r="J508" i="17" s="1"/>
  <c r="I509" i="17"/>
  <c r="J509" i="17" s="1"/>
  <c r="I510" i="17"/>
  <c r="J510" i="17" s="1"/>
  <c r="I511" i="17"/>
  <c r="J511" i="17" s="1"/>
  <c r="I512" i="17"/>
  <c r="J512" i="17" s="1"/>
  <c r="I513" i="17"/>
  <c r="J513" i="17" s="1"/>
  <c r="I514" i="17"/>
  <c r="J514" i="17" s="1"/>
  <c r="I515" i="17"/>
  <c r="J515" i="17" s="1"/>
  <c r="I516" i="17"/>
  <c r="J516" i="17" s="1"/>
  <c r="I517" i="17"/>
  <c r="J517" i="17" s="1"/>
  <c r="I518" i="17"/>
  <c r="J518" i="17" s="1"/>
  <c r="I519" i="17"/>
  <c r="J519" i="17" s="1"/>
  <c r="I520" i="17"/>
  <c r="J520" i="17" s="1"/>
  <c r="I521" i="17"/>
  <c r="J521" i="17" s="1"/>
  <c r="I522" i="17"/>
  <c r="J522" i="17" s="1"/>
  <c r="I523" i="17"/>
  <c r="J523" i="17" s="1"/>
  <c r="I524" i="17"/>
  <c r="J524" i="17" s="1"/>
  <c r="I525" i="17"/>
  <c r="J525" i="17" s="1"/>
  <c r="I526" i="17"/>
  <c r="J526" i="17" s="1"/>
  <c r="I527" i="17"/>
  <c r="J527" i="17" s="1"/>
  <c r="I528" i="17"/>
  <c r="J528" i="17" s="1"/>
  <c r="I529" i="17"/>
  <c r="J529" i="17" s="1"/>
  <c r="I530" i="17"/>
  <c r="J530" i="17" s="1"/>
  <c r="I531" i="17"/>
  <c r="J531" i="17" s="1"/>
  <c r="I532" i="17"/>
  <c r="J532" i="17" s="1"/>
  <c r="I533" i="17"/>
  <c r="J533" i="17" s="1"/>
  <c r="I534" i="17"/>
  <c r="J534" i="17" s="1"/>
  <c r="I535" i="17"/>
  <c r="J535" i="17" s="1"/>
  <c r="I536" i="17"/>
  <c r="J536" i="17" s="1"/>
  <c r="I537" i="17"/>
  <c r="J537" i="17" s="1"/>
  <c r="I538" i="17"/>
  <c r="J538" i="17" s="1"/>
  <c r="I539" i="17"/>
  <c r="J539" i="17" s="1"/>
  <c r="I540" i="17"/>
  <c r="J540" i="17" s="1"/>
  <c r="I541" i="17"/>
  <c r="J541" i="17" s="1"/>
  <c r="I542" i="17"/>
  <c r="J542" i="17" s="1"/>
  <c r="I543" i="17"/>
  <c r="J543" i="17" s="1"/>
  <c r="I544" i="17"/>
  <c r="J544" i="17" s="1"/>
  <c r="I545" i="17"/>
  <c r="J545" i="17" s="1"/>
  <c r="I546" i="17"/>
  <c r="J546" i="17" s="1"/>
  <c r="I547" i="17"/>
  <c r="J547" i="17" s="1"/>
  <c r="I548" i="17"/>
  <c r="J548" i="17" s="1"/>
  <c r="I549" i="17"/>
  <c r="J549" i="17" s="1"/>
  <c r="I550" i="17"/>
  <c r="J550" i="17" s="1"/>
  <c r="I551" i="17"/>
  <c r="J551" i="17" s="1"/>
  <c r="I552" i="17"/>
  <c r="J552" i="17" s="1"/>
  <c r="I553" i="17"/>
  <c r="J553" i="17" s="1"/>
  <c r="I554" i="17"/>
  <c r="J554" i="17" s="1"/>
  <c r="I555" i="17"/>
  <c r="J555" i="17" s="1"/>
  <c r="I556" i="17"/>
  <c r="J556" i="17" s="1"/>
  <c r="I557" i="17"/>
  <c r="J557" i="17" s="1"/>
  <c r="I558" i="17"/>
  <c r="J558" i="17" s="1"/>
  <c r="I559" i="17"/>
  <c r="J559" i="17" s="1"/>
  <c r="I560" i="17"/>
  <c r="J560" i="17" s="1"/>
  <c r="I561" i="17"/>
  <c r="J561" i="17" s="1"/>
  <c r="I562" i="17"/>
  <c r="J562" i="17" s="1"/>
  <c r="I563" i="17"/>
  <c r="J563" i="17" s="1"/>
  <c r="I564" i="17"/>
  <c r="J564" i="17" s="1"/>
  <c r="I565" i="17"/>
  <c r="J565" i="17" s="1"/>
  <c r="I566" i="17"/>
  <c r="J566" i="17" s="1"/>
  <c r="I567" i="17"/>
  <c r="J567" i="17" s="1"/>
  <c r="I568" i="17"/>
  <c r="J568" i="17" s="1"/>
  <c r="I569" i="17"/>
  <c r="J569" i="17" s="1"/>
  <c r="I570" i="17"/>
  <c r="J570" i="17" s="1"/>
  <c r="I571" i="17"/>
  <c r="J571" i="17" s="1"/>
  <c r="I572" i="17"/>
  <c r="J572" i="17" s="1"/>
  <c r="I573" i="17"/>
  <c r="J573" i="17" s="1"/>
  <c r="I574" i="17"/>
  <c r="J574" i="17" s="1"/>
  <c r="I575" i="17"/>
  <c r="J575" i="17" s="1"/>
  <c r="I576" i="17"/>
  <c r="J576" i="17" s="1"/>
  <c r="I577" i="17"/>
  <c r="J577" i="17" s="1"/>
  <c r="I578" i="17"/>
  <c r="J578" i="17" s="1"/>
  <c r="I579" i="17"/>
  <c r="J579" i="17" s="1"/>
  <c r="I580" i="17"/>
  <c r="J580" i="17" s="1"/>
  <c r="I581" i="17"/>
  <c r="J581" i="17" s="1"/>
  <c r="I582" i="17"/>
  <c r="J582" i="17" s="1"/>
  <c r="I583" i="17"/>
  <c r="J583" i="17" s="1"/>
  <c r="I584" i="17"/>
  <c r="J584" i="17" s="1"/>
  <c r="I585" i="17"/>
  <c r="J585" i="17" s="1"/>
  <c r="I586" i="17"/>
  <c r="J586" i="17" s="1"/>
  <c r="I587" i="17"/>
  <c r="J587" i="17" s="1"/>
  <c r="I588" i="17"/>
  <c r="J588" i="17" s="1"/>
  <c r="I589" i="17"/>
  <c r="J589" i="17" s="1"/>
  <c r="I590" i="17"/>
  <c r="J590" i="17" s="1"/>
  <c r="I591" i="17"/>
  <c r="J591" i="17" s="1"/>
  <c r="I592" i="17"/>
  <c r="J592" i="17" s="1"/>
  <c r="I593" i="17"/>
  <c r="J593" i="17" s="1"/>
  <c r="I594" i="17"/>
  <c r="J594" i="17" s="1"/>
  <c r="I595" i="17"/>
  <c r="J595" i="17" s="1"/>
  <c r="I596" i="17"/>
  <c r="J596" i="17" s="1"/>
  <c r="I597" i="17"/>
  <c r="J597" i="17" s="1"/>
  <c r="I598" i="17"/>
  <c r="J598" i="17" s="1"/>
  <c r="I599" i="17"/>
  <c r="J599" i="17" s="1"/>
  <c r="I600" i="17"/>
  <c r="J600" i="17" s="1"/>
  <c r="I601" i="17"/>
  <c r="J601" i="17" s="1"/>
  <c r="I602" i="17"/>
  <c r="J602" i="17" s="1"/>
  <c r="I603" i="17"/>
  <c r="J603" i="17" s="1"/>
  <c r="I604" i="17"/>
  <c r="J604" i="17" s="1"/>
  <c r="I605" i="17"/>
  <c r="J605" i="17" s="1"/>
  <c r="I606" i="17"/>
  <c r="J606" i="17" s="1"/>
  <c r="I607" i="17"/>
  <c r="J607" i="17" s="1"/>
  <c r="I608" i="17"/>
  <c r="J608" i="17" s="1"/>
  <c r="I609" i="17"/>
  <c r="J609" i="17" s="1"/>
  <c r="I610" i="17"/>
  <c r="J610" i="17" s="1"/>
  <c r="I611" i="17"/>
  <c r="J611" i="17" s="1"/>
  <c r="I612" i="17"/>
  <c r="J612" i="17" s="1"/>
  <c r="I613" i="17"/>
  <c r="J613" i="17" s="1"/>
  <c r="I614" i="17"/>
  <c r="J614" i="17" s="1"/>
  <c r="I615" i="17"/>
  <c r="J615" i="17" s="1"/>
  <c r="I616" i="17"/>
  <c r="J616" i="17" s="1"/>
  <c r="I617" i="17"/>
  <c r="J617" i="17" s="1"/>
  <c r="I618" i="17"/>
  <c r="J618" i="17" s="1"/>
  <c r="I619" i="17"/>
  <c r="J619" i="17" s="1"/>
  <c r="I620" i="17"/>
  <c r="J620" i="17" s="1"/>
  <c r="I621" i="17"/>
  <c r="J621" i="17" s="1"/>
  <c r="I622" i="17"/>
  <c r="J622" i="17" s="1"/>
  <c r="I623" i="17"/>
  <c r="J623" i="17" s="1"/>
  <c r="I624" i="17"/>
  <c r="J624" i="17" s="1"/>
  <c r="I625" i="17"/>
  <c r="J625" i="17" s="1"/>
  <c r="I626" i="17"/>
  <c r="J626" i="17" s="1"/>
  <c r="I627" i="17"/>
  <c r="J627" i="17" s="1"/>
  <c r="I628" i="17"/>
  <c r="J628" i="17" s="1"/>
  <c r="I629" i="17"/>
  <c r="J629" i="17" s="1"/>
  <c r="I630" i="17"/>
  <c r="J630" i="17" s="1"/>
  <c r="I631" i="17"/>
  <c r="J631" i="17" s="1"/>
  <c r="I632" i="17"/>
  <c r="J632" i="17" s="1"/>
  <c r="I633" i="17"/>
  <c r="J633" i="17" s="1"/>
  <c r="I634" i="17"/>
  <c r="J634" i="17" s="1"/>
  <c r="I635" i="17"/>
  <c r="J635" i="17" s="1"/>
  <c r="I636" i="17"/>
  <c r="J636" i="17" s="1"/>
  <c r="I637" i="17"/>
  <c r="J637" i="17" s="1"/>
  <c r="I638" i="17"/>
  <c r="J638" i="17" s="1"/>
  <c r="I639" i="17"/>
  <c r="J639" i="17" s="1"/>
  <c r="I640" i="17"/>
  <c r="J640" i="17" s="1"/>
  <c r="I641" i="17"/>
  <c r="J641" i="17" s="1"/>
  <c r="I642" i="17"/>
  <c r="J642" i="17" s="1"/>
  <c r="I643" i="17"/>
  <c r="J643" i="17" s="1"/>
  <c r="I644" i="17"/>
  <c r="J644" i="17" s="1"/>
  <c r="I645" i="17"/>
  <c r="J645" i="17" s="1"/>
  <c r="I646" i="17"/>
  <c r="J646" i="17" s="1"/>
  <c r="I647" i="17"/>
  <c r="J647" i="17" s="1"/>
  <c r="I648" i="17"/>
  <c r="J648" i="17" s="1"/>
  <c r="I649" i="17"/>
  <c r="J649" i="17" s="1"/>
  <c r="I650" i="17"/>
  <c r="J650" i="17" s="1"/>
  <c r="I651" i="17"/>
  <c r="J651" i="17" s="1"/>
  <c r="I652" i="17"/>
  <c r="J652" i="17" s="1"/>
  <c r="I653" i="17"/>
  <c r="J653" i="17" s="1"/>
  <c r="I654" i="17"/>
  <c r="J654" i="17" s="1"/>
  <c r="I655" i="17"/>
  <c r="J655" i="17" s="1"/>
  <c r="I656" i="17"/>
  <c r="J656" i="17" s="1"/>
  <c r="I657" i="17"/>
  <c r="J657" i="17" s="1"/>
  <c r="I658" i="17"/>
  <c r="J658" i="17" s="1"/>
  <c r="I659" i="17"/>
  <c r="J659" i="17" s="1"/>
  <c r="I660" i="17"/>
  <c r="J660" i="17" s="1"/>
  <c r="I661" i="17"/>
  <c r="J661" i="17" s="1"/>
  <c r="I662" i="17"/>
  <c r="J662" i="17" s="1"/>
  <c r="I663" i="17"/>
  <c r="J663" i="17" s="1"/>
  <c r="I664" i="17"/>
  <c r="J664" i="17" s="1"/>
  <c r="I665" i="17"/>
  <c r="J665" i="17" s="1"/>
  <c r="I666" i="17"/>
  <c r="J666" i="17" s="1"/>
  <c r="I667" i="17"/>
  <c r="J667" i="17" s="1"/>
  <c r="I668" i="17"/>
  <c r="J668" i="17" s="1"/>
  <c r="I669" i="17"/>
  <c r="J669" i="17" s="1"/>
  <c r="I670" i="17"/>
  <c r="J670" i="17" s="1"/>
  <c r="I671" i="17"/>
  <c r="J671" i="17" s="1"/>
  <c r="I672" i="17"/>
  <c r="J672" i="17" s="1"/>
  <c r="I673" i="17"/>
  <c r="J673" i="17" s="1"/>
  <c r="I674" i="17"/>
  <c r="J674" i="17" s="1"/>
  <c r="I675" i="17"/>
  <c r="J675" i="17" s="1"/>
  <c r="I676" i="17"/>
  <c r="J676" i="17" s="1"/>
  <c r="I677" i="17"/>
  <c r="J677" i="17" s="1"/>
  <c r="I678" i="17"/>
  <c r="J678" i="17" s="1"/>
  <c r="I679" i="17"/>
  <c r="J679" i="17" s="1"/>
  <c r="I680" i="17"/>
  <c r="J680" i="17" s="1"/>
  <c r="I681" i="17"/>
  <c r="J681" i="17" s="1"/>
  <c r="I682" i="17"/>
  <c r="J682" i="17" s="1"/>
  <c r="I683" i="17"/>
  <c r="J683" i="17" s="1"/>
  <c r="I684" i="17"/>
  <c r="J684" i="17" s="1"/>
  <c r="I685" i="17"/>
  <c r="J685" i="17" s="1"/>
  <c r="I686" i="17"/>
  <c r="J686" i="17" s="1"/>
  <c r="I687" i="17"/>
  <c r="J687" i="17" s="1"/>
  <c r="I688" i="17"/>
  <c r="J688" i="17" s="1"/>
  <c r="I689" i="17"/>
  <c r="J689" i="17" s="1"/>
  <c r="I690" i="17"/>
  <c r="J690" i="17" s="1"/>
  <c r="I691" i="17"/>
  <c r="J691" i="17" s="1"/>
  <c r="I692" i="17"/>
  <c r="J692" i="17" s="1"/>
  <c r="I693" i="17"/>
  <c r="J693" i="17" s="1"/>
  <c r="I694" i="17"/>
  <c r="J694" i="17" s="1"/>
  <c r="I695" i="17"/>
  <c r="J695" i="17" s="1"/>
  <c r="I696" i="17"/>
  <c r="J696" i="17" s="1"/>
  <c r="I697" i="17"/>
  <c r="J697" i="17" s="1"/>
  <c r="I698" i="17"/>
  <c r="J698" i="17" s="1"/>
  <c r="I699" i="17"/>
  <c r="J699" i="17" s="1"/>
  <c r="I700" i="17"/>
  <c r="J700" i="17" s="1"/>
  <c r="I701" i="17"/>
  <c r="J701" i="17" s="1"/>
  <c r="I702" i="17"/>
  <c r="J702" i="17" s="1"/>
  <c r="I703" i="17"/>
  <c r="J703" i="17" s="1"/>
  <c r="I704" i="17"/>
  <c r="J704" i="17" s="1"/>
  <c r="I705" i="17"/>
  <c r="J705" i="17" s="1"/>
  <c r="I706" i="17"/>
  <c r="J706" i="17" s="1"/>
  <c r="I707" i="17"/>
  <c r="J707" i="17" s="1"/>
  <c r="I708" i="17"/>
  <c r="J708" i="17" s="1"/>
  <c r="I709" i="17"/>
  <c r="J709" i="17" s="1"/>
  <c r="I710" i="17"/>
  <c r="J710" i="17" s="1"/>
  <c r="I711" i="17"/>
  <c r="J711" i="17" s="1"/>
  <c r="I712" i="17"/>
  <c r="J712" i="17" s="1"/>
  <c r="I713" i="17"/>
  <c r="J713" i="17" s="1"/>
  <c r="I714" i="17"/>
  <c r="J714" i="17" s="1"/>
  <c r="I715" i="17"/>
  <c r="J715" i="17" s="1"/>
  <c r="I716" i="17"/>
  <c r="J716" i="17" s="1"/>
  <c r="I717" i="17"/>
  <c r="J717" i="17" s="1"/>
  <c r="I718" i="17"/>
  <c r="J718" i="17" s="1"/>
  <c r="I719" i="17"/>
  <c r="J719" i="17" s="1"/>
  <c r="I720" i="17"/>
  <c r="J720" i="17" s="1"/>
  <c r="I721" i="17"/>
  <c r="J721" i="17" s="1"/>
  <c r="I722" i="17"/>
  <c r="J722" i="17" s="1"/>
  <c r="I723" i="17"/>
  <c r="J723" i="17" s="1"/>
  <c r="I724" i="17"/>
  <c r="J724" i="17" s="1"/>
  <c r="I725" i="17"/>
  <c r="J725" i="17" s="1"/>
  <c r="I726" i="17"/>
  <c r="J726" i="17" s="1"/>
  <c r="I727" i="17"/>
  <c r="J727" i="17" s="1"/>
  <c r="I728" i="17"/>
  <c r="J728" i="17" s="1"/>
  <c r="I729" i="17"/>
  <c r="J729" i="17" s="1"/>
  <c r="I730" i="17"/>
  <c r="J730" i="17" s="1"/>
  <c r="I731" i="17"/>
  <c r="J731" i="17" s="1"/>
  <c r="I732" i="17"/>
  <c r="J732" i="17" s="1"/>
  <c r="I733" i="17"/>
  <c r="J733" i="17" s="1"/>
  <c r="I734" i="17"/>
  <c r="J734" i="17" s="1"/>
  <c r="I735" i="17"/>
  <c r="J735" i="17" s="1"/>
  <c r="I736" i="17"/>
  <c r="J736" i="17" s="1"/>
  <c r="I737" i="17"/>
  <c r="J737" i="17" s="1"/>
  <c r="I738" i="17"/>
  <c r="J738" i="17" s="1"/>
  <c r="I739" i="17"/>
  <c r="J739" i="17" s="1"/>
  <c r="I740" i="17"/>
  <c r="J740" i="17" s="1"/>
  <c r="I741" i="17"/>
  <c r="J741" i="17" s="1"/>
  <c r="I742" i="17"/>
  <c r="J742" i="17" s="1"/>
  <c r="I743" i="17"/>
  <c r="J743" i="17" s="1"/>
  <c r="I744" i="17"/>
  <c r="J744" i="17" s="1"/>
  <c r="I745" i="17"/>
  <c r="J745" i="17" s="1"/>
  <c r="I746" i="17"/>
  <c r="J746" i="17" s="1"/>
  <c r="I747" i="17"/>
  <c r="J747" i="17" s="1"/>
  <c r="I748" i="17"/>
  <c r="J748" i="17" s="1"/>
  <c r="I749" i="17"/>
  <c r="J749" i="17" s="1"/>
  <c r="I750" i="17"/>
  <c r="J750" i="17" s="1"/>
  <c r="I751" i="17"/>
  <c r="J751" i="17" s="1"/>
  <c r="I752" i="17"/>
  <c r="J752" i="17" s="1"/>
  <c r="I753" i="17"/>
  <c r="J753" i="17" s="1"/>
  <c r="I754" i="17"/>
  <c r="J754" i="17" s="1"/>
  <c r="I755" i="17"/>
  <c r="J755" i="17" s="1"/>
  <c r="I756" i="17"/>
  <c r="J756" i="17" s="1"/>
  <c r="I757" i="17"/>
  <c r="J757" i="17" s="1"/>
  <c r="I758" i="17"/>
  <c r="J758" i="17" s="1"/>
  <c r="I759" i="17"/>
  <c r="J759" i="17" s="1"/>
  <c r="I760" i="17"/>
  <c r="J760" i="17" s="1"/>
  <c r="I761" i="17"/>
  <c r="J761" i="17" s="1"/>
  <c r="I762" i="17"/>
  <c r="J762" i="17" s="1"/>
  <c r="I763" i="17"/>
  <c r="J763" i="17" s="1"/>
  <c r="I764" i="17"/>
  <c r="J764" i="17" s="1"/>
  <c r="I765" i="17"/>
  <c r="J765" i="17" s="1"/>
  <c r="I766" i="17"/>
  <c r="J766" i="17" s="1"/>
  <c r="I767" i="17"/>
  <c r="J767" i="17" s="1"/>
  <c r="I768" i="17"/>
  <c r="J768" i="17" s="1"/>
  <c r="I769" i="17"/>
  <c r="J769" i="17" s="1"/>
  <c r="I770" i="17"/>
  <c r="J770" i="17" s="1"/>
  <c r="I771" i="17"/>
  <c r="J771" i="17" s="1"/>
  <c r="I772" i="17"/>
  <c r="J772" i="17" s="1"/>
  <c r="I773" i="17"/>
  <c r="J773" i="17" s="1"/>
  <c r="I774" i="17"/>
  <c r="J774" i="17" s="1"/>
  <c r="I775" i="17"/>
  <c r="J775" i="17" s="1"/>
  <c r="I776" i="17"/>
  <c r="J776" i="17" s="1"/>
  <c r="I777" i="17"/>
  <c r="J777" i="17" s="1"/>
  <c r="I778" i="17"/>
  <c r="J778" i="17" s="1"/>
  <c r="I779" i="17"/>
  <c r="J779" i="17" s="1"/>
  <c r="I780" i="17"/>
  <c r="J780" i="17" s="1"/>
  <c r="I781" i="17"/>
  <c r="J781" i="17" s="1"/>
  <c r="I782" i="17"/>
  <c r="J782" i="17" s="1"/>
  <c r="I783" i="17"/>
  <c r="J783" i="17" s="1"/>
  <c r="I784" i="17"/>
  <c r="J784" i="17" s="1"/>
  <c r="I785" i="17"/>
  <c r="J785" i="17" s="1"/>
  <c r="I786" i="17"/>
  <c r="J786" i="17" s="1"/>
  <c r="I787" i="17"/>
  <c r="J787" i="17" s="1"/>
  <c r="I788" i="17"/>
  <c r="J788" i="17" s="1"/>
  <c r="I789" i="17"/>
  <c r="J789" i="17" s="1"/>
  <c r="I790" i="17"/>
  <c r="J790" i="17" s="1"/>
  <c r="I791" i="17"/>
  <c r="J791" i="17" s="1"/>
  <c r="I792" i="17"/>
  <c r="J792" i="17" s="1"/>
  <c r="I793" i="17"/>
  <c r="J793" i="17" s="1"/>
  <c r="I794" i="17"/>
  <c r="J794" i="17" s="1"/>
  <c r="I795" i="17"/>
  <c r="J795" i="17" s="1"/>
  <c r="I796" i="17"/>
  <c r="J796" i="17" s="1"/>
  <c r="I797" i="17"/>
  <c r="J797" i="17" s="1"/>
  <c r="I798" i="17"/>
  <c r="J798" i="17" s="1"/>
  <c r="I799" i="17"/>
  <c r="J799" i="17" s="1"/>
  <c r="I800" i="17"/>
  <c r="J800" i="17" s="1"/>
  <c r="I801" i="17"/>
  <c r="J801" i="17" s="1"/>
  <c r="I802" i="17"/>
  <c r="J802" i="17" s="1"/>
  <c r="I803" i="17"/>
  <c r="J803" i="17" s="1"/>
  <c r="I804" i="17"/>
  <c r="J804" i="17" s="1"/>
  <c r="I805" i="17"/>
  <c r="J805" i="17" s="1"/>
  <c r="I806" i="17"/>
  <c r="J806" i="17" s="1"/>
  <c r="I807" i="17"/>
  <c r="J807" i="17" s="1"/>
  <c r="I808" i="17"/>
  <c r="J808" i="17" s="1"/>
  <c r="I809" i="17"/>
  <c r="J809" i="17" s="1"/>
  <c r="I810" i="17"/>
  <c r="J810" i="17" s="1"/>
  <c r="I811" i="17"/>
  <c r="J811" i="17" s="1"/>
  <c r="I812" i="17"/>
  <c r="J812" i="17" s="1"/>
  <c r="I813" i="17"/>
  <c r="J813" i="17" s="1"/>
  <c r="I814" i="17"/>
  <c r="J814" i="17" s="1"/>
  <c r="I815" i="17"/>
  <c r="J815" i="17" s="1"/>
  <c r="I816" i="17"/>
  <c r="J816" i="17" s="1"/>
  <c r="I817" i="17"/>
  <c r="J817" i="17" s="1"/>
  <c r="I818" i="17"/>
  <c r="J818" i="17" s="1"/>
  <c r="I819" i="17"/>
  <c r="J819" i="17" s="1"/>
  <c r="I820" i="17"/>
  <c r="J820" i="17" s="1"/>
  <c r="I821" i="17"/>
  <c r="J821" i="17" s="1"/>
  <c r="I822" i="17"/>
  <c r="J822" i="17" s="1"/>
  <c r="I823" i="17"/>
  <c r="J823" i="17" s="1"/>
  <c r="I824" i="17"/>
  <c r="J824" i="17" s="1"/>
  <c r="I825" i="17"/>
  <c r="J825" i="17" s="1"/>
  <c r="I826" i="17"/>
  <c r="J826" i="17" s="1"/>
  <c r="I827" i="17"/>
  <c r="J827" i="17" s="1"/>
  <c r="I828" i="17"/>
  <c r="J828" i="17" s="1"/>
  <c r="I829" i="17"/>
  <c r="J829" i="17" s="1"/>
  <c r="I830" i="17"/>
  <c r="J830" i="17" s="1"/>
  <c r="I831" i="17"/>
  <c r="J831" i="17" s="1"/>
  <c r="I832" i="17"/>
  <c r="J832" i="17" s="1"/>
  <c r="I833" i="17"/>
  <c r="J833" i="17" s="1"/>
  <c r="I834" i="17"/>
  <c r="J834" i="17" s="1"/>
  <c r="I835" i="17"/>
  <c r="J835" i="17" s="1"/>
  <c r="I836" i="17"/>
  <c r="J836" i="17" s="1"/>
  <c r="I837" i="17"/>
  <c r="J837" i="17" s="1"/>
  <c r="I838" i="17"/>
  <c r="J838" i="17" s="1"/>
  <c r="I839" i="17"/>
  <c r="J839" i="17" s="1"/>
  <c r="I840" i="17"/>
  <c r="J840" i="17" s="1"/>
  <c r="I841" i="17"/>
  <c r="J841" i="17" s="1"/>
  <c r="I842" i="17"/>
  <c r="J842" i="17" s="1"/>
  <c r="I843" i="17"/>
  <c r="J843" i="17" s="1"/>
  <c r="I844" i="17"/>
  <c r="J844" i="17" s="1"/>
  <c r="I845" i="17"/>
  <c r="J845" i="17" s="1"/>
  <c r="I846" i="17"/>
  <c r="J846" i="17" s="1"/>
  <c r="I847" i="17"/>
  <c r="J847" i="17" s="1"/>
  <c r="I848" i="17"/>
  <c r="J848" i="17" s="1"/>
  <c r="I849" i="17"/>
  <c r="J849" i="17" s="1"/>
  <c r="I850" i="17"/>
  <c r="J850" i="17" s="1"/>
  <c r="I851" i="17"/>
  <c r="J851" i="17" s="1"/>
  <c r="I852" i="17"/>
  <c r="J852" i="17" s="1"/>
  <c r="I853" i="17"/>
  <c r="J853" i="17" s="1"/>
  <c r="I854" i="17"/>
  <c r="J854" i="17" s="1"/>
  <c r="I855" i="17"/>
  <c r="J855" i="17" s="1"/>
  <c r="I856" i="17"/>
  <c r="J856" i="17" s="1"/>
  <c r="I857" i="17"/>
  <c r="J857" i="17" s="1"/>
  <c r="I858" i="17"/>
  <c r="J858" i="17" s="1"/>
  <c r="I859" i="17"/>
  <c r="J859" i="17" s="1"/>
  <c r="I860" i="17"/>
  <c r="J860" i="17" s="1"/>
  <c r="I861" i="17"/>
  <c r="J861" i="17" s="1"/>
  <c r="I862" i="17"/>
  <c r="J862" i="17" s="1"/>
  <c r="I863" i="17"/>
  <c r="J863" i="17" s="1"/>
  <c r="I864" i="17"/>
  <c r="J864" i="17" s="1"/>
  <c r="I865" i="17"/>
  <c r="J865" i="17" s="1"/>
  <c r="I866" i="17"/>
  <c r="J866" i="17" s="1"/>
  <c r="I867" i="17"/>
  <c r="J867" i="17" s="1"/>
  <c r="I868" i="17"/>
  <c r="J868" i="17" s="1"/>
  <c r="I869" i="17"/>
  <c r="J869" i="17" s="1"/>
  <c r="I870" i="17"/>
  <c r="J870" i="17" s="1"/>
  <c r="I871" i="17"/>
  <c r="J871" i="17" s="1"/>
  <c r="I872" i="17"/>
  <c r="J872" i="17" s="1"/>
  <c r="I873" i="17"/>
  <c r="J873" i="17" s="1"/>
  <c r="I874" i="17"/>
  <c r="J874" i="17" s="1"/>
  <c r="I875" i="17"/>
  <c r="J875" i="17" s="1"/>
  <c r="I876" i="17"/>
  <c r="J876" i="17" s="1"/>
  <c r="I877" i="17"/>
  <c r="J877" i="17" s="1"/>
  <c r="I878" i="17"/>
  <c r="J878" i="17" s="1"/>
  <c r="I879" i="17"/>
  <c r="J879" i="17" s="1"/>
  <c r="I880" i="17"/>
  <c r="J880" i="17" s="1"/>
  <c r="I881" i="17"/>
  <c r="J881" i="17" s="1"/>
  <c r="I882" i="17"/>
  <c r="J882" i="17" s="1"/>
  <c r="I883" i="17"/>
  <c r="J883" i="17" s="1"/>
  <c r="I884" i="17"/>
  <c r="J884" i="17" s="1"/>
  <c r="I885" i="17"/>
  <c r="J885" i="17" s="1"/>
  <c r="I886" i="17"/>
  <c r="J886" i="17" s="1"/>
  <c r="I887" i="17"/>
  <c r="J887" i="17" s="1"/>
  <c r="I888" i="17"/>
  <c r="J888" i="17" s="1"/>
  <c r="I889" i="17"/>
  <c r="J889" i="17" s="1"/>
  <c r="I890" i="17"/>
  <c r="J890" i="17" s="1"/>
  <c r="I891" i="17"/>
  <c r="J891" i="17" s="1"/>
  <c r="I892" i="17"/>
  <c r="J892" i="17" s="1"/>
  <c r="I893" i="17"/>
  <c r="J893" i="17" s="1"/>
  <c r="I894" i="17"/>
  <c r="J894" i="17" s="1"/>
  <c r="I895" i="17"/>
  <c r="J895" i="17" s="1"/>
  <c r="I896" i="17"/>
  <c r="J896" i="17" s="1"/>
  <c r="I897" i="17"/>
  <c r="J897" i="17" s="1"/>
  <c r="I898" i="17"/>
  <c r="J898" i="17" s="1"/>
  <c r="I899" i="17"/>
  <c r="J899" i="17" s="1"/>
  <c r="I900" i="17"/>
  <c r="J900" i="17" s="1"/>
  <c r="I901" i="17"/>
  <c r="J901" i="17" s="1"/>
  <c r="I902" i="17"/>
  <c r="J902" i="17" s="1"/>
  <c r="I903" i="17"/>
  <c r="J903" i="17" s="1"/>
  <c r="I904" i="17"/>
  <c r="J904" i="17" s="1"/>
  <c r="I905" i="17"/>
  <c r="J905" i="17" s="1"/>
  <c r="I906" i="17"/>
  <c r="J906" i="17" s="1"/>
  <c r="I907" i="17"/>
  <c r="J907" i="17" s="1"/>
  <c r="I908" i="17"/>
  <c r="J908" i="17" s="1"/>
  <c r="I909" i="17"/>
  <c r="J909" i="17" s="1"/>
  <c r="I910" i="17"/>
  <c r="J910" i="17" s="1"/>
  <c r="I911" i="17"/>
  <c r="J911" i="17" s="1"/>
  <c r="I912" i="17"/>
  <c r="J912" i="17" s="1"/>
  <c r="I913" i="17"/>
  <c r="J913" i="17" s="1"/>
  <c r="I914" i="17"/>
  <c r="J914" i="17" s="1"/>
  <c r="I915" i="17"/>
  <c r="J915" i="17" s="1"/>
  <c r="I916" i="17"/>
  <c r="J916" i="17" s="1"/>
  <c r="I917" i="17"/>
  <c r="J917" i="17" s="1"/>
  <c r="I918" i="17"/>
  <c r="J918" i="17" s="1"/>
  <c r="I919" i="17"/>
  <c r="J919" i="17" s="1"/>
  <c r="I920" i="17"/>
  <c r="J920" i="17" s="1"/>
  <c r="I921" i="17"/>
  <c r="J921" i="17" s="1"/>
  <c r="I922" i="17"/>
  <c r="J922" i="17" s="1"/>
  <c r="I923" i="17"/>
  <c r="J923" i="17" s="1"/>
  <c r="I924" i="17"/>
  <c r="J924" i="17" s="1"/>
  <c r="I925" i="17"/>
  <c r="J925" i="17" s="1"/>
  <c r="I926" i="17"/>
  <c r="J926" i="17" s="1"/>
  <c r="I927" i="17"/>
  <c r="J927" i="17" s="1"/>
  <c r="I928" i="17"/>
  <c r="J928" i="17" s="1"/>
  <c r="I929" i="17"/>
  <c r="J929" i="17" s="1"/>
  <c r="I930" i="17"/>
  <c r="J930" i="17" s="1"/>
  <c r="I931" i="17"/>
  <c r="J931" i="17" s="1"/>
  <c r="I932" i="17"/>
  <c r="J932" i="17" s="1"/>
  <c r="I933" i="17"/>
  <c r="J933" i="17" s="1"/>
  <c r="I934" i="17"/>
  <c r="J934" i="17" s="1"/>
  <c r="I935" i="17"/>
  <c r="J935" i="17" s="1"/>
  <c r="I936" i="17"/>
  <c r="J936" i="17" s="1"/>
  <c r="I937" i="17"/>
  <c r="J937" i="17" s="1"/>
  <c r="I938" i="17"/>
  <c r="J938" i="17" s="1"/>
  <c r="I939" i="17"/>
  <c r="J939" i="17" s="1"/>
  <c r="I940" i="17"/>
  <c r="J940" i="17" s="1"/>
  <c r="I941" i="17"/>
  <c r="J941" i="17" s="1"/>
  <c r="I942" i="17"/>
  <c r="J942" i="17" s="1"/>
  <c r="I943" i="17"/>
  <c r="J943" i="17" s="1"/>
  <c r="I944" i="17"/>
  <c r="J944" i="17" s="1"/>
  <c r="I945" i="17"/>
  <c r="J945" i="17" s="1"/>
  <c r="I946" i="17"/>
  <c r="J946" i="17" s="1"/>
  <c r="I947" i="17"/>
  <c r="J947" i="17" s="1"/>
  <c r="I948" i="17"/>
  <c r="J948" i="17" s="1"/>
  <c r="I949" i="17"/>
  <c r="J949" i="17" s="1"/>
  <c r="I950" i="17"/>
  <c r="J950" i="17" s="1"/>
  <c r="I951" i="17"/>
  <c r="J951" i="17" s="1"/>
  <c r="I952" i="17"/>
  <c r="J952" i="17" s="1"/>
  <c r="I953" i="17"/>
  <c r="J953" i="17" s="1"/>
  <c r="I954" i="17"/>
  <c r="J954" i="17" s="1"/>
  <c r="I955" i="17"/>
  <c r="J955" i="17" s="1"/>
  <c r="I956" i="17"/>
  <c r="J956" i="17" s="1"/>
  <c r="I957" i="17"/>
  <c r="J957" i="17" s="1"/>
  <c r="I958" i="17"/>
  <c r="J958" i="17" s="1"/>
  <c r="I959" i="17"/>
  <c r="J959" i="17" s="1"/>
  <c r="I960" i="17"/>
  <c r="J960" i="17" s="1"/>
  <c r="I961" i="17"/>
  <c r="J961" i="17" s="1"/>
  <c r="I962" i="17"/>
  <c r="J962" i="17" s="1"/>
  <c r="I963" i="17"/>
  <c r="J963" i="17" s="1"/>
  <c r="I964" i="17"/>
  <c r="J964" i="17" s="1"/>
  <c r="I965" i="17"/>
  <c r="J965" i="17" s="1"/>
  <c r="I966" i="17"/>
  <c r="J966" i="17" s="1"/>
  <c r="I967" i="17"/>
  <c r="J967" i="17" s="1"/>
  <c r="I968" i="17"/>
  <c r="J968" i="17" s="1"/>
  <c r="I969" i="17"/>
  <c r="J969" i="17" s="1"/>
  <c r="I970" i="17"/>
  <c r="J970" i="17" s="1"/>
  <c r="I971" i="17"/>
  <c r="J971" i="17" s="1"/>
  <c r="I972" i="17"/>
  <c r="J972" i="17" s="1"/>
  <c r="I973" i="17"/>
  <c r="J973" i="17" s="1"/>
  <c r="I974" i="17"/>
  <c r="J974" i="17" s="1"/>
  <c r="I975" i="17"/>
  <c r="J975" i="17" s="1"/>
  <c r="I976" i="17"/>
  <c r="J976" i="17" s="1"/>
  <c r="I977" i="17"/>
  <c r="J977" i="17" s="1"/>
  <c r="I978" i="17"/>
  <c r="J978" i="17" s="1"/>
  <c r="I979" i="17"/>
  <c r="J979" i="17" s="1"/>
  <c r="I980" i="17"/>
  <c r="J980" i="17" s="1"/>
  <c r="I981" i="17"/>
  <c r="J981" i="17" s="1"/>
  <c r="I982" i="17"/>
  <c r="J982" i="17" s="1"/>
  <c r="I983" i="17"/>
  <c r="J983" i="17" s="1"/>
  <c r="I984" i="17"/>
  <c r="J984" i="17" s="1"/>
  <c r="I985" i="17"/>
  <c r="J985" i="17" s="1"/>
  <c r="I986" i="17"/>
  <c r="J986" i="17" s="1"/>
  <c r="I987" i="17"/>
  <c r="J987" i="17" s="1"/>
  <c r="I988" i="17"/>
  <c r="J988" i="17" s="1"/>
  <c r="I989" i="17"/>
  <c r="J989" i="17" s="1"/>
  <c r="I990" i="17"/>
  <c r="J990" i="17" s="1"/>
  <c r="I991" i="17"/>
  <c r="J991" i="17" s="1"/>
  <c r="I992" i="17"/>
  <c r="J992" i="17" s="1"/>
  <c r="I993" i="17"/>
  <c r="J993" i="17" s="1"/>
  <c r="I994" i="17"/>
  <c r="J994" i="17" s="1"/>
  <c r="I995" i="17"/>
  <c r="J995" i="17" s="1"/>
  <c r="I996" i="17"/>
  <c r="J996" i="17" s="1"/>
  <c r="I997" i="17"/>
  <c r="J997" i="17" s="1"/>
  <c r="I998" i="17"/>
  <c r="J998" i="17" s="1"/>
  <c r="I999" i="17"/>
  <c r="J999" i="17" s="1"/>
  <c r="I1000" i="17"/>
  <c r="J1000" i="17" s="1"/>
  <c r="I1001" i="17"/>
  <c r="J1001" i="17" s="1"/>
  <c r="I2" i="17"/>
  <c r="J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R1000" i="17" l="1"/>
  <c r="R992" i="17"/>
  <c r="R984" i="17"/>
  <c r="R976" i="17"/>
  <c r="R968" i="17"/>
  <c r="R960" i="17"/>
  <c r="R952" i="17"/>
  <c r="R944" i="17"/>
  <c r="R936" i="17"/>
  <c r="R928" i="17"/>
  <c r="R920" i="17"/>
  <c r="R912" i="17"/>
  <c r="R904" i="17"/>
  <c r="R896" i="17"/>
  <c r="R888" i="17"/>
  <c r="R880" i="17"/>
  <c r="R872" i="17"/>
  <c r="R864" i="17"/>
  <c r="R856" i="17"/>
  <c r="R848" i="17"/>
  <c r="R840" i="17"/>
  <c r="R832" i="17"/>
  <c r="R824" i="17"/>
  <c r="R816" i="17"/>
  <c r="R808" i="17"/>
  <c r="R800" i="17"/>
  <c r="R792" i="17"/>
  <c r="R784" i="17"/>
  <c r="R776" i="17"/>
  <c r="R768" i="17"/>
  <c r="R760" i="17"/>
  <c r="R752" i="17"/>
  <c r="R999" i="17"/>
  <c r="R991" i="17"/>
  <c r="R983" i="17"/>
  <c r="R975" i="17"/>
  <c r="R967" i="17"/>
  <c r="R959" i="17"/>
  <c r="R951" i="17"/>
  <c r="R943" i="17"/>
  <c r="R935" i="17"/>
  <c r="R927" i="17"/>
  <c r="R919" i="17"/>
  <c r="R911" i="17"/>
  <c r="R903" i="17"/>
  <c r="R895" i="17"/>
  <c r="R887" i="17"/>
  <c r="R879" i="17"/>
  <c r="R871" i="17"/>
  <c r="R863" i="17"/>
  <c r="R855" i="17"/>
  <c r="R847" i="17"/>
  <c r="R839" i="17"/>
  <c r="R831" i="17"/>
  <c r="R823" i="17"/>
  <c r="R815" i="17"/>
  <c r="R807" i="17"/>
  <c r="R799" i="17"/>
  <c r="R791" i="17"/>
  <c r="R783" i="17"/>
  <c r="R775" i="17"/>
  <c r="R767" i="17"/>
  <c r="R759" i="17"/>
  <c r="R751" i="17"/>
  <c r="R743" i="17"/>
  <c r="R735" i="17"/>
  <c r="R727" i="17"/>
  <c r="R719" i="17"/>
  <c r="R2" i="17"/>
  <c r="R994" i="17"/>
  <c r="R986" i="17"/>
  <c r="R978" i="17"/>
  <c r="R970" i="17"/>
  <c r="R962" i="17"/>
  <c r="R954" i="17"/>
  <c r="R946" i="17"/>
  <c r="R938" i="17"/>
  <c r="R930" i="17"/>
  <c r="R922" i="17"/>
  <c r="R914" i="17"/>
  <c r="R906" i="17"/>
  <c r="R898" i="17"/>
  <c r="R890" i="17"/>
  <c r="R882" i="17"/>
  <c r="R874" i="17"/>
  <c r="R866" i="17"/>
  <c r="R858" i="17"/>
  <c r="R850" i="17"/>
  <c r="R842" i="17"/>
  <c r="R834" i="17"/>
  <c r="R826" i="17"/>
  <c r="R818" i="17"/>
  <c r="R810" i="17"/>
  <c r="R802" i="17"/>
  <c r="R794" i="17"/>
  <c r="R786" i="17"/>
  <c r="R778" i="17"/>
  <c r="R770" i="17"/>
  <c r="R762" i="17"/>
  <c r="R754" i="17"/>
  <c r="R746" i="17"/>
  <c r="R738" i="17"/>
  <c r="R730" i="17"/>
  <c r="R722" i="17"/>
  <c r="R714" i="17"/>
  <c r="R706" i="17"/>
  <c r="R698" i="17"/>
  <c r="R690" i="17"/>
  <c r="R682" i="17"/>
  <c r="R674" i="17"/>
  <c r="R666" i="17"/>
  <c r="R658" i="17"/>
  <c r="R650" i="17"/>
  <c r="R642" i="17"/>
  <c r="R634" i="17"/>
  <c r="R626" i="17"/>
  <c r="R618" i="17"/>
  <c r="R610" i="17"/>
  <c r="R602" i="17"/>
  <c r="R594" i="17"/>
  <c r="R586" i="17"/>
  <c r="R578" i="17"/>
  <c r="R1001" i="17"/>
  <c r="R993" i="17"/>
  <c r="R985" i="17"/>
  <c r="R977" i="17"/>
  <c r="R969" i="17"/>
  <c r="R961" i="17"/>
  <c r="R953" i="17"/>
  <c r="R945" i="17"/>
  <c r="R937" i="17"/>
  <c r="R929" i="17"/>
  <c r="R921" i="17"/>
  <c r="R913" i="17"/>
  <c r="R905" i="17"/>
  <c r="R897" i="17"/>
  <c r="R889" i="17"/>
  <c r="R881" i="17"/>
  <c r="R873" i="17"/>
  <c r="R865" i="17"/>
  <c r="R857" i="17"/>
  <c r="R849" i="17"/>
  <c r="R841" i="17"/>
  <c r="R833" i="17"/>
  <c r="R825" i="17"/>
  <c r="R817" i="17"/>
  <c r="R809" i="17"/>
  <c r="R801" i="17"/>
  <c r="R793" i="17"/>
  <c r="R785" i="17"/>
  <c r="R777" i="17"/>
  <c r="R769" i="17"/>
  <c r="R761" i="17"/>
  <c r="R753" i="17"/>
  <c r="R745" i="17"/>
  <c r="R737" i="17"/>
  <c r="R729" i="17"/>
  <c r="R721" i="17"/>
  <c r="R713" i="17"/>
  <c r="R705" i="17"/>
  <c r="R697" i="17"/>
  <c r="R689" i="17"/>
  <c r="R744" i="17"/>
  <c r="R736" i="17"/>
  <c r="R728" i="17"/>
  <c r="R720" i="17"/>
  <c r="R712" i="17"/>
  <c r="R704" i="17"/>
  <c r="R696" i="17"/>
  <c r="R688" i="17"/>
  <c r="R680" i="17"/>
  <c r="R672" i="17"/>
  <c r="R664" i="17"/>
  <c r="R656" i="17"/>
  <c r="R648" i="17"/>
  <c r="R640" i="17"/>
  <c r="R632" i="17"/>
  <c r="R624" i="17"/>
  <c r="R616" i="17"/>
  <c r="R608" i="17"/>
  <c r="R600" i="17"/>
  <c r="R592" i="17"/>
  <c r="R584" i="17"/>
  <c r="R576" i="17"/>
  <c r="R568" i="17"/>
  <c r="R560" i="17"/>
  <c r="R552" i="17"/>
  <c r="R544" i="17"/>
  <c r="R536" i="17"/>
  <c r="R528" i="17"/>
  <c r="R520" i="17"/>
  <c r="R512" i="17"/>
  <c r="R504" i="17"/>
  <c r="R496" i="17"/>
  <c r="R488" i="17"/>
  <c r="R480" i="17"/>
  <c r="R472" i="17"/>
  <c r="R464" i="17"/>
  <c r="R456" i="17"/>
  <c r="R448" i="17"/>
  <c r="R440" i="17"/>
  <c r="R432" i="17"/>
  <c r="R424" i="17"/>
  <c r="R416" i="17"/>
  <c r="R408" i="17"/>
  <c r="R400" i="17"/>
  <c r="R392" i="17"/>
  <c r="R384" i="17"/>
  <c r="R376" i="17"/>
  <c r="R368" i="17"/>
  <c r="R360" i="17"/>
  <c r="R352" i="17"/>
  <c r="R344" i="17"/>
  <c r="R336" i="17"/>
  <c r="R328" i="17"/>
  <c r="R320" i="17"/>
  <c r="R312" i="17"/>
  <c r="R304" i="17"/>
  <c r="R296" i="17"/>
  <c r="R288" i="17"/>
  <c r="R280" i="17"/>
  <c r="R272" i="17"/>
  <c r="R264" i="17"/>
  <c r="R256" i="17"/>
  <c r="R248" i="17"/>
  <c r="R240" i="17"/>
  <c r="R232" i="17"/>
  <c r="R224" i="17"/>
  <c r="R216" i="17"/>
  <c r="R208" i="17"/>
  <c r="R200" i="17"/>
  <c r="R192" i="17"/>
  <c r="R184" i="17"/>
  <c r="R176" i="17"/>
  <c r="R168" i="17"/>
  <c r="R160" i="17"/>
  <c r="R152" i="17"/>
  <c r="R144" i="17"/>
  <c r="R136" i="17"/>
  <c r="R128" i="17"/>
  <c r="R120" i="17"/>
  <c r="R112" i="17"/>
  <c r="R104" i="17"/>
  <c r="R80" i="17"/>
  <c r="R72" i="17"/>
  <c r="R56" i="17"/>
  <c r="R48" i="17"/>
  <c r="R711" i="17"/>
  <c r="R703" i="17"/>
  <c r="R695" i="17"/>
  <c r="R687" i="17"/>
  <c r="R679" i="17"/>
  <c r="R671" i="17"/>
  <c r="R663" i="17"/>
  <c r="R655" i="17"/>
  <c r="R647" i="17"/>
  <c r="R639" i="17"/>
  <c r="R631" i="17"/>
  <c r="R623" i="17"/>
  <c r="R615" i="17"/>
  <c r="R607" i="17"/>
  <c r="R599" i="17"/>
  <c r="R591" i="17"/>
  <c r="R583" i="17"/>
  <c r="R575" i="17"/>
  <c r="R567" i="17"/>
  <c r="R559" i="17"/>
  <c r="R551" i="17"/>
  <c r="R543" i="17"/>
  <c r="R535" i="17"/>
  <c r="R527" i="17"/>
  <c r="R519" i="17"/>
  <c r="R511" i="17"/>
  <c r="R503" i="17"/>
  <c r="R495" i="17"/>
  <c r="R487" i="17"/>
  <c r="R479" i="17"/>
  <c r="R471" i="17"/>
  <c r="R463" i="17"/>
  <c r="R455" i="17"/>
  <c r="R447" i="17"/>
  <c r="R439" i="17"/>
  <c r="R431" i="17"/>
  <c r="R423" i="17"/>
  <c r="R415" i="17"/>
  <c r="R407" i="17"/>
  <c r="R399" i="17"/>
  <c r="R391" i="17"/>
  <c r="R383" i="17"/>
  <c r="R375" i="17"/>
  <c r="R367" i="17"/>
  <c r="R359" i="17"/>
  <c r="R351" i="17"/>
  <c r="R343" i="17"/>
  <c r="R335" i="17"/>
  <c r="R327" i="17"/>
  <c r="R319" i="17"/>
  <c r="R311" i="17"/>
  <c r="R303" i="17"/>
  <c r="R295" i="17"/>
  <c r="R287" i="17"/>
  <c r="R279" i="17"/>
  <c r="R271" i="17"/>
  <c r="R263" i="17"/>
  <c r="R255" i="17"/>
  <c r="R247" i="17"/>
  <c r="R239" i="17"/>
  <c r="R231" i="17"/>
  <c r="R223" i="17"/>
  <c r="R215" i="17"/>
  <c r="R207" i="17"/>
  <c r="R199" i="17"/>
  <c r="R191" i="17"/>
  <c r="R183" i="17"/>
  <c r="R175" i="17"/>
  <c r="R167" i="17"/>
  <c r="R159" i="17"/>
  <c r="R151" i="17"/>
  <c r="R143" i="17"/>
  <c r="R135" i="17"/>
  <c r="R127" i="17"/>
  <c r="R119" i="17"/>
  <c r="R111" i="17"/>
  <c r="R103" i="17"/>
  <c r="R95" i="17"/>
  <c r="R87" i="17"/>
  <c r="R79" i="17"/>
  <c r="R71" i="17"/>
  <c r="R63" i="17"/>
  <c r="R55" i="17"/>
  <c r="R47" i="17"/>
  <c r="R39" i="17"/>
  <c r="R31" i="17"/>
  <c r="R23" i="17"/>
  <c r="R15" i="17"/>
  <c r="R996" i="17"/>
  <c r="R988" i="17"/>
  <c r="R980" i="17"/>
  <c r="R972" i="17"/>
  <c r="R964" i="17"/>
  <c r="R956" i="17"/>
  <c r="R948" i="17"/>
  <c r="R940" i="17"/>
  <c r="R932" i="17"/>
  <c r="R924" i="17"/>
  <c r="R916" i="17"/>
  <c r="R908" i="17"/>
  <c r="R900" i="17"/>
  <c r="R892" i="17"/>
  <c r="R884" i="17"/>
  <c r="R876" i="17"/>
  <c r="R868" i="17"/>
  <c r="R860" i="17"/>
  <c r="R852" i="17"/>
  <c r="R844" i="17"/>
  <c r="R836" i="17"/>
  <c r="R828" i="17"/>
  <c r="R820" i="17"/>
  <c r="R812" i="17"/>
  <c r="R804" i="17"/>
  <c r="R796" i="17"/>
  <c r="R788" i="17"/>
  <c r="R780" i="17"/>
  <c r="R772" i="17"/>
  <c r="R764" i="17"/>
  <c r="R756" i="17"/>
  <c r="R748" i="17"/>
  <c r="R740" i="17"/>
  <c r="R732" i="17"/>
  <c r="R724" i="17"/>
  <c r="R716" i="17"/>
  <c r="R708" i="17"/>
  <c r="R700" i="17"/>
  <c r="R570" i="17"/>
  <c r="R562" i="17"/>
  <c r="R554" i="17"/>
  <c r="R546" i="17"/>
  <c r="R538" i="17"/>
  <c r="R530" i="17"/>
  <c r="R522" i="17"/>
  <c r="R514" i="17"/>
  <c r="R506" i="17"/>
  <c r="R498" i="17"/>
  <c r="R490" i="17"/>
  <c r="R482" i="17"/>
  <c r="R474" i="17"/>
  <c r="R466" i="17"/>
  <c r="R458" i="17"/>
  <c r="R450" i="17"/>
  <c r="R442" i="17"/>
  <c r="R434" i="17"/>
  <c r="R426" i="17"/>
  <c r="R418" i="17"/>
  <c r="R410" i="17"/>
  <c r="R402" i="17"/>
  <c r="R394" i="17"/>
  <c r="R386" i="17"/>
  <c r="R378" i="17"/>
  <c r="R370" i="17"/>
  <c r="R362" i="17"/>
  <c r="R354" i="17"/>
  <c r="R346" i="17"/>
  <c r="R338" i="17"/>
  <c r="R330" i="17"/>
  <c r="R322" i="17"/>
  <c r="R314" i="17"/>
  <c r="R306" i="17"/>
  <c r="R298" i="17"/>
  <c r="R290" i="17"/>
  <c r="R282" i="17"/>
  <c r="R274" i="17"/>
  <c r="R266" i="17"/>
  <c r="R258" i="17"/>
  <c r="R250" i="17"/>
  <c r="R242" i="17"/>
  <c r="R234" i="17"/>
  <c r="R226" i="17"/>
  <c r="R218" i="17"/>
  <c r="R210" i="17"/>
  <c r="R202" i="17"/>
  <c r="R194" i="17"/>
  <c r="R186" i="17"/>
  <c r="R178" i="17"/>
  <c r="R170" i="17"/>
  <c r="R162" i="17"/>
  <c r="R154" i="17"/>
  <c r="R146" i="17"/>
  <c r="R138" i="17"/>
  <c r="R130" i="17"/>
  <c r="R122" i="17"/>
  <c r="R114" i="17"/>
  <c r="R106" i="17"/>
  <c r="R98" i="17"/>
  <c r="R90" i="17"/>
  <c r="R82" i="17"/>
  <c r="R74" i="17"/>
  <c r="R66" i="17"/>
  <c r="R58" i="17"/>
  <c r="R50" i="17"/>
  <c r="R42" i="17"/>
  <c r="R34" i="17"/>
  <c r="R26" i="17"/>
  <c r="R18" i="17"/>
  <c r="R10" i="17"/>
  <c r="R681" i="17"/>
  <c r="R673" i="17"/>
  <c r="R665" i="17"/>
  <c r="R657" i="17"/>
  <c r="R649" i="17"/>
  <c r="R641" i="17"/>
  <c r="R633" i="17"/>
  <c r="R625" i="17"/>
  <c r="R617" i="17"/>
  <c r="R609" i="17"/>
  <c r="R601" i="17"/>
  <c r="R593" i="17"/>
  <c r="R585" i="17"/>
  <c r="R577" i="17"/>
  <c r="R569" i="17"/>
  <c r="R561" i="17"/>
  <c r="R553" i="17"/>
  <c r="R545" i="17"/>
  <c r="R537" i="17"/>
  <c r="R529" i="17"/>
  <c r="R521" i="17"/>
  <c r="R513" i="17"/>
  <c r="R505" i="17"/>
  <c r="R497" i="17"/>
  <c r="R489" i="17"/>
  <c r="R481" i="17"/>
  <c r="R473" i="17"/>
  <c r="R465" i="17"/>
  <c r="R457" i="17"/>
  <c r="R449" i="17"/>
  <c r="R441" i="17"/>
  <c r="R433" i="17"/>
  <c r="R425" i="17"/>
  <c r="R417" i="17"/>
  <c r="R409" i="17"/>
  <c r="R401" i="17"/>
  <c r="R393" i="17"/>
  <c r="R385" i="17"/>
  <c r="R377" i="17"/>
  <c r="R369" i="17"/>
  <c r="R361" i="17"/>
  <c r="R353" i="17"/>
  <c r="R345" i="17"/>
  <c r="R337" i="17"/>
  <c r="R329" i="17"/>
  <c r="R321" i="17"/>
  <c r="R313" i="17"/>
  <c r="R305" i="17"/>
  <c r="R297" i="17"/>
  <c r="R289" i="17"/>
  <c r="R281" i="17"/>
  <c r="R273" i="17"/>
  <c r="R265" i="17"/>
  <c r="R257" i="17"/>
  <c r="R249" i="17"/>
  <c r="R241" i="17"/>
  <c r="R233" i="17"/>
  <c r="R225" i="17"/>
  <c r="R217" i="17"/>
  <c r="R209" i="17"/>
  <c r="R201" i="17"/>
  <c r="R193" i="17"/>
  <c r="R185" i="17"/>
  <c r="R177" i="17"/>
  <c r="R169" i="17"/>
  <c r="R161" i="17"/>
  <c r="R153" i="17"/>
  <c r="R145" i="17"/>
  <c r="R137" i="17"/>
  <c r="R129" i="17"/>
  <c r="R121" i="17"/>
  <c r="R113" i="17"/>
  <c r="R105" i="17"/>
  <c r="R97" i="17"/>
  <c r="R89" i="17"/>
  <c r="R81" i="17"/>
  <c r="R73" i="17"/>
  <c r="R65" i="17"/>
  <c r="R57" i="17"/>
  <c r="R49" i="17"/>
  <c r="R41" i="17"/>
  <c r="R33" i="17"/>
  <c r="R25" i="17"/>
  <c r="R17" i="17"/>
  <c r="R9" i="17"/>
  <c r="R7" i="17"/>
  <c r="R692" i="17"/>
  <c r="R684" i="17"/>
  <c r="R998" i="17"/>
  <c r="R990" i="17"/>
  <c r="R982" i="17"/>
  <c r="R974" i="17"/>
  <c r="R966" i="17"/>
  <c r="R958" i="17"/>
  <c r="R950" i="17"/>
  <c r="R942" i="17"/>
  <c r="R934" i="17"/>
  <c r="R926" i="17"/>
  <c r="R918" i="17"/>
  <c r="R910" i="17"/>
  <c r="R902" i="17"/>
  <c r="R894" i="17"/>
  <c r="R886" i="17"/>
  <c r="R878" i="17"/>
  <c r="R870" i="17"/>
  <c r="R862" i="17"/>
  <c r="R854" i="17"/>
  <c r="R846" i="17"/>
  <c r="R838" i="17"/>
  <c r="R830" i="17"/>
  <c r="R822" i="17"/>
  <c r="R814" i="17"/>
  <c r="R806" i="17"/>
  <c r="R798" i="17"/>
  <c r="R790" i="17"/>
  <c r="R782" i="17"/>
  <c r="R774" i="17"/>
  <c r="R766" i="17"/>
  <c r="R758" i="17"/>
  <c r="R750" i="17"/>
  <c r="R742" i="17"/>
  <c r="R734" i="17"/>
  <c r="R726" i="17"/>
  <c r="R718" i="17"/>
  <c r="R710" i="17"/>
  <c r="R997" i="17"/>
  <c r="R989" i="17"/>
  <c r="R981" i="17"/>
  <c r="R973" i="17"/>
  <c r="R965" i="17"/>
  <c r="R957" i="17"/>
  <c r="R949" i="17"/>
  <c r="R941" i="17"/>
  <c r="R933" i="17"/>
  <c r="R925" i="17"/>
  <c r="R917" i="17"/>
  <c r="R909" i="17"/>
  <c r="R901" i="17"/>
  <c r="R893" i="17"/>
  <c r="R885" i="17"/>
  <c r="R877" i="17"/>
  <c r="R869" i="17"/>
  <c r="R861" i="17"/>
  <c r="R853" i="17"/>
  <c r="R845" i="17"/>
  <c r="R837" i="17"/>
  <c r="R829" i="17"/>
  <c r="R821" i="17"/>
  <c r="R813" i="17"/>
  <c r="R805" i="17"/>
  <c r="R797" i="17"/>
  <c r="R789" i="17"/>
  <c r="R781" i="17"/>
  <c r="R773" i="17"/>
  <c r="R765" i="17"/>
  <c r="R757" i="17"/>
  <c r="R749" i="17"/>
  <c r="R741" i="17"/>
  <c r="R733" i="17"/>
  <c r="R725" i="17"/>
  <c r="R717" i="17"/>
  <c r="R709" i="17"/>
  <c r="R701" i="17"/>
  <c r="R693" i="17"/>
  <c r="R676" i="17"/>
  <c r="R668" i="17"/>
  <c r="R660" i="17"/>
  <c r="R652" i="17"/>
  <c r="R644" i="17"/>
  <c r="R636" i="17"/>
  <c r="R628" i="17"/>
  <c r="R620" i="17"/>
  <c r="R612" i="17"/>
  <c r="R604" i="17"/>
  <c r="R596" i="17"/>
  <c r="R588" i="17"/>
  <c r="R580" i="17"/>
  <c r="R572" i="17"/>
  <c r="R564" i="17"/>
  <c r="R556" i="17"/>
  <c r="R548" i="17"/>
  <c r="R540" i="17"/>
  <c r="R532" i="17"/>
  <c r="R524" i="17"/>
  <c r="R516" i="17"/>
  <c r="R508" i="17"/>
  <c r="R500" i="17"/>
  <c r="R492" i="17"/>
  <c r="R484" i="17"/>
  <c r="R476" i="17"/>
  <c r="R468" i="17"/>
  <c r="R460" i="17"/>
  <c r="R452" i="17"/>
  <c r="R444" i="17"/>
  <c r="R436" i="17"/>
  <c r="R428" i="17"/>
  <c r="R420" i="17"/>
  <c r="R412" i="17"/>
  <c r="R404" i="17"/>
  <c r="R396" i="17"/>
  <c r="R388" i="17"/>
  <c r="R380" i="17"/>
  <c r="R372" i="17"/>
  <c r="R364" i="17"/>
  <c r="R356" i="17"/>
  <c r="R348" i="17"/>
  <c r="R340" i="17"/>
  <c r="R332" i="17"/>
  <c r="R324" i="17"/>
  <c r="R316" i="17"/>
  <c r="R308" i="17"/>
  <c r="R300" i="17"/>
  <c r="R292" i="17"/>
  <c r="R284" i="17"/>
  <c r="R276" i="17"/>
  <c r="R268" i="17"/>
  <c r="R260" i="17"/>
  <c r="R252" i="17"/>
  <c r="R244" i="17"/>
  <c r="R236" i="17"/>
  <c r="R228" i="17"/>
  <c r="R220" i="17"/>
  <c r="R212" i="17"/>
  <c r="R204" i="17"/>
  <c r="R196" i="17"/>
  <c r="R188" i="17"/>
  <c r="R180" i="17"/>
  <c r="R172" i="17"/>
  <c r="R164" i="17"/>
  <c r="R156" i="17"/>
  <c r="R148" i="17"/>
  <c r="R140" i="17"/>
  <c r="R132" i="17"/>
  <c r="R124" i="17"/>
  <c r="R116" i="17"/>
  <c r="R108" i="17"/>
  <c r="R100" i="17"/>
  <c r="R92" i="17"/>
  <c r="R84" i="17"/>
  <c r="R76" i="17"/>
  <c r="R68" i="17"/>
  <c r="R60" i="17"/>
  <c r="R52" i="17"/>
  <c r="R44" i="17"/>
  <c r="R36" i="17"/>
  <c r="R28" i="17"/>
  <c r="R20" i="17"/>
  <c r="R12" i="17"/>
  <c r="R4" i="17"/>
  <c r="R995" i="17"/>
  <c r="R987" i="17"/>
  <c r="R979" i="17"/>
  <c r="R971" i="17"/>
  <c r="R963" i="17"/>
  <c r="R955" i="17"/>
  <c r="R947" i="17"/>
  <c r="R939" i="17"/>
  <c r="R931" i="17"/>
  <c r="R923" i="17"/>
  <c r="R915" i="17"/>
  <c r="R907" i="17"/>
  <c r="R899" i="17"/>
  <c r="R891" i="17"/>
  <c r="R883" i="17"/>
  <c r="R875" i="17"/>
  <c r="R867" i="17"/>
  <c r="R859" i="17"/>
  <c r="R851" i="17"/>
  <c r="R843" i="17"/>
  <c r="R835" i="17"/>
  <c r="R827" i="17"/>
  <c r="R819" i="17"/>
  <c r="R811" i="17"/>
  <c r="R803" i="17"/>
  <c r="R795" i="17"/>
  <c r="R787" i="17"/>
  <c r="R779" i="17"/>
  <c r="R771" i="17"/>
  <c r="R763" i="17"/>
  <c r="R755" i="17"/>
  <c r="R747" i="17"/>
  <c r="R739" i="17"/>
  <c r="R731" i="17"/>
  <c r="R702" i="17"/>
  <c r="R694" i="17"/>
  <c r="R686" i="17"/>
  <c r="R678" i="17"/>
  <c r="R670" i="17"/>
  <c r="R662" i="17"/>
  <c r="R654" i="17"/>
  <c r="R646" i="17"/>
  <c r="R638" i="17"/>
  <c r="R630" i="17"/>
  <c r="R622" i="17"/>
  <c r="R614" i="17"/>
  <c r="R606" i="17"/>
  <c r="R598" i="17"/>
  <c r="R590" i="17"/>
  <c r="R582" i="17"/>
  <c r="R574" i="17"/>
  <c r="R566" i="17"/>
  <c r="R558" i="17"/>
  <c r="R550" i="17"/>
  <c r="R542" i="17"/>
  <c r="R534" i="17"/>
  <c r="R526" i="17"/>
  <c r="R518" i="17"/>
  <c r="R510" i="17"/>
  <c r="R502" i="17"/>
  <c r="R494" i="17"/>
  <c r="R486" i="17"/>
  <c r="R478" i="17"/>
  <c r="R470" i="17"/>
  <c r="R462" i="17"/>
  <c r="R454" i="17"/>
  <c r="R446" i="17"/>
  <c r="R438" i="17"/>
  <c r="R430" i="17"/>
  <c r="R422" i="17"/>
  <c r="R414" i="17"/>
  <c r="R406" i="17"/>
  <c r="R398" i="17"/>
  <c r="R390" i="17"/>
  <c r="R382" i="17"/>
  <c r="R374" i="17"/>
  <c r="R366" i="17"/>
  <c r="R358" i="17"/>
  <c r="R350" i="17"/>
  <c r="R342" i="17"/>
  <c r="R334" i="17"/>
  <c r="R326" i="17"/>
  <c r="R318" i="17"/>
  <c r="R310" i="17"/>
  <c r="R302" i="17"/>
  <c r="R294" i="17"/>
  <c r="R286" i="17"/>
  <c r="R278" i="17"/>
  <c r="R270" i="17"/>
  <c r="R262" i="17"/>
  <c r="R254" i="17"/>
  <c r="R246" i="17"/>
  <c r="R238" i="17"/>
  <c r="R230" i="17"/>
  <c r="R222" i="17"/>
  <c r="R214" i="17"/>
  <c r="R206" i="17"/>
  <c r="R198" i="17"/>
  <c r="R190" i="17"/>
  <c r="R182" i="17"/>
  <c r="R174" i="17"/>
  <c r="R166" i="17"/>
  <c r="R158" i="17"/>
  <c r="R150" i="17"/>
  <c r="R142" i="17"/>
  <c r="R134" i="17"/>
  <c r="R126" i="17"/>
  <c r="R118" i="17"/>
  <c r="R110" i="17"/>
  <c r="R102" i="17"/>
  <c r="R94" i="17"/>
  <c r="R86" i="17"/>
  <c r="R78" i="17"/>
  <c r="R70" i="17"/>
  <c r="R62" i="17"/>
  <c r="R54" i="17"/>
  <c r="R46" i="17"/>
  <c r="R38" i="17"/>
  <c r="R30" i="17"/>
  <c r="R22" i="17"/>
  <c r="R14" i="17"/>
  <c r="R6" i="17"/>
  <c r="R685" i="17"/>
  <c r="R677" i="17"/>
  <c r="R669" i="17"/>
  <c r="R661" i="17"/>
  <c r="R653" i="17"/>
  <c r="R645" i="17"/>
  <c r="R637" i="17"/>
  <c r="R629" i="17"/>
  <c r="R621" i="17"/>
  <c r="R613" i="17"/>
  <c r="R605" i="17"/>
  <c r="R597" i="17"/>
  <c r="R589" i="17"/>
  <c r="R581" i="17"/>
  <c r="R573" i="17"/>
  <c r="R565" i="17"/>
  <c r="R557" i="17"/>
  <c r="R549" i="17"/>
  <c r="R541" i="17"/>
  <c r="R533" i="17"/>
  <c r="R525" i="17"/>
  <c r="R517" i="17"/>
  <c r="R509" i="17"/>
  <c r="R501" i="17"/>
  <c r="R493" i="17"/>
  <c r="R485" i="17"/>
  <c r="R477" i="17"/>
  <c r="R469" i="17"/>
  <c r="R461" i="17"/>
  <c r="R453" i="17"/>
  <c r="R445" i="17"/>
  <c r="R437" i="17"/>
  <c r="R429" i="17"/>
  <c r="R421" i="17"/>
  <c r="R413" i="17"/>
  <c r="R405" i="17"/>
  <c r="R397" i="17"/>
  <c r="R389" i="17"/>
  <c r="R381" i="17"/>
  <c r="R373" i="17"/>
  <c r="R365" i="17"/>
  <c r="R357" i="17"/>
  <c r="R349" i="17"/>
  <c r="R341" i="17"/>
  <c r="R333" i="17"/>
  <c r="R325" i="17"/>
  <c r="R317" i="17"/>
  <c r="R309" i="17"/>
  <c r="R301" i="17"/>
  <c r="R293" i="17"/>
  <c r="R285" i="17"/>
  <c r="R277" i="17"/>
  <c r="R269" i="17"/>
  <c r="R261" i="17"/>
  <c r="R253" i="17"/>
  <c r="R245" i="17"/>
  <c r="R237" i="17"/>
  <c r="R229" i="17"/>
  <c r="R221" i="17"/>
  <c r="R213" i="17"/>
  <c r="R205" i="17"/>
  <c r="R197" i="17"/>
  <c r="R189" i="17"/>
  <c r="R181" i="17"/>
  <c r="R173" i="17"/>
  <c r="R165" i="17"/>
  <c r="R157" i="17"/>
  <c r="R149" i="17"/>
  <c r="R141" i="17"/>
  <c r="R133" i="17"/>
  <c r="R125" i="17"/>
  <c r="R117" i="17"/>
  <c r="R109" i="17"/>
  <c r="R101" i="17"/>
  <c r="R93" i="17"/>
  <c r="R85" i="17"/>
  <c r="R61" i="17"/>
  <c r="R45" i="17"/>
  <c r="R37" i="17"/>
  <c r="R29" i="17"/>
  <c r="R21" i="17"/>
  <c r="R723" i="17"/>
  <c r="R715" i="17"/>
  <c r="R707" i="17"/>
  <c r="R699" i="17"/>
  <c r="R691" i="17"/>
  <c r="R683" i="17"/>
  <c r="R675" i="17"/>
  <c r="R667" i="17"/>
  <c r="R659" i="17"/>
  <c r="R651" i="17"/>
  <c r="R643" i="17"/>
  <c r="R635" i="17"/>
  <c r="R627" i="17"/>
  <c r="R619" i="17"/>
  <c r="R611" i="17"/>
  <c r="R603" i="17"/>
  <c r="R595" i="17"/>
  <c r="R587" i="17"/>
  <c r="R579" i="17"/>
  <c r="R571" i="17"/>
  <c r="R563" i="17"/>
  <c r="R555" i="17"/>
  <c r="R547" i="17"/>
  <c r="R539" i="17"/>
  <c r="R531" i="17"/>
  <c r="R523" i="17"/>
  <c r="R515" i="17"/>
  <c r="R507" i="17"/>
  <c r="R499" i="17"/>
  <c r="R491" i="17"/>
  <c r="R483" i="17"/>
  <c r="R475" i="17"/>
  <c r="R467" i="17"/>
  <c r="R459" i="17"/>
  <c r="R451" i="17"/>
  <c r="R443" i="17"/>
  <c r="R435" i="17"/>
  <c r="R427" i="17"/>
  <c r="R419" i="17"/>
  <c r="R411" i="17"/>
  <c r="R403" i="17"/>
  <c r="R395" i="17"/>
  <c r="R387" i="17"/>
  <c r="R379" i="17"/>
  <c r="R371" i="17"/>
  <c r="R363" i="17"/>
  <c r="R355" i="17"/>
  <c r="R347" i="17"/>
  <c r="R339" i="17"/>
  <c r="R331" i="17"/>
  <c r="R323" i="17"/>
  <c r="R315" i="17"/>
  <c r="R307" i="17"/>
  <c r="R299" i="17"/>
  <c r="R291" i="17"/>
  <c r="R283" i="17"/>
  <c r="R275" i="17"/>
  <c r="R267" i="17"/>
  <c r="R259" i="17"/>
  <c r="R251" i="17"/>
  <c r="R243" i="17"/>
  <c r="R235" i="17"/>
  <c r="R227" i="17"/>
  <c r="R219" i="17"/>
  <c r="R211" i="17"/>
  <c r="R203" i="17"/>
  <c r="R195" i="17"/>
  <c r="R187" i="17"/>
  <c r="R179" i="17"/>
  <c r="R171" i="17"/>
  <c r="R163" i="17"/>
  <c r="R155" i="17"/>
  <c r="R147" i="17"/>
  <c r="R139" i="17"/>
  <c r="R131" i="17"/>
  <c r="R123" i="17"/>
  <c r="R115" i="17"/>
  <c r="R107" i="17"/>
  <c r="R99" i="17"/>
  <c r="R91" i="17"/>
  <c r="R83" i="17"/>
  <c r="R67" i="17"/>
  <c r="R43" i="17"/>
  <c r="R35" i="17"/>
  <c r="R19" i="17"/>
  <c r="R96" i="17"/>
  <c r="R88" i="17"/>
  <c r="R64" i="17"/>
  <c r="R40" i="17"/>
  <c r="R32" i="17"/>
  <c r="R24" i="17"/>
  <c r="R16" i="17"/>
  <c r="R8" i="17"/>
  <c r="R77" i="17"/>
  <c r="R69" i="17"/>
  <c r="R53" i="17"/>
  <c r="R13" i="17"/>
  <c r="R5" i="17"/>
  <c r="R75" i="17"/>
  <c r="R59" i="17"/>
  <c r="R51" i="17"/>
  <c r="R27" i="17"/>
  <c r="R11" i="17"/>
  <c r="R3" i="17"/>
</calcChain>
</file>

<file path=xl/sharedStrings.xml><?xml version="1.0" encoding="utf-8"?>
<sst xmlns="http://schemas.openxmlformats.org/spreadsheetml/2006/main" count="11147" uniqueCount="6226">
  <si>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</si>
  <si>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</si>
  <si>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</si>
  <si>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</si>
  <si>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</si>
  <si>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</si>
  <si>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</si>
  <si>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</si>
  <si>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</si>
  <si>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</si>
  <si>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</si>
  <si>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</si>
  <si>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</si>
  <si>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</si>
  <si>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</si>
  <si>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</si>
  <si>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</si>
  <si>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</si>
  <si>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</si>
  <si>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</si>
  <si>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</si>
  <si>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</si>
  <si>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</si>
  <si>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</si>
  <si>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</si>
  <si>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</si>
  <si>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</si>
  <si>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</si>
  <si>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</si>
  <si>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</si>
  <si>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</si>
  <si>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</si>
  <si>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</si>
  <si>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</si>
  <si>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</si>
  <si>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</si>
  <si>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</si>
  <si>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</si>
  <si>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</si>
  <si>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</si>
  <si>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</si>
  <si>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</si>
  <si>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</si>
  <si>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</si>
  <si>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</si>
  <si>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</si>
  <si>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</si>
  <si>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</si>
  <si>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</si>
  <si>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</si>
  <si>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</si>
  <si>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</si>
  <si>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</si>
  <si>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</si>
  <si>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</si>
  <si>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</si>
  <si>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</si>
  <si>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</si>
  <si>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</si>
  <si>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</si>
  <si>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</si>
  <si>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</si>
  <si>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</si>
  <si>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</si>
  <si>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</si>
  <si>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</si>
  <si>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</si>
  <si>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</si>
  <si>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</si>
  <si>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</si>
  <si>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</si>
  <si>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</si>
  <si>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</si>
  <si>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</si>
  <si>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</si>
  <si>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</si>
  <si>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</si>
  <si>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</si>
  <si>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</si>
  <si>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</si>
  <si>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</si>
  <si>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</si>
  <si>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</si>
  <si>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</si>
  <si>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</si>
  <si>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</si>
  <si>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</si>
  <si>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</si>
  <si>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</si>
  <si>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</si>
  <si>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</si>
  <si>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</si>
  <si>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</si>
  <si>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</si>
  <si>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</si>
  <si>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</si>
  <si>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</si>
  <si>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</si>
  <si>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</si>
  <si>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</si>
  <si>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</si>
  <si>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</si>
  <si>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</si>
  <si>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</si>
  <si>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</si>
  <si>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</si>
  <si>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</si>
  <si>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</si>
  <si>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</si>
  <si>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</si>
  <si>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</si>
  <si>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</si>
  <si>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</si>
  <si>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</si>
  <si>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</si>
  <si>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</si>
  <si>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</si>
  <si>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</si>
  <si>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</si>
  <si>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</si>
  <si>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</si>
  <si>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</si>
  <si>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</si>
  <si>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</si>
  <si>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</si>
  <si>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</si>
  <si>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</si>
  <si>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</si>
  <si>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</si>
  <si>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</si>
  <si>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</si>
  <si>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</si>
  <si>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</si>
  <si>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</si>
  <si>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</si>
  <si>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</si>
  <si>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</si>
  <si>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</si>
  <si>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</si>
  <si>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</si>
  <si>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</si>
  <si>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</si>
  <si>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</si>
  <si>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</si>
  <si>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</si>
  <si>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</si>
  <si>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</si>
  <si>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</si>
  <si>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</si>
  <si>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</si>
  <si>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</si>
  <si>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</si>
  <si>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</si>
  <si>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</si>
  <si>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</si>
  <si>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</si>
  <si>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</si>
  <si>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</si>
  <si>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</si>
  <si>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</si>
  <si>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</si>
  <si>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</si>
  <si>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</si>
  <si>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</si>
  <si>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</si>
  <si>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</si>
  <si>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</si>
  <si>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</si>
  <si>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</si>
  <si>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</si>
  <si>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</si>
  <si>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</si>
  <si>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</si>
  <si>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</si>
  <si>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</si>
  <si>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</si>
  <si>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</si>
  <si>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</si>
  <si>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</si>
  <si>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</si>
  <si>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</si>
  <si>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</si>
  <si>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</si>
  <si>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</si>
  <si>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</si>
  <si>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</si>
  <si>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</si>
  <si>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</si>
  <si>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</si>
  <si>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</si>
  <si>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</si>
  <si>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</si>
  <si>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</si>
  <si>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</si>
  <si>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</si>
  <si>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</si>
  <si>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</si>
  <si>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</si>
  <si>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</si>
  <si>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</si>
  <si>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</si>
  <si>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</si>
  <si>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</si>
  <si>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</si>
  <si>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</si>
  <si>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</si>
  <si>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</si>
  <si>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</si>
  <si>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</si>
  <si>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</si>
  <si>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</si>
  <si>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</si>
  <si>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</si>
  <si>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</si>
  <si>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</si>
  <si>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</si>
  <si>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</si>
  <si>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</si>
  <si>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</si>
  <si>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</si>
  <si>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</si>
  <si>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</si>
  <si>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</si>
  <si>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</si>
  <si>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</si>
  <si>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</si>
  <si>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</si>
  <si>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</si>
  <si>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</si>
  <si>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</si>
  <si>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</si>
  <si>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</si>
  <si>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</si>
  <si>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</si>
  <si>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</si>
  <si>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</si>
  <si>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</si>
  <si>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</si>
  <si>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</si>
  <si>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</si>
  <si>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</si>
  <si>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</si>
  <si>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</si>
  <si>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</si>
  <si>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</si>
  <si>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</si>
  <si>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</si>
  <si>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</si>
  <si>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</si>
  <si>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</si>
  <si>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</si>
  <si>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</si>
  <si>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</si>
  <si>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</si>
  <si>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</si>
  <si>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</si>
  <si>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</si>
  <si>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</si>
  <si>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</si>
  <si>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</si>
  <si>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</si>
  <si>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</si>
  <si>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</si>
  <si>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</si>
  <si>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</si>
  <si>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</si>
  <si>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</si>
  <si>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</si>
  <si>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</si>
  <si>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</si>
  <si>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</si>
  <si>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</si>
  <si>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</si>
  <si>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</si>
  <si>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</si>
  <si>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</si>
  <si>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</si>
  <si>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</si>
  <si>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</si>
  <si>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</si>
  <si>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</si>
  <si>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</si>
  <si>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</si>
  <si>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</si>
  <si>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</si>
  <si>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</si>
  <si>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</si>
  <si>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</si>
  <si>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</si>
  <si>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</si>
  <si>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</si>
  <si>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</si>
  <si>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</si>
  <si>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</si>
  <si>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</si>
  <si>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</si>
  <si>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</si>
  <si>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</si>
  <si>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</si>
  <si>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</si>
  <si>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</si>
  <si>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</si>
  <si>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</si>
  <si>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</si>
  <si>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</si>
  <si>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</si>
  <si>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</si>
  <si>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</si>
  <si>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</si>
  <si>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</si>
  <si>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</si>
  <si>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</si>
  <si>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</si>
  <si>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</si>
  <si>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</si>
  <si>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</si>
  <si>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</si>
  <si>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</si>
  <si>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</si>
  <si>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</si>
  <si>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</si>
  <si>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</si>
  <si>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</si>
  <si>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</si>
  <si>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</si>
  <si>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</si>
  <si>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</si>
  <si>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</si>
  <si>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</si>
  <si>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</si>
  <si>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</si>
  <si>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</si>
  <si>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</si>
  <si>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</si>
  <si>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</si>
  <si>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</si>
  <si>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</si>
  <si>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</si>
  <si>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</si>
  <si>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</si>
  <si>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</si>
  <si>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</si>
  <si>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</si>
  <si>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</si>
  <si>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</si>
  <si>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</si>
  <si>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</si>
  <si>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</si>
  <si>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</si>
  <si>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</si>
  <si>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</si>
  <si>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</si>
  <si>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</si>
  <si>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</si>
  <si>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</si>
  <si>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</si>
  <si>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</si>
  <si>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</si>
  <si>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</si>
  <si>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</si>
  <si>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</si>
  <si>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</si>
  <si>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</si>
  <si>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</si>
  <si>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</si>
  <si>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</si>
  <si>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</si>
  <si>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</si>
  <si>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</si>
  <si>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</si>
  <si>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</si>
  <si>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</si>
  <si>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</si>
  <si>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</si>
  <si>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</si>
  <si>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</si>
  <si>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</si>
  <si>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</si>
  <si>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</si>
  <si>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</si>
  <si>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</si>
  <si>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</si>
  <si>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</si>
  <si>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</si>
  <si>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</si>
  <si>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</si>
  <si>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</si>
  <si>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</si>
  <si>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</si>
  <si>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</si>
  <si>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</si>
  <si>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</si>
  <si>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</si>
  <si>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</si>
  <si>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</si>
  <si>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</si>
  <si>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</si>
  <si>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</si>
  <si>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</si>
  <si>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</si>
  <si>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</si>
  <si>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</si>
  <si>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</si>
  <si>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</si>
  <si>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</si>
  <si>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</si>
  <si>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</si>
  <si>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</si>
  <si>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</si>
  <si>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</si>
  <si>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</si>
  <si>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</si>
  <si>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</si>
  <si>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</si>
  <si>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</si>
  <si>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</si>
  <si>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</si>
  <si>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</si>
  <si>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</si>
  <si>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</si>
  <si>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</si>
  <si>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</si>
  <si>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</si>
  <si>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</si>
  <si>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</si>
  <si>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</si>
  <si>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</si>
  <si>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</si>
  <si>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</si>
  <si>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</si>
  <si>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</si>
  <si>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</si>
  <si>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</si>
  <si>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</si>
  <si>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</si>
  <si>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</si>
  <si>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</si>
  <si>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</si>
  <si>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</si>
  <si>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</si>
  <si>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</si>
  <si>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</si>
  <si>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</si>
  <si>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</si>
  <si>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</si>
  <si>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</si>
  <si>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</si>
  <si>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</si>
  <si>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</si>
  <si>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</si>
  <si>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</si>
  <si>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</si>
  <si>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</si>
  <si>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</si>
  <si>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</si>
  <si>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</si>
  <si>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</si>
  <si>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</si>
  <si>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</si>
  <si>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</si>
  <si>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</si>
  <si>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</si>
  <si>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</si>
  <si>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</si>
  <si>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</si>
  <si>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</si>
  <si>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</si>
  <si>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</si>
  <si>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</si>
  <si>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</si>
  <si>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</si>
  <si>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</si>
  <si>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</si>
  <si>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</si>
  <si>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</si>
  <si>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</si>
  <si>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</si>
  <si>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</si>
  <si>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</si>
  <si>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</si>
  <si>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</si>
  <si>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</si>
  <si>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</si>
  <si>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</si>
  <si>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</si>
  <si>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</si>
  <si>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</si>
  <si>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</si>
  <si>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</si>
  <si>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</si>
  <si>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</si>
  <si>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</si>
  <si>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</si>
  <si>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</si>
  <si>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</si>
  <si>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</si>
  <si>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</si>
  <si>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</si>
  <si>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</si>
  <si>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</si>
  <si>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</si>
  <si>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</si>
  <si>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</si>
  <si>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</si>
  <si>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</si>
  <si>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</si>
  <si>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</si>
  <si>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</si>
  <si>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</si>
  <si>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</si>
  <si>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</si>
  <si>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</si>
  <si>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</si>
  <si>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</si>
  <si>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</si>
  <si>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</si>
  <si>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</si>
  <si>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</si>
  <si>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</si>
  <si>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</si>
  <si>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</si>
  <si>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</si>
  <si>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</si>
  <si>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</si>
  <si>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</si>
  <si>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</si>
  <si>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</si>
  <si>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</si>
  <si>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</si>
  <si>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</si>
  <si>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</si>
  <si>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</si>
  <si>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</si>
  <si>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</si>
  <si>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</si>
  <si>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</si>
  <si>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</si>
  <si>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</si>
  <si>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</si>
  <si>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</si>
  <si>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</si>
  <si>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</si>
  <si>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</si>
  <si>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</si>
  <si>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</si>
  <si>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</si>
  <si>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</si>
  <si>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</si>
  <si>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</si>
  <si>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</si>
  <si>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</si>
  <si>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</si>
  <si>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</si>
  <si>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</si>
  <si>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</si>
  <si>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</si>
  <si>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</si>
  <si>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</si>
  <si>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</si>
  <si>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</si>
  <si>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</si>
  <si>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</si>
  <si>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</si>
  <si>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</si>
  <si>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</si>
  <si>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</si>
  <si>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</si>
  <si>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</si>
  <si>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</si>
  <si>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</si>
  <si>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</si>
  <si>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</si>
  <si>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</si>
  <si>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</si>
  <si>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</si>
  <si>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</si>
  <si>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</si>
  <si>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</si>
  <si>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</si>
  <si>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</si>
  <si>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</si>
  <si>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</si>
  <si>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</si>
  <si>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</si>
  <si>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</si>
  <si>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</si>
  <si>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</si>
  <si>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</si>
  <si>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</si>
  <si>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</si>
  <si>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</si>
  <si>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</si>
  <si>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</si>
  <si>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</si>
  <si>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</si>
  <si>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</si>
  <si>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</si>
  <si>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</si>
  <si>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</si>
  <si>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</si>
  <si>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</si>
  <si>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</si>
  <si>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</si>
  <si>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</si>
  <si>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</si>
  <si>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</si>
  <si>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</si>
  <si>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</si>
  <si>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</si>
  <si>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</si>
  <si>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</si>
  <si>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</si>
  <si>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</si>
  <si>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</si>
  <si>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</si>
  <si>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</si>
  <si>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</si>
  <si>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</si>
  <si>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</si>
  <si>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</si>
  <si>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</si>
  <si>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</si>
  <si>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</si>
  <si>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</si>
  <si>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</si>
  <si>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</si>
  <si>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</si>
  <si>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</si>
  <si>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</si>
  <si>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</si>
  <si>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</si>
  <si>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</si>
  <si>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</si>
  <si>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</si>
  <si>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</si>
  <si>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</si>
  <si>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</si>
  <si>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</si>
  <si>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</si>
  <si>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</si>
  <si>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</si>
  <si>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</si>
  <si>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</si>
  <si>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</si>
  <si>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</si>
  <si>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</si>
  <si>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</si>
  <si>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</si>
  <si>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</si>
  <si>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</si>
  <si>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</si>
  <si>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</si>
  <si>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</si>
  <si>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</si>
  <si>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</si>
  <si>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</si>
  <si>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</si>
  <si>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</si>
  <si>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</si>
  <si>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</si>
  <si>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</si>
  <si>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</si>
  <si>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</si>
  <si>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</si>
  <si>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</si>
  <si>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</si>
  <si>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</si>
  <si>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</si>
  <si>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</si>
  <si>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</si>
  <si>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</si>
  <si>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</si>
  <si>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</si>
  <si>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</si>
  <si>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</si>
  <si>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</si>
  <si>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</si>
  <si>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</si>
  <si>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</si>
  <si>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</si>
  <si>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</si>
  <si>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</si>
  <si>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</si>
  <si>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</si>
  <si>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</si>
  <si>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</si>
  <si>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</si>
  <si>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</si>
  <si>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</si>
  <si>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</si>
  <si>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</si>
  <si>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</si>
  <si>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</si>
  <si>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</si>
  <si>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</si>
  <si>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</si>
  <si>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</si>
  <si>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</si>
  <si>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</si>
  <si>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</si>
  <si>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</si>
  <si>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</si>
  <si>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</si>
  <si>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</si>
  <si>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</si>
  <si>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</si>
  <si>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</si>
  <si>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</si>
  <si>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</si>
  <si>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</si>
  <si>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</si>
  <si>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</si>
  <si>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</si>
  <si>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</si>
  <si>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</si>
  <si>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</si>
  <si>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</si>
  <si>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</si>
  <si>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</si>
  <si>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</si>
  <si>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</si>
  <si>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</si>
  <si>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</si>
  <si>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</si>
  <si>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</si>
  <si>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</si>
  <si>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</si>
  <si>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</si>
  <si>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</si>
  <si>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</si>
  <si>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</si>
  <si>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</si>
  <si>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</si>
  <si>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</si>
  <si>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</si>
  <si>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</si>
  <si>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</si>
  <si>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</si>
  <si>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</si>
  <si>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</si>
  <si>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</si>
  <si>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</si>
  <si>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</si>
  <si>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</si>
  <si>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</si>
  <si>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</si>
  <si>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</si>
  <si>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</si>
  <si>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</si>
  <si>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</si>
  <si>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</si>
  <si>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</si>
  <si>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</si>
  <si>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</si>
  <si>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</si>
  <si>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</si>
  <si>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</si>
  <si>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</si>
  <si>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</si>
  <si>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</si>
  <si>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</si>
  <si>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</si>
  <si>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</si>
  <si>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</si>
  <si>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</si>
  <si>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</si>
  <si>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</si>
  <si>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</si>
  <si>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</si>
  <si>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</si>
  <si>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</si>
  <si>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</si>
  <si>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</si>
  <si>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</si>
  <si>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</si>
  <si>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</si>
  <si>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</si>
  <si>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</si>
  <si>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</si>
  <si>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</si>
  <si>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</si>
  <si>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</si>
  <si>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</si>
  <si>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</si>
  <si>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</si>
  <si>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</si>
  <si>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</si>
  <si>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</si>
  <si>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</si>
  <si>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</si>
  <si>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</si>
  <si>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</si>
  <si>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</si>
  <si>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</si>
  <si>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</si>
  <si>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</si>
  <si>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</si>
  <si>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</si>
  <si>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</si>
  <si>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</si>
  <si>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</si>
  <si>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</si>
  <si>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</si>
  <si>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</si>
  <si>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</si>
  <si>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</si>
  <si>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</si>
  <si>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</si>
  <si>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</si>
  <si>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</si>
  <si>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</si>
  <si>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</si>
  <si>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</si>
  <si>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</si>
  <si>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</si>
  <si>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</si>
  <si>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</si>
  <si>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</si>
  <si>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</si>
  <si>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</si>
  <si>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</si>
  <si>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</si>
  <si>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</si>
  <si>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</si>
  <si>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</si>
  <si>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</si>
  <si>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</si>
  <si>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</si>
  <si>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</si>
  <si>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</si>
  <si>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</si>
  <si>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</si>
  <si>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</si>
  <si>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</si>
  <si>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</si>
  <si>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</si>
  <si>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</si>
  <si>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</si>
  <si>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</si>
  <si>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</si>
  <si>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</si>
  <si>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</si>
  <si>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</si>
  <si>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</si>
  <si>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</si>
  <si>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</si>
  <si>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</si>
  <si>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</si>
  <si>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</si>
  <si>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</si>
  <si>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</si>
  <si>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</si>
  <si>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</si>
  <si>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</si>
  <si>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</si>
  <si>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</si>
  <si>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</si>
  <si>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</si>
  <si>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</si>
  <si>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</si>
  <si>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</si>
  <si>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</si>
  <si>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</si>
  <si>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</si>
  <si>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</si>
  <si>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</si>
  <si>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</si>
  <si>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</si>
  <si>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</si>
  <si>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</si>
  <si>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</si>
  <si>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</si>
  <si>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</si>
  <si>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</si>
  <si>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</si>
  <si>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</si>
  <si>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</si>
  <si>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</si>
  <si>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</si>
  <si>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</si>
  <si>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</si>
  <si>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</si>
  <si>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</si>
  <si>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</si>
  <si>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</si>
  <si>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</si>
  <si>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</si>
  <si>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</si>
  <si>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</si>
  <si>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</si>
  <si>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</si>
  <si>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</si>
  <si>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</si>
  <si>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</si>
  <si>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</si>
  <si>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</si>
  <si>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</si>
  <si>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</si>
  <si>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</si>
  <si>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</si>
  <si>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</si>
  <si>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</si>
  <si>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</si>
  <si>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</si>
  <si>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</si>
  <si>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</si>
  <si>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</si>
  <si>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</si>
  <si>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</si>
  <si>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</si>
  <si>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</si>
  <si>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</si>
  <si>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</si>
  <si>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</si>
  <si>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</si>
  <si>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</si>
  <si>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</si>
  <si>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</si>
  <si>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</si>
  <si>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</si>
  <si>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</si>
  <si>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</si>
  <si>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</si>
  <si>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</si>
  <si>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</si>
  <si>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</si>
  <si>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</si>
  <si>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</si>
  <si>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</si>
  <si>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</si>
  <si>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</si>
  <si>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</si>
  <si>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</si>
  <si>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</si>
  <si>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</si>
  <si>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</si>
  <si>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</si>
  <si>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</si>
  <si>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</si>
  <si>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</si>
  <si>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</si>
  <si>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</si>
  <si>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</si>
  <si>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</si>
  <si>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</si>
  <si>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</si>
  <si>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</si>
  <si>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</si>
  <si>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</si>
  <si>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</si>
  <si>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</si>
  <si>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</si>
  <si>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</si>
  <si>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</si>
  <si>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</si>
  <si>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</si>
  <si>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</si>
  <si>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</si>
  <si>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</si>
  <si>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</si>
  <si>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</si>
  <si>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</si>
  <si>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</si>
  <si>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</si>
  <si>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</si>
  <si>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</si>
  <si>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</si>
  <si>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</si>
  <si>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</si>
  <si>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</si>
  <si>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</si>
  <si>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</si>
  <si>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</si>
  <si>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</si>
  <si>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</si>
  <si>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</si>
  <si>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</si>
  <si>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</si>
  <si>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</si>
  <si>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</si>
  <si>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</si>
  <si>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</si>
  <si>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</si>
  <si>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</si>
  <si>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</si>
  <si>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</si>
  <si>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</si>
  <si>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</si>
  <si>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</si>
  <si>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</si>
  <si>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</si>
  <si>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</si>
  <si>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</si>
  <si>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</si>
  <si>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</si>
  <si>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</si>
  <si>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</si>
  <si>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</si>
  <si>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</si>
  <si>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</si>
  <si>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</si>
  <si>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</si>
  <si>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</si>
  <si>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</si>
  <si>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</si>
  <si>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</si>
  <si>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</si>
  <si>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</si>
  <si>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</si>
  <si>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</si>
  <si>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</si>
  <si>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</si>
  <si>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</si>
  <si>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</si>
  <si>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</si>
  <si>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</si>
  <si>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</si>
  <si>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</si>
  <si>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</si>
  <si>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</si>
  <si>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</si>
  <si>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</si>
  <si>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</si>
  <si>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</si>
  <si>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</si>
  <si>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</si>
  <si>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</si>
  <si>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</si>
  <si>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</si>
  <si>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</si>
  <si>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</si>
  <si>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</si>
  <si>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</si>
  <si>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</si>
  <si>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</si>
  <si>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</si>
  <si>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</si>
  <si>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</si>
  <si>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</si>
  <si>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</si>
  <si>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</si>
  <si>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</si>
  <si>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</si>
  <si>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</si>
  <si>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</si>
  <si>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</si>
  <si>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</si>
  <si>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</si>
  <si>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</si>
  <si>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</si>
  <si>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</si>
  <si>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</si>
  <si>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</si>
  <si>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</si>
  <si>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</si>
  <si>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</si>
  <si>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</si>
  <si>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</si>
  <si>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</si>
  <si>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</si>
  <si>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</si>
  <si>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</si>
  <si>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</si>
  <si>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</si>
  <si>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</si>
  <si>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</si>
  <si>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</si>
  <si>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</si>
  <si>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</si>
  <si>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</si>
  <si>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</si>
  <si>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</si>
  <si>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</si>
  <si>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</si>
  <si>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</si>
  <si>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</si>
  <si>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</si>
  <si>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</si>
  <si>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</si>
  <si>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</si>
  <si>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</si>
  <si>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</si>
  <si>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</si>
  <si>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</si>
  <si>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</si>
  <si>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</si>
  <si>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</si>
  <si>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</si>
  <si>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</si>
  <si>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</si>
  <si>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</si>
  <si>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</si>
  <si>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</si>
  <si>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</si>
  <si>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</si>
  <si>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</si>
  <si>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</si>
  <si>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</si>
  <si>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</si>
  <si>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</si>
  <si>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</si>
  <si>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</si>
  <si>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</si>
  <si>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</si>
  <si>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</si>
  <si>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</si>
  <si>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</si>
  <si>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</si>
  <si>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</si>
  <si>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</si>
  <si>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</si>
  <si>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</si>
  <si>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</si>
  <si>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</si>
  <si>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</si>
  <si>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</si>
  <si>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</si>
  <si>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</si>
  <si>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</si>
  <si>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</si>
  <si>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</si>
  <si>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</si>
  <si>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</si>
  <si>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</si>
  <si>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</si>
  <si>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</si>
  <si>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</si>
  <si>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</si>
  <si>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</si>
  <si>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</si>
  <si>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</si>
  <si>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</si>
  <si>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</si>
  <si>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</si>
  <si>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</si>
  <si>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</si>
  <si>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</si>
  <si>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</si>
  <si>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</si>
  <si>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</si>
  <si>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</si>
  <si>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</si>
  <si>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</si>
  <si>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</si>
  <si>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</si>
  <si>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</si>
  <si>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</si>
  <si>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</si>
  <si>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</si>
  <si>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</si>
  <si>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</si>
  <si>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</si>
  <si>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</si>
  <si>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</si>
  <si>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</si>
  <si>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</si>
  <si>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</si>
  <si>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</si>
  <si>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</si>
  <si>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</si>
  <si>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</si>
  <si>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</si>
  <si>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</si>
  <si>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</si>
  <si>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</si>
  <si>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</si>
  <si>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</si>
  <si>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</si>
  <si>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</si>
  <si>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</si>
  <si>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</si>
  <si>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</si>
  <si>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</si>
  <si>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</si>
  <si>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</si>
  <si>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</si>
  <si>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</si>
  <si>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</si>
  <si>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</si>
  <si>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</si>
  <si>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</si>
  <si>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</si>
  <si>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</si>
  <si>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</si>
  <si>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</si>
  <si>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</si>
  <si>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</si>
  <si>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</si>
  <si>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</si>
  <si>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</si>
  <si>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</si>
  <si>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</si>
  <si>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</si>
  <si>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</si>
  <si>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</si>
  <si>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</si>
  <si>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</si>
  <si>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</si>
  <si>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</si>
  <si>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</si>
  <si>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</si>
  <si>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</si>
  <si>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</si>
  <si>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</si>
  <si>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</si>
  <si>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</si>
  <si>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</si>
  <si>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</si>
  <si>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</si>
  <si>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</si>
  <si>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</si>
  <si>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</si>
  <si>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</si>
  <si>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</si>
  <si>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</si>
  <si>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</si>
  <si>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</si>
  <si>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</si>
  <si>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</si>
  <si>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</si>
  <si>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</si>
  <si>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</si>
  <si>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</si>
  <si>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</si>
  <si>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</si>
  <si>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</si>
  <si>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</si>
  <si>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</si>
  <si>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</si>
  <si>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</si>
  <si>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</si>
  <si>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</si>
  <si>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</si>
  <si>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</si>
  <si>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</si>
  <si>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</si>
  <si>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</si>
  <si>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</si>
  <si>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</si>
  <si>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</si>
  <si>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</si>
  <si>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</si>
  <si>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</si>
  <si>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</si>
  <si>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</si>
  <si>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</si>
  <si>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</si>
  <si>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</si>
  <si>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</si>
  <si>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</si>
  <si>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</si>
  <si>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</si>
  <si>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</si>
  <si>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</si>
  <si>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</si>
  <si>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</si>
  <si>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</si>
  <si>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</si>
  <si>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</si>
  <si>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</si>
  <si>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</si>
  <si>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</si>
  <si>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</si>
  <si>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</si>
  <si>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</si>
  <si>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</si>
  <si>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</si>
  <si>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</si>
  <si>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</si>
  <si>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</si>
  <si>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</si>
  <si>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</si>
  <si>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</si>
  <si>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</si>
  <si>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</si>
  <si>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</si>
  <si>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</si>
  <si>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</si>
  <si>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</si>
  <si>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</si>
  <si>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</si>
  <si>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</si>
  <si>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</si>
  <si>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</si>
  <si>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</si>
  <si>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</si>
  <si>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</si>
  <si>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</si>
  <si>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</si>
  <si>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</si>
  <si>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</si>
  <si>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</si>
  <si>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</si>
  <si>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</si>
  <si>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</si>
  <si>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</si>
  <si>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</si>
  <si>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</si>
  <si>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</si>
  <si>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</si>
  <si>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</si>
  <si>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</si>
  <si>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</si>
  <si>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</si>
  <si>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</si>
  <si>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</si>
  <si>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</si>
  <si>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</si>
  <si>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</si>
  <si>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</si>
  <si>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</si>
  <si>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</si>
  <si>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</si>
  <si>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</si>
  <si>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</si>
  <si>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</si>
  <si>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</si>
  <si>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</si>
  <si>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</si>
  <si>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</si>
  <si>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</si>
  <si>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</si>
  <si>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</si>
  <si>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</si>
  <si>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</si>
  <si>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</si>
  <si>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</si>
  <si>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</si>
  <si>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</si>
  <si>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</si>
  <si>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</si>
  <si>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</si>
  <si>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</si>
  <si>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</si>
  <si>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</si>
  <si>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</si>
  <si>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</si>
  <si>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</si>
  <si>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</si>
  <si>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</si>
  <si>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</si>
  <si>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</si>
  <si>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</si>
  <si>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</si>
  <si>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</si>
  <si>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</si>
  <si>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</si>
  <si>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</si>
  <si>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</si>
  <si>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</si>
  <si>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</si>
  <si>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</si>
  <si>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</si>
  <si>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</si>
  <si>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</si>
  <si>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</si>
  <si>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</si>
  <si>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</si>
  <si>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</si>
  <si>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</si>
  <si>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</si>
  <si>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</si>
  <si>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</si>
  <si>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</si>
  <si>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</si>
  <si>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</si>
  <si>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</si>
  <si>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</si>
  <si>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</si>
  <si>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</si>
  <si>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</si>
  <si>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</si>
  <si>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</si>
  <si>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</si>
  <si>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</si>
  <si>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</si>
  <si>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</si>
  <si>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</si>
  <si>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</si>
  <si>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</si>
  <si>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</si>
  <si>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</si>
  <si>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</si>
  <si>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</si>
  <si>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</si>
  <si>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</si>
  <si>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</si>
  <si>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</si>
  <si>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</si>
  <si>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</si>
  <si>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</si>
  <si>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</si>
  <si>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</si>
  <si>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</si>
  <si>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</si>
  <si>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</si>
  <si>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</si>
  <si>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</si>
  <si>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</si>
  <si>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</si>
  <si>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</si>
  <si>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</si>
  <si>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</si>
  <si>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</si>
  <si>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</si>
  <si>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</si>
  <si>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</si>
  <si>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</si>
  <si>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</si>
  <si>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</si>
  <si>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</si>
  <si>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</si>
  <si>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</si>
  <si>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</si>
  <si>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</si>
  <si>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</si>
  <si>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</si>
  <si>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</si>
  <si>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</si>
  <si>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</si>
  <si>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</si>
  <si>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</si>
  <si>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</si>
  <si>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</si>
  <si>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</si>
  <si>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</si>
  <si>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</si>
  <si>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</si>
  <si>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</si>
  <si>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</si>
  <si>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</si>
  <si>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</si>
  <si>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</si>
  <si>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</si>
  <si>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</si>
  <si>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</si>
  <si>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</si>
  <si>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</si>
  <si>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</si>
  <si>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</si>
  <si>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</si>
  <si>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</si>
  <si>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</si>
  <si>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</si>
  <si>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</si>
  <si>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</si>
  <si>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</si>
  <si>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</si>
  <si>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</si>
  <si>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</si>
  <si>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</si>
  <si>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</si>
  <si>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</si>
  <si>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</si>
  <si>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</si>
  <si>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</si>
  <si>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</si>
  <si>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</si>
  <si>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</si>
  <si>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</si>
  <si>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</si>
  <si>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</si>
  <si>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</si>
  <si>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</si>
  <si>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</si>
  <si>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</si>
  <si>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</si>
  <si>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</si>
  <si>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</si>
  <si>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</si>
  <si>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</si>
  <si>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</si>
  <si>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</si>
  <si>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</si>
  <si>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</si>
  <si>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</si>
  <si>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</si>
  <si>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</si>
  <si>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</si>
  <si>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</si>
  <si>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</si>
  <si>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</si>
  <si>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</si>
  <si>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</si>
  <si>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</si>
  <si>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</si>
  <si>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</si>
  <si>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</si>
  <si>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</si>
  <si>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</si>
  <si>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</si>
  <si>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</si>
  <si>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</si>
  <si>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</si>
  <si>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</si>
  <si>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</si>
  <si>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</si>
  <si>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</si>
  <si>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</si>
  <si>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</si>
  <si>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</si>
  <si>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</si>
  <si>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</si>
  <si>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</si>
  <si>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</si>
  <si>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</si>
  <si>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</si>
  <si>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</si>
  <si>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</si>
  <si>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</si>
  <si>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</si>
  <si>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</si>
  <si>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</si>
  <si>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</si>
  <si>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</si>
  <si>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</si>
  <si>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</si>
  <si>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</si>
  <si>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</si>
  <si>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</si>
  <si>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</si>
  <si>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</si>
  <si>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</si>
  <si>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</si>
  <si>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</si>
  <si>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</si>
  <si>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</si>
  <si>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</si>
  <si>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</si>
  <si>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</si>
  <si>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</si>
  <si>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</si>
  <si>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</si>
  <si>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</si>
  <si>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</si>
  <si>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</si>
  <si>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</si>
  <si>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</si>
  <si>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</si>
  <si>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</si>
  <si>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</si>
  <si>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</si>
  <si>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</si>
  <si>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</si>
  <si>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</si>
  <si>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</si>
  <si>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</si>
  <si>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</si>
  <si>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</si>
  <si>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</si>
  <si>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</si>
  <si>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</si>
  <si>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</si>
  <si>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</si>
  <si>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</si>
  <si>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</si>
  <si>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</si>
  <si>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</si>
  <si>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</si>
  <si>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</si>
  <si>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</si>
  <si>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</si>
  <si>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</si>
  <si>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</si>
  <si>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</si>
  <si>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</si>
  <si>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</si>
  <si>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</si>
  <si>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</si>
  <si>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</si>
  <si>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</si>
  <si>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</si>
  <si>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</si>
  <si>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</si>
  <si>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</si>
  <si>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</si>
  <si>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</si>
  <si>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</si>
  <si>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</si>
  <si>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</si>
  <si>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</si>
  <si>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</si>
  <si>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</si>
  <si>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</si>
  <si>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</si>
  <si>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</si>
  <si>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</si>
  <si>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</si>
  <si>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</si>
  <si>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</si>
  <si>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</si>
  <si>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</si>
  <si>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</si>
  <si>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</si>
  <si>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</si>
  <si>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</si>
  <si>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</si>
  <si>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</si>
  <si>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</si>
  <si>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</si>
  <si>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</si>
  <si>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</si>
  <si>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</si>
  <si>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</si>
  <si>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</si>
  <si>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</si>
  <si>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</si>
  <si>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</si>
  <si>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</si>
  <si>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</si>
  <si>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</si>
  <si>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</si>
  <si>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</si>
  <si>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</si>
  <si>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</si>
  <si>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</si>
  <si>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</si>
  <si>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</si>
  <si>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</si>
  <si>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</si>
  <si>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</si>
  <si>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</si>
  <si>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</si>
  <si>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</si>
  <si>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</si>
  <si>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</si>
  <si>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</si>
  <si>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</si>
  <si>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</si>
  <si>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</si>
  <si>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</si>
  <si>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</si>
  <si>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</si>
  <si>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</si>
  <si>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</si>
  <si>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</si>
  <si>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</si>
  <si>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</si>
  <si>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</si>
  <si>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</si>
  <si>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</si>
  <si>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</si>
  <si>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</si>
  <si>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</si>
  <si>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</si>
  <si>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</si>
  <si>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</si>
  <si>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</si>
  <si>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</si>
  <si>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</si>
  <si>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</si>
  <si>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</si>
  <si>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</si>
  <si>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</si>
  <si>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</si>
  <si>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</si>
  <si>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</si>
  <si>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</si>
  <si>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</si>
  <si>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</si>
  <si>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</si>
  <si>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</si>
  <si>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</si>
  <si>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</si>
  <si>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</si>
  <si>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</si>
  <si>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</si>
  <si>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</si>
  <si>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</si>
  <si>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</si>
  <si>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</si>
  <si>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</si>
  <si>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</si>
  <si>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</si>
  <si>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</si>
  <si>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</si>
  <si>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</si>
  <si>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</si>
  <si>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</si>
  <si>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</si>
  <si>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</si>
  <si>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</si>
  <si>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</si>
  <si>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</si>
  <si>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</si>
  <si>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</si>
  <si>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</si>
  <si>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</si>
  <si>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</si>
  <si>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</si>
  <si>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</si>
  <si>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</si>
  <si>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</si>
  <si>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</si>
  <si>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</si>
  <si>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</si>
  <si>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</si>
  <si>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</si>
  <si>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</si>
  <si>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</si>
  <si>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</si>
  <si>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</si>
  <si>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</si>
  <si>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</si>
  <si>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</si>
  <si>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</si>
  <si>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</si>
  <si>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</si>
  <si>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</si>
  <si>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</si>
  <si>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</si>
  <si>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</si>
  <si>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</si>
  <si>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</si>
  <si>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</si>
  <si>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</si>
  <si>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</si>
  <si>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</si>
  <si>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</si>
  <si>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</si>
  <si>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</si>
  <si>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</si>
  <si>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</si>
  <si>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</si>
  <si>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</si>
  <si>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</si>
  <si>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</si>
  <si>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</si>
  <si>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</si>
  <si>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</si>
  <si>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</si>
  <si>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</si>
  <si>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</si>
  <si>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</si>
  <si>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</si>
  <si>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</si>
  <si>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</si>
  <si>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</si>
  <si>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</si>
  <si>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</si>
  <si>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</si>
  <si>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</si>
  <si>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</si>
  <si>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</si>
  <si>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</si>
  <si>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</si>
  <si>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</si>
  <si>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</si>
  <si>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</si>
  <si>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</si>
  <si>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</si>
  <si>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</si>
  <si>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</si>
  <si>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</si>
  <si>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</si>
  <si>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</si>
  <si>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</si>
  <si>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</si>
  <si>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</si>
  <si>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</si>
  <si>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</si>
  <si>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</si>
  <si>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</si>
  <si>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</si>
  <si>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</si>
  <si>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</si>
  <si>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</si>
  <si>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</si>
  <si>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</si>
  <si>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</si>
  <si>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</si>
  <si>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</si>
  <si>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</si>
  <si>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</si>
  <si>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</si>
  <si>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</si>
  <si>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</si>
  <si>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</si>
  <si>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</si>
  <si>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</si>
  <si>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</si>
  <si>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</si>
  <si>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</si>
  <si>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</si>
  <si>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</si>
  <si>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</si>
  <si>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</si>
  <si>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</si>
  <si>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</si>
  <si>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</si>
  <si>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</si>
  <si>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</si>
  <si>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</si>
  <si>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</si>
  <si>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</si>
  <si>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</si>
  <si>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</si>
  <si>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</si>
  <si>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</si>
  <si>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</si>
  <si>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</si>
  <si>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</si>
  <si>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</si>
  <si>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</si>
  <si>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</si>
  <si>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</si>
  <si>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</si>
  <si>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</si>
  <si>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</si>
  <si>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</si>
  <si>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</si>
  <si>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</si>
  <si>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</si>
  <si>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</si>
  <si>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</si>
  <si>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</si>
  <si>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</si>
  <si>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</si>
  <si>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</si>
  <si>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</si>
  <si>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</si>
  <si>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</si>
  <si>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</si>
  <si>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</si>
  <si>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</si>
  <si>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</si>
  <si>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</si>
  <si>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</si>
  <si>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</si>
  <si>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</si>
  <si>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</si>
  <si>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</si>
  <si>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</si>
  <si>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</si>
  <si>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</si>
  <si>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</si>
  <si>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</si>
  <si>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</si>
  <si>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</si>
  <si>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</si>
  <si>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</si>
  <si>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</si>
  <si>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</si>
  <si>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</si>
  <si>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</si>
  <si>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</si>
  <si>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</si>
  <si>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</si>
  <si>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</si>
  <si>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</si>
  <si>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</si>
  <si>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</si>
  <si>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</si>
  <si>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</si>
  <si>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</si>
  <si>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</si>
  <si>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</si>
  <si>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</si>
  <si>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</si>
  <si>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</si>
  <si>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</si>
  <si>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</si>
  <si>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</si>
  <si>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</si>
  <si>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</si>
  <si>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</si>
  <si>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</si>
  <si>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</si>
  <si>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</si>
  <si>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</si>
  <si>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</si>
  <si>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</si>
  <si>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</si>
  <si>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</si>
  <si>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</si>
  <si>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</si>
  <si>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</si>
  <si>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</si>
  <si>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</si>
  <si>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</si>
  <si>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</si>
  <si>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</si>
  <si>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</si>
  <si>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</si>
  <si>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</si>
  <si>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</si>
  <si>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</si>
  <si>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</si>
  <si>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</si>
  <si>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</si>
  <si>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</si>
  <si>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</si>
  <si>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</si>
  <si>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</si>
  <si>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</si>
  <si>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</si>
  <si>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</si>
  <si>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</si>
  <si>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</si>
  <si>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</si>
  <si>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</si>
  <si>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</si>
  <si>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</si>
  <si>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</si>
  <si>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</si>
  <si>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</si>
  <si>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</si>
  <si>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</si>
  <si>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</si>
  <si>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</si>
  <si>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</si>
  <si>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</si>
  <si>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</si>
  <si>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</si>
  <si>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</si>
  <si>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</si>
  <si>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</si>
  <si>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</si>
  <si>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</si>
  <si>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</si>
  <si>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</si>
  <si>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</si>
  <si>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</si>
  <si>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</si>
  <si>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</si>
  <si>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</si>
  <si>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</si>
  <si>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</si>
  <si>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</si>
  <si>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</si>
  <si>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</si>
  <si>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</si>
  <si>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</si>
  <si>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</si>
  <si>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</si>
  <si>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</si>
  <si>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</si>
  <si>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</si>
  <si>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</si>
  <si>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</si>
  <si>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</si>
  <si>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</si>
  <si>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</si>
  <si>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</si>
  <si>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</si>
  <si>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</si>
  <si>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</si>
  <si>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</si>
  <si>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</si>
  <si>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</si>
  <si>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</si>
  <si>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</si>
  <si>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</si>
  <si>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</si>
  <si>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</si>
  <si>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</si>
  <si>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</si>
  <si>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</si>
  <si>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</si>
  <si>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</si>
  <si>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</si>
  <si>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</si>
  <si>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</si>
  <si>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</si>
  <si>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</si>
  <si>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</si>
  <si>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</si>
  <si>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</si>
  <si>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</si>
  <si>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</si>
  <si>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</si>
  <si>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</si>
  <si>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</si>
  <si>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</si>
  <si>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</si>
  <si>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</si>
  <si>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</si>
  <si>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</si>
  <si>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</si>
  <si>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</si>
  <si>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</si>
  <si>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</si>
  <si>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</si>
  <si>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</si>
  <si>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</si>
  <si>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</si>
  <si>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</si>
  <si>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</si>
  <si>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</si>
  <si>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</si>
  <si>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</si>
  <si>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</si>
  <si>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</si>
  <si>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</si>
  <si>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</si>
  <si>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</si>
  <si>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</si>
  <si>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</si>
  <si>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</si>
  <si>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</si>
  <si>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</si>
  <si>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</si>
  <si>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</si>
  <si>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</si>
  <si>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</si>
  <si>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</si>
  <si>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</si>
  <si>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</si>
  <si>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</si>
  <si>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</si>
  <si>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</si>
  <si>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</si>
  <si>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</si>
  <si>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</si>
  <si>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</si>
  <si>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</si>
  <si>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</si>
  <si>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</si>
  <si>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</si>
  <si>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</si>
  <si>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</si>
  <si>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</si>
  <si>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</si>
  <si>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</si>
  <si>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</si>
  <si>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</si>
  <si>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</si>
  <si>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</si>
  <si>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</si>
  <si>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</si>
  <si>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</si>
  <si>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</si>
  <si>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</si>
  <si>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</si>
  <si>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</si>
  <si>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</si>
  <si>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</si>
  <si>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</si>
  <si>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</si>
  <si>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</si>
  <si>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</si>
  <si>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</si>
  <si>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</si>
  <si>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</si>
  <si>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</si>
  <si>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</si>
  <si>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</si>
  <si>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</si>
  <si>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</si>
  <si>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</si>
  <si>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</si>
  <si>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</si>
  <si>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</si>
  <si>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</si>
  <si>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</si>
  <si>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</si>
  <si>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</si>
  <si>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</si>
  <si>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</si>
  <si>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</si>
  <si>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</si>
  <si>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</si>
  <si>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</si>
  <si>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</si>
  <si>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</si>
  <si>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</si>
  <si>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</si>
  <si>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</si>
  <si>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</si>
  <si>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</si>
  <si>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</si>
  <si>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</si>
  <si>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</si>
  <si>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</si>
  <si>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</si>
  <si>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</si>
  <si>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</si>
  <si>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</si>
  <si>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</si>
  <si>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</si>
  <si>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</si>
  <si>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</si>
  <si>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</si>
  <si>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</si>
  <si>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</si>
  <si>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</si>
  <si>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</si>
  <si>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</si>
  <si>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</si>
  <si>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</si>
  <si>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</si>
  <si>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</si>
  <si>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</si>
  <si>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</si>
  <si>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</si>
  <si>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</si>
  <si>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</si>
  <si>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</si>
  <si>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</si>
  <si>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</si>
  <si>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</si>
  <si>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</si>
  <si>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</si>
  <si>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</si>
  <si>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</si>
  <si>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</si>
  <si>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</si>
  <si>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</si>
  <si>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</si>
  <si>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</si>
  <si>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</si>
  <si>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</si>
  <si>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</si>
  <si>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</si>
  <si>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</si>
  <si>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</si>
  <si>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</si>
  <si>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</si>
  <si>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</si>
  <si>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</si>
  <si>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</si>
  <si>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</si>
  <si>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</si>
  <si>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</si>
  <si>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</si>
  <si>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</si>
  <si>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</si>
  <si>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</si>
  <si>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</si>
  <si>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</si>
  <si>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</si>
  <si>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</si>
  <si>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</si>
  <si>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</si>
  <si>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</si>
  <si>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</si>
  <si>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</si>
  <si>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</si>
  <si>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</si>
  <si>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</si>
  <si>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</si>
  <si>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</si>
  <si>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</si>
  <si>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</si>
  <si>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</si>
  <si>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</si>
  <si>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</si>
  <si>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</si>
  <si>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</si>
  <si>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</si>
  <si>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</si>
  <si>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</si>
  <si>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</si>
  <si>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</si>
  <si>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</si>
  <si>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</si>
  <si>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</si>
  <si>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</si>
  <si>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</si>
  <si>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</si>
  <si>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</si>
  <si>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</si>
  <si>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</si>
  <si>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</si>
  <si>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</si>
  <si>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</si>
  <si>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</si>
  <si>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</si>
  <si>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</si>
  <si>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</si>
  <si>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</si>
  <si>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</si>
  <si>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</si>
  <si>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</si>
  <si>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</si>
  <si>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</si>
  <si>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</si>
  <si>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</si>
  <si>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</si>
  <si>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</si>
  <si>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</si>
  <si>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</si>
  <si>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</si>
  <si>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</si>
  <si>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</si>
  <si>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</si>
  <si>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</si>
  <si>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</si>
  <si>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</si>
  <si>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</si>
  <si>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</si>
  <si>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</si>
  <si>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</si>
  <si>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</si>
  <si>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</si>
  <si>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</si>
  <si>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</si>
  <si>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</si>
  <si>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</si>
  <si>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</si>
  <si>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</si>
  <si>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</si>
  <si>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</si>
  <si>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</si>
  <si>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</si>
  <si>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</si>
  <si>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</si>
  <si>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</si>
  <si>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</si>
  <si>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</si>
  <si>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</si>
  <si>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</si>
  <si>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</si>
  <si>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</si>
  <si>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</si>
  <si>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</si>
  <si>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</si>
  <si>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</si>
  <si>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</si>
  <si>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</si>
  <si>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</si>
  <si>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</si>
  <si>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</si>
  <si>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</si>
  <si>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</si>
  <si>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</si>
  <si>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</si>
  <si>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</si>
  <si>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</si>
  <si>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</si>
  <si>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</si>
  <si>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</si>
  <si>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</si>
  <si>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</si>
  <si>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</si>
  <si>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</si>
  <si>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</si>
  <si>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</si>
  <si>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</si>
  <si>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</si>
  <si>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</si>
  <si>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</si>
  <si>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</si>
  <si>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</si>
  <si>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</si>
  <si>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</si>
  <si>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</si>
  <si>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</si>
  <si>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</si>
  <si>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</si>
  <si>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</si>
  <si>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</si>
  <si>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</si>
  <si>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</si>
  <si>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</si>
  <si>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</si>
  <si>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</si>
  <si>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</si>
  <si>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</si>
  <si>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</si>
  <si>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</si>
  <si>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</si>
  <si>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</si>
  <si>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</si>
  <si>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</si>
  <si>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</si>
  <si>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</si>
  <si>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</si>
  <si>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</si>
  <si>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</si>
  <si>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</si>
  <si>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</si>
  <si>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</si>
  <si>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</si>
  <si>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</si>
  <si>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</si>
  <si>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</si>
  <si>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</si>
  <si>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</si>
  <si>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</si>
  <si>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</si>
  <si>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</si>
  <si>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</si>
  <si>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</si>
  <si>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</si>
  <si>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</si>
  <si>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</si>
  <si>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</si>
  <si>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</si>
  <si>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</si>
  <si>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</si>
  <si>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</si>
  <si>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</si>
  <si>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</si>
  <si>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</si>
  <si>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</si>
  <si>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</si>
  <si>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</si>
  <si>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</si>
  <si>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</si>
  <si>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</si>
  <si>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</si>
  <si>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</si>
  <si>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</si>
  <si>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</si>
  <si>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</si>
  <si>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</si>
  <si>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</si>
  <si>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</si>
  <si>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</si>
  <si>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</si>
  <si>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</si>
  <si>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</si>
  <si>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</si>
  <si>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</si>
  <si>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</si>
  <si>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</si>
  <si>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</si>
  <si>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</si>
  <si>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</si>
  <si>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</si>
  <si>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</si>
  <si>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</si>
  <si>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</si>
  <si>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</si>
  <si>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</si>
  <si>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</si>
  <si>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</si>
  <si>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</si>
  <si>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</si>
  <si>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</si>
  <si>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</si>
  <si>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</si>
  <si>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</si>
  <si>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</si>
  <si>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</si>
  <si>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</si>
  <si>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</si>
  <si>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</si>
  <si>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</si>
  <si>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</si>
  <si>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</si>
  <si>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</si>
  <si>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</si>
  <si>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</si>
  <si>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</si>
  <si>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</si>
  <si>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</si>
  <si>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</si>
  <si>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</si>
  <si>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</si>
  <si>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</si>
  <si>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</si>
  <si>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</si>
  <si>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</si>
  <si>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</si>
  <si>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</si>
  <si>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</si>
  <si>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</si>
  <si>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</si>
  <si>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</si>
  <si>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</si>
  <si>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</si>
  <si>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</si>
  <si>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</si>
  <si>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</si>
  <si>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</si>
  <si>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</si>
  <si>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</si>
  <si>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</si>
  <si>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</si>
  <si>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</si>
  <si>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</si>
  <si>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</si>
  <si>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</si>
  <si>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</si>
  <si>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</si>
  <si>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</si>
  <si>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</si>
  <si>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</si>
  <si>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</si>
  <si>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</si>
  <si>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</si>
  <si>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</si>
  <si>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</si>
  <si>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</si>
  <si>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</si>
  <si>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</si>
  <si>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</si>
  <si>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</si>
  <si>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</si>
  <si>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</si>
  <si>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</si>
  <si>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</si>
  <si>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</si>
  <si>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</si>
  <si>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</si>
  <si>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</si>
  <si>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</si>
  <si>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</si>
  <si>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</si>
  <si>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</si>
  <si>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</si>
  <si>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</si>
  <si>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</si>
  <si>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</si>
  <si>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</si>
  <si>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</si>
  <si>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</si>
  <si>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</si>
  <si>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</si>
  <si>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</si>
  <si>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</si>
  <si>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</si>
  <si>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</si>
  <si>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</si>
  <si>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</si>
  <si>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</si>
  <si>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</si>
  <si>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</si>
  <si>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</si>
  <si>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</si>
  <si>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</si>
  <si>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</si>
  <si>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</si>
  <si>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</si>
  <si>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</si>
  <si>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</si>
  <si>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</si>
  <si>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</si>
  <si>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</si>
  <si>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</si>
  <si>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</si>
  <si>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</si>
  <si>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</si>
  <si>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</si>
  <si>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</si>
  <si>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</si>
  <si>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</si>
  <si>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</si>
  <si>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</si>
  <si>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</si>
  <si>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</si>
  <si>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</si>
  <si>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</si>
  <si>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</si>
  <si>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</si>
  <si>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</si>
  <si>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</si>
  <si>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</si>
  <si>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</si>
  <si>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</si>
  <si>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</si>
  <si>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</si>
  <si>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</si>
  <si>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</si>
  <si>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</si>
  <si>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</si>
  <si>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</si>
  <si>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</si>
  <si>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</si>
  <si>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</si>
  <si>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</si>
  <si>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</si>
  <si>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</si>
  <si>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</si>
  <si>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</si>
  <si>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</si>
  <si>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</si>
  <si>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</si>
  <si>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</si>
  <si>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</si>
  <si>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</si>
  <si>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</si>
  <si>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</si>
  <si>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</si>
  <si>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</si>
  <si>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</si>
  <si>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</si>
  <si>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</si>
  <si>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</si>
  <si>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</si>
  <si>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</si>
  <si>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</si>
  <si>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</si>
  <si>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</si>
  <si>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</si>
  <si>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</si>
  <si>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</si>
  <si>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</si>
  <si>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</si>
  <si>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</si>
  <si>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</si>
  <si>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</si>
  <si>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</si>
  <si>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</si>
  <si>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</si>
  <si>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</si>
  <si>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</si>
  <si>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</si>
  <si>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</si>
  <si>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</si>
  <si>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</si>
  <si>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</si>
  <si>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</si>
  <si>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</si>
  <si>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</si>
  <si>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</si>
  <si>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</si>
  <si>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</si>
  <si>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</si>
  <si>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</si>
  <si>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</si>
  <si>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</si>
  <si>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</si>
  <si>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</si>
  <si>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</si>
  <si>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</si>
  <si>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</si>
  <si>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</si>
  <si>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</si>
  <si>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</si>
  <si>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</si>
  <si>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</si>
  <si>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</si>
  <si>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</si>
  <si>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</si>
  <si>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</si>
  <si>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</si>
  <si>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</si>
  <si>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</si>
  <si>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</si>
  <si>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</si>
  <si>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</si>
  <si>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</si>
  <si>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</si>
  <si>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</si>
  <si>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</si>
  <si>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</si>
  <si>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</si>
  <si>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</si>
  <si>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</si>
  <si>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</si>
  <si>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</si>
  <si>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</si>
  <si>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</si>
  <si>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</si>
  <si>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</si>
  <si>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</si>
  <si>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</si>
  <si>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</si>
  <si>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</si>
  <si>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</si>
  <si>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</si>
  <si>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</si>
  <si>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</si>
  <si>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</si>
  <si>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</si>
  <si>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</si>
  <si>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</si>
  <si>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</si>
  <si>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</si>
  <si>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</si>
  <si>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</si>
  <si>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</si>
  <si>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</si>
  <si>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</si>
  <si>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</si>
  <si>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</si>
  <si>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</si>
  <si>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</si>
  <si>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</si>
  <si>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</si>
  <si>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</si>
  <si>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</si>
  <si>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</si>
  <si>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</si>
  <si>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</si>
  <si>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</si>
  <si>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</si>
  <si>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</si>
  <si>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</si>
  <si>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</si>
  <si>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</si>
  <si>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</si>
  <si>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</si>
  <si>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</si>
  <si>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</si>
  <si>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</si>
  <si>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</si>
  <si>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</si>
  <si>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</si>
  <si>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</si>
  <si>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</si>
  <si>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</si>
  <si>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</si>
  <si>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</si>
  <si>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</si>
  <si>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</si>
  <si>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</si>
  <si>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</si>
  <si>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</si>
  <si>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</si>
  <si>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</si>
  <si>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</si>
  <si>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</si>
  <si>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</si>
  <si>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</si>
  <si>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</si>
  <si>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</si>
  <si>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</si>
  <si>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</si>
  <si>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</si>
  <si>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</si>
  <si>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</si>
  <si>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</si>
  <si>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</si>
  <si>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</si>
  <si>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</si>
  <si>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</si>
  <si>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</si>
  <si>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</si>
  <si>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</si>
  <si>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</si>
  <si>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</si>
  <si>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</si>
  <si>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</si>
  <si>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</si>
  <si>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</si>
  <si>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</si>
  <si>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</si>
  <si>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</si>
  <si>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</si>
  <si>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</si>
  <si>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</si>
  <si>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</si>
  <si>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</si>
  <si>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</si>
  <si>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</si>
  <si>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</si>
  <si>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</si>
  <si>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</si>
  <si>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</si>
  <si>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</si>
  <si>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</si>
  <si>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</si>
  <si>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</si>
  <si>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</si>
  <si>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</si>
  <si>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</si>
  <si>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</si>
  <si>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</si>
  <si>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</si>
  <si>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</si>
  <si>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</si>
  <si>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</si>
  <si>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</si>
  <si>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</si>
  <si>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</si>
  <si>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</si>
  <si>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</si>
  <si>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</si>
  <si>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</si>
  <si>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</si>
  <si>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</si>
  <si>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</si>
  <si>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</si>
  <si>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</si>
  <si>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</si>
  <si>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</si>
  <si>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</si>
  <si>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</si>
  <si>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</si>
  <si>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</si>
  <si>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</si>
  <si>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</si>
  <si>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</si>
  <si>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</si>
  <si>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</si>
  <si>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</si>
  <si>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</si>
  <si>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</si>
  <si>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</si>
  <si>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</si>
  <si>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</si>
  <si>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</si>
  <si>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</si>
  <si>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</si>
  <si>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</si>
  <si>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</si>
  <si>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</si>
  <si>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</si>
  <si>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</si>
  <si>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</si>
  <si>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</si>
  <si>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</si>
  <si>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</si>
  <si>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</si>
  <si>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</si>
  <si>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</si>
  <si>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</si>
  <si>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</si>
  <si>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</si>
  <si>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</si>
  <si>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</si>
  <si>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</si>
  <si>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</si>
  <si>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</si>
  <si>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</si>
  <si>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</si>
  <si>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</si>
  <si>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</si>
  <si>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</si>
  <si>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</si>
  <si>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</si>
  <si>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</si>
  <si>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</si>
  <si>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</si>
  <si>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</si>
  <si>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</si>
  <si>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</si>
  <si>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</si>
  <si>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</si>
  <si>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</si>
  <si>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</si>
  <si>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</si>
  <si>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</si>
  <si>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</si>
  <si>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</si>
  <si>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</si>
  <si>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</si>
  <si>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</si>
  <si>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</si>
  <si>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</si>
  <si>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</si>
  <si>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</si>
  <si>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</si>
  <si>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</si>
  <si>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</si>
  <si>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</si>
  <si>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</si>
  <si>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</si>
  <si>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</si>
  <si>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</si>
  <si>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</si>
  <si>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</si>
  <si>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</si>
  <si>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</si>
  <si>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</si>
  <si>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</si>
  <si>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</si>
  <si>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</si>
  <si>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</si>
  <si>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</si>
  <si>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</si>
  <si>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</si>
  <si>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</si>
  <si>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</si>
  <si>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</si>
  <si>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</si>
  <si>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</si>
  <si>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</si>
  <si>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</si>
  <si>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</si>
  <si>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</si>
  <si>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</si>
  <si>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</si>
  <si>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</si>
  <si>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</si>
  <si>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</si>
  <si>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</si>
  <si>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</si>
  <si>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</si>
  <si>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</si>
  <si>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</si>
  <si>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</si>
  <si>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</si>
  <si>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</si>
  <si>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</si>
  <si>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</si>
  <si>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</si>
  <si>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</si>
  <si>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</si>
  <si>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</si>
  <si>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</si>
  <si>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</si>
  <si>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</si>
  <si>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</si>
  <si>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</si>
  <si>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</si>
  <si>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</si>
  <si>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</si>
  <si>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</si>
  <si>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</si>
  <si>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</si>
  <si>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</si>
  <si>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</si>
  <si>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</si>
  <si>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</si>
  <si>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</si>
  <si>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</si>
  <si>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</si>
  <si>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</si>
  <si>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</si>
  <si>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</si>
  <si>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</si>
  <si>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</si>
  <si>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</si>
  <si>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</si>
  <si>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</si>
  <si>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</si>
  <si>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</si>
  <si>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</si>
  <si>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</si>
  <si>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</si>
  <si>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</si>
  <si>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</si>
  <si>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</si>
  <si>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</si>
  <si>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</si>
  <si>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</si>
  <si>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</si>
  <si>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</si>
  <si>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</si>
  <si>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</si>
  <si>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</si>
  <si>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</si>
  <si>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</si>
  <si>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</si>
  <si>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</si>
  <si>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</si>
  <si>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</si>
  <si>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</si>
  <si>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</si>
  <si>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</si>
  <si>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</si>
  <si>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</si>
  <si>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</si>
  <si>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</si>
  <si>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</si>
  <si>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</si>
  <si>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</si>
  <si>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</si>
  <si>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</si>
  <si>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</si>
  <si>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</si>
  <si>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</si>
  <si>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</si>
  <si>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</si>
  <si>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</si>
  <si>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</si>
  <si>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</si>
  <si>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</si>
  <si>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</si>
  <si>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</si>
  <si>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</si>
  <si>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</si>
  <si>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</si>
  <si>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</si>
  <si>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</si>
  <si>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</si>
  <si>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</si>
  <si>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</si>
  <si>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</si>
  <si>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</si>
  <si>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</si>
  <si>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</si>
  <si>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</si>
  <si>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</si>
  <si>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</si>
  <si>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</si>
  <si>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</si>
  <si>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</si>
  <si>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</si>
  <si>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</si>
  <si>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</si>
  <si>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</si>
  <si>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</si>
  <si>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</si>
  <si>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</si>
  <si>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</si>
  <si>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</si>
  <si>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</si>
  <si>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</si>
  <si>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</si>
  <si>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</si>
  <si>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</si>
  <si>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</si>
  <si>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</si>
  <si>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</si>
  <si>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</si>
  <si>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</si>
  <si>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</si>
  <si>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</si>
  <si>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</si>
  <si>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</si>
  <si>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</si>
  <si>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</si>
  <si>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</si>
  <si>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</si>
  <si>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</si>
  <si>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</si>
  <si>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</si>
  <si>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</si>
  <si>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</si>
  <si>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</si>
  <si>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</si>
  <si>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</si>
  <si>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</si>
  <si>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</si>
  <si>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</si>
  <si>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</si>
  <si>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</si>
  <si>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</si>
  <si>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</si>
  <si>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</si>
  <si>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</si>
  <si>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</si>
  <si>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</si>
  <si>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</si>
  <si>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</si>
  <si>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</si>
  <si>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</si>
  <si>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</si>
  <si>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</si>
  <si>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</si>
  <si>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</si>
  <si>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</si>
  <si>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</si>
  <si>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</si>
  <si>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</si>
  <si>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</si>
  <si>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</si>
  <si>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</si>
  <si>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</si>
  <si>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</si>
  <si>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</si>
  <si>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</si>
  <si>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</si>
  <si>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</si>
  <si>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</si>
  <si>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</si>
  <si>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</si>
  <si>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</si>
  <si>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</si>
  <si>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</si>
  <si>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</si>
  <si>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</si>
  <si>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</si>
  <si>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</si>
  <si>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</si>
  <si>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</si>
  <si>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</si>
  <si>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</si>
  <si>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</si>
  <si>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</si>
  <si>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</si>
  <si>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</si>
  <si>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</si>
  <si>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</si>
  <si>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</si>
  <si>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</si>
  <si>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</si>
  <si>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</si>
  <si>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</si>
  <si>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</si>
  <si>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</si>
  <si>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</si>
  <si>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</si>
  <si>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</si>
  <si>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</si>
  <si>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</si>
  <si>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</si>
  <si>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</si>
  <si>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</si>
  <si>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</si>
  <si>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</si>
  <si>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</si>
  <si>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</si>
  <si>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</si>
  <si>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</si>
  <si>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</si>
  <si>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</si>
  <si>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</si>
  <si>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</si>
  <si>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</si>
  <si>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</si>
  <si>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</si>
  <si>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</si>
  <si>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</si>
  <si>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</si>
  <si>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</si>
  <si>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</si>
  <si>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</si>
  <si>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</si>
  <si>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</si>
  <si>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</si>
  <si>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</si>
  <si>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</si>
  <si>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</si>
  <si>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</si>
  <si>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</si>
  <si>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</si>
  <si>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</si>
  <si>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</si>
  <si>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</si>
  <si>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</si>
  <si>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</si>
  <si>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</si>
  <si>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</si>
  <si>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</si>
  <si>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</si>
  <si>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</si>
  <si>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</si>
  <si>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</si>
  <si>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</si>
  <si>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</si>
  <si>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</si>
  <si>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</si>
  <si>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</si>
  <si>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</si>
  <si>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</si>
  <si>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</si>
  <si>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</si>
  <si>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</si>
  <si>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</si>
  <si>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</si>
  <si>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</si>
  <si>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</si>
  <si>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</si>
  <si>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</si>
  <si>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</si>
  <si>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</si>
  <si>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</si>
  <si>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</si>
  <si>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</si>
  <si>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</si>
  <si>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</si>
  <si>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</si>
  <si>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</si>
  <si>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</si>
  <si>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</si>
  <si>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</si>
  <si>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</si>
  <si>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</si>
  <si>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</si>
  <si>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</si>
  <si>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</si>
  <si>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</si>
  <si>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</si>
  <si>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</si>
  <si>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</si>
  <si>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</si>
  <si>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</si>
  <si>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</si>
  <si>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</si>
  <si>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</si>
  <si>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</si>
  <si>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</si>
  <si>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</si>
  <si>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</si>
  <si>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</si>
  <si>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</si>
  <si>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</si>
  <si>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</si>
  <si>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</si>
  <si>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</si>
  <si>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</si>
  <si>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</si>
  <si>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</si>
  <si>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</si>
  <si>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</si>
  <si>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</si>
  <si>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</si>
  <si>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</si>
  <si>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</si>
  <si>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</si>
  <si>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</si>
  <si>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</si>
  <si>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</si>
  <si>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</si>
  <si>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</si>
  <si>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</si>
  <si>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</si>
  <si>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</si>
  <si>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</si>
  <si>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</si>
  <si>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</si>
  <si>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</si>
  <si>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</si>
  <si>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</si>
  <si>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</si>
  <si>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</si>
  <si>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</si>
  <si>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</si>
  <si>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</si>
  <si>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</si>
  <si>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</si>
  <si>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</si>
  <si>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</si>
  <si>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</si>
  <si>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</si>
  <si>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</si>
  <si>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</si>
  <si>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</si>
  <si>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</si>
  <si>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</si>
  <si>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</si>
  <si>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</si>
  <si>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</si>
  <si>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</si>
  <si>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</si>
  <si>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</si>
  <si>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</si>
  <si>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</si>
  <si>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</si>
  <si>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</si>
  <si>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</si>
  <si>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</si>
  <si>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</si>
  <si>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</si>
  <si>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</si>
  <si>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</si>
  <si>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</si>
  <si>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</si>
  <si>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</si>
  <si>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</si>
  <si>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</si>
  <si>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</si>
  <si>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</si>
  <si>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</si>
  <si>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</si>
  <si>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</si>
  <si>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</si>
  <si>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</si>
  <si>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</si>
  <si>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</si>
  <si>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</si>
  <si>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</si>
  <si>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</si>
  <si>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</si>
  <si>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</si>
  <si>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</si>
  <si>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</si>
  <si>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</si>
  <si>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</si>
  <si>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</si>
  <si>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</si>
  <si>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</si>
  <si>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</si>
  <si>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</si>
  <si>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</si>
  <si>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</si>
  <si>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</si>
  <si>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</si>
  <si>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</si>
  <si>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</si>
  <si>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</si>
  <si>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</si>
  <si>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</si>
  <si>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</si>
  <si>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</si>
  <si>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</si>
  <si>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</si>
  <si>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</si>
  <si>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</si>
  <si>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</si>
  <si>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</si>
  <si>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</si>
  <si>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</si>
  <si>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</si>
  <si>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</si>
  <si>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</si>
  <si>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</si>
  <si>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</si>
  <si>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</si>
  <si>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</si>
  <si>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</si>
  <si>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</si>
  <si>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</si>
  <si>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</si>
  <si>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</si>
  <si>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</si>
  <si>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</si>
  <si>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</si>
  <si>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</si>
  <si>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</si>
  <si>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</si>
  <si>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</si>
  <si>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</si>
  <si>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</si>
  <si>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</si>
  <si>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</si>
  <si>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</si>
  <si>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</si>
  <si>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</si>
  <si>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</si>
  <si>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</si>
  <si>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</si>
  <si>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</si>
  <si>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</si>
  <si>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</si>
  <si>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</si>
  <si>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</si>
  <si>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</si>
  <si>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</si>
  <si>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</si>
  <si>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</si>
  <si>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</si>
  <si>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</si>
  <si>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</si>
  <si>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</si>
  <si>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</si>
  <si>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</si>
  <si>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</si>
  <si>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</si>
  <si>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</si>
  <si>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</si>
  <si>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</si>
  <si>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</si>
  <si>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</si>
  <si>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</si>
  <si>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</si>
  <si>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</si>
  <si>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</si>
  <si>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</si>
  <si>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</si>
  <si>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</si>
  <si>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</si>
  <si>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</si>
  <si>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</si>
  <si>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</si>
  <si>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</si>
  <si>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</si>
  <si>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</si>
  <si>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</si>
  <si>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</si>
  <si>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</si>
  <si>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</si>
  <si>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</si>
  <si>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</si>
  <si>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</si>
  <si>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</si>
  <si>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</si>
  <si>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</si>
  <si>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</si>
  <si>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</si>
  <si>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</si>
  <si>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</si>
  <si>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</si>
  <si>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</si>
  <si>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</si>
  <si>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</si>
  <si>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</si>
  <si>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</si>
  <si>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</si>
  <si>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</si>
  <si>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</si>
  <si>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</si>
  <si>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</si>
  <si>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</si>
  <si>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</si>
  <si>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</si>
  <si>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</si>
  <si>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</si>
  <si>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</si>
  <si>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</si>
  <si>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</si>
  <si>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</si>
  <si>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</si>
  <si>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</si>
  <si>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</si>
  <si>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</si>
  <si>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</si>
  <si>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</si>
  <si>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</si>
  <si>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</si>
  <si>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</si>
  <si>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</si>
  <si>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</si>
  <si>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</si>
  <si>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</si>
  <si>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</si>
  <si>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</si>
  <si>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</si>
  <si>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</si>
  <si>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</si>
  <si>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</si>
  <si>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</si>
  <si>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</si>
  <si>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</si>
  <si>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</si>
  <si>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</si>
  <si>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</si>
  <si>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</si>
  <si>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</si>
  <si>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</si>
  <si>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</si>
  <si>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</si>
  <si>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</si>
  <si>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</si>
  <si>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</si>
  <si>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</si>
  <si>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</si>
  <si>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</si>
  <si>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</si>
  <si>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</si>
  <si>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</si>
  <si>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</si>
  <si>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</si>
  <si>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</si>
  <si>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</si>
  <si>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</si>
  <si>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</si>
  <si>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</si>
  <si>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</si>
  <si>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</si>
  <si>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</si>
  <si>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</si>
  <si>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</si>
  <si>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</si>
  <si>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</si>
  <si>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</si>
  <si>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</si>
  <si>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</si>
  <si>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</si>
  <si>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</si>
  <si>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</si>
  <si>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</si>
  <si>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</si>
  <si>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</si>
  <si>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</si>
  <si>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</si>
  <si>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</si>
  <si>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</si>
  <si>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</si>
  <si>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</si>
  <si>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</si>
  <si>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</si>
  <si>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</si>
  <si>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</si>
  <si>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</si>
  <si>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</si>
  <si>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</si>
  <si>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</si>
  <si>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</si>
  <si>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</si>
  <si>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</si>
  <si>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</si>
  <si>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</si>
  <si>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</si>
  <si>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</si>
  <si>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</si>
  <si>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</si>
  <si>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</si>
  <si>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</si>
  <si>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</si>
  <si>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</si>
  <si>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</si>
  <si>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</si>
  <si>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</si>
  <si>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</si>
  <si>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</si>
  <si>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</si>
  <si>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</si>
  <si>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</si>
  <si>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</si>
  <si>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</si>
  <si>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</si>
  <si>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</si>
  <si>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</si>
  <si>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</si>
  <si>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</si>
  <si>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</si>
  <si>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</si>
  <si>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</si>
  <si>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</si>
  <si>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</si>
  <si>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</si>
  <si>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</si>
  <si>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</si>
  <si>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</si>
  <si>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</si>
  <si>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</si>
  <si>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</si>
  <si>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</si>
  <si>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</si>
  <si>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</si>
  <si>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</si>
  <si>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</si>
  <si>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</si>
  <si>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</si>
  <si>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</si>
  <si>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</si>
  <si>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</si>
  <si>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</si>
  <si>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</si>
  <si>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</si>
  <si>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</si>
  <si>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</si>
  <si>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</si>
  <si>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</si>
  <si>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</si>
  <si>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</si>
  <si>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</si>
  <si>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</si>
  <si>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</si>
  <si>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</si>
  <si>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</si>
  <si>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</si>
  <si>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</si>
  <si>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</si>
  <si>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</si>
  <si>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</si>
  <si>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</si>
  <si>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</si>
  <si>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</si>
  <si>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</si>
  <si>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</si>
  <si>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</si>
  <si>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</si>
  <si>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</si>
  <si>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</si>
  <si>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</si>
  <si>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</si>
  <si>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</si>
  <si>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</si>
  <si>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</si>
  <si>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</si>
  <si>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</si>
  <si>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</si>
  <si>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</si>
  <si>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</si>
  <si>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</si>
  <si>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</si>
  <si>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</si>
  <si>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</si>
  <si>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</si>
  <si>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</si>
  <si>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</si>
  <si>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</si>
  <si>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</si>
  <si>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</si>
  <si>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</si>
  <si>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</si>
  <si>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</si>
  <si>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</si>
  <si>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</si>
  <si>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</si>
  <si>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</si>
  <si>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</si>
  <si>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</si>
  <si>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</si>
  <si>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</si>
  <si>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</si>
  <si>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</si>
  <si>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</si>
  <si>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</si>
  <si>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</si>
  <si>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</si>
  <si>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</si>
  <si>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</si>
  <si>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</si>
  <si>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</si>
  <si>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</si>
  <si>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</si>
  <si>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</si>
  <si>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</si>
  <si>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</si>
  <si>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</si>
  <si>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</si>
  <si>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</si>
  <si>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</si>
  <si>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</si>
  <si>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</si>
  <si>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</si>
  <si>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</si>
  <si>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</si>
  <si>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</si>
  <si>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</si>
  <si>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</si>
  <si>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</si>
  <si>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</si>
  <si>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</si>
  <si>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</si>
  <si>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</si>
  <si>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</si>
  <si>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</si>
  <si>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</si>
  <si>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</si>
  <si>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</si>
  <si>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</si>
  <si>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</si>
  <si>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</si>
  <si>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</si>
  <si>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</si>
  <si>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</si>
  <si>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</si>
  <si>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</si>
  <si>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</si>
  <si>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</si>
  <si>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</si>
  <si>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</si>
  <si>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</si>
  <si>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</si>
  <si>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</si>
  <si>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</si>
  <si>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</si>
  <si>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</si>
  <si>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</si>
  <si>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</si>
  <si>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</si>
  <si>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</si>
  <si>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</si>
  <si>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</si>
  <si>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</si>
  <si>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</si>
  <si>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</si>
  <si>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</si>
  <si>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</si>
  <si>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</si>
  <si>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</si>
  <si>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</si>
  <si>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</si>
  <si>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</si>
  <si>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</si>
  <si>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</si>
  <si>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</si>
  <si>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</si>
  <si>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</si>
  <si>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</si>
  <si>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</si>
  <si>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</si>
  <si>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</si>
  <si>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</si>
  <si>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</si>
  <si>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</si>
  <si>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</si>
  <si>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</si>
  <si>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</si>
  <si>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</si>
  <si>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</si>
  <si>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</si>
  <si>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</si>
  <si>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</si>
  <si>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</si>
  <si>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</si>
  <si>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</si>
  <si>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</si>
  <si>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</si>
  <si>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</si>
  <si>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</si>
  <si>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</si>
  <si>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</si>
  <si>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</si>
  <si>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</si>
  <si>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</si>
  <si>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</si>
  <si>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</si>
  <si>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</si>
  <si>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</si>
  <si>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</si>
  <si>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</si>
  <si>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</si>
  <si>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</si>
  <si>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</si>
  <si>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</si>
  <si>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</si>
  <si>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</si>
  <si>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</si>
  <si>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</si>
  <si>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</si>
  <si>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</si>
  <si>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</si>
  <si>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</si>
  <si>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</si>
  <si>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</si>
  <si>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</si>
  <si>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</si>
  <si>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</si>
  <si>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</si>
  <si>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</si>
  <si>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</si>
  <si>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</si>
  <si>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</si>
  <si>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</si>
  <si>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</si>
  <si>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</si>
  <si>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</si>
  <si>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</si>
  <si>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</si>
  <si>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</si>
  <si>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</si>
  <si>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</si>
  <si>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</si>
  <si>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</si>
  <si>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</si>
  <si>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</si>
  <si>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</si>
  <si>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</si>
  <si>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</si>
  <si>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</si>
  <si>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</si>
  <si>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</si>
  <si>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</si>
  <si>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</si>
  <si>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</si>
  <si>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</si>
  <si>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</si>
  <si>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</si>
  <si>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</si>
  <si>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</si>
  <si>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</si>
  <si>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</si>
  <si>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</si>
  <si>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</si>
  <si>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</si>
  <si>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</si>
  <si>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</si>
  <si>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</si>
  <si>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</si>
  <si>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</si>
  <si>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</si>
  <si>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</si>
  <si>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</si>
  <si>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</si>
  <si>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</si>
  <si>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</si>
  <si>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</si>
  <si>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</si>
  <si>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</si>
  <si>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</si>
  <si>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</si>
  <si>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</si>
  <si>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</si>
  <si>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</si>
  <si>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</si>
  <si>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</si>
  <si>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</si>
  <si>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</si>
  <si>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</si>
  <si>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</si>
  <si>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</si>
  <si>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</si>
  <si>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</si>
  <si>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</si>
  <si>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</si>
  <si>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</si>
  <si>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</si>
  <si>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</si>
  <si>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</si>
  <si>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</si>
  <si>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</si>
  <si>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</si>
  <si>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</si>
  <si>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</si>
  <si>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</si>
  <si>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</si>
  <si>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</si>
  <si>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</si>
  <si>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</si>
  <si>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</si>
  <si>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</si>
  <si>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</si>
  <si>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</si>
  <si>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</si>
  <si>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</si>
  <si>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</si>
  <si>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</si>
  <si>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</si>
  <si>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</si>
  <si>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</si>
  <si>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</si>
  <si>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</si>
  <si>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</si>
  <si>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</si>
  <si>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</si>
  <si>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</si>
  <si>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</si>
  <si>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</si>
  <si>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</si>
  <si>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</si>
  <si>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</si>
  <si>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</si>
  <si>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</si>
  <si>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</si>
  <si>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</si>
  <si>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</si>
  <si>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</si>
  <si>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</si>
  <si>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</si>
  <si>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</si>
  <si>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</si>
  <si>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</si>
  <si>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</si>
  <si>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</si>
  <si>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</si>
  <si>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</si>
  <si>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</si>
  <si>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</si>
  <si>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</si>
  <si>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</si>
  <si>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</si>
  <si>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</si>
  <si>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</si>
  <si>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</si>
  <si>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</si>
  <si>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</si>
  <si>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</si>
  <si>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</si>
  <si>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</si>
  <si>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</si>
  <si>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</si>
  <si>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</si>
  <si>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</si>
  <si>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</si>
  <si>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</si>
  <si>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</si>
  <si>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</si>
  <si>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</si>
  <si>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</si>
  <si>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</si>
  <si>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</si>
  <si>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</si>
  <si>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</si>
  <si>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</si>
  <si>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</si>
  <si>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</si>
  <si>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</si>
  <si>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</si>
  <si>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</si>
  <si>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</si>
  <si>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</si>
  <si>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</si>
  <si>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</si>
  <si>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</si>
  <si>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</si>
  <si>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</si>
  <si>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</si>
  <si>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</si>
  <si>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</si>
  <si>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</si>
  <si>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</si>
  <si>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</si>
  <si>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</si>
  <si>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</si>
  <si>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</si>
  <si>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</si>
  <si>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</si>
  <si>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</si>
  <si>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</si>
  <si>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</si>
  <si>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</si>
  <si>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</si>
  <si>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</si>
  <si>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</si>
  <si>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</si>
  <si>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</si>
  <si>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</si>
  <si>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</si>
  <si>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</si>
  <si>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</si>
  <si>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</si>
  <si>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</si>
  <si>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</si>
  <si>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</si>
  <si>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</si>
  <si>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</si>
  <si>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</si>
  <si>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</si>
  <si>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</si>
  <si>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</si>
  <si>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</si>
  <si>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</si>
  <si>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</si>
  <si>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</si>
  <si>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</si>
  <si>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</si>
  <si>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</si>
  <si>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</si>
  <si>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</si>
  <si>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</si>
  <si>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</si>
  <si>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</si>
  <si>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</si>
  <si>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</si>
  <si>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</si>
  <si>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</si>
  <si>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</si>
  <si>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</si>
  <si>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</si>
  <si>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</si>
  <si>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</si>
  <si>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</si>
  <si>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</si>
  <si>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</si>
  <si>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</si>
  <si>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</si>
  <si>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</si>
  <si>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</si>
  <si>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</si>
  <si>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</si>
  <si>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</si>
  <si>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</si>
  <si>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</si>
  <si>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</si>
  <si>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</si>
  <si>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</si>
  <si>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</si>
  <si>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</si>
  <si>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</si>
  <si>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</si>
  <si>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</si>
  <si>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</si>
  <si>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</si>
  <si>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</si>
  <si>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</si>
  <si>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</si>
  <si>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</si>
  <si>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</si>
  <si>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</si>
  <si>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</si>
  <si>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</si>
  <si>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</si>
  <si>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</si>
  <si>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</si>
  <si>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</si>
  <si>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</si>
  <si>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</si>
  <si>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</si>
  <si>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</si>
  <si>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</si>
  <si>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</si>
  <si>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</si>
  <si>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</si>
  <si>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</si>
  <si>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</si>
  <si>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</si>
  <si>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</si>
  <si>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</si>
  <si>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</si>
  <si>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</si>
  <si>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</si>
  <si>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</si>
  <si>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</si>
  <si>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</si>
  <si>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</si>
  <si>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</si>
  <si>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</si>
  <si>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</si>
  <si>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</si>
  <si>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</si>
  <si>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</si>
  <si>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</si>
  <si>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</si>
  <si>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</si>
  <si>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</si>
  <si>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</si>
  <si>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</si>
  <si>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</si>
  <si>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</si>
  <si>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</si>
  <si>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</si>
  <si>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</si>
  <si>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</si>
  <si>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</si>
  <si>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</si>
  <si>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</si>
  <si>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</si>
  <si>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</si>
  <si>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</si>
  <si>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</si>
  <si>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</si>
  <si>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</si>
  <si>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</si>
  <si>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</si>
  <si>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</si>
  <si>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</si>
  <si>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</si>
  <si>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</si>
  <si>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</si>
  <si>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</si>
  <si>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</si>
  <si>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</si>
  <si>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</si>
  <si>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</si>
  <si>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</si>
  <si>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</si>
  <si>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</si>
  <si>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</si>
  <si>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</si>
  <si>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</si>
  <si>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</si>
  <si>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</si>
  <si>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</si>
  <si>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</si>
  <si>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</si>
  <si>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</si>
  <si>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</si>
  <si>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</si>
  <si>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</si>
  <si>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</si>
  <si>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</si>
  <si>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</si>
  <si>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</si>
  <si>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</si>
  <si>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</si>
  <si>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</si>
  <si>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</si>
  <si>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</si>
  <si>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</si>
  <si>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</si>
  <si>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</si>
  <si>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</si>
  <si>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</si>
  <si>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</si>
  <si>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</si>
  <si>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</si>
  <si>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</si>
  <si>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</si>
  <si>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</si>
  <si>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</si>
  <si>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</si>
  <si>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</si>
  <si>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</si>
  <si>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</si>
  <si>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</si>
  <si>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</si>
  <si>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</si>
  <si>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</si>
  <si>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</si>
  <si>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</si>
  <si>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</si>
  <si>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</si>
  <si>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</si>
  <si>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</si>
  <si>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</si>
  <si>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</si>
  <si>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</si>
  <si>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</si>
  <si>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</si>
  <si>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</si>
  <si>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</si>
  <si>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</si>
  <si>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</si>
  <si>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</si>
  <si>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</si>
  <si>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</si>
  <si>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</si>
  <si>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</si>
  <si>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</si>
  <si>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</si>
  <si>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</si>
  <si>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</si>
  <si>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</si>
  <si>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</si>
  <si>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</si>
  <si>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</si>
  <si>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</si>
  <si>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</si>
  <si>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</si>
  <si>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</si>
  <si>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</si>
  <si>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</si>
  <si>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</si>
  <si>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</si>
  <si>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</si>
  <si>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</si>
  <si>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</si>
  <si>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</si>
  <si>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</si>
  <si>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</si>
  <si>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</si>
  <si>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</si>
  <si>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</si>
  <si>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</si>
  <si>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</si>
  <si>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</si>
  <si>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</si>
  <si>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</si>
  <si>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</si>
  <si>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</si>
  <si>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</si>
  <si>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</si>
  <si>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</si>
  <si>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</si>
  <si>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</si>
  <si>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</si>
  <si>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</si>
  <si>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</si>
  <si>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</si>
  <si>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</si>
  <si>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</si>
  <si>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</si>
  <si>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</si>
  <si>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</si>
  <si>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</si>
  <si>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</si>
  <si>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</si>
  <si>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</si>
  <si>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</si>
  <si>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</si>
  <si>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</si>
  <si>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</si>
  <si>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</si>
  <si>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</si>
  <si>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</si>
  <si>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</si>
  <si>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</si>
  <si>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</si>
  <si>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</si>
  <si>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</si>
  <si>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</si>
  <si>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</si>
  <si>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</si>
  <si>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</si>
  <si>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</si>
  <si>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</si>
  <si>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</si>
  <si>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</si>
  <si>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</si>
  <si>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</si>
  <si>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</si>
  <si>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</si>
  <si>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</si>
  <si>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</si>
  <si>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</si>
  <si>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</si>
  <si>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</si>
  <si>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</si>
  <si>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</si>
  <si>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</si>
  <si>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</si>
  <si>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</si>
  <si>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</si>
  <si>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</si>
  <si>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</si>
  <si>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</si>
  <si>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</si>
  <si>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</si>
  <si>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</si>
  <si>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</si>
  <si>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</si>
  <si>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</si>
  <si>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</si>
  <si>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</si>
  <si>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</si>
  <si>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</si>
  <si>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</si>
  <si>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</si>
  <si>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</si>
  <si>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</si>
  <si>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</si>
  <si>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</si>
  <si>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</si>
  <si>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</si>
  <si>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</si>
  <si>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</si>
  <si>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</si>
  <si>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</si>
  <si>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</si>
  <si>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</si>
  <si>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</si>
  <si>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</si>
  <si>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</si>
  <si>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</si>
  <si>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</si>
  <si>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</si>
  <si>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</si>
  <si>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</si>
  <si>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</si>
  <si>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</si>
  <si>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</si>
  <si>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</si>
  <si>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</si>
  <si>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</si>
  <si>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</si>
  <si>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</si>
  <si>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</si>
  <si>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</si>
  <si>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</si>
  <si>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</si>
  <si>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</si>
  <si>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</si>
  <si>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</si>
  <si>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</si>
  <si>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</si>
  <si>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</si>
  <si>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</si>
  <si>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</si>
  <si>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</si>
  <si>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</si>
  <si>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</si>
  <si>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</si>
  <si>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</si>
  <si>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</si>
  <si>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</si>
  <si>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</si>
  <si>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</si>
  <si>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</si>
  <si>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</si>
  <si>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</si>
  <si>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</si>
  <si>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</si>
  <si>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</si>
  <si>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</si>
  <si>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</si>
  <si>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</si>
  <si>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</si>
  <si>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</si>
  <si>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</si>
  <si>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</si>
  <si>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</si>
  <si>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</si>
  <si>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</si>
  <si>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</si>
  <si>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</si>
  <si>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</si>
  <si>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</si>
  <si>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</si>
  <si>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</si>
  <si>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</si>
  <si>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</si>
  <si>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</si>
  <si>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</si>
  <si>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</si>
  <si>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</si>
  <si>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</si>
  <si>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</si>
  <si>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</si>
  <si>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</si>
  <si>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</si>
  <si>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</si>
  <si>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</si>
  <si>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</si>
  <si>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</si>
  <si>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</si>
  <si>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</si>
  <si>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</si>
  <si>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</si>
  <si>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</si>
  <si>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</si>
  <si>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</si>
  <si>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</si>
  <si>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</si>
  <si>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</si>
  <si>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</si>
  <si>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</si>
  <si>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</si>
  <si>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</si>
  <si>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</si>
  <si>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</si>
  <si>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</si>
  <si>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</si>
  <si>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</si>
  <si>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</si>
  <si>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</si>
  <si>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</si>
  <si>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</si>
  <si>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</si>
  <si>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</si>
  <si>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</si>
  <si>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</si>
  <si>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</si>
  <si>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</si>
  <si>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</si>
  <si>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</si>
  <si>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</si>
  <si>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</si>
  <si>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</si>
  <si>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</si>
  <si>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</si>
  <si>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</si>
  <si>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</si>
  <si>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</si>
  <si>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</si>
  <si>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</si>
  <si>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</si>
  <si>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</si>
  <si>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</si>
  <si>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</si>
  <si>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</si>
  <si>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</si>
  <si>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</si>
  <si>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</si>
  <si>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</si>
  <si>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</si>
  <si>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</si>
  <si>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</si>
  <si>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</si>
  <si>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</si>
  <si>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</si>
  <si>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</si>
  <si>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</si>
  <si>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</si>
  <si>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</si>
  <si>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</si>
  <si>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</si>
  <si>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</si>
  <si>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</si>
  <si>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</si>
  <si>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</si>
  <si>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</si>
  <si>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</si>
  <si>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</si>
  <si>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</si>
  <si>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</si>
  <si>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</si>
  <si>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</si>
  <si>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</si>
  <si>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</si>
  <si>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</si>
  <si>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</si>
  <si>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</si>
  <si>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</si>
  <si>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</si>
  <si>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</si>
  <si>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</si>
  <si>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</si>
  <si>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</si>
  <si>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</si>
  <si>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</si>
  <si>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</si>
  <si>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</si>
  <si>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</si>
  <si>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</si>
  <si>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</si>
  <si>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</si>
  <si>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</si>
  <si>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</si>
  <si>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</si>
  <si>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</si>
  <si>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</si>
  <si>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</si>
  <si>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</si>
  <si>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</si>
  <si>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</si>
  <si>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</si>
  <si>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</si>
  <si>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</si>
  <si>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</si>
  <si>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</si>
  <si>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</si>
  <si>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</si>
  <si>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</si>
  <si>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</si>
  <si>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</si>
  <si>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</si>
  <si>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</si>
  <si>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</si>
  <si>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</si>
  <si>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</si>
  <si>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</si>
  <si>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</si>
  <si>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</si>
  <si>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</si>
  <si>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</si>
  <si>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</si>
  <si>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</si>
  <si>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</si>
  <si>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</si>
  <si>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</si>
  <si>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</si>
  <si>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</si>
  <si>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</si>
  <si>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</si>
  <si>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</si>
  <si>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</si>
  <si>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</si>
  <si>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</si>
  <si>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</si>
  <si>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</si>
  <si>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</si>
  <si>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</si>
  <si>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</si>
  <si>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</si>
  <si>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</si>
  <si>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</si>
  <si>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</si>
  <si>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</si>
  <si>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</si>
  <si>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</si>
  <si>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</si>
  <si>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</si>
  <si>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</si>
  <si>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</si>
  <si>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</si>
  <si>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</si>
  <si>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</si>
  <si>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</si>
  <si>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</si>
  <si>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</si>
  <si>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</si>
  <si>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</si>
  <si>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</si>
  <si>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</si>
  <si>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</si>
  <si>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</si>
  <si>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</si>
  <si>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</si>
  <si>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</si>
  <si>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</si>
  <si>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</si>
  <si>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</si>
  <si>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</si>
  <si>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</si>
  <si>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</si>
  <si>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</si>
  <si>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</si>
  <si>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</si>
  <si>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</si>
  <si>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</si>
  <si>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</si>
  <si>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</si>
  <si>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</si>
  <si>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</si>
  <si>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</si>
  <si>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</si>
  <si>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</si>
  <si>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</si>
  <si>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</si>
  <si>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</si>
  <si>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</si>
  <si>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</si>
  <si>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</si>
  <si>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</si>
  <si>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</si>
  <si>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</si>
  <si>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</si>
  <si>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</si>
  <si>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</si>
  <si>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</si>
  <si>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</si>
  <si>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</si>
  <si>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</si>
  <si>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</si>
  <si>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</si>
  <si>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</si>
  <si>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</si>
  <si>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</si>
  <si>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</si>
  <si>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</si>
  <si>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</si>
  <si>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</si>
  <si>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</si>
  <si>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</si>
  <si>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</si>
  <si>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</si>
  <si>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</si>
  <si>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</si>
  <si>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</si>
  <si>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</si>
  <si>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</si>
  <si>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</si>
  <si>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</si>
  <si>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</si>
  <si>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</si>
  <si>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</si>
  <si>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</si>
  <si>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</si>
  <si>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</si>
  <si>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</si>
  <si>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</si>
  <si>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</si>
  <si>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</si>
  <si>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</si>
  <si>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</si>
  <si>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</si>
  <si>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</si>
  <si>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</si>
  <si>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</si>
  <si>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</si>
  <si>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</si>
  <si>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</si>
  <si>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</si>
  <si>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</si>
  <si>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</si>
  <si>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</si>
  <si>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</si>
  <si>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</si>
  <si>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</si>
  <si>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</si>
  <si>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</si>
  <si>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</si>
  <si>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</si>
  <si>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</si>
  <si>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</si>
  <si>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</si>
  <si>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</si>
  <si>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</si>
  <si>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</si>
  <si>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</si>
  <si>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</si>
  <si>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</si>
  <si>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</si>
  <si>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</si>
  <si>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</si>
  <si>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</si>
  <si>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</si>
  <si>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</si>
  <si>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</si>
  <si>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</si>
  <si>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</si>
  <si>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</si>
  <si>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</si>
  <si>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</si>
  <si>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</si>
  <si>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</si>
  <si>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</si>
  <si>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</si>
  <si>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</si>
  <si>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</si>
  <si>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</si>
  <si>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</si>
  <si>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</si>
  <si>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</si>
  <si>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</si>
  <si>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</si>
  <si>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</si>
  <si>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</si>
  <si>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</si>
  <si>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</si>
  <si>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</si>
  <si>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</si>
  <si>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</si>
  <si>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</si>
  <si>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</si>
  <si>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</si>
  <si>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</si>
  <si>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</si>
  <si>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</si>
  <si>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</si>
  <si>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</si>
  <si>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</si>
  <si>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</si>
  <si>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</si>
  <si>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</si>
  <si>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</si>
  <si>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</si>
  <si>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</si>
  <si>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</si>
  <si>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</si>
  <si>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</si>
  <si>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</si>
  <si>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</si>
  <si>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</si>
  <si>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</si>
  <si>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</si>
  <si>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</si>
  <si>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</si>
  <si>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</si>
  <si>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</si>
  <si>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</si>
  <si>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</si>
  <si>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</si>
  <si>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</si>
  <si>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</si>
  <si>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</si>
  <si>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</si>
  <si>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</si>
  <si>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</si>
  <si>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</si>
  <si>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</si>
  <si>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</si>
  <si>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</si>
  <si>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</si>
  <si>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</si>
  <si>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</si>
  <si>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</si>
  <si>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</si>
  <si>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</si>
  <si>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</si>
  <si>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</si>
  <si>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</si>
  <si>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</si>
  <si>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</si>
  <si>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</si>
  <si>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</si>
  <si>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</si>
  <si>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</si>
  <si>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</si>
  <si>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</si>
  <si>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</si>
  <si>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</si>
  <si>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</si>
  <si>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</si>
  <si>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</si>
  <si>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</si>
  <si>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</si>
  <si>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</si>
  <si>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</si>
  <si>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</si>
  <si>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</si>
  <si>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</si>
  <si>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</si>
  <si>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</si>
  <si>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</si>
  <si>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</si>
  <si>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</si>
  <si>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</si>
  <si>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</si>
  <si>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</si>
  <si>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</si>
  <si>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</si>
  <si>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</si>
  <si>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</si>
  <si>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</si>
  <si>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</si>
  <si>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</si>
  <si>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</si>
  <si>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</si>
  <si>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</si>
  <si>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</si>
  <si>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</si>
  <si>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</si>
  <si>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</si>
  <si>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</si>
  <si>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</si>
  <si>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</si>
  <si>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</si>
  <si>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</si>
  <si>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</si>
  <si>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</si>
  <si>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</si>
  <si>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</si>
  <si>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</si>
  <si>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</si>
  <si>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</si>
  <si>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</si>
  <si>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</si>
  <si>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</si>
  <si>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</si>
  <si>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</si>
  <si>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</si>
  <si>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</si>
  <si>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</si>
  <si>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</si>
  <si>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</si>
  <si>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</si>
  <si>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</si>
  <si>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</si>
  <si>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</si>
  <si>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</si>
  <si>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</si>
  <si>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</si>
  <si>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</si>
  <si>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</si>
  <si>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</si>
  <si>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</si>
  <si>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</si>
  <si>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</si>
  <si>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</si>
  <si>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</si>
  <si>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</si>
  <si>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</si>
  <si>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</si>
  <si>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</si>
  <si>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</si>
  <si>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</si>
  <si>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</si>
  <si>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</si>
  <si>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</si>
  <si>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</si>
  <si>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</si>
  <si>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</si>
  <si>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</si>
  <si>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</si>
  <si>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</si>
  <si>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</si>
  <si>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</si>
  <si>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</si>
  <si>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</si>
  <si>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</si>
  <si>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</si>
  <si>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</si>
  <si>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</si>
  <si>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</si>
  <si>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</si>
  <si>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</si>
  <si>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</si>
  <si>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</si>
  <si>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</si>
  <si>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</si>
  <si>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</si>
  <si>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</si>
  <si>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</si>
  <si>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</si>
  <si>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</si>
  <si>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</si>
  <si>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</si>
  <si>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</si>
  <si>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</si>
  <si>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</si>
  <si>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</si>
  <si>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</si>
  <si>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</si>
  <si>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</si>
  <si>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</si>
  <si>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</si>
  <si>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</si>
  <si>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</si>
  <si>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</si>
  <si>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</si>
  <si>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</si>
  <si>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</si>
  <si>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</si>
  <si>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</si>
  <si>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</si>
  <si>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</si>
  <si>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</si>
  <si>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</si>
  <si>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</si>
  <si>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</si>
  <si>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</si>
  <si>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</si>
  <si>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</si>
  <si>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</si>
  <si>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</si>
  <si>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</si>
  <si>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</si>
  <si>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</si>
  <si>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</si>
  <si>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</si>
  <si>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</si>
  <si>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</si>
  <si>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</si>
  <si>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</si>
  <si>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</si>
  <si>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</si>
  <si>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</si>
  <si>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</si>
  <si>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</si>
  <si>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</si>
  <si>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</si>
  <si>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</si>
  <si>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</si>
  <si>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</si>
  <si>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</si>
  <si>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</si>
  <si>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</si>
  <si>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</si>
  <si>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</si>
  <si>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</si>
  <si>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</si>
  <si>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</si>
  <si>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</si>
  <si>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</si>
  <si>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</si>
  <si>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</si>
  <si>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</si>
  <si>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</si>
  <si>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</si>
  <si>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</si>
  <si>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</si>
  <si>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</si>
  <si>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</si>
  <si>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</si>
  <si>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</si>
  <si>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</si>
  <si>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</si>
  <si>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</si>
  <si>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</si>
  <si>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</si>
  <si>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</si>
  <si>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</si>
  <si>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</si>
  <si>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</si>
  <si>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</si>
  <si>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</si>
  <si>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</si>
  <si>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</si>
  <si>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</si>
  <si>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</si>
  <si>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</si>
  <si>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</si>
  <si>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</si>
  <si>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</si>
  <si>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</si>
  <si>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</si>
  <si>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</si>
  <si>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</si>
  <si>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</si>
  <si>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</si>
  <si>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</si>
  <si>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</si>
  <si>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</si>
  <si>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</si>
  <si>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</si>
  <si>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</si>
  <si>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</si>
  <si>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</si>
  <si>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</si>
  <si>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</si>
  <si>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</si>
  <si>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</si>
  <si>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</si>
  <si>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</si>
  <si>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</si>
  <si>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</si>
  <si>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</si>
  <si>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</si>
  <si>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</si>
  <si>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</si>
  <si>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</si>
  <si>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</si>
  <si>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</si>
  <si>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</si>
  <si>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</si>
  <si>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</si>
  <si>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</si>
  <si>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</si>
  <si>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</si>
  <si>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</si>
  <si>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</si>
  <si>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</si>
  <si>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</si>
  <si>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</si>
  <si>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</si>
  <si>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</si>
  <si>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</si>
  <si>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</si>
  <si>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</si>
  <si>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</si>
  <si>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</si>
  <si>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</si>
  <si>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</si>
  <si>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</si>
  <si>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</si>
  <si>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</si>
  <si>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</si>
  <si>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</si>
  <si>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</si>
  <si>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</si>
  <si>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</si>
  <si>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</si>
  <si>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</si>
  <si>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</si>
  <si>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</si>
  <si>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</si>
  <si>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</si>
  <si>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</si>
  <si>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</si>
  <si>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</si>
  <si>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</si>
  <si>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</si>
  <si>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</si>
  <si>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</si>
  <si>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</si>
  <si>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</si>
  <si>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</si>
  <si>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</si>
  <si>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</si>
  <si>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</si>
  <si>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</si>
  <si>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</si>
  <si>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</si>
  <si>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</si>
  <si>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</si>
  <si>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</si>
  <si>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</si>
  <si>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</si>
  <si>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</si>
  <si>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</si>
  <si>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</si>
  <si>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</si>
  <si>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</si>
  <si>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</si>
  <si>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</si>
  <si>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</si>
  <si>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</si>
  <si>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</si>
  <si>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</si>
  <si>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</si>
  <si>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</si>
  <si>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</si>
  <si>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</si>
  <si>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</si>
  <si>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</si>
  <si>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</si>
  <si>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</si>
  <si>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</si>
  <si>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</si>
  <si>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</si>
  <si>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</si>
  <si>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</si>
  <si>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</si>
  <si>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</si>
  <si>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</si>
  <si>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</si>
  <si>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</si>
  <si>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</si>
  <si>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</si>
  <si>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</si>
  <si>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</si>
  <si>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</si>
  <si>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</si>
  <si>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</si>
  <si>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</si>
  <si>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</si>
  <si>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</si>
  <si>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</si>
  <si>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</si>
  <si>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</si>
  <si>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</si>
  <si>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</si>
  <si>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</si>
  <si>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</si>
  <si>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</si>
  <si>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</si>
  <si>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</si>
  <si>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</si>
  <si>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</si>
  <si>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</si>
  <si>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</si>
  <si>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</si>
  <si>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</si>
  <si>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</si>
  <si>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</si>
  <si>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</si>
  <si>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</si>
  <si>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</si>
  <si>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</si>
  <si>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</si>
  <si>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</si>
  <si>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</si>
  <si>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</si>
  <si>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</si>
  <si>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</si>
  <si>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</si>
  <si>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</si>
  <si>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</si>
  <si>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</si>
  <si>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</si>
  <si>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</si>
  <si>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</si>
  <si>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</si>
  <si>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</si>
  <si>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</si>
  <si>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</si>
  <si>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</si>
  <si>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</si>
  <si>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</si>
  <si>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</si>
  <si>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</si>
  <si>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</si>
  <si>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</si>
  <si>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</si>
  <si>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</si>
  <si>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</si>
  <si>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</si>
  <si>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</si>
  <si>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</si>
  <si>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</si>
  <si>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</si>
  <si>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</si>
  <si>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</si>
  <si>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</si>
  <si>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</si>
  <si>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</si>
  <si>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</si>
  <si>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</si>
  <si>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</si>
  <si>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</si>
  <si>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</si>
  <si>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</si>
  <si>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</si>
  <si>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</si>
  <si>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</si>
  <si>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</si>
  <si>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</si>
  <si>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</si>
  <si>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</si>
  <si>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</si>
  <si>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</si>
  <si>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</si>
  <si>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</si>
  <si>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</si>
  <si>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</si>
  <si>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</si>
  <si>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</si>
  <si>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</si>
  <si>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</si>
  <si>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</si>
  <si>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</si>
  <si>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</si>
  <si>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</si>
  <si>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</si>
  <si>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</si>
  <si>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</si>
  <si>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</si>
  <si>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</si>
  <si>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</si>
  <si>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</si>
  <si>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</si>
  <si>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</si>
  <si>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</si>
  <si>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</si>
  <si>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</si>
  <si>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</si>
  <si>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</si>
  <si>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</si>
  <si>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</si>
  <si>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</si>
  <si>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</si>
  <si>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</si>
  <si>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</si>
  <si>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</si>
  <si>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</si>
  <si>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</si>
  <si>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</si>
  <si>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</si>
  <si>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</si>
  <si>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</si>
  <si>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</si>
  <si>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</si>
  <si>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</si>
  <si>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</si>
  <si>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</si>
  <si>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</si>
  <si>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</si>
  <si>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</si>
  <si>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</si>
  <si>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</si>
  <si>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</si>
  <si>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</si>
  <si>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</si>
  <si>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</si>
  <si>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</si>
  <si>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</si>
  <si>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</si>
  <si>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</si>
  <si>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</si>
  <si>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</si>
  <si>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</si>
  <si>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</si>
  <si>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</si>
  <si>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</si>
  <si>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</si>
  <si>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</si>
  <si>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</si>
  <si>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</si>
  <si>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</si>
  <si>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</si>
  <si>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</si>
  <si>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</si>
  <si>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</si>
  <si>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</si>
  <si>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</si>
  <si>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</si>
  <si>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</si>
  <si>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</si>
  <si>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</si>
  <si>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</si>
  <si>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</si>
  <si>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</si>
  <si>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</si>
  <si>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</si>
  <si>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</si>
  <si>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</si>
  <si>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</si>
  <si>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</si>
  <si>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</si>
  <si>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</si>
  <si>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</si>
  <si>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</si>
  <si>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</si>
  <si>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</si>
  <si>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</si>
  <si>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</si>
  <si>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</si>
  <si>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</si>
  <si>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</si>
  <si>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</si>
  <si>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</si>
  <si>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</si>
  <si>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</si>
  <si>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</si>
  <si>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</si>
  <si>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</si>
  <si>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</si>
  <si>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</si>
  <si>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</si>
  <si>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</si>
  <si>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</si>
  <si>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</si>
  <si>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</si>
  <si>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</si>
  <si>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</si>
  <si>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</si>
  <si>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</si>
  <si>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</si>
  <si>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</si>
  <si>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</si>
  <si>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</si>
  <si>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</si>
  <si>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</si>
  <si>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</si>
  <si>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</si>
  <si>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</si>
  <si>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</si>
  <si>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</si>
  <si>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</si>
  <si>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</si>
  <si>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</si>
  <si>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</si>
  <si>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</si>
  <si>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</si>
  <si>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</si>
  <si>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</si>
  <si>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</si>
  <si>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</si>
  <si>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</si>
  <si>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</si>
  <si>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</si>
  <si>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</si>
  <si>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</si>
  <si>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</si>
  <si>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</si>
  <si>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</si>
  <si>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</si>
  <si>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</si>
  <si>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</si>
  <si>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</si>
  <si>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</si>
  <si>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</si>
  <si>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</si>
  <si>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</si>
  <si>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</si>
  <si>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</si>
  <si>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</si>
  <si>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</si>
  <si>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</si>
  <si>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</si>
  <si>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</si>
  <si>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</si>
  <si>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</si>
  <si>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</si>
  <si>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</si>
  <si>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</si>
  <si>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</si>
  <si>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</si>
  <si>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</si>
  <si>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</si>
  <si>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</si>
  <si>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</si>
  <si>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</si>
  <si>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</si>
  <si>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</si>
  <si>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</si>
  <si>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</si>
  <si>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</si>
  <si>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</si>
  <si>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</si>
  <si>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</si>
  <si>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</si>
  <si>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</si>
  <si>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</si>
  <si>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</si>
  <si>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</si>
  <si>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</si>
  <si>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</si>
  <si>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</si>
  <si>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</si>
  <si>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</si>
  <si>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</si>
  <si>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</si>
  <si>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</si>
  <si>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</si>
  <si>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</si>
  <si>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</si>
  <si>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</si>
  <si>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</si>
  <si>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</si>
  <si>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</si>
  <si>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</si>
  <si>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</si>
  <si>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</si>
  <si>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</si>
  <si>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</si>
  <si>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</si>
  <si>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</si>
  <si>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</si>
  <si>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</si>
  <si>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</si>
  <si>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</si>
  <si>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</si>
  <si>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</si>
  <si>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</si>
  <si>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</si>
  <si>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</si>
  <si>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</si>
  <si>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</si>
  <si>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</si>
  <si>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</si>
  <si>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</si>
  <si>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</si>
  <si>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</si>
  <si>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</si>
  <si>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</si>
  <si>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</si>
  <si>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</si>
  <si>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</si>
  <si>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</si>
  <si>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</si>
  <si>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</si>
  <si>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</si>
  <si>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</si>
  <si>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</si>
  <si>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</si>
  <si>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</si>
  <si>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</si>
  <si>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</si>
  <si>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</si>
  <si>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</si>
  <si>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</si>
  <si>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</si>
  <si>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</si>
  <si>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</si>
  <si>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</si>
  <si>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</si>
  <si>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</si>
  <si>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</si>
  <si>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</si>
  <si>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</si>
  <si>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</si>
  <si>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</si>
  <si>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</si>
  <si>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</si>
  <si>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</si>
  <si>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</si>
  <si>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</si>
  <si>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</si>
  <si>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</si>
  <si>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</si>
  <si>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</si>
  <si>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</si>
  <si>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</si>
  <si>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</si>
  <si>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</si>
  <si>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</si>
  <si>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</si>
  <si>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</si>
  <si>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</si>
  <si>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</si>
  <si>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</si>
  <si>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</si>
  <si>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</si>
  <si>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</si>
  <si>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</si>
  <si>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</si>
  <si>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</si>
  <si>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</si>
  <si>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</si>
  <si>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</si>
  <si>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</si>
  <si>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</si>
  <si>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</si>
  <si>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</si>
  <si>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</si>
  <si>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</si>
  <si>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</si>
  <si>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</si>
  <si>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</si>
  <si>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</si>
  <si>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</si>
  <si>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</si>
  <si>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</si>
  <si>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</si>
  <si>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</si>
  <si>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</si>
  <si>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</si>
  <si>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</si>
  <si>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</si>
  <si>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</si>
  <si>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</si>
  <si>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</si>
  <si>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</si>
  <si>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</si>
  <si>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</si>
  <si>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</si>
  <si>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</si>
  <si>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</si>
  <si>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</si>
  <si>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</si>
  <si>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</si>
  <si>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</si>
  <si>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</si>
  <si>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</si>
  <si>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</si>
  <si>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</si>
  <si>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</si>
  <si>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</si>
  <si>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</si>
  <si>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</si>
  <si>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</si>
  <si>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</si>
  <si>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</si>
  <si>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</si>
  <si>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</si>
  <si>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</si>
  <si>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</si>
  <si>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</si>
  <si>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</si>
  <si>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</si>
  <si>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</si>
  <si>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</si>
  <si>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</si>
  <si>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</si>
  <si>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</si>
  <si>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</si>
  <si>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</si>
  <si>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</si>
  <si>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</si>
  <si>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</si>
  <si>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</si>
  <si>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</si>
  <si>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</si>
  <si>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</si>
  <si>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</si>
  <si>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</si>
  <si>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</si>
  <si>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</si>
  <si>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</si>
  <si>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</si>
  <si>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</si>
  <si>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</si>
  <si>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</si>
  <si>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</si>
  <si>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</si>
  <si>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</si>
  <si>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</si>
  <si>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</si>
  <si>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</si>
  <si>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</si>
  <si>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</si>
  <si>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</si>
  <si>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</si>
  <si>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</si>
  <si>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</si>
  <si>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</si>
  <si>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</si>
  <si>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</si>
  <si>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</si>
  <si>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</si>
  <si>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</si>
  <si>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</si>
  <si>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</si>
  <si>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</si>
  <si>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</si>
  <si>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</si>
  <si>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</si>
  <si>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</si>
  <si>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</si>
  <si>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</si>
  <si>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</si>
  <si>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</si>
  <si>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</si>
  <si>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</si>
  <si>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</si>
  <si>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</si>
  <si>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</si>
  <si>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</si>
  <si>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</si>
  <si>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</si>
  <si>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</si>
  <si>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</si>
  <si>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</si>
  <si>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</si>
  <si>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</si>
  <si>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</si>
  <si>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</si>
  <si>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</si>
  <si>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</si>
  <si>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</si>
  <si>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</si>
  <si>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</si>
  <si>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</si>
  <si>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</si>
  <si>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</si>
  <si>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</si>
  <si>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</si>
  <si>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</si>
  <si>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</si>
  <si>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</si>
  <si>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</si>
  <si>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</si>
  <si>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</si>
  <si>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</si>
  <si>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</si>
  <si>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</si>
  <si>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</si>
  <si>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</si>
  <si>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</si>
  <si>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</si>
  <si>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</si>
  <si>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</si>
  <si>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</si>
  <si>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</si>
  <si>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</si>
  <si>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</si>
  <si>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</si>
  <si>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</si>
  <si>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</si>
  <si>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</si>
  <si>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</si>
  <si>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</si>
  <si>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</si>
  <si>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</si>
  <si>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</si>
  <si>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</si>
  <si>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</si>
  <si>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</si>
  <si>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</si>
  <si>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</si>
  <si>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</si>
  <si>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</si>
  <si>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</si>
  <si>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</si>
  <si>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</si>
  <si>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</si>
  <si>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</si>
  <si>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</si>
  <si>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</si>
  <si>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</si>
  <si>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</si>
  <si>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</si>
  <si>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</si>
  <si>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</si>
  <si>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</si>
  <si>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</si>
  <si>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</si>
  <si>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</si>
  <si>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</si>
  <si>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</si>
  <si>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</si>
  <si>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</si>
  <si>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</si>
  <si>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</si>
  <si>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</si>
  <si>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</si>
  <si>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</si>
  <si>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</si>
  <si>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</si>
  <si>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</si>
  <si>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</si>
  <si>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</si>
  <si>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</si>
  <si>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</si>
  <si>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</si>
  <si>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</si>
  <si>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</si>
  <si>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</si>
  <si>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</si>
  <si>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</si>
  <si>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</si>
  <si>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</si>
  <si>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</si>
  <si>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</si>
  <si>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</si>
  <si>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</si>
  <si>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</si>
  <si>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</si>
  <si>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</si>
  <si>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</si>
  <si>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</si>
  <si>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</si>
  <si>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</si>
  <si>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</si>
  <si>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</si>
  <si>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</si>
  <si>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</si>
  <si>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</si>
  <si>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</si>
  <si>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</si>
  <si>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</si>
  <si>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</si>
  <si>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</si>
  <si>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</si>
  <si>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</si>
  <si>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</si>
  <si>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</si>
  <si>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</si>
  <si>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</si>
  <si>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</si>
  <si>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</si>
  <si>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</si>
  <si>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</si>
  <si>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</si>
  <si>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</si>
  <si>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</si>
  <si>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</si>
  <si>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</si>
  <si>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</si>
  <si>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</si>
  <si>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</si>
  <si>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</si>
  <si>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</si>
  <si>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</si>
  <si>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</si>
  <si>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</si>
  <si>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</si>
  <si>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</si>
  <si>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</si>
  <si>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</si>
  <si>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</si>
  <si>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</si>
  <si>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</si>
  <si>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</si>
  <si>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</si>
  <si>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</si>
  <si>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</si>
  <si>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</si>
  <si>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</si>
  <si>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</si>
  <si>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</si>
  <si>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</si>
  <si>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</si>
  <si>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</si>
  <si>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</si>
  <si>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</si>
  <si>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</si>
  <si>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</si>
  <si>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</si>
  <si>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</si>
  <si>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</si>
  <si>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</si>
  <si>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</si>
  <si>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</si>
  <si>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</si>
  <si>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</si>
  <si>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</si>
  <si>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</si>
  <si>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</si>
  <si>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</si>
  <si>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</si>
  <si>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</si>
  <si>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</si>
  <si>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</si>
  <si>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</si>
  <si>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</si>
  <si>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</si>
  <si>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</si>
  <si>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</si>
  <si>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</si>
  <si>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</si>
  <si>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</si>
  <si>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</si>
  <si>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</si>
  <si>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</si>
  <si>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</si>
  <si>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</si>
  <si>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</si>
  <si>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</si>
  <si>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</si>
  <si>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</si>
  <si>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</si>
  <si>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</si>
  <si>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</si>
  <si>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</si>
  <si>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</si>
  <si>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</si>
  <si>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</si>
  <si>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</si>
  <si>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</si>
  <si>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</si>
  <si>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</si>
  <si>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</si>
  <si>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</si>
  <si>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</si>
  <si>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</si>
  <si>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</si>
  <si>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</si>
  <si>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</si>
  <si>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</si>
  <si>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</si>
  <si>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</si>
  <si>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</si>
  <si>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</si>
  <si>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</si>
  <si>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</si>
  <si>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</si>
  <si>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</si>
  <si>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</si>
  <si>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</si>
  <si>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</si>
  <si>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</si>
  <si>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</si>
  <si>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</si>
  <si>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</si>
  <si>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</si>
  <si>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</si>
  <si>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</si>
  <si>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</si>
  <si>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</si>
  <si>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</si>
  <si>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</si>
  <si>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</si>
  <si>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</si>
  <si>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</si>
  <si>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</si>
  <si>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</si>
  <si>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</si>
  <si>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</si>
  <si>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</si>
  <si>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</si>
  <si>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</si>
  <si>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</si>
  <si>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</si>
  <si>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</si>
  <si>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</si>
  <si>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</si>
  <si>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</si>
  <si>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</si>
  <si>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</si>
  <si>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</si>
  <si>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</si>
  <si>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</si>
  <si>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</si>
  <si>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</si>
  <si>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</si>
  <si>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</si>
  <si>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</si>
  <si>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</si>
  <si>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</si>
  <si>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</si>
  <si>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</si>
  <si>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</si>
  <si>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</si>
  <si>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</si>
  <si>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</si>
  <si>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</si>
  <si>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</si>
  <si>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</si>
  <si>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</si>
  <si>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</si>
  <si>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</si>
  <si>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</si>
  <si>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</si>
  <si>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</si>
  <si>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</si>
  <si>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</si>
  <si>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</si>
  <si>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</si>
  <si>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</si>
  <si>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</si>
  <si>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</si>
  <si>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</si>
  <si>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</si>
  <si>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</si>
  <si>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</si>
  <si>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</si>
  <si>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</si>
  <si>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</si>
  <si>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</si>
  <si>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</si>
  <si>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</si>
  <si>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</si>
  <si>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</si>
  <si>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</si>
  <si>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</si>
  <si>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</si>
  <si>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</si>
  <si>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</si>
  <si>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</si>
  <si>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</si>
  <si>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</si>
  <si>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</si>
  <si>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</si>
  <si>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</si>
  <si>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</si>
  <si>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</si>
  <si>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</si>
  <si>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</si>
  <si>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</si>
  <si>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</si>
  <si>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</si>
  <si>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</si>
  <si>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</si>
  <si>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</si>
  <si>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</si>
  <si>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</si>
  <si>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</si>
  <si>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</si>
  <si>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</si>
  <si>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</si>
  <si>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</si>
  <si>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</si>
  <si>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</si>
  <si>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</si>
  <si>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</si>
  <si>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</si>
  <si>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</si>
  <si>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</si>
  <si>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</si>
  <si>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</si>
  <si>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</si>
  <si>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</si>
  <si>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</si>
  <si>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</si>
  <si>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</si>
  <si>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</si>
  <si>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</si>
  <si>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</si>
  <si>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</si>
  <si>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</si>
  <si>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</si>
  <si>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</si>
  <si>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</si>
  <si>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</si>
  <si>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</si>
  <si>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</si>
  <si>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</si>
  <si>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</si>
  <si>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</si>
  <si>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</si>
  <si>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</si>
  <si>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</si>
  <si>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</si>
  <si>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</si>
  <si>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</si>
  <si>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</si>
  <si>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</si>
  <si>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</si>
  <si>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</si>
  <si>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</si>
  <si>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</si>
  <si>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</si>
  <si>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</si>
  <si>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</si>
  <si>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</si>
  <si>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</si>
  <si>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</si>
  <si>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</si>
  <si>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</si>
  <si>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</si>
  <si>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</si>
  <si>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</si>
  <si>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</si>
  <si>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</si>
  <si>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</si>
  <si>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</si>
  <si>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</si>
  <si>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</si>
  <si>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</si>
  <si>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</si>
  <si>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</si>
  <si>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</si>
  <si>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</si>
  <si>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</si>
  <si>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</si>
  <si>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</si>
  <si>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</si>
  <si>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</si>
  <si>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</si>
  <si>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</si>
  <si>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</si>
  <si>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</si>
  <si>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</si>
  <si>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</si>
  <si>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</si>
  <si>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</si>
  <si>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</si>
  <si>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</si>
  <si>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</si>
  <si>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</si>
  <si>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</si>
  <si>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</si>
  <si>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</si>
  <si>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</si>
  <si>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</si>
  <si>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</si>
  <si>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</si>
  <si>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</si>
  <si>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</si>
  <si>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</si>
  <si>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</si>
  <si>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</si>
  <si>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</si>
  <si>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</si>
  <si>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</si>
  <si>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</si>
  <si>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</si>
  <si>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</si>
  <si>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</si>
  <si>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</si>
  <si>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</si>
  <si>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</si>
  <si>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</si>
  <si>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</si>
  <si>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</si>
  <si>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</si>
  <si>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</si>
  <si>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</si>
  <si>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</si>
  <si>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</si>
  <si>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</si>
  <si>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</si>
  <si>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</si>
  <si>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</si>
  <si>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</si>
  <si>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</si>
  <si>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</si>
  <si>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</si>
  <si>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</si>
  <si>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</si>
  <si>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</si>
  <si>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</si>
  <si>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</si>
  <si>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</si>
  <si>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</si>
  <si>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</si>
  <si>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</si>
  <si>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</si>
  <si>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</si>
  <si>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</si>
  <si>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</si>
  <si>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</si>
  <si>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</si>
  <si>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</si>
  <si>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</si>
  <si>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</si>
  <si>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</si>
  <si>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</si>
  <si>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</si>
  <si>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</si>
  <si>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</si>
  <si>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</si>
  <si>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</si>
  <si>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</si>
  <si>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</si>
  <si>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</si>
  <si>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</si>
  <si>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</si>
  <si>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</si>
  <si>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</si>
  <si>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</si>
  <si>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</si>
  <si>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</si>
  <si>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</si>
  <si>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</si>
  <si>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</si>
  <si>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</si>
  <si>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</si>
  <si>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</si>
  <si>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</si>
  <si>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</si>
  <si>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</si>
  <si>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</si>
  <si>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</si>
  <si>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</si>
  <si>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</si>
  <si>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</si>
  <si>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</si>
  <si>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</si>
  <si>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</si>
  <si>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</si>
  <si>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</si>
  <si>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</si>
  <si>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</si>
  <si>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</si>
  <si>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</si>
  <si>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</si>
  <si>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</si>
  <si>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</si>
  <si>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</si>
  <si>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</si>
  <si>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</si>
  <si>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</si>
  <si>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</si>
  <si>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</si>
  <si>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</si>
  <si>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</si>
  <si>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</si>
  <si>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</si>
  <si>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</si>
  <si>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</si>
  <si>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</si>
  <si>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</si>
  <si>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</si>
  <si>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</si>
  <si>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</si>
  <si>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</si>
  <si>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</si>
  <si>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</si>
  <si>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</si>
  <si>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</si>
  <si>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</si>
  <si>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</si>
  <si>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</si>
  <si>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</si>
  <si>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</si>
  <si>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</si>
  <si>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</si>
  <si>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</si>
  <si>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</si>
  <si>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</si>
  <si>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</si>
  <si>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</si>
  <si>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</si>
  <si>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</si>
  <si>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</si>
  <si>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</si>
  <si>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</si>
  <si>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</si>
  <si>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</si>
  <si>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</si>
  <si>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</si>
  <si>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</si>
  <si>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</si>
  <si>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</si>
  <si>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</si>
  <si>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</si>
  <si>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</si>
  <si>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</si>
  <si>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</si>
  <si>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</si>
  <si>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</si>
  <si>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</si>
  <si>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</si>
  <si>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</si>
  <si>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</si>
  <si>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</si>
  <si>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</si>
  <si>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</si>
  <si>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</si>
  <si>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</si>
  <si>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</si>
  <si>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</si>
  <si>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</si>
  <si>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</si>
  <si>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</si>
  <si>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</si>
  <si>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</si>
  <si>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</si>
  <si>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</si>
  <si>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</si>
  <si>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</si>
  <si>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</si>
  <si>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</si>
  <si>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</si>
  <si>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</si>
  <si>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</si>
  <si>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</si>
  <si>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</si>
  <si>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</si>
  <si>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</si>
  <si>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</si>
  <si>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</si>
  <si>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</si>
  <si>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</si>
  <si>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</si>
  <si>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</si>
  <si>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</si>
  <si>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</si>
  <si>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</si>
  <si>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</si>
  <si>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</si>
  <si>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</si>
  <si>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</si>
  <si>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</si>
  <si>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</si>
  <si>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</si>
  <si>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</si>
  <si>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</si>
  <si>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</si>
  <si>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</si>
  <si>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</si>
  <si>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</si>
  <si>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</si>
  <si>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</si>
  <si>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</si>
  <si>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</si>
  <si>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</si>
  <si>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</si>
  <si>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</si>
  <si>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</si>
  <si>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</si>
  <si>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</si>
  <si>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</si>
  <si>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</si>
  <si>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</si>
  <si>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</si>
  <si>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</si>
  <si>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</si>
  <si>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</si>
  <si>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</si>
  <si>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</si>
  <si>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</si>
  <si>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</si>
  <si>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</si>
  <si>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</si>
  <si>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</si>
  <si>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</si>
  <si>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</si>
  <si>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</si>
  <si>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</si>
  <si>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</si>
  <si>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</si>
  <si>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</si>
  <si>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</si>
  <si>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</si>
  <si>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</si>
  <si>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</si>
  <si>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</si>
  <si>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</si>
  <si>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</si>
  <si>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</si>
  <si>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</si>
  <si>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</si>
  <si>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</si>
  <si>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</si>
  <si>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</si>
  <si>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</si>
  <si>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</si>
  <si>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</si>
  <si>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</si>
  <si>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</si>
  <si>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</si>
  <si>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</si>
  <si>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</si>
  <si>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</si>
  <si>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</si>
  <si>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</si>
  <si>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</si>
  <si>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</si>
  <si>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</si>
  <si>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</si>
  <si>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</si>
  <si>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</si>
  <si>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</si>
  <si>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</si>
  <si>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</si>
  <si>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</si>
  <si>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</si>
  <si>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</si>
  <si>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</si>
  <si>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</si>
  <si>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</si>
  <si>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</si>
  <si>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</si>
  <si>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</si>
  <si>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</si>
  <si>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</si>
  <si>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</si>
  <si>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</si>
  <si>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</si>
  <si>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</si>
  <si>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</si>
  <si>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</si>
  <si>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</si>
  <si>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</si>
  <si>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</si>
  <si>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</si>
  <si>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</si>
  <si>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</si>
  <si>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</si>
  <si>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</si>
  <si>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</si>
  <si>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</si>
  <si>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</si>
  <si>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</si>
  <si>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</si>
  <si>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</si>
  <si>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</si>
  <si>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</si>
  <si>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</si>
  <si>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</si>
  <si>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</si>
  <si>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</si>
  <si>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</si>
  <si>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</si>
  <si>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</si>
  <si>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</si>
  <si>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</si>
  <si>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</si>
  <si>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</si>
  <si>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</si>
  <si>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</si>
  <si>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</si>
  <si>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</si>
  <si>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</si>
  <si>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</si>
  <si>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</si>
  <si>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</si>
  <si>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</si>
  <si>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</si>
  <si>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</si>
  <si>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</si>
  <si>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</si>
  <si>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</si>
  <si>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</si>
  <si>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</si>
  <si>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</si>
  <si>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</si>
  <si>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</si>
  <si>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</si>
  <si>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</si>
  <si>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</si>
  <si>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</si>
  <si>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</si>
  <si>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</si>
  <si>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</si>
  <si>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</si>
  <si>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</si>
  <si>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</si>
  <si>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</si>
  <si>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</si>
  <si>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</si>
  <si>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</si>
  <si>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</si>
  <si>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</si>
  <si>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</si>
  <si>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</si>
  <si>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</si>
  <si>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</si>
  <si>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</si>
  <si>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</si>
  <si>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</si>
  <si>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</si>
  <si>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</si>
  <si>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</si>
  <si>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</si>
  <si>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</si>
  <si>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</si>
  <si>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</si>
  <si>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</si>
  <si>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</si>
  <si>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</si>
  <si>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</si>
  <si>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</si>
  <si>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</si>
  <si>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</si>
  <si>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</si>
  <si>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</si>
  <si>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</si>
  <si>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</si>
  <si>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</si>
  <si>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</si>
  <si>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</si>
  <si>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</si>
  <si>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</si>
  <si>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</si>
  <si>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</si>
  <si>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</si>
  <si>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</si>
  <si>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</si>
  <si>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</si>
  <si>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</si>
  <si>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</si>
  <si>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</si>
  <si>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</si>
  <si>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</si>
  <si>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</si>
  <si>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</si>
  <si>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</si>
  <si>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</si>
  <si>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</si>
  <si>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</si>
  <si>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</si>
  <si>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</si>
  <si>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</si>
  <si>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</si>
  <si>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</si>
  <si>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</si>
  <si>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</si>
  <si>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</si>
  <si>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</si>
  <si>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</si>
  <si>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</si>
  <si>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</si>
  <si>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</si>
  <si>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</si>
  <si>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</si>
  <si>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</si>
  <si>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</si>
  <si>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</si>
  <si>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</si>
  <si>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</si>
  <si>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</si>
  <si>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</si>
  <si>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</si>
  <si>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</si>
  <si>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</si>
  <si>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</si>
  <si>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</si>
  <si>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</si>
  <si>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</si>
  <si>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</si>
  <si>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</si>
  <si>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</si>
  <si>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</si>
  <si>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</si>
  <si>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</si>
  <si>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</si>
  <si>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</si>
  <si>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</si>
  <si>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</si>
  <si>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</si>
  <si>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</si>
  <si>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</si>
  <si>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</si>
  <si>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</si>
  <si>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</si>
  <si>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</si>
  <si>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</si>
  <si>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</si>
  <si>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</si>
  <si>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</si>
  <si>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</si>
  <si>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</si>
  <si>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</si>
  <si>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</si>
  <si>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</si>
  <si>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</si>
  <si>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</si>
  <si>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</si>
  <si>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</si>
  <si>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</si>
  <si>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</si>
  <si>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</si>
  <si>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</si>
  <si>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</si>
  <si>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</si>
  <si>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</si>
  <si>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</si>
  <si>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</si>
  <si>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</si>
  <si>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</si>
  <si>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</si>
  <si>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</si>
  <si>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</si>
  <si>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</si>
  <si>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</si>
  <si>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</si>
  <si>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</si>
  <si>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</si>
  <si>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</si>
  <si>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</si>
  <si>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</si>
  <si>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</si>
  <si>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</si>
  <si>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</si>
  <si>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</si>
  <si>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</si>
  <si>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</si>
  <si>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</si>
  <si>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</si>
  <si>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</si>
  <si>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</si>
  <si>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</si>
  <si>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</si>
  <si>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</si>
  <si>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</si>
  <si>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</si>
  <si>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</si>
  <si>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</si>
  <si>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</si>
  <si>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</si>
  <si>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</si>
  <si>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</si>
  <si>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</si>
  <si>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</si>
  <si>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</si>
  <si>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</si>
  <si>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</si>
  <si>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</si>
  <si>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</si>
  <si>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</si>
  <si>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</si>
  <si>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</si>
  <si>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</si>
  <si>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</si>
  <si>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</si>
  <si>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</si>
  <si>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</si>
  <si>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</si>
  <si>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</si>
  <si>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</si>
  <si>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</si>
  <si>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</si>
  <si>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</si>
  <si>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</si>
  <si>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</si>
  <si>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</si>
  <si>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</si>
  <si>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</si>
  <si>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</si>
  <si>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</si>
  <si>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</si>
  <si>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</si>
  <si>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</si>
  <si>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</si>
  <si>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</si>
  <si>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</si>
  <si>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</si>
  <si>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</si>
  <si>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Roast Type Name </t>
  </si>
  <si>
    <t>Coffee Type Name</t>
  </si>
  <si>
    <t>Gross Profit Margin</t>
  </si>
  <si>
    <t>Size2</t>
  </si>
  <si>
    <t>Sum of Sales</t>
  </si>
  <si>
    <t>Row Labels</t>
  </si>
  <si>
    <t>Grand Total</t>
  </si>
  <si>
    <t>Column Labels</t>
  </si>
  <si>
    <t>Arabica</t>
  </si>
  <si>
    <t>Excelsa</t>
  </si>
  <si>
    <t>Liberica</t>
  </si>
  <si>
    <t>Robusta</t>
  </si>
  <si>
    <t>2019</t>
  </si>
  <si>
    <t>2020</t>
  </si>
  <si>
    <t>2021</t>
  </si>
  <si>
    <t>2022</t>
  </si>
  <si>
    <t>Jan</t>
  </si>
  <si>
    <t>Feb</t>
  </si>
  <si>
    <t>Mar</t>
  </si>
  <si>
    <t>Apr</t>
  </si>
  <si>
    <t>May</t>
  </si>
  <si>
    <t>Jun</t>
  </si>
  <si>
    <t>Jul</t>
  </si>
  <si>
    <t>Aug</t>
  </si>
  <si>
    <t>Sep</t>
  </si>
  <si>
    <t>Oct</t>
  </si>
  <si>
    <t>Nov</t>
  </si>
  <si>
    <t>Dec</t>
  </si>
  <si>
    <t>Average of Gross Profit Margin</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</si>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</sst>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d\-mmm\-yyyy"/>
    <numFmt numFmtId="166" formatCode="[$$-1409]#,##0.00;\-[$$-1409]#,##0.0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7">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horizontal="left" vertical="center"/>
    </xf>
    <xf numFmtId="0" fontId="0" fillId="0" borderId="0" xfId="0" applyAlignment="1">
      <alignment horizontal="left"/>
    </xf>
    <xf numFmtId="9" fontId="0" fillId="0" borderId="0" xfId="2" applyFont="1"/>
    <xf numFmtId="9" fontId="1" fillId="0" borderId="0" xfId="2" applyFont="1" applyAlignment="1">
      <alignment vertical="center"/>
    </xf>
    <xf numFmtId="43" fontId="1" fillId="0" borderId="0" xfId="1" applyFont="1" applyAlignment="1">
      <alignment horizontal="left" vertical="center"/>
    </xf>
    <xf numFmtId="43" fontId="0" fillId="0" borderId="0" xfId="1" applyFont="1" applyAlignment="1">
      <alignment horizontal="left"/>
    </xf>
    <xf numFmtId="14" fontId="0" fillId="0" borderId="0" xfId="0" applyNumberFormat="1"/>
    <xf numFmtId="165" fontId="1" fillId="0" borderId="0" xfId="0" applyNumberFormat="1" applyFont="1" applyAlignment="1">
      <alignment vertical="center"/>
    </xf>
    <xf numFmtId="0" fontId="0" fillId="0" borderId="0" xfId="0" pivotButton="1"/>
    <xf numFmtId="0" fontId="0" fillId="0" borderId="0" xfId="0" applyAlignment="1">
      <alignment horizontal="left" indent="1"/>
    </xf>
    <xf numFmtId="166" fontId="0" fillId="0" borderId="0" xfId="1" applyNumberFormat="1" applyFont="1"/>
    <xf numFmtId="9" fontId="0" fillId="0" borderId="0" xfId="0" applyNumberFormat="1"/>
    <xf numFmtId="1" fontId="0" fillId="0" borderId="0" xfId="0" applyNumberFormat="1"/>
  </cellXfs>
  <cellStyles count="3">
    <cellStyle name="Comma" xfId="1" builtinId="3"/>
    <cellStyle name="Normal" xfId="0" builtinId="0"/>
    <cellStyle name="Percent" xfId="2" builtinId="5"/>
  </cellStyles>
  <dxfs count="28">
    <dxf>
      <font>
        <b/>
        <i val="0"/>
        <sz val="11"/>
        <color theme="2"/>
        <name val="Calibri"/>
        <family val="2"/>
        <scheme val="minor"/>
      </font>
    </dxf>
    <dxf>
      <font>
        <b/>
        <i val="0"/>
        <sz val="12"/>
        <color theme="0"/>
        <name val="Calibri"/>
        <family val="2"/>
        <scheme val="minor"/>
      </font>
      <fill>
        <patternFill patternType="solid">
          <fgColor theme="0"/>
          <bgColor rgb="FF002060"/>
        </patternFill>
      </fill>
      <border>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dxf>
    <dxf>
      <numFmt numFmtId="166" formatCode="[$$-1409]#,##0.00;\-[$$-1409]#,##0.0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0070C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rgb="FF002060"/>
        </patternFill>
      </fill>
      <border>
        <left style="thin">
          <color theme="1" tint="-0.499984740745262"/>
        </left>
        <right style="thin">
          <color theme="1" tint="-0.499984740745262"/>
        </right>
        <top style="thin">
          <color theme="1" tint="-0.499984740745262"/>
        </top>
        <bottom style="thin">
          <color theme="1" tint="-0.499984740745262"/>
        </bottom>
      </border>
    </dxf>
    <dxf>
      <font>
        <b/>
        <i val="0"/>
        <u val="none"/>
        <sz val="12"/>
        <color theme="0"/>
        <name val="Calibri"/>
        <family val="2"/>
        <scheme val="minor"/>
      </font>
      <fill>
        <patternFill>
          <fgColor theme="0" tint="-4.9989318521683403E-2"/>
          <bgColor rgb="FF002060"/>
        </patternFill>
      </fill>
      <border>
        <left style="thin">
          <color theme="0"/>
        </left>
        <right style="thin">
          <color theme="0"/>
        </right>
        <top style="thin">
          <color theme="0"/>
        </top>
        <bottom style="thin">
          <color theme="0"/>
        </bottom>
      </border>
    </dxf>
    <dxf>
      <font>
        <b/>
        <i val="0"/>
        <u/>
        <sz val="12"/>
        <color theme="0"/>
        <name val="Calibri"/>
        <family val="2"/>
        <scheme val="minor"/>
      </font>
    </dxf>
    <dxf>
      <fill>
        <patternFill>
          <bgColor rgb="FF002060"/>
        </patternFill>
      </fill>
    </dxf>
    <dxf>
      <font>
        <b/>
        <i val="0"/>
        <u/>
        <sz val="12"/>
        <color theme="4" tint="-0.24994659260841701"/>
        <name val="Calibri"/>
        <family val="2"/>
        <scheme val="minor"/>
      </font>
    </dxf>
    <dxf>
      <font>
        <b/>
        <i val="0"/>
        <sz val="12"/>
        <color theme="4" tint="-0.24994659260841701"/>
        <name val="Calibri"/>
        <family val="2"/>
        <scheme val="minor"/>
      </font>
    </dxf>
  </dxfs>
  <tableStyles count="12" defaultTableStyle="TableStyleMedium2" defaultPivotStyle="PivotStyleMedium9">
    <tableStyle name="Slicer Style 1" pivot="0" table="0" count="1" xr9:uid="{B5CBAFBD-33BE-48F5-ACCC-F7352E38A2CF}">
      <tableStyleElement type="wholeTable" dxfId="27"/>
    </tableStyle>
    <tableStyle name="Slicer Style 2" pivot="0" table="0" count="1" xr9:uid="{17F38DFD-C235-4557-86CE-FB441BD85228}">
      <tableStyleElement type="wholeTable" dxfId="26"/>
    </tableStyle>
    <tableStyle name="Slicer Style 3" pivot="0" table="0" count="1" xr9:uid="{1FE2E3FF-B800-4B57-BF63-5AE4ECDFC6B2}">
      <tableStyleElement type="wholeTable" dxfId="25"/>
    </tableStyle>
    <tableStyle name="Slicer Style 4" pivot="0" table="0" count="1" xr9:uid="{74FDB913-E5F1-4CEB-98F9-15FAAAB5CAAF}"/>
    <tableStyle name="Slicer Style 5" pivot="0" table="0" count="1" xr9:uid="{13243953-C42F-4BD7-A60D-C98EF99C02CF}"/>
    <tableStyle name="Slicer Style 6" pivot="0" table="0" count="1" xr9:uid="{2EC3BA40-02ED-4713-8245-1DB42524895F}">
      <tableStyleElement type="headerRow" dxfId="24"/>
    </tableStyle>
    <tableStyle name="Slicer Style 7" pivot="0" table="0" count="4" xr9:uid="{3C643892-7D5E-46B3-A57A-FA3B2AC4730C}">
      <tableStyleElement type="wholeTable" dxfId="23"/>
    </tableStyle>
    <tableStyle name="Timeline Style 1" pivot="0" table="0" count="8" xr9:uid="{ABCD23EA-7D50-44E4-8EED-37A9A690D73A}">
      <tableStyleElement type="wholeTable" dxfId="22"/>
      <tableStyleElement type="headerRow" dxfId="21"/>
    </tableStyle>
    <tableStyle name="Timeline Style 2" pivot="0" table="0" count="8" xr9:uid="{5ECA006A-78FE-4884-BDB2-E9ACEAAB2652}">
      <tableStyleElement type="wholeTable" dxfId="20"/>
      <tableStyleElement type="headerRow" dxfId="19"/>
    </tableStyle>
    <tableStyle name="Timeline Style 3" pivot="0" table="0" count="8" xr9:uid="{A663BD38-70B9-47E0-808D-2993E474F126}">
      <tableStyleElement type="wholeTable" dxfId="18"/>
      <tableStyleElement type="headerRow" dxfId="17"/>
    </tableStyle>
    <tableStyle name="Timeline Style 4" pivot="0" table="0" count="8" xr9:uid="{7EBC5E6B-776D-41FD-B7D0-30B5A90F256F}">
      <tableStyleElement type="wholeTable" dxfId="1"/>
      <tableStyleElement type="headerRow" dxfId="0"/>
    </tableStyle>
    <tableStyle name="Timeline Style 5" pivot="0" table="0" count="8" xr9:uid="{67D1D4A9-BB6A-45F7-B70C-11C75677B6B3}">
      <tableStyleElement type="wholeTable" dxfId="16"/>
      <tableStyleElement type="headerRow" dxfId="15"/>
    </tableStyle>
  </tableStyles>
  <extLst>
    <ext xmlns:x14="http://schemas.microsoft.com/office/spreadsheetml/2009/9/main" uri="{46F421CA-312F-682f-3DD2-61675219B42D}">
      <x14:dxfs count="5">
        <dxf>
          <fill>
            <patternFill>
              <bgColor theme="5" tint="0.59996337778862885"/>
            </patternFill>
          </fill>
        </dxf>
        <dxf>
          <font>
            <b/>
            <i val="0"/>
            <name val="Calibri"/>
            <family val="2"/>
            <scheme val="minor"/>
          </font>
          <fill>
            <patternFill>
              <fgColor auto="1"/>
              <bgColor rgb="FF002060"/>
            </patternFill>
          </fill>
        </dxf>
        <dxf>
          <fill>
            <patternFill>
              <bgColor theme="4" tint="0.59996337778862885"/>
            </patternFill>
          </fill>
        </dxf>
        <dxf>
          <border>
            <left style="thin">
              <color theme="0"/>
            </left>
            <right style="thin">
              <color theme="0"/>
            </right>
            <top style="thin">
              <color theme="0"/>
            </top>
            <bottom style="thin">
              <color theme="0"/>
            </bottom>
          </border>
        </dxf>
        <dxf>
          <fill>
            <patternFill>
              <bgColor theme="0"/>
            </patternFill>
          </fill>
        </dxf>
      </x14:dxfs>
    </ext>
    <ext xmlns:x14="http://schemas.microsoft.com/office/spreadsheetml/2009/9/main" uri="{EB79DEF2-80B8-43e5-95BD-54CBDDF9020C}">
      <x14:slicerStyles defaultSlicerStyle="Slicer Style 2">
        <x14:slicerStyle name="Slicer Style 1"/>
        <x14:slicerStyle name="Slicer Style 2"/>
        <x14:slicerStyle name="Slicer Style 3"/>
        <x14:slicerStyle name="Slicer Style 4">
          <x14:slicerStyleElements>
            <x14:slicerStyleElement type="selectedItemWithData" dxfId="4"/>
          </x14:slicerStyleElements>
        </x14:slicerStyle>
        <x14:slicerStyle name="Slicer Style 5">
          <x14:slicerStyleElements>
            <x14:slicerStyleElement type="selectedItemWithData" dxfId="3"/>
          </x14:slicerStyleElements>
        </x14:slicerStyle>
        <x14:slicerStyle name="Slicer Style 6"/>
        <x14:slicerStyle name="Slicer Style 7">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42">
        <dxf>
          <fill>
            <patternFill patternType="solid">
              <fgColor theme="0" tint="-0.14996795556505021"/>
              <bgColor theme="4" tint="0.59996337778862885"/>
            </patternFill>
          </fill>
        </dxf>
        <dxf>
          <fill>
            <patternFill patternType="solid">
              <fgColor theme="0"/>
              <bgColor theme="3"/>
            </patternFill>
          </fill>
          <border>
            <left style="thin">
              <color theme="6" tint="0.59996337778862885"/>
            </left>
            <right style="thin">
              <color theme="6" tint="0.59996337778862885"/>
            </right>
            <top style="thin">
              <color theme="6" tint="0.59996337778862885"/>
            </top>
            <bottom style="thin">
              <color theme="6" tint="0.59996337778862885"/>
            </bottom>
          </border>
        </dxf>
        <dxf>
          <font>
            <b/>
            <i val="0"/>
            <sz val="9"/>
            <color theme="0"/>
            <name val="Calibri"/>
            <family val="2"/>
            <scheme val="minor"/>
          </font>
        </dxf>
        <dxf>
          <font>
            <b/>
            <i val="0"/>
            <sz val="9"/>
            <color theme="0"/>
            <name val="Calibri"/>
            <family val="2"/>
            <scheme val="minor"/>
          </font>
        </dxf>
        <dxf>
          <font>
            <sz val="9"/>
            <color theme="1" tint="0.499984740745262"/>
          </font>
        </dxf>
        <dxf>
          <font>
            <b/>
            <i val="0"/>
            <sz val="10"/>
            <color theme="2"/>
            <name val="Calibri"/>
            <family val="2"/>
            <scheme val="minor"/>
          </font>
        </dxf>
        <dxf>
          <fill>
            <patternFill patternType="solid">
              <fgColor theme="0" tint="-0.14996795556505021"/>
              <bgColor theme="4" tint="0.59996337778862885"/>
            </patternFill>
          </fill>
        </dxf>
        <dxf>
          <fill>
            <patternFill patternType="solid">
              <fgColor theme="0"/>
              <bgColor theme="3"/>
            </patternFill>
          </fill>
          <border>
            <left style="thin">
              <color theme="6" tint="0.59996337778862885"/>
            </left>
            <right style="thin">
              <color theme="6" tint="0.59996337778862885"/>
            </right>
            <top style="thin">
              <color theme="6" tint="0.59996337778862885"/>
            </top>
            <bottom style="thin">
              <color theme="6" tint="0.59996337778862885"/>
            </bottom>
          </border>
        </dxf>
        <dxf>
          <font>
            <b/>
            <i val="0"/>
            <sz val="9"/>
            <color theme="0"/>
            <name val="Calibri"/>
            <family val="2"/>
            <scheme val="minor"/>
          </font>
        </dxf>
        <dxf>
          <font>
            <b/>
            <i val="0"/>
            <sz val="9"/>
            <color theme="0"/>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b/>
            <i val="0"/>
            <sz val="9"/>
            <color theme="0"/>
            <name val="Calibri"/>
            <family val="2"/>
            <scheme val="minor"/>
          </font>
        </dxf>
        <dxf>
          <font>
            <sz val="9"/>
            <color theme="1" tint="0.499984740745262"/>
          </font>
        </dxf>
        <dxf>
          <font>
            <sz val="10"/>
            <color theme="1" tint="0.499984740745262"/>
          </font>
        </dxf>
        <dxf>
          <fill>
            <patternFill patternType="solid">
              <fgColor theme="0" tint="-0.14996795556505021"/>
              <bgColor theme="4" tint="0.59996337778862885"/>
            </patternFill>
          </fill>
        </dxf>
        <dxf>
          <fill>
            <patternFill patternType="solid">
              <fgColor theme="0"/>
              <bgColor theme="3"/>
            </patternFill>
          </fill>
          <border>
            <left style="thin">
              <color theme="6" tint="0.59996337778862885"/>
            </left>
            <right style="thin">
              <color theme="6" tint="0.59996337778862885"/>
            </right>
            <top style="thin">
              <color theme="6" tint="0.59996337778862885"/>
            </top>
            <bottom style="thin">
              <color theme="6" tint="0.59996337778862885"/>
            </bottom>
          </border>
        </dxf>
        <dxf>
          <font>
            <b/>
            <i val="0"/>
            <sz val="9"/>
            <color theme="0"/>
            <name val="Calibri"/>
            <family val="2"/>
            <scheme val="minor"/>
          </font>
        </dxf>
        <dxf>
          <font>
            <b/>
            <i val="0"/>
            <sz val="9"/>
            <color theme="0"/>
            <name val="Calibri"/>
            <family val="2"/>
            <scheme val="minor"/>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41"/>
            <x15:timelineStyleElement type="timeLevel" dxfId="40"/>
            <x15:timelineStyleElement type="periodLabel1" dxfId="39"/>
            <x15:timelineStyleElement type="periodLabel2" dxfId="38"/>
            <x15:timelineStyleElement type="selectedTimeBlock" dxfId="37"/>
            <x15:timelineStyleElement type="unselectedTimeBlock" dxfId="36"/>
          </x15:timelineStyleElements>
        </x15:timelineStyle>
        <x15:timelineStyle name="Timeline Style 2">
          <x15:timelineStyleElements>
            <x15:timelineStyleElement type="selectionLabel" dxfId="35"/>
            <x15:timelineStyleElement type="timeLevel" dxfId="34"/>
            <x15:timelineStyleElement type="periodLabel1" dxfId="33"/>
            <x15:timelineStyleElement type="periodLabel2" dxfId="32"/>
            <x15:timelineStyleElement type="selectedTimeBlock" dxfId="31"/>
            <x15:timelineStyleElement type="unselectedTimeBlock" dxfId="30"/>
          </x15:timelineStyleElements>
        </x15:timelineStyle>
        <x15:timelineStyle name="Timeline Style 3">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4">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Timeline Style 5">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1!PivotTable2</c:name>
    <c:fmtId val="38"/>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ZW" sz="1600" b="1">
                <a:solidFill>
                  <a:schemeClr val="bg1"/>
                </a:solidFill>
              </a:rPr>
              <a:t>Coffee</a:t>
            </a:r>
            <a:r>
              <a:rPr lang="en-ZW" sz="1600" b="1" baseline="0">
                <a:solidFill>
                  <a:schemeClr val="bg1"/>
                </a:solidFill>
              </a:rPr>
              <a:t> Sales Trend</a:t>
            </a:r>
            <a:endParaRPr lang="en-ZW" sz="1600" b="1">
              <a:solidFill>
                <a:schemeClr val="bg1"/>
              </a:solidFill>
            </a:endParaRPr>
          </a:p>
        </c:rich>
      </c:tx>
      <c:layout>
        <c:manualLayout>
          <c:xMode val="edge"/>
          <c:yMode val="edge"/>
          <c:x val="0.38971518987341774"/>
          <c:y val="2.014098690835851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circle"/>
          <c:size val="5"/>
          <c:spPr>
            <a:solidFill>
              <a:schemeClr val="accent1"/>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bg1"/>
            </a:solidFill>
            <a:round/>
          </a:ln>
          <a:effectLst/>
        </c:spPr>
        <c:marker>
          <c:symbol val="circle"/>
          <c:size val="5"/>
          <c:spPr>
            <a:solidFill>
              <a:schemeClr val="accent3"/>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4"/>
            </a:solidFill>
            <a:round/>
          </a:ln>
          <a:effectLst/>
        </c:spPr>
        <c:marker>
          <c:symbol val="circle"/>
          <c:size val="5"/>
          <c:spPr>
            <a:solidFill>
              <a:schemeClr val="accent1"/>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0000"/>
            </a:solidFill>
            <a:round/>
          </a:ln>
          <a:effectLst/>
        </c:spPr>
        <c:marker>
          <c:symbol val="circle"/>
          <c:size val="5"/>
          <c:spPr>
            <a:solidFill>
              <a:schemeClr val="accent1"/>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bg1"/>
            </a:solidFill>
            <a:round/>
          </a:ln>
          <a:effectLst/>
        </c:spPr>
        <c:marker>
          <c:symbol val="circle"/>
          <c:size val="5"/>
          <c:spPr>
            <a:solidFill>
              <a:schemeClr val="accent3"/>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4"/>
            </a:solidFill>
            <a:round/>
          </a:ln>
          <a:effectLst/>
        </c:spPr>
        <c:marker>
          <c:symbol val="circle"/>
          <c:size val="5"/>
          <c:spPr>
            <a:solidFill>
              <a:schemeClr val="accent1"/>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0000"/>
            </a:solidFill>
            <a:round/>
          </a:ln>
          <a:effectLst/>
        </c:spPr>
        <c:marker>
          <c:symbol val="circle"/>
          <c:size val="5"/>
          <c:spPr>
            <a:solidFill>
              <a:schemeClr val="accent1"/>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bg1"/>
            </a:solidFill>
            <a:round/>
          </a:ln>
          <a:effectLst/>
        </c:spPr>
        <c:marker>
          <c:symbol val="circle"/>
          <c:size val="5"/>
          <c:spPr>
            <a:solidFill>
              <a:schemeClr val="accent3"/>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4"/>
            </a:solidFill>
            <a:round/>
          </a:ln>
          <a:effectLst/>
        </c:spPr>
        <c:marker>
          <c:symbol val="circle"/>
          <c:size val="5"/>
          <c:spPr>
            <a:solidFill>
              <a:schemeClr val="accent1"/>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1'!$B$3:$B$4</c:f>
              <c:strCache>
                <c:ptCount val="1"/>
                <c:pt idx="0">
                  <c:v>Arabica</c:v>
                </c:pt>
              </c:strCache>
            </c:strRef>
          </c:tx>
          <c:spPr>
            <a:ln w="28575" cap="rnd">
              <a:solidFill>
                <a:srgbClr val="FF0000"/>
              </a:solidFill>
              <a:round/>
            </a:ln>
            <a:effectLst/>
          </c:spPr>
          <c:marker>
            <c:symbol val="circle"/>
            <c:size val="5"/>
            <c:spPr>
              <a:solidFill>
                <a:schemeClr val="accent1"/>
              </a:solidFill>
              <a:ln w="9525">
                <a:solidFill>
                  <a:srgbClr val="FF0000"/>
                </a:solidFill>
              </a:ln>
              <a:effectLst/>
            </c:spPr>
          </c:marker>
          <c:cat>
            <c:multiLvlStrRef>
              <c:f>'Pivot 1'!$A$5:$A$53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1'!$B$5:$B$53</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8EC-4B44-B299-3A8CA2DE5A27}"/>
            </c:ext>
          </c:extLst>
        </c:ser>
        <c:ser>
          <c:idx val="1"/>
          <c:order val="1"/>
          <c:tx>
            <c:strRef>
              <c:f>'Pivot 1'!$C$3:$C$4</c:f>
              <c:strCache>
                <c:ptCount val="1"/>
                <c:pt idx="0">
                  <c:v>Excelsa</c:v>
                </c:pt>
              </c:strCache>
            </c:strRef>
          </c:tx>
          <c:spPr>
            <a:ln w="28575" cap="rnd">
              <a:solidFill>
                <a:schemeClr val="bg1"/>
              </a:solidFill>
              <a:round/>
            </a:ln>
            <a:effectLst/>
          </c:spPr>
          <c:marker>
            <c:symbol val="circle"/>
            <c:size val="5"/>
            <c:spPr>
              <a:solidFill>
                <a:schemeClr val="accent3"/>
              </a:solidFill>
              <a:ln w="9525">
                <a:solidFill>
                  <a:schemeClr val="bg1"/>
                </a:solidFill>
              </a:ln>
              <a:effectLst/>
            </c:spPr>
          </c:marker>
          <c:cat>
            <c:multiLvlStrRef>
              <c:f>'Pivot 1'!$A$5:$A$53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1'!$C$5:$C$53</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C8EC-4B44-B299-3A8CA2DE5A27}"/>
            </c:ext>
          </c:extLst>
        </c:ser>
        <c:ser>
          <c:idx val="2"/>
          <c:order val="2"/>
          <c:tx>
            <c:strRef>
              <c:f>'Pivot 1'!$D$3:$D$4</c:f>
              <c:strCache>
                <c:ptCount val="1"/>
                <c:pt idx="0">
                  <c:v>Liberica</c:v>
                </c:pt>
              </c:strCache>
            </c:strRef>
          </c:tx>
          <c:spPr>
            <a:ln w="28575" cap="rnd">
              <a:solidFill>
                <a:schemeClr val="accent5"/>
              </a:solidFill>
              <a:round/>
            </a:ln>
            <a:effectLst/>
          </c:spPr>
          <c:marker>
            <c:symbol val="circle"/>
            <c:size val="5"/>
            <c:spPr>
              <a:solidFill>
                <a:schemeClr val="accent1"/>
              </a:solidFill>
              <a:ln w="9525">
                <a:solidFill>
                  <a:schemeClr val="accent5"/>
                </a:solidFill>
              </a:ln>
              <a:effectLst/>
            </c:spPr>
          </c:marker>
          <c:cat>
            <c:multiLvlStrRef>
              <c:f>'Pivot 1'!$A$5:$A$53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1'!$D$5:$D$53</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C8EC-4B44-B299-3A8CA2DE5A27}"/>
            </c:ext>
          </c:extLst>
        </c:ser>
        <c:ser>
          <c:idx val="3"/>
          <c:order val="3"/>
          <c:tx>
            <c:strRef>
              <c:f>'Pivot 1'!$E$3:$E$4</c:f>
              <c:strCache>
                <c:ptCount val="1"/>
                <c:pt idx="0">
                  <c:v>Robusta</c:v>
                </c:pt>
              </c:strCache>
            </c:strRef>
          </c:tx>
          <c:spPr>
            <a:ln w="28575" cap="rnd">
              <a:solidFill>
                <a:schemeClr val="accent4"/>
              </a:solidFill>
              <a:round/>
            </a:ln>
            <a:effectLst/>
          </c:spPr>
          <c:marker>
            <c:symbol val="circle"/>
            <c:size val="5"/>
            <c:spPr>
              <a:solidFill>
                <a:schemeClr val="accent1"/>
              </a:solidFill>
              <a:ln w="9525">
                <a:solidFill>
                  <a:schemeClr val="accent4"/>
                </a:solidFill>
              </a:ln>
              <a:effectLst/>
            </c:spPr>
          </c:marker>
          <c:cat>
            <c:multiLvlStrRef>
              <c:f>'Pivot 1'!$A$5:$A$53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1'!$E$5:$E$53</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C8EC-4B44-B299-3A8CA2DE5A27}"/>
            </c:ext>
          </c:extLst>
        </c:ser>
        <c:dLbls>
          <c:showLegendKey val="0"/>
          <c:showVal val="0"/>
          <c:showCatName val="0"/>
          <c:showSerName val="0"/>
          <c:showPercent val="0"/>
          <c:showBubbleSize val="0"/>
        </c:dLbls>
        <c:marker val="1"/>
        <c:smooth val="0"/>
        <c:axId val="278647839"/>
        <c:axId val="278654559"/>
      </c:lineChart>
      <c:catAx>
        <c:axId val="27864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ZW">
                    <a:solidFill>
                      <a:schemeClr val="bg1"/>
                    </a:solidFill>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8654559"/>
        <c:crosses val="autoZero"/>
        <c:auto val="1"/>
        <c:lblAlgn val="ctr"/>
        <c:lblOffset val="100"/>
        <c:noMultiLvlLbl val="0"/>
      </c:catAx>
      <c:valAx>
        <c:axId val="27865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8647839"/>
        <c:crosses val="autoZero"/>
        <c:crossBetween val="between"/>
      </c:valAx>
      <c:spPr>
        <a:noFill/>
        <a:ln>
          <a:solidFill>
            <a:schemeClr val="bg2">
              <a:lumMod val="90000"/>
            </a:schemeClr>
          </a:solidFill>
        </a:ln>
        <a:effectLst/>
      </c:spPr>
    </c:plotArea>
    <c:legend>
      <c:legendPos val="r"/>
      <c:overlay val="0"/>
      <c:spPr>
        <a:solidFill>
          <a:schemeClr val="tx2"/>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2!PivotTable2</c:name>
    <c:fmtId val="32"/>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Coffee Sales By Country</a:t>
            </a:r>
          </a:p>
        </c:rich>
      </c:tx>
      <c:layout>
        <c:manualLayout>
          <c:xMode val="edge"/>
          <c:yMode val="edge"/>
          <c:x val="0.2831918839486382"/>
          <c:y val="3.690036900369003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90000"/>
            </a:schemeClr>
          </a:solidFill>
          <a:ln>
            <a:solidFill>
              <a:schemeClr val="accen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90000"/>
            </a:schemeClr>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90000"/>
            </a:schemeClr>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2'!$B$3</c:f>
              <c:strCache>
                <c:ptCount val="1"/>
                <c:pt idx="0">
                  <c:v>Total</c:v>
                </c:pt>
              </c:strCache>
            </c:strRef>
          </c:tx>
          <c:spPr>
            <a:solidFill>
              <a:schemeClr val="bg2">
                <a:lumMod val="90000"/>
              </a:schemeClr>
            </a:solidFill>
            <a:ln>
              <a:solidFill>
                <a:schemeClr val="accent1"/>
              </a:solidFill>
            </a:ln>
            <a:effectLst/>
          </c:spPr>
          <c:invertIfNegative val="0"/>
          <c:cat>
            <c:strRef>
              <c:f>'Pivot 2'!$A$4:$A$7</c:f>
              <c:strCache>
                <c:ptCount val="3"/>
                <c:pt idx="0">
                  <c:v>Ireland</c:v>
                </c:pt>
                <c:pt idx="1">
                  <c:v>United Kingdom</c:v>
                </c:pt>
                <c:pt idx="2">
                  <c:v>United States</c:v>
                </c:pt>
              </c:strCache>
            </c:strRef>
          </c:cat>
          <c:val>
            <c:numRef>
              <c:f>'Pivot 2'!$B$4:$B$7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F415-49F4-84D1-D0454F51BF66}"/>
            </c:ext>
          </c:extLst>
        </c:ser>
        <c:dLbls>
          <c:showLegendKey val="0"/>
          <c:showVal val="0"/>
          <c:showCatName val="0"/>
          <c:showSerName val="0"/>
          <c:showPercent val="0"/>
          <c:showBubbleSize val="0"/>
        </c:dLbls>
        <c:gapWidth val="182"/>
        <c:axId val="244559999"/>
        <c:axId val="244543199"/>
      </c:barChart>
      <c:catAx>
        <c:axId val="244559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543199"/>
        <c:crosses val="autoZero"/>
        <c:auto val="1"/>
        <c:lblAlgn val="ctr"/>
        <c:lblOffset val="100"/>
        <c:noMultiLvlLbl val="0"/>
      </c:catAx>
      <c:valAx>
        <c:axId val="2445431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ZW">
                    <a:solidFill>
                      <a:schemeClr val="bg1"/>
                    </a:solidFill>
                  </a:rPr>
                  <a:t>Sales(USD)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455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3!PivotTable2</c:name>
    <c:fmtId val="4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b="1">
                <a:solidFill>
                  <a:schemeClr val="bg1"/>
                </a:solidFill>
              </a:rPr>
              <a:t>Average Profit Margin</a:t>
            </a:r>
          </a:p>
        </c:rich>
      </c:tx>
      <c:layout>
        <c:manualLayout>
          <c:xMode val="edge"/>
          <c:yMode val="edge"/>
          <c:x val="0.22158681905268171"/>
          <c:y val="4.273523622047244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solidFill>
              <a:schemeClr val="accen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3'!$B$3</c:f>
              <c:strCache>
                <c:ptCount val="1"/>
                <c:pt idx="0">
                  <c:v>Total</c:v>
                </c:pt>
              </c:strCache>
            </c:strRef>
          </c:tx>
          <c:spPr>
            <a:solidFill>
              <a:schemeClr val="bg2"/>
            </a:solidFill>
            <a:ln>
              <a:solidFill>
                <a:schemeClr val="accent1"/>
              </a:solidFill>
            </a:ln>
            <a:effectLst/>
          </c:spPr>
          <c:invertIfNegative val="0"/>
          <c:cat>
            <c:strRef>
              <c:f>'Pivot 3'!$A$4:$A$8</c:f>
              <c:strCache>
                <c:ptCount val="4"/>
                <c:pt idx="0">
                  <c:v>Arabica</c:v>
                </c:pt>
                <c:pt idx="1">
                  <c:v>Excelsa</c:v>
                </c:pt>
                <c:pt idx="2">
                  <c:v>Liberica</c:v>
                </c:pt>
                <c:pt idx="3">
                  <c:v>Robusta</c:v>
                </c:pt>
              </c:strCache>
            </c:strRef>
          </c:cat>
          <c:val>
            <c:numRef>
              <c:f>'Pivot 3'!$B$4:$B$8</c:f>
              <c:numCache>
                <c:formatCode>0%</c:formatCode>
                <c:ptCount val="4"/>
                <c:pt idx="0">
                  <c:v>3.5329545454545433E-2</c:v>
                </c:pt>
                <c:pt idx="1">
                  <c:v>4.3176113360323891E-2</c:v>
                </c:pt>
                <c:pt idx="2">
                  <c:v>5.2227150537634374E-2</c:v>
                </c:pt>
                <c:pt idx="3">
                  <c:v>2.2929460580912785E-2</c:v>
                </c:pt>
              </c:numCache>
            </c:numRef>
          </c:val>
          <c:extLst>
            <c:ext xmlns:c16="http://schemas.microsoft.com/office/drawing/2014/chart" uri="{C3380CC4-5D6E-409C-BE32-E72D297353CC}">
              <c16:uniqueId val="{00000000-F9CF-4985-9B05-A64DFB8D5233}"/>
            </c:ext>
          </c:extLst>
        </c:ser>
        <c:dLbls>
          <c:showLegendKey val="0"/>
          <c:showVal val="0"/>
          <c:showCatName val="0"/>
          <c:showSerName val="0"/>
          <c:showPercent val="0"/>
          <c:showBubbleSize val="0"/>
        </c:dLbls>
        <c:gapWidth val="219"/>
        <c:overlap val="-27"/>
        <c:axId val="2100124208"/>
        <c:axId val="2100120368"/>
      </c:barChart>
      <c:catAx>
        <c:axId val="210012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ZW">
                    <a:solidFill>
                      <a:schemeClr val="bg1"/>
                    </a:solidFill>
                  </a:rPr>
                  <a:t>Coffee</a:t>
                </a:r>
                <a:r>
                  <a:rPr lang="en-ZW" baseline="0">
                    <a:solidFill>
                      <a:schemeClr val="bg1"/>
                    </a:solidFill>
                  </a:rPr>
                  <a:t> Type</a:t>
                </a:r>
                <a:endParaRPr lang="en-ZW">
                  <a:solidFill>
                    <a:schemeClr val="bg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0120368"/>
        <c:crosses val="autoZero"/>
        <c:auto val="1"/>
        <c:lblAlgn val="ctr"/>
        <c:lblOffset val="100"/>
        <c:noMultiLvlLbl val="0"/>
      </c:catAx>
      <c:valAx>
        <c:axId val="2100120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012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5!PivotTable2</c:name>
    <c:fmtId val="61"/>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Top 5 Customers</a:t>
            </a:r>
          </a:p>
        </c:rich>
      </c:tx>
      <c:layout>
        <c:manualLayout>
          <c:xMode val="edge"/>
          <c:yMode val="edge"/>
          <c:x val="0.32395569620253167"/>
          <c:y val="3.7174721189591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90000"/>
            </a:schemeClr>
          </a:solidFill>
          <a:ln>
            <a:solidFill>
              <a:schemeClr val="accent1"/>
            </a:solid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90000"/>
            </a:schemeClr>
          </a:solidFill>
          <a:ln>
            <a:solidFill>
              <a:schemeClr val="accent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90000"/>
            </a:schemeClr>
          </a:solidFill>
          <a:ln>
            <a:solidFill>
              <a:schemeClr val="accent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5'!$B$3</c:f>
              <c:strCache>
                <c:ptCount val="1"/>
                <c:pt idx="0">
                  <c:v>Total</c:v>
                </c:pt>
              </c:strCache>
            </c:strRef>
          </c:tx>
          <c:spPr>
            <a:solidFill>
              <a:schemeClr val="bg2">
                <a:lumMod val="90000"/>
              </a:schemeClr>
            </a:solidFill>
            <a:ln>
              <a:solidFill>
                <a:schemeClr val="accent1"/>
              </a:solidFill>
            </a:ln>
            <a:effectLst>
              <a:outerShdw blurRad="57150" dist="19050" dir="5400000" algn="ctr" rotWithShape="0">
                <a:srgbClr val="000000">
                  <a:alpha val="63000"/>
                </a:srgbClr>
              </a:outerShdw>
            </a:effectLst>
          </c:spPr>
          <c:invertIfNegative val="0"/>
          <c:cat>
            <c:strRef>
              <c:f>'Pivot 5'!$A$4:$A$9</c:f>
              <c:strCache>
                <c:ptCount val="5"/>
                <c:pt idx="0">
                  <c:v>Allis Wilmore</c:v>
                </c:pt>
                <c:pt idx="1">
                  <c:v>Brenn Dundredge</c:v>
                </c:pt>
                <c:pt idx="2">
                  <c:v>Don Flintiff</c:v>
                </c:pt>
                <c:pt idx="3">
                  <c:v>Nealson Cuttler</c:v>
                </c:pt>
                <c:pt idx="4">
                  <c:v>Terri Farra</c:v>
                </c:pt>
              </c:strCache>
            </c:strRef>
          </c:cat>
          <c:val>
            <c:numRef>
              <c:f>'Pivot 5'!$B$4:$B$9</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FE31-4350-AB8E-D5D8C6FFBD0D}"/>
            </c:ext>
          </c:extLst>
        </c:ser>
        <c:dLbls>
          <c:showLegendKey val="0"/>
          <c:showVal val="0"/>
          <c:showCatName val="0"/>
          <c:showSerName val="0"/>
          <c:showPercent val="0"/>
          <c:showBubbleSize val="0"/>
        </c:dLbls>
        <c:gapWidth val="115"/>
        <c:overlap val="-20"/>
        <c:axId val="330173727"/>
        <c:axId val="330180927"/>
      </c:barChart>
      <c:catAx>
        <c:axId val="3301737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0180927"/>
        <c:crosses val="autoZero"/>
        <c:auto val="1"/>
        <c:lblAlgn val="ctr"/>
        <c:lblOffset val="100"/>
        <c:noMultiLvlLbl val="0"/>
      </c:catAx>
      <c:valAx>
        <c:axId val="3301809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ZW">
                    <a:solidFill>
                      <a:schemeClr val="bg1"/>
                    </a:solidFill>
                  </a:rPr>
                  <a:t>Sales(USD)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01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Project.xlsx]Pivot 4!PivotTable2</c:name>
    <c:fmtId val="5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Sold Coffee Type</a:t>
            </a:r>
          </a:p>
        </c:rich>
      </c:tx>
      <c:layout>
        <c:manualLayout>
          <c:xMode val="edge"/>
          <c:yMode val="edge"/>
          <c:x val="0.22258524376930763"/>
          <c:y val="2.13523131672597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25592825896762905"/>
          <c:y val="0.17171296296296298"/>
          <c:w val="0.46641666666666665"/>
          <c:h val="0.77736111111111106"/>
        </c:manualLayout>
      </c:layout>
      <c:doughnutChart>
        <c:varyColors val="1"/>
        <c:ser>
          <c:idx val="0"/>
          <c:order val="0"/>
          <c:tx>
            <c:strRef>
              <c:f>'Pivot 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16-4D02-9C41-E54EC4C8C3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16-4D02-9C41-E54EC4C8C3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16-4D02-9C41-E54EC4C8C31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E16-4D02-9C41-E54EC4C8C3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4'!$A$4:$A$8</c:f>
              <c:strCache>
                <c:ptCount val="4"/>
                <c:pt idx="0">
                  <c:v>Arabica</c:v>
                </c:pt>
                <c:pt idx="1">
                  <c:v>Excelsa</c:v>
                </c:pt>
                <c:pt idx="2">
                  <c:v>Liberica</c:v>
                </c:pt>
                <c:pt idx="3">
                  <c:v>Robusta</c:v>
                </c:pt>
              </c:strCache>
            </c:strRef>
          </c:cat>
          <c:val>
            <c:numRef>
              <c:f>'Pivot 4'!$B$4:$B$8</c:f>
              <c:numCache>
                <c:formatCode>General</c:formatCode>
                <c:ptCount val="4"/>
                <c:pt idx="0">
                  <c:v>947</c:v>
                </c:pt>
                <c:pt idx="1">
                  <c:v>872</c:v>
                </c:pt>
                <c:pt idx="2">
                  <c:v>854</c:v>
                </c:pt>
                <c:pt idx="3">
                  <c:v>878</c:v>
                </c:pt>
              </c:numCache>
            </c:numRef>
          </c:val>
          <c:extLst>
            <c:ext xmlns:c16="http://schemas.microsoft.com/office/drawing/2014/chart" uri="{C3380CC4-5D6E-409C-BE32-E72D297353CC}">
              <c16:uniqueId val="{00000008-7E16-4D02-9C41-E54EC4C8C317}"/>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15240</xdr:colOff>
      <xdr:row>1</xdr:row>
      <xdr:rowOff>38100</xdr:rowOff>
    </xdr:from>
    <xdr:to>
      <xdr:col>22</xdr:col>
      <xdr:colOff>38100</xdr:colOff>
      <xdr:row>5</xdr:row>
      <xdr:rowOff>38100</xdr:rowOff>
    </xdr:to>
    <xdr:sp macro="" textlink="">
      <xdr:nvSpPr>
        <xdr:cNvPr id="2" name="Rectangle 1">
          <a:extLst>
            <a:ext uri="{FF2B5EF4-FFF2-40B4-BE49-F238E27FC236}">
              <a16:creationId xmlns:a16="http://schemas.microsoft.com/office/drawing/2014/main" id="{73DF5830-7D08-4C57-B236-28A69BC14E7C}"/>
            </a:ext>
          </a:extLst>
        </xdr:cNvPr>
        <xdr:cNvSpPr/>
      </xdr:nvSpPr>
      <xdr:spPr>
        <a:xfrm>
          <a:off x="350520" y="114300"/>
          <a:ext cx="12214860" cy="73152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W" sz="4000" kern="1200">
              <a:solidFill>
                <a:schemeClr val="bg1"/>
              </a:solidFill>
            </a:rPr>
            <a:t>COFFEE</a:t>
          </a:r>
          <a:r>
            <a:rPr lang="en-ZW" sz="4000" kern="1200" baseline="0">
              <a:solidFill>
                <a:schemeClr val="bg1"/>
              </a:solidFill>
            </a:rPr>
            <a:t> SALES DASHBOARD</a:t>
          </a:r>
          <a:endParaRPr lang="en-ZW" sz="4000" kern="1200">
            <a:solidFill>
              <a:schemeClr val="bg1"/>
            </a:solidFill>
          </a:endParaRPr>
        </a:p>
      </xdr:txBody>
    </xdr:sp>
    <xdr:clientData/>
  </xdr:twoCellAnchor>
  <xdr:twoCellAnchor editAs="oneCell">
    <xdr:from>
      <xdr:col>2</xdr:col>
      <xdr:colOff>7620</xdr:colOff>
      <xdr:row>5</xdr:row>
      <xdr:rowOff>45720</xdr:rowOff>
    </xdr:from>
    <xdr:to>
      <xdr:col>13</xdr:col>
      <xdr:colOff>541020</xdr:colOff>
      <xdr:row>12</xdr:row>
      <xdr:rowOff>129540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0576E845-588F-48BB-865D-ABBE91CD298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334191" y="862149"/>
              <a:ext cx="7239000" cy="1379220"/>
            </a:xfrm>
            <a:prstGeom prst="rect">
              <a:avLst/>
            </a:prstGeom>
            <a:solidFill>
              <a:prstClr val="white"/>
            </a:solidFill>
            <a:ln w="1">
              <a:solidFill>
                <a:prstClr val="green"/>
              </a:solidFill>
            </a:ln>
          </xdr:spPr>
          <xdr:txBody>
            <a:bodyPr vertOverflow="clip" horzOverflow="clip"/>
            <a:lstStyle/>
            <a:p>
              <a:r>
                <a:rPr lang="en-ZW" sz="1100"/>
                <a:t>Timeline: Works in Excel 2013 or higher. Do not move or resize.</a:t>
              </a:r>
            </a:p>
          </xdr:txBody>
        </xdr:sp>
      </mc:Fallback>
    </mc:AlternateContent>
    <xdr:clientData/>
  </xdr:twoCellAnchor>
  <xdr:twoCellAnchor editAs="oneCell">
    <xdr:from>
      <xdr:col>13</xdr:col>
      <xdr:colOff>548640</xdr:colOff>
      <xdr:row>5</xdr:row>
      <xdr:rowOff>45720</xdr:rowOff>
    </xdr:from>
    <xdr:to>
      <xdr:col>16</xdr:col>
      <xdr:colOff>579120</xdr:colOff>
      <xdr:row>12</xdr:row>
      <xdr:rowOff>137160</xdr:rowOff>
    </xdr:to>
    <mc:AlternateContent xmlns:mc="http://schemas.openxmlformats.org/markup-compatibility/2006" xmlns:a14="http://schemas.microsoft.com/office/drawing/2010/main">
      <mc:Choice Requires="a14">
        <xdr:graphicFrame macro="">
          <xdr:nvGraphicFramePr>
            <xdr:cNvPr id="4" name="Roast Type Name  1">
              <a:extLst>
                <a:ext uri="{FF2B5EF4-FFF2-40B4-BE49-F238E27FC236}">
                  <a16:creationId xmlns:a16="http://schemas.microsoft.com/office/drawing/2014/main" id="{D2778263-61F6-4707-9207-F6ACF525C04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580811" y="862149"/>
              <a:ext cx="1859280" cy="1386840"/>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xdr:colOff>
      <xdr:row>12</xdr:row>
      <xdr:rowOff>137160</xdr:rowOff>
    </xdr:from>
    <xdr:to>
      <xdr:col>22</xdr:col>
      <xdr:colOff>40640</xdr:colOff>
      <xdr:row>31</xdr:row>
      <xdr:rowOff>147320</xdr:rowOff>
    </xdr:to>
    <xdr:graphicFrame macro="">
      <xdr:nvGraphicFramePr>
        <xdr:cNvPr id="5" name="Chart 4">
          <a:extLst>
            <a:ext uri="{FF2B5EF4-FFF2-40B4-BE49-F238E27FC236}">
              <a16:creationId xmlns:a16="http://schemas.microsoft.com/office/drawing/2014/main" id="{480CC2AF-0432-4B0C-961E-8D578EB15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579120</xdr:colOff>
      <xdr:row>5</xdr:row>
      <xdr:rowOff>49531</xdr:rowOff>
    </xdr:from>
    <xdr:to>
      <xdr:col>22</xdr:col>
      <xdr:colOff>40640</xdr:colOff>
      <xdr:row>12</xdr:row>
      <xdr:rowOff>137160</xdr:rowOff>
    </xdr:to>
    <mc:AlternateContent xmlns:mc="http://schemas.openxmlformats.org/markup-compatibility/2006" xmlns:a14="http://schemas.microsoft.com/office/drawing/2010/main">
      <mc:Choice Requires="a14">
        <xdr:graphicFrame macro="">
          <xdr:nvGraphicFramePr>
            <xdr:cNvPr id="6" name="Size2 1">
              <a:extLst>
                <a:ext uri="{FF2B5EF4-FFF2-40B4-BE49-F238E27FC236}">
                  <a16:creationId xmlns:a16="http://schemas.microsoft.com/office/drawing/2014/main" id="{CB602338-D8FF-48DE-9342-A5D8A3312F46}"/>
                </a:ext>
              </a:extLst>
            </xdr:cNvPr>
            <xdr:cNvGraphicFramePr/>
          </xdr:nvGraphicFramePr>
          <xdr:xfrm>
            <a:off x="0" y="0"/>
            <a:ext cx="0" cy="0"/>
          </xdr:xfrm>
          <a:graphic>
            <a:graphicData uri="http://schemas.microsoft.com/office/drawing/2010/slicer">
              <sle:slicer xmlns:sle="http://schemas.microsoft.com/office/drawing/2010/slicer" name="Size2 1"/>
            </a:graphicData>
          </a:graphic>
        </xdr:graphicFrame>
      </mc:Choice>
      <mc:Fallback xmlns="">
        <xdr:sp macro="" textlink="">
          <xdr:nvSpPr>
            <xdr:cNvPr id="0" name=""/>
            <xdr:cNvSpPr>
              <a:spLocks noTextEdit="1"/>
            </xdr:cNvSpPr>
          </xdr:nvSpPr>
          <xdr:spPr>
            <a:xfrm>
              <a:off x="9440091" y="865960"/>
              <a:ext cx="3119120" cy="1383029"/>
            </a:xfrm>
            <a:prstGeom prst="rect">
              <a:avLst/>
            </a:prstGeom>
            <a:solidFill>
              <a:prstClr val="white"/>
            </a:solidFill>
            <a:ln w="1">
              <a:solidFill>
                <a:prstClr val="green"/>
              </a:solidFill>
            </a:ln>
          </xdr:spPr>
          <xdr:txBody>
            <a:bodyPr vertOverflow="clip" horzOverflow="clip"/>
            <a:lstStyle/>
            <a:p>
              <a:r>
                <a:rPr lang="en-Z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15240</xdr:colOff>
      <xdr:row>31</xdr:row>
      <xdr:rowOff>160020</xdr:rowOff>
    </xdr:from>
    <xdr:to>
      <xdr:col>8</xdr:col>
      <xdr:colOff>236220</xdr:colOff>
      <xdr:row>46</xdr:row>
      <xdr:rowOff>172720</xdr:rowOff>
    </xdr:to>
    <xdr:graphicFrame macro="">
      <xdr:nvGraphicFramePr>
        <xdr:cNvPr id="7" name="Chart 6">
          <a:extLst>
            <a:ext uri="{FF2B5EF4-FFF2-40B4-BE49-F238E27FC236}">
              <a16:creationId xmlns:a16="http://schemas.microsoft.com/office/drawing/2014/main" id="{53E9C4F0-7F99-4262-B78C-49A49CC64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256540</xdr:colOff>
      <xdr:row>31</xdr:row>
      <xdr:rowOff>162560</xdr:rowOff>
    </xdr:from>
    <xdr:to>
      <xdr:col>15</xdr:col>
      <xdr:colOff>287020</xdr:colOff>
      <xdr:row>46</xdr:row>
      <xdr:rowOff>172720</xdr:rowOff>
    </xdr:to>
    <xdr:graphicFrame macro="">
      <xdr:nvGraphicFramePr>
        <xdr:cNvPr id="8" name="Chart 7">
          <a:extLst>
            <a:ext uri="{FF2B5EF4-FFF2-40B4-BE49-F238E27FC236}">
              <a16:creationId xmlns:a16="http://schemas.microsoft.com/office/drawing/2014/main" id="{BCD923EC-91DA-437E-9BF4-7B8574BFF3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307340</xdr:colOff>
      <xdr:row>31</xdr:row>
      <xdr:rowOff>162560</xdr:rowOff>
    </xdr:from>
    <xdr:to>
      <xdr:col>22</xdr:col>
      <xdr:colOff>53340</xdr:colOff>
      <xdr:row>46</xdr:row>
      <xdr:rowOff>152400</xdr:rowOff>
    </xdr:to>
    <xdr:graphicFrame macro="">
      <xdr:nvGraphicFramePr>
        <xdr:cNvPr id="9" name="Chart 8">
          <a:extLst>
            <a:ext uri="{FF2B5EF4-FFF2-40B4-BE49-F238E27FC236}">
              <a16:creationId xmlns:a16="http://schemas.microsoft.com/office/drawing/2014/main" id="{4A3FF7C1-9936-44BB-B856-917191D13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0</xdr:colOff>
      <xdr:row>7</xdr:row>
      <xdr:rowOff>0</xdr:rowOff>
    </xdr:from>
    <xdr:to>
      <xdr:col>29</xdr:col>
      <xdr:colOff>137160</xdr:colOff>
      <xdr:row>26</xdr:row>
      <xdr:rowOff>93980</xdr:rowOff>
    </xdr:to>
    <xdr:graphicFrame macro="">
      <xdr:nvGraphicFramePr>
        <xdr:cNvPr id="4" name="Chart 3">
          <a:extLst>
            <a:ext uri="{FF2B5EF4-FFF2-40B4-BE49-F238E27FC236}">
              <a16:creationId xmlns:a16="http://schemas.microsoft.com/office/drawing/2014/main" id="{226C4500-2F31-432B-BE00-3760A4142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notenda Moyo" refreshedDate="45689.37412349537" createdVersion="8" refreshedVersion="8" minRefreshableVersion="3" recordCount="1000" xr:uid="{D1F3512D-D06C-498E-808E-74639C85DDFD}">
  <cacheSource type="worksheet">
    <worksheetSource name="Table1"/>
  </cacheSource>
  <cacheFields count="20">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cacheField>
    <cacheField name="Country" numFmtId="0">
      <sharedItems count="3">
        <s v="United States"/>
        <s v="Ireland"/>
        <s v="United Kingdom"/>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 numFmtId="0">
      <sharedItems count="3">
        <s v="Medium"/>
        <s v="Light"/>
        <s v="Dark"/>
      </sharedItems>
    </cacheField>
    <cacheField name="Size" numFmtId="0">
      <sharedItems containsSemiMixedTypes="0" containsString="0" containsNumber="1" minValue="0.2" maxValue="2.5"/>
    </cacheField>
    <cacheField name="Size2" numFmtId="43">
      <sharedItems count="4">
        <s v="1Kg"/>
        <s v="0.5Kg"/>
        <s v="2.5Kg"/>
        <s v="0.2Kg"/>
      </sharedItems>
    </cacheField>
    <cacheField name="Unit Price" numFmtId="0">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Profit" numFmtId="0">
      <sharedItems containsSemiMixedTypes="0" containsString="0" containsNumber="1" minValue="0.16109999999999997" maxValue="4.7391499999999995"/>
    </cacheField>
    <cacheField name="Gross Profit Margin" numFmtId="9">
      <sharedItems containsSemiMixedTypes="0" containsString="0" containsNumber="1" minValue="9.9999999999999985E-3" maxValue="0.13"/>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707170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n v="1"/>
    <x v="0"/>
    <n v="9.9499999999999993"/>
    <n v="19.899999999999999"/>
    <n v="0.59699999999999998"/>
    <n v="3.0000000000000002E-2"/>
  </r>
  <r>
    <s v="QEV-37451-860"/>
    <x v="0"/>
    <s v="17670-51384-MA"/>
    <s v="E-M-0.5"/>
    <n v="5"/>
    <x v="0"/>
    <s v="aallner0@lulu.com"/>
    <x v="0"/>
    <s v="Exc"/>
    <x v="1"/>
    <s v="M"/>
    <x v="0"/>
    <n v="0.5"/>
    <x v="1"/>
    <n v="8.25"/>
    <n v="41.25"/>
    <n v="0.90749999999999997"/>
    <n v="2.1999999999999999E-2"/>
  </r>
  <r>
    <s v="FAA-43335-268"/>
    <x v="1"/>
    <s v="21125-22134-PX"/>
    <s v="A-L-1"/>
    <n v="1"/>
    <x v="1"/>
    <s v="jredholes2@tmall.com"/>
    <x v="0"/>
    <s v="Ara"/>
    <x v="2"/>
    <s v="L"/>
    <x v="1"/>
    <n v="1"/>
    <x v="0"/>
    <n v="12.95"/>
    <n v="12.95"/>
    <n v="1.1655"/>
    <n v="0.09"/>
  </r>
  <r>
    <s v="KAC-83089-793"/>
    <x v="2"/>
    <s v="23806-46781-OU"/>
    <s v="E-M-1"/>
    <n v="2"/>
    <x v="2"/>
    <m/>
    <x v="1"/>
    <s v="Exc"/>
    <x v="1"/>
    <s v="M"/>
    <x v="0"/>
    <n v="1"/>
    <x v="0"/>
    <n v="13.75"/>
    <n v="27.5"/>
    <n v="1.5125"/>
    <n v="5.5E-2"/>
  </r>
  <r>
    <s v="KAC-83089-793"/>
    <x v="2"/>
    <s v="23806-46781-OU"/>
    <s v="R-L-2.5"/>
    <n v="2"/>
    <x v="2"/>
    <m/>
    <x v="1"/>
    <s v="Rob"/>
    <x v="0"/>
    <s v="L"/>
    <x v="1"/>
    <n v="2.5"/>
    <x v="2"/>
    <n v="27.484999999999996"/>
    <n v="54.969999999999992"/>
    <n v="1.6490999999999998"/>
    <n v="3.0000000000000002E-2"/>
  </r>
  <r>
    <s v="CVP-18956-553"/>
    <x v="3"/>
    <s v="86561-91660-RB"/>
    <s v="L-D-1"/>
    <n v="3"/>
    <x v="3"/>
    <m/>
    <x v="0"/>
    <s v="Lib"/>
    <x v="3"/>
    <s v="D"/>
    <x v="2"/>
    <n v="1"/>
    <x v="0"/>
    <n v="12.95"/>
    <n v="38.849999999999994"/>
    <n v="1.6835"/>
    <n v="4.3333333333333342E-2"/>
  </r>
  <r>
    <s v="IPP-31994-879"/>
    <x v="4"/>
    <s v="65223-29612-CB"/>
    <s v="E-D-0.5"/>
    <n v="3"/>
    <x v="4"/>
    <s v="slobe6@nifty.com"/>
    <x v="0"/>
    <s v="Exc"/>
    <x v="1"/>
    <s v="D"/>
    <x v="2"/>
    <n v="0.5"/>
    <x v="1"/>
    <n v="7.29"/>
    <n v="21.87"/>
    <n v="0.80190000000000006"/>
    <n v="3.6666666666666667E-2"/>
  </r>
  <r>
    <s v="SNZ-65340-705"/>
    <x v="5"/>
    <s v="21134-81676-FR"/>
    <s v="L-L-0.2"/>
    <n v="1"/>
    <x v="5"/>
    <m/>
    <x v="1"/>
    <s v="Lib"/>
    <x v="3"/>
    <s v="L"/>
    <x v="1"/>
    <n v="0.2"/>
    <x v="3"/>
    <n v="4.7549999999999999"/>
    <n v="4.7549999999999999"/>
    <n v="0.61814999999999998"/>
    <n v="0.13"/>
  </r>
  <r>
    <s v="EZT-46571-659"/>
    <x v="6"/>
    <s v="03396-68805-ZC"/>
    <s v="R-M-0.5"/>
    <n v="3"/>
    <x v="6"/>
    <s v="gpetracci8@livejournal.com"/>
    <x v="0"/>
    <s v="Rob"/>
    <x v="0"/>
    <s v="M"/>
    <x v="0"/>
    <n v="0.5"/>
    <x v="1"/>
    <n v="5.97"/>
    <n v="17.91"/>
    <n v="0.35819999999999996"/>
    <n v="1.9999999999999997E-2"/>
  </r>
  <r>
    <s v="NWQ-70061-912"/>
    <x v="0"/>
    <s v="61021-27840-ZN"/>
    <s v="R-M-0.5"/>
    <n v="1"/>
    <x v="7"/>
    <s v="rraven9@ed.gov"/>
    <x v="0"/>
    <s v="Rob"/>
    <x v="0"/>
    <s v="M"/>
    <x v="0"/>
    <n v="0.5"/>
    <x v="1"/>
    <n v="5.97"/>
    <n v="5.97"/>
    <n v="0.35819999999999996"/>
    <n v="0.06"/>
  </r>
  <r>
    <s v="BKK-47233-845"/>
    <x v="7"/>
    <s v="76239-90137-UQ"/>
    <s v="A-D-1"/>
    <n v="4"/>
    <x v="8"/>
    <s v="fferbera@businesswire.com"/>
    <x v="0"/>
    <s v="Ara"/>
    <x v="2"/>
    <s v="D"/>
    <x v="2"/>
    <n v="1"/>
    <x v="0"/>
    <n v="9.9499999999999993"/>
    <n v="39.799999999999997"/>
    <n v="0.89549999999999985"/>
    <n v="2.2499999999999999E-2"/>
  </r>
  <r>
    <s v="VQR-01002-970"/>
    <x v="8"/>
    <s v="49315-21985-BB"/>
    <s v="E-L-2.5"/>
    <n v="5"/>
    <x v="9"/>
    <s v="dphizackerlyb@utexas.edu"/>
    <x v="0"/>
    <s v="Exc"/>
    <x v="1"/>
    <s v="L"/>
    <x v="1"/>
    <n v="2.5"/>
    <x v="2"/>
    <n v="34.154999999999994"/>
    <n v="170.77499999999998"/>
    <n v="3.7570499999999996"/>
    <n v="2.1999999999999999E-2"/>
  </r>
  <r>
    <s v="SZW-48378-399"/>
    <x v="9"/>
    <s v="34136-36674-OM"/>
    <s v="R-M-1"/>
    <n v="5"/>
    <x v="10"/>
    <s v="rscholarc@nyu.edu"/>
    <x v="0"/>
    <s v="Rob"/>
    <x v="0"/>
    <s v="M"/>
    <x v="0"/>
    <n v="1"/>
    <x v="0"/>
    <n v="9.9499999999999993"/>
    <n v="49.75"/>
    <n v="0.59699999999999998"/>
    <n v="1.2E-2"/>
  </r>
  <r>
    <s v="ITA-87418-783"/>
    <x v="10"/>
    <s v="39396-12890-PE"/>
    <s v="R-D-2.5"/>
    <n v="2"/>
    <x v="11"/>
    <s v="tvanyutind@wix.com"/>
    <x v="0"/>
    <s v="Rob"/>
    <x v="0"/>
    <s v="D"/>
    <x v="2"/>
    <n v="2.5"/>
    <x v="2"/>
    <n v="20.584999999999997"/>
    <n v="41.169999999999995"/>
    <n v="1.2350999999999999"/>
    <n v="3.0000000000000002E-2"/>
  </r>
  <r>
    <s v="GNZ-46006-527"/>
    <x v="11"/>
    <s v="95875-73336-RG"/>
    <s v="L-D-0.2"/>
    <n v="3"/>
    <x v="12"/>
    <s v="ptrobee@wunderground.com"/>
    <x v="0"/>
    <s v="Lib"/>
    <x v="3"/>
    <s v="D"/>
    <x v="2"/>
    <n v="0.2"/>
    <x v="3"/>
    <n v="3.8849999999999998"/>
    <n v="11.654999999999999"/>
    <n v="0.50505"/>
    <n v="4.3333333333333335E-2"/>
  </r>
  <r>
    <s v="FYQ-78248-319"/>
    <x v="12"/>
    <s v="25473-43727-BY"/>
    <s v="R-M-2.5"/>
    <n v="5"/>
    <x v="13"/>
    <s v="loscroftf@ebay.co.uk"/>
    <x v="0"/>
    <s v="Rob"/>
    <x v="0"/>
    <s v="M"/>
    <x v="0"/>
    <n v="2.5"/>
    <x v="2"/>
    <n v="22.884999999999998"/>
    <n v="114.42499999999998"/>
    <n v="1.3730999999999998"/>
    <n v="1.2E-2"/>
  </r>
  <r>
    <s v="VAU-44387-624"/>
    <x v="13"/>
    <s v="99643-51048-IQ"/>
    <s v="A-M-0.2"/>
    <n v="6"/>
    <x v="14"/>
    <s v="malabasterg@hexun.com"/>
    <x v="0"/>
    <s v="Ara"/>
    <x v="2"/>
    <s v="M"/>
    <x v="0"/>
    <n v="0.2"/>
    <x v="3"/>
    <n v="3.375"/>
    <n v="20.25"/>
    <n v="0.30374999999999996"/>
    <n v="1.4999999999999998E-2"/>
  </r>
  <r>
    <s v="RDW-33155-159"/>
    <x v="14"/>
    <s v="62173-15287-CU"/>
    <s v="A-L-1"/>
    <n v="6"/>
    <x v="15"/>
    <s v="rbroxuph@jimdo.com"/>
    <x v="0"/>
    <s v="Ara"/>
    <x v="2"/>
    <s v="L"/>
    <x v="1"/>
    <n v="1"/>
    <x v="0"/>
    <n v="12.95"/>
    <n v="77.699999999999989"/>
    <n v="1.1655"/>
    <n v="1.5000000000000001E-2"/>
  </r>
  <r>
    <s v="TDZ-59011-211"/>
    <x v="15"/>
    <s v="57611-05522-ST"/>
    <s v="R-D-2.5"/>
    <n v="4"/>
    <x v="16"/>
    <s v="predfordi@ow.ly"/>
    <x v="1"/>
    <s v="Rob"/>
    <x v="0"/>
    <s v="D"/>
    <x v="2"/>
    <n v="2.5"/>
    <x v="2"/>
    <n v="20.584999999999997"/>
    <n v="82.339999999999989"/>
    <n v="1.2350999999999999"/>
    <n v="1.5000000000000001E-2"/>
  </r>
  <r>
    <s v="IDU-25793-399"/>
    <x v="16"/>
    <s v="76664-37050-DT"/>
    <s v="A-M-0.2"/>
    <n v="5"/>
    <x v="17"/>
    <s v="acorradinoj@harvard.edu"/>
    <x v="0"/>
    <s v="Ara"/>
    <x v="2"/>
    <s v="M"/>
    <x v="0"/>
    <n v="0.2"/>
    <x v="3"/>
    <n v="3.375"/>
    <n v="16.875"/>
    <n v="0.30374999999999996"/>
    <n v="1.7999999999999999E-2"/>
  </r>
  <r>
    <s v="IDU-25793-399"/>
    <x v="16"/>
    <s v="76664-37050-DT"/>
    <s v="E-D-0.2"/>
    <n v="4"/>
    <x v="17"/>
    <s v="acorradinoj@harvard.edu"/>
    <x v="0"/>
    <s v="Exc"/>
    <x v="1"/>
    <s v="D"/>
    <x v="2"/>
    <n v="0.2"/>
    <x v="3"/>
    <n v="3.645"/>
    <n v="14.58"/>
    <n v="0.40095000000000003"/>
    <n v="2.75E-2"/>
  </r>
  <r>
    <s v="NUO-20013-488"/>
    <x v="16"/>
    <s v="03090-88267-BQ"/>
    <s v="A-D-0.2"/>
    <n v="6"/>
    <x v="18"/>
    <s v="adavidowskyl@netvibes.com"/>
    <x v="0"/>
    <s v="Ara"/>
    <x v="2"/>
    <s v="D"/>
    <x v="2"/>
    <n v="0.2"/>
    <x v="3"/>
    <n v="2.9849999999999999"/>
    <n v="17.91"/>
    <n v="0.26865"/>
    <n v="1.4999999999999999E-2"/>
  </r>
  <r>
    <s v="UQU-65630-479"/>
    <x v="17"/>
    <s v="37651-47492-NC"/>
    <s v="R-M-2.5"/>
    <n v="4"/>
    <x v="19"/>
    <s v="aantukm@kickstarter.com"/>
    <x v="0"/>
    <s v="Rob"/>
    <x v="0"/>
    <s v="M"/>
    <x v="0"/>
    <n v="2.5"/>
    <x v="2"/>
    <n v="22.884999999999998"/>
    <n v="91.539999999999992"/>
    <n v="1.3730999999999998"/>
    <n v="1.4999999999999999E-2"/>
  </r>
  <r>
    <s v="FEO-11834-332"/>
    <x v="18"/>
    <s v="95399-57205-HI"/>
    <s v="A-D-0.2"/>
    <n v="4"/>
    <x v="20"/>
    <s v="ikleinertn@timesonline.co.uk"/>
    <x v="0"/>
    <s v="Ara"/>
    <x v="2"/>
    <s v="D"/>
    <x v="2"/>
    <n v="0.2"/>
    <x v="3"/>
    <n v="2.9849999999999999"/>
    <n v="11.94"/>
    <n v="0.26865"/>
    <n v="2.2500000000000003E-2"/>
  </r>
  <r>
    <s v="TKY-71558-096"/>
    <x v="19"/>
    <s v="24010-66714-HW"/>
    <s v="A-M-1"/>
    <n v="1"/>
    <x v="21"/>
    <s v="cblofeldo@amazon.co.uk"/>
    <x v="0"/>
    <s v="Ara"/>
    <x v="2"/>
    <s v="M"/>
    <x v="0"/>
    <n v="1"/>
    <x v="0"/>
    <n v="11.25"/>
    <n v="11.25"/>
    <n v="1.0125"/>
    <n v="0.09"/>
  </r>
  <r>
    <s v="OXY-65322-253"/>
    <x v="20"/>
    <s v="07591-92789-UA"/>
    <s v="E-M-0.2"/>
    <n v="3"/>
    <x v="22"/>
    <m/>
    <x v="0"/>
    <s v="Exc"/>
    <x v="1"/>
    <s v="M"/>
    <x v="0"/>
    <n v="0.2"/>
    <x v="3"/>
    <n v="4.125"/>
    <n v="12.375"/>
    <n v="0.45374999999999999"/>
    <n v="3.6666666666666667E-2"/>
  </r>
  <r>
    <s v="EVP-43500-491"/>
    <x v="21"/>
    <s v="49231-44455-IC"/>
    <s v="A-M-0.5"/>
    <n v="4"/>
    <x v="23"/>
    <s v="sshalesq@umich.edu"/>
    <x v="0"/>
    <s v="Ara"/>
    <x v="2"/>
    <s v="M"/>
    <x v="0"/>
    <n v="0.5"/>
    <x v="1"/>
    <n v="6.75"/>
    <n v="27"/>
    <n v="0.60749999999999993"/>
    <n v="2.2499999999999996E-2"/>
  </r>
  <r>
    <s v="WAG-26945-689"/>
    <x v="22"/>
    <s v="50124-88608-EO"/>
    <s v="A-M-0.2"/>
    <n v="5"/>
    <x v="24"/>
    <s v="vdanneilr@mtv.com"/>
    <x v="1"/>
    <s v="Ara"/>
    <x v="2"/>
    <s v="M"/>
    <x v="0"/>
    <n v="0.2"/>
    <x v="3"/>
    <n v="3.375"/>
    <n v="16.875"/>
    <n v="0.30374999999999996"/>
    <n v="1.7999999999999999E-2"/>
  </r>
  <r>
    <s v="CHE-78995-767"/>
    <x v="23"/>
    <s v="00888-74814-UZ"/>
    <s v="A-D-0.5"/>
    <n v="3"/>
    <x v="25"/>
    <s v="tnewburys@usda.gov"/>
    <x v="1"/>
    <s v="Ara"/>
    <x v="2"/>
    <s v="D"/>
    <x v="2"/>
    <n v="0.5"/>
    <x v="1"/>
    <n v="5.97"/>
    <n v="17.91"/>
    <n v="0.5373"/>
    <n v="0.03"/>
  </r>
  <r>
    <s v="RYZ-14633-602"/>
    <x v="21"/>
    <s v="14158-30713-OB"/>
    <s v="A-D-1"/>
    <n v="4"/>
    <x v="26"/>
    <s v="mcalcuttt@baidu.com"/>
    <x v="1"/>
    <s v="Ara"/>
    <x v="2"/>
    <s v="D"/>
    <x v="2"/>
    <n v="1"/>
    <x v="0"/>
    <n v="9.9499999999999993"/>
    <n v="39.799999999999997"/>
    <n v="0.89549999999999985"/>
    <n v="2.2499999999999999E-2"/>
  </r>
  <r>
    <s v="WOQ-36015-429"/>
    <x v="24"/>
    <s v="51427-89175-QJ"/>
    <s v="L-M-0.2"/>
    <n v="5"/>
    <x v="27"/>
    <m/>
    <x v="0"/>
    <s v="Lib"/>
    <x v="3"/>
    <s v="M"/>
    <x v="0"/>
    <n v="0.2"/>
    <x v="3"/>
    <n v="4.3650000000000002"/>
    <n v="21.825000000000003"/>
    <n v="0.56745000000000001"/>
    <n v="2.5999999999999995E-2"/>
  </r>
  <r>
    <s v="WOQ-36015-429"/>
    <x v="24"/>
    <s v="51427-89175-QJ"/>
    <s v="A-D-0.5"/>
    <n v="6"/>
    <x v="27"/>
    <m/>
    <x v="0"/>
    <s v="Ara"/>
    <x v="2"/>
    <s v="D"/>
    <x v="2"/>
    <n v="0.5"/>
    <x v="1"/>
    <n v="5.97"/>
    <n v="35.82"/>
    <n v="0.5373"/>
    <n v="1.4999999999999999E-2"/>
  </r>
  <r>
    <s v="WOQ-36015-429"/>
    <x v="24"/>
    <s v="51427-89175-QJ"/>
    <s v="L-M-0.5"/>
    <n v="6"/>
    <x v="27"/>
    <m/>
    <x v="0"/>
    <s v="Lib"/>
    <x v="3"/>
    <s v="M"/>
    <x v="0"/>
    <n v="0.5"/>
    <x v="1"/>
    <n v="8.73"/>
    <n v="52.38"/>
    <n v="1.1349"/>
    <n v="2.1666666666666667E-2"/>
  </r>
  <r>
    <s v="SCT-60553-454"/>
    <x v="25"/>
    <s v="39123-12846-YJ"/>
    <s v="L-L-0.2"/>
    <n v="5"/>
    <x v="28"/>
    <s v="ggatheralx@123-reg.co.uk"/>
    <x v="0"/>
    <s v="Lib"/>
    <x v="3"/>
    <s v="L"/>
    <x v="1"/>
    <n v="0.2"/>
    <x v="3"/>
    <n v="4.7549999999999999"/>
    <n v="23.774999999999999"/>
    <n v="0.61814999999999998"/>
    <n v="2.6000000000000002E-2"/>
  </r>
  <r>
    <s v="GFK-52063-244"/>
    <x v="26"/>
    <s v="44981-99666-XB"/>
    <s v="L-L-0.5"/>
    <n v="6"/>
    <x v="29"/>
    <s v="uwelberryy@ebay.co.uk"/>
    <x v="2"/>
    <s v="Lib"/>
    <x v="3"/>
    <s v="L"/>
    <x v="1"/>
    <n v="0.5"/>
    <x v="1"/>
    <n v="9.51"/>
    <n v="57.06"/>
    <n v="1.2363"/>
    <n v="2.1666666666666664E-2"/>
  </r>
  <r>
    <s v="AMM-79521-378"/>
    <x v="27"/>
    <s v="24825-51803-CQ"/>
    <s v="A-D-0.5"/>
    <n v="6"/>
    <x v="30"/>
    <s v="feilhartz@who.int"/>
    <x v="0"/>
    <s v="Ara"/>
    <x v="2"/>
    <s v="D"/>
    <x v="2"/>
    <n v="0.5"/>
    <x v="1"/>
    <n v="5.97"/>
    <n v="35.82"/>
    <n v="0.5373"/>
    <n v="1.4999999999999999E-2"/>
  </r>
  <r>
    <s v="QUQ-90580-772"/>
    <x v="28"/>
    <s v="77634-13918-GJ"/>
    <s v="L-M-0.2"/>
    <n v="2"/>
    <x v="31"/>
    <s v="zponting10@altervista.org"/>
    <x v="0"/>
    <s v="Lib"/>
    <x v="3"/>
    <s v="M"/>
    <x v="0"/>
    <n v="0.2"/>
    <x v="3"/>
    <n v="4.3650000000000002"/>
    <n v="8.73"/>
    <n v="0.56745000000000001"/>
    <n v="6.5000000000000002E-2"/>
  </r>
  <r>
    <s v="LGD-24408-274"/>
    <x v="29"/>
    <s v="13694-25001-LX"/>
    <s v="L-L-0.5"/>
    <n v="3"/>
    <x v="32"/>
    <s v="sstrase11@booking.com"/>
    <x v="0"/>
    <s v="Lib"/>
    <x v="3"/>
    <s v="L"/>
    <x v="1"/>
    <n v="0.5"/>
    <x v="1"/>
    <n v="9.51"/>
    <n v="28.53"/>
    <n v="1.2363"/>
    <n v="4.3333333333333328E-2"/>
  </r>
  <r>
    <s v="HCT-95608-959"/>
    <x v="30"/>
    <s v="08523-01791-TI"/>
    <s v="R-M-2.5"/>
    <n v="5"/>
    <x v="33"/>
    <s v="dde12@unesco.org"/>
    <x v="0"/>
    <s v="Rob"/>
    <x v="0"/>
    <s v="M"/>
    <x v="0"/>
    <n v="2.5"/>
    <x v="2"/>
    <n v="22.884999999999998"/>
    <n v="114.42499999999998"/>
    <n v="1.3730999999999998"/>
    <n v="1.2E-2"/>
  </r>
  <r>
    <s v="OFX-99147-470"/>
    <x v="31"/>
    <s v="49860-68865-AB"/>
    <s v="R-M-1"/>
    <n v="6"/>
    <x v="34"/>
    <m/>
    <x v="0"/>
    <s v="Rob"/>
    <x v="0"/>
    <s v="M"/>
    <x v="0"/>
    <n v="1"/>
    <x v="0"/>
    <n v="9.9499999999999993"/>
    <n v="59.699999999999996"/>
    <n v="0.59699999999999998"/>
    <n v="0.01"/>
  </r>
  <r>
    <s v="LUO-37559-016"/>
    <x v="32"/>
    <s v="21240-83132-SP"/>
    <s v="L-M-1"/>
    <n v="3"/>
    <x v="35"/>
    <m/>
    <x v="0"/>
    <s v="Lib"/>
    <x v="3"/>
    <s v="M"/>
    <x v="0"/>
    <n v="1"/>
    <x v="0"/>
    <n v="14.55"/>
    <n v="43.650000000000006"/>
    <n v="1.8915000000000002"/>
    <n v="4.3333333333333335E-2"/>
  </r>
  <r>
    <s v="XWC-20610-167"/>
    <x v="33"/>
    <s v="08350-81623-TF"/>
    <s v="E-D-0.2"/>
    <n v="2"/>
    <x v="36"/>
    <s v="lyeoland15@pbs.org"/>
    <x v="0"/>
    <s v="Exc"/>
    <x v="1"/>
    <s v="D"/>
    <x v="2"/>
    <n v="0.2"/>
    <x v="3"/>
    <n v="3.645"/>
    <n v="7.29"/>
    <n v="0.40095000000000003"/>
    <n v="5.5E-2"/>
  </r>
  <r>
    <s v="GPU-79113-136"/>
    <x v="34"/>
    <s v="73284-01385-SJ"/>
    <s v="R-D-0.2"/>
    <n v="3"/>
    <x v="37"/>
    <s v="atolworthy16@toplist.cz"/>
    <x v="0"/>
    <s v="Rob"/>
    <x v="0"/>
    <s v="D"/>
    <x v="2"/>
    <n v="0.2"/>
    <x v="3"/>
    <n v="2.6849999999999996"/>
    <n v="8.0549999999999997"/>
    <n v="0.16109999999999997"/>
    <n v="1.9999999999999997E-2"/>
  </r>
  <r>
    <s v="ULR-52653-960"/>
    <x v="35"/>
    <s v="04152-34436-IE"/>
    <s v="L-L-2.5"/>
    <n v="2"/>
    <x v="38"/>
    <m/>
    <x v="0"/>
    <s v="Lib"/>
    <x v="3"/>
    <s v="L"/>
    <x v="1"/>
    <n v="2.5"/>
    <x v="2"/>
    <n v="36.454999999999998"/>
    <n v="72.91"/>
    <n v="4.7391499999999995"/>
    <n v="6.5000000000000002E-2"/>
  </r>
  <r>
    <s v="HPI-42308-142"/>
    <x v="36"/>
    <s v="06631-86965-XP"/>
    <s v="E-M-0.5"/>
    <n v="2"/>
    <x v="39"/>
    <s v="obaudassi18@seesaa.net"/>
    <x v="0"/>
    <s v="Exc"/>
    <x v="1"/>
    <s v="M"/>
    <x v="0"/>
    <n v="0.5"/>
    <x v="1"/>
    <n v="8.25"/>
    <n v="16.5"/>
    <n v="0.90749999999999997"/>
    <n v="5.5E-2"/>
  </r>
  <r>
    <s v="XHI-30227-581"/>
    <x v="37"/>
    <s v="54619-08558-ZU"/>
    <s v="L-D-2.5"/>
    <n v="6"/>
    <x v="40"/>
    <s v="pkingsbury19@comcast.net"/>
    <x v="0"/>
    <s v="Lib"/>
    <x v="3"/>
    <s v="D"/>
    <x v="2"/>
    <n v="2.5"/>
    <x v="2"/>
    <n v="29.784999999999997"/>
    <n v="178.70999999999998"/>
    <n v="3.8720499999999998"/>
    <n v="2.1666666666666667E-2"/>
  </r>
  <r>
    <s v="DJH-05202-380"/>
    <x v="38"/>
    <s v="85589-17020-CX"/>
    <s v="E-M-2.5"/>
    <n v="2"/>
    <x v="41"/>
    <m/>
    <x v="0"/>
    <s v="Exc"/>
    <x v="1"/>
    <s v="M"/>
    <x v="0"/>
    <n v="2.5"/>
    <x v="2"/>
    <n v="31.624999999999996"/>
    <n v="63.249999999999993"/>
    <n v="3.4787499999999998"/>
    <n v="5.5E-2"/>
  </r>
  <r>
    <s v="VMW-26889-781"/>
    <x v="39"/>
    <s v="36078-91009-WU"/>
    <s v="A-L-0.2"/>
    <n v="2"/>
    <x v="42"/>
    <s v="acurley1b@hao123.com"/>
    <x v="0"/>
    <s v="Ara"/>
    <x v="2"/>
    <s v="L"/>
    <x v="1"/>
    <n v="0.2"/>
    <x v="3"/>
    <n v="3.8849999999999998"/>
    <n v="7.77"/>
    <n v="0.34964999999999996"/>
    <n v="4.4999999999999998E-2"/>
  </r>
  <r>
    <s v="DBU-81099-586"/>
    <x v="40"/>
    <s v="15770-27099-GX"/>
    <s v="A-D-2.5"/>
    <n v="4"/>
    <x v="43"/>
    <s v="rmcgilvary1c@tamu.edu"/>
    <x v="0"/>
    <s v="Ara"/>
    <x v="2"/>
    <s v="D"/>
    <x v="2"/>
    <n v="2.5"/>
    <x v="2"/>
    <n v="22.884999999999998"/>
    <n v="91.539999999999992"/>
    <n v="2.0596499999999995"/>
    <n v="2.2499999999999996E-2"/>
  </r>
  <r>
    <s v="PQA-54820-810"/>
    <x v="41"/>
    <s v="91460-04823-BX"/>
    <s v="A-L-1"/>
    <n v="3"/>
    <x v="44"/>
    <s v="ipikett1d@xinhuanet.com"/>
    <x v="0"/>
    <s v="Ara"/>
    <x v="2"/>
    <s v="L"/>
    <x v="1"/>
    <n v="1"/>
    <x v="0"/>
    <n v="12.95"/>
    <n v="38.849999999999994"/>
    <n v="1.1655"/>
    <n v="3.0000000000000002E-2"/>
  </r>
  <r>
    <s v="XKB-41924-202"/>
    <x v="42"/>
    <s v="45089-52817-WN"/>
    <s v="L-D-0.5"/>
    <n v="2"/>
    <x v="45"/>
    <s v="ibouldon1e@gizmodo.com"/>
    <x v="0"/>
    <s v="Lib"/>
    <x v="3"/>
    <s v="D"/>
    <x v="2"/>
    <n v="0.5"/>
    <x v="1"/>
    <n v="7.77"/>
    <n v="15.54"/>
    <n v="1.0101"/>
    <n v="6.5000000000000002E-2"/>
  </r>
  <r>
    <s v="DWZ-69106-473"/>
    <x v="43"/>
    <s v="76447-50326-IC"/>
    <s v="L-L-2.5"/>
    <n v="4"/>
    <x v="46"/>
    <s v="kflanders1f@over-blog.com"/>
    <x v="1"/>
    <s v="Lib"/>
    <x v="3"/>
    <s v="L"/>
    <x v="1"/>
    <n v="2.5"/>
    <x v="2"/>
    <n v="36.454999999999998"/>
    <n v="145.82"/>
    <n v="4.7391499999999995"/>
    <n v="3.2500000000000001E-2"/>
  </r>
  <r>
    <s v="YHV-68700-050"/>
    <x v="44"/>
    <s v="26333-67911-OL"/>
    <s v="R-M-0.5"/>
    <n v="5"/>
    <x v="47"/>
    <s v="hmattioli1g@webmd.com"/>
    <x v="2"/>
    <s v="Rob"/>
    <x v="0"/>
    <s v="M"/>
    <x v="0"/>
    <n v="0.5"/>
    <x v="1"/>
    <n v="5.97"/>
    <n v="29.849999999999998"/>
    <n v="0.35819999999999996"/>
    <n v="1.2E-2"/>
  </r>
  <r>
    <s v="YHV-68700-050"/>
    <x v="44"/>
    <s v="26333-67911-OL"/>
    <s v="L-L-2.5"/>
    <n v="2"/>
    <x v="47"/>
    <s v="hmattioli1g@webmd.com"/>
    <x v="2"/>
    <s v="Lib"/>
    <x v="3"/>
    <s v="L"/>
    <x v="1"/>
    <n v="2.5"/>
    <x v="2"/>
    <n v="36.454999999999998"/>
    <n v="72.91"/>
    <n v="4.7391499999999995"/>
    <n v="6.5000000000000002E-2"/>
  </r>
  <r>
    <s v="KRB-88066-642"/>
    <x v="45"/>
    <s v="22107-86640-SB"/>
    <s v="L-M-1"/>
    <n v="5"/>
    <x v="48"/>
    <s v="agillard1i@issuu.com"/>
    <x v="0"/>
    <s v="Lib"/>
    <x v="3"/>
    <s v="M"/>
    <x v="0"/>
    <n v="1"/>
    <x v="0"/>
    <n v="14.55"/>
    <n v="72.75"/>
    <n v="1.8915000000000002"/>
    <n v="2.6000000000000002E-2"/>
  </r>
  <r>
    <s v="LQU-08404-173"/>
    <x v="46"/>
    <s v="09960-34242-LZ"/>
    <s v="L-L-1"/>
    <n v="3"/>
    <x v="49"/>
    <m/>
    <x v="0"/>
    <s v="Lib"/>
    <x v="3"/>
    <s v="L"/>
    <x v="1"/>
    <n v="1"/>
    <x v="0"/>
    <n v="15.85"/>
    <n v="47.55"/>
    <n v="2.0605000000000002"/>
    <n v="4.3333333333333342E-2"/>
  </r>
  <r>
    <s v="CWK-60159-881"/>
    <x v="47"/>
    <s v="04671-85591-RT"/>
    <s v="E-D-0.2"/>
    <n v="3"/>
    <x v="50"/>
    <s v="tgrizard1k@odnoklassniki.ru"/>
    <x v="0"/>
    <s v="Exc"/>
    <x v="1"/>
    <s v="D"/>
    <x v="2"/>
    <n v="0.2"/>
    <x v="3"/>
    <n v="3.645"/>
    <n v="10.935"/>
    <n v="0.40095000000000003"/>
    <n v="3.6666666666666667E-2"/>
  </r>
  <r>
    <s v="EEG-74197-843"/>
    <x v="48"/>
    <s v="25729-68859-UA"/>
    <s v="E-L-1"/>
    <n v="4"/>
    <x v="51"/>
    <s v="rrelton1l@stanford.edu"/>
    <x v="0"/>
    <s v="Exc"/>
    <x v="1"/>
    <s v="L"/>
    <x v="1"/>
    <n v="1"/>
    <x v="0"/>
    <n v="14.85"/>
    <n v="59.4"/>
    <n v="1.6335"/>
    <n v="2.75E-2"/>
  </r>
  <r>
    <s v="UCZ-59708-525"/>
    <x v="49"/>
    <s v="05501-86351-NX"/>
    <s v="L-D-2.5"/>
    <n v="3"/>
    <x v="52"/>
    <m/>
    <x v="0"/>
    <s v="Lib"/>
    <x v="3"/>
    <s v="D"/>
    <x v="2"/>
    <n v="2.5"/>
    <x v="2"/>
    <n v="29.784999999999997"/>
    <n v="89.35499999999999"/>
    <n v="3.8720499999999998"/>
    <n v="4.3333333333333335E-2"/>
  </r>
  <r>
    <s v="HUB-47311-849"/>
    <x v="50"/>
    <s v="04521-04300-OK"/>
    <s v="L-M-0.5"/>
    <n v="3"/>
    <x v="53"/>
    <s v="sgilroy1n@eepurl.com"/>
    <x v="0"/>
    <s v="Lib"/>
    <x v="3"/>
    <s v="M"/>
    <x v="0"/>
    <n v="0.5"/>
    <x v="1"/>
    <n v="8.73"/>
    <n v="26.19"/>
    <n v="1.1349"/>
    <n v="4.3333333333333335E-2"/>
  </r>
  <r>
    <s v="WYM-17686-694"/>
    <x v="51"/>
    <s v="58689-55264-VK"/>
    <s v="A-D-2.5"/>
    <n v="5"/>
    <x v="54"/>
    <s v="ccottingham1o@wikipedia.org"/>
    <x v="0"/>
    <s v="Ara"/>
    <x v="2"/>
    <s v="D"/>
    <x v="2"/>
    <n v="2.5"/>
    <x v="2"/>
    <n v="22.884999999999998"/>
    <n v="114.42499999999998"/>
    <n v="2.0596499999999995"/>
    <n v="1.7999999999999999E-2"/>
  </r>
  <r>
    <s v="ZYQ-15797-695"/>
    <x v="52"/>
    <s v="79436-73011-MM"/>
    <s v="R-D-0.5"/>
    <n v="5"/>
    <x v="55"/>
    <m/>
    <x v="2"/>
    <s v="Rob"/>
    <x v="0"/>
    <s v="D"/>
    <x v="2"/>
    <n v="0.5"/>
    <x v="1"/>
    <n v="5.3699999999999992"/>
    <n v="26.849999999999994"/>
    <n v="0.32219999999999993"/>
    <n v="1.2E-2"/>
  </r>
  <r>
    <s v="EEJ-16185-108"/>
    <x v="53"/>
    <s v="65552-60476-KY"/>
    <s v="L-L-0.2"/>
    <n v="5"/>
    <x v="56"/>
    <m/>
    <x v="0"/>
    <s v="Lib"/>
    <x v="3"/>
    <s v="L"/>
    <x v="1"/>
    <n v="0.2"/>
    <x v="3"/>
    <n v="4.7549999999999999"/>
    <n v="23.774999999999999"/>
    <n v="0.61814999999999998"/>
    <n v="2.6000000000000002E-2"/>
  </r>
  <r>
    <s v="RWR-77888-800"/>
    <x v="54"/>
    <s v="69904-02729-YS"/>
    <s v="A-M-0.5"/>
    <n v="1"/>
    <x v="57"/>
    <s v="adykes1r@eventbrite.com"/>
    <x v="0"/>
    <s v="Ara"/>
    <x v="2"/>
    <s v="M"/>
    <x v="0"/>
    <n v="0.5"/>
    <x v="1"/>
    <n v="6.75"/>
    <n v="6.75"/>
    <n v="0.60749999999999993"/>
    <n v="8.9999999999999983E-2"/>
  </r>
  <r>
    <s v="LHN-75209-742"/>
    <x v="55"/>
    <s v="01433-04270-AX"/>
    <s v="R-M-0.5"/>
    <n v="6"/>
    <x v="58"/>
    <m/>
    <x v="0"/>
    <s v="Rob"/>
    <x v="0"/>
    <s v="M"/>
    <x v="0"/>
    <n v="0.5"/>
    <x v="1"/>
    <n v="5.97"/>
    <n v="35.82"/>
    <n v="0.35819999999999996"/>
    <n v="9.9999999999999985E-3"/>
  </r>
  <r>
    <s v="TIR-71396-998"/>
    <x v="56"/>
    <s v="14204-14186-LA"/>
    <s v="R-D-2.5"/>
    <n v="4"/>
    <x v="59"/>
    <s v="acockrem1t@engadget.com"/>
    <x v="0"/>
    <s v="Rob"/>
    <x v="0"/>
    <s v="D"/>
    <x v="2"/>
    <n v="2.5"/>
    <x v="2"/>
    <n v="20.584999999999997"/>
    <n v="82.339999999999989"/>
    <n v="1.2350999999999999"/>
    <n v="1.5000000000000001E-2"/>
  </r>
  <r>
    <s v="RXF-37618-213"/>
    <x v="57"/>
    <s v="32948-34398-HC"/>
    <s v="R-L-0.5"/>
    <n v="1"/>
    <x v="60"/>
    <s v="bumpleby1u@soundcloud.com"/>
    <x v="0"/>
    <s v="Rob"/>
    <x v="0"/>
    <s v="L"/>
    <x v="1"/>
    <n v="0.5"/>
    <x v="1"/>
    <n v="7.169999999999999"/>
    <n v="7.169999999999999"/>
    <n v="0.43019999999999992"/>
    <n v="0.06"/>
  </r>
  <r>
    <s v="ANM-16388-634"/>
    <x v="58"/>
    <s v="77343-52608-FF"/>
    <s v="L-L-0.2"/>
    <n v="2"/>
    <x v="61"/>
    <s v="nsaleway1v@dedecms.com"/>
    <x v="0"/>
    <s v="Lib"/>
    <x v="3"/>
    <s v="L"/>
    <x v="1"/>
    <n v="0.2"/>
    <x v="3"/>
    <n v="4.7549999999999999"/>
    <n v="9.51"/>
    <n v="0.61814999999999998"/>
    <n v="6.5000000000000002E-2"/>
  </r>
  <r>
    <s v="WYL-29300-070"/>
    <x v="59"/>
    <s v="42770-36274-QA"/>
    <s v="R-M-0.2"/>
    <n v="1"/>
    <x v="62"/>
    <s v="hgoulter1w@abc.net.au"/>
    <x v="0"/>
    <s v="Rob"/>
    <x v="0"/>
    <s v="M"/>
    <x v="0"/>
    <n v="0.2"/>
    <x v="3"/>
    <n v="2.9849999999999999"/>
    <n v="2.9849999999999999"/>
    <n v="0.17909999999999998"/>
    <n v="0.06"/>
  </r>
  <r>
    <s v="JHW-74554-805"/>
    <x v="60"/>
    <s v="14103-58987-ZU"/>
    <s v="R-M-1"/>
    <n v="6"/>
    <x v="63"/>
    <s v="grizzello1x@symantec.com"/>
    <x v="2"/>
    <s v="Rob"/>
    <x v="0"/>
    <s v="M"/>
    <x v="0"/>
    <n v="1"/>
    <x v="0"/>
    <n v="9.9499999999999993"/>
    <n v="59.699999999999996"/>
    <n v="0.59699999999999998"/>
    <n v="0.01"/>
  </r>
  <r>
    <s v="KYS-27063-603"/>
    <x v="61"/>
    <s v="69958-32065-SW"/>
    <s v="E-L-2.5"/>
    <n v="4"/>
    <x v="64"/>
    <s v="slist1y@mapquest.com"/>
    <x v="0"/>
    <s v="Exc"/>
    <x v="1"/>
    <s v="L"/>
    <x v="1"/>
    <n v="2.5"/>
    <x v="2"/>
    <n v="34.154999999999994"/>
    <n v="136.61999999999998"/>
    <n v="3.7570499999999996"/>
    <n v="2.75E-2"/>
  </r>
  <r>
    <s v="GAZ-58626-277"/>
    <x v="62"/>
    <s v="69533-84907-FA"/>
    <s v="L-L-0.2"/>
    <n v="2"/>
    <x v="65"/>
    <s v="sedmondson1z@theguardian.com"/>
    <x v="1"/>
    <s v="Lib"/>
    <x v="3"/>
    <s v="L"/>
    <x v="1"/>
    <n v="0.2"/>
    <x v="3"/>
    <n v="4.7549999999999999"/>
    <n v="9.51"/>
    <n v="0.61814999999999998"/>
    <n v="6.5000000000000002E-2"/>
  </r>
  <r>
    <s v="RPJ-37787-335"/>
    <x v="63"/>
    <s v="76005-95461-CI"/>
    <s v="A-M-2.5"/>
    <n v="3"/>
    <x v="66"/>
    <m/>
    <x v="0"/>
    <s v="Ara"/>
    <x v="2"/>
    <s v="M"/>
    <x v="0"/>
    <n v="2.5"/>
    <x v="2"/>
    <n v="25.874999999999996"/>
    <n v="77.624999999999986"/>
    <n v="2.3287499999999994"/>
    <n v="0.03"/>
  </r>
  <r>
    <s v="LEF-83057-763"/>
    <x v="64"/>
    <s v="15395-90855-VB"/>
    <s v="L-M-0.2"/>
    <n v="5"/>
    <x v="67"/>
    <m/>
    <x v="0"/>
    <s v="Lib"/>
    <x v="3"/>
    <s v="M"/>
    <x v="0"/>
    <n v="0.2"/>
    <x v="3"/>
    <n v="4.3650000000000002"/>
    <n v="21.825000000000003"/>
    <n v="0.56745000000000001"/>
    <n v="2.5999999999999995E-2"/>
  </r>
  <r>
    <s v="RPW-36123-215"/>
    <x v="65"/>
    <s v="80640-45811-LB"/>
    <s v="E-L-0.5"/>
    <n v="2"/>
    <x v="68"/>
    <s v="jrangall22@newsvine.com"/>
    <x v="0"/>
    <s v="Exc"/>
    <x v="1"/>
    <s v="L"/>
    <x v="1"/>
    <n v="0.5"/>
    <x v="1"/>
    <n v="8.91"/>
    <n v="17.82"/>
    <n v="0.98009999999999997"/>
    <n v="5.5E-2"/>
  </r>
  <r>
    <s v="WLL-59044-117"/>
    <x v="66"/>
    <s v="28476-04082-GR"/>
    <s v="R-D-1"/>
    <n v="6"/>
    <x v="69"/>
    <s v="kboorn23@ezinearticles.com"/>
    <x v="1"/>
    <s v="Rob"/>
    <x v="0"/>
    <s v="D"/>
    <x v="2"/>
    <n v="1"/>
    <x v="0"/>
    <n v="8.9499999999999993"/>
    <n v="53.699999999999996"/>
    <n v="0.53699999999999992"/>
    <n v="9.9999999999999985E-3"/>
  </r>
  <r>
    <s v="AWT-22827-563"/>
    <x v="67"/>
    <s v="12018-75670-EU"/>
    <s v="R-L-0.2"/>
    <n v="1"/>
    <x v="70"/>
    <m/>
    <x v="1"/>
    <s v="Rob"/>
    <x v="0"/>
    <s v="L"/>
    <x v="1"/>
    <n v="0.2"/>
    <x v="3"/>
    <n v="3.5849999999999995"/>
    <n v="3.5849999999999995"/>
    <n v="0.21509999999999996"/>
    <n v="0.06"/>
  </r>
  <r>
    <s v="QLM-07145-668"/>
    <x v="68"/>
    <s v="86437-17399-FK"/>
    <s v="E-D-0.2"/>
    <n v="2"/>
    <x v="71"/>
    <s v="celgey25@webs.com"/>
    <x v="0"/>
    <s v="Exc"/>
    <x v="1"/>
    <s v="D"/>
    <x v="2"/>
    <n v="0.2"/>
    <x v="3"/>
    <n v="3.645"/>
    <n v="7.29"/>
    <n v="0.40095000000000003"/>
    <n v="5.5E-2"/>
  </r>
  <r>
    <s v="HVQ-64398-930"/>
    <x v="69"/>
    <s v="62979-53167-ML"/>
    <s v="A-M-0.5"/>
    <n v="6"/>
    <x v="72"/>
    <s v="lmizzi26@rakuten.co.jp"/>
    <x v="0"/>
    <s v="Ara"/>
    <x v="2"/>
    <s v="M"/>
    <x v="0"/>
    <n v="0.5"/>
    <x v="1"/>
    <n v="6.75"/>
    <n v="40.5"/>
    <n v="0.60749999999999993"/>
    <n v="1.4999999999999998E-2"/>
  </r>
  <r>
    <s v="WRT-40778-247"/>
    <x v="70"/>
    <s v="54810-81899-HL"/>
    <s v="R-L-1"/>
    <n v="4"/>
    <x v="73"/>
    <s v="cgiacomazzo27@jigsy.com"/>
    <x v="0"/>
    <s v="Rob"/>
    <x v="0"/>
    <s v="L"/>
    <x v="1"/>
    <n v="1"/>
    <x v="0"/>
    <n v="11.95"/>
    <n v="47.8"/>
    <n v="0.71699999999999997"/>
    <n v="1.4999999999999999E-2"/>
  </r>
  <r>
    <s v="SUB-13006-125"/>
    <x v="71"/>
    <s v="26103-41504-IB"/>
    <s v="A-L-0.5"/>
    <n v="5"/>
    <x v="74"/>
    <s v="aarnow28@arizona.edu"/>
    <x v="0"/>
    <s v="Ara"/>
    <x v="2"/>
    <s v="L"/>
    <x v="1"/>
    <n v="0.5"/>
    <x v="1"/>
    <n v="7.77"/>
    <n v="38.849999999999994"/>
    <n v="0.69929999999999992"/>
    <n v="1.8000000000000002E-2"/>
  </r>
  <r>
    <s v="CQM-49696-263"/>
    <x v="72"/>
    <s v="76534-45229-SG"/>
    <s v="L-L-2.5"/>
    <n v="3"/>
    <x v="75"/>
    <s v="syann29@senate.gov"/>
    <x v="0"/>
    <s v="Lib"/>
    <x v="3"/>
    <s v="L"/>
    <x v="1"/>
    <n v="2.5"/>
    <x v="2"/>
    <n v="36.454999999999998"/>
    <n v="109.36499999999999"/>
    <n v="4.7391499999999995"/>
    <n v="4.3333333333333328E-2"/>
  </r>
  <r>
    <s v="KXN-85094-246"/>
    <x v="73"/>
    <s v="81744-27332-RR"/>
    <s v="L-M-2.5"/>
    <n v="3"/>
    <x v="76"/>
    <s v="bnaulls2a@tiny.cc"/>
    <x v="1"/>
    <s v="Lib"/>
    <x v="3"/>
    <s v="M"/>
    <x v="0"/>
    <n v="2.5"/>
    <x v="2"/>
    <n v="33.464999999999996"/>
    <n v="100.39499999999998"/>
    <n v="4.3504499999999995"/>
    <n v="4.3333333333333335E-2"/>
  </r>
  <r>
    <s v="XOQ-12405-419"/>
    <x v="74"/>
    <s v="91513-75657-PH"/>
    <s v="R-D-2.5"/>
    <n v="4"/>
    <x v="77"/>
    <m/>
    <x v="0"/>
    <s v="Rob"/>
    <x v="0"/>
    <s v="D"/>
    <x v="2"/>
    <n v="2.5"/>
    <x v="2"/>
    <n v="20.584999999999997"/>
    <n v="82.339999999999989"/>
    <n v="1.2350999999999999"/>
    <n v="1.5000000000000001E-2"/>
  </r>
  <r>
    <s v="HYF-10254-369"/>
    <x v="75"/>
    <s v="30373-66619-CB"/>
    <s v="L-L-0.5"/>
    <n v="1"/>
    <x v="78"/>
    <s v="zsherewood2c@apache.org"/>
    <x v="0"/>
    <s v="Lib"/>
    <x v="3"/>
    <s v="L"/>
    <x v="1"/>
    <n v="0.5"/>
    <x v="1"/>
    <n v="9.51"/>
    <n v="9.51"/>
    <n v="1.2363"/>
    <n v="0.13"/>
  </r>
  <r>
    <s v="XXJ-47000-307"/>
    <x v="76"/>
    <s v="31582-23562-FM"/>
    <s v="A-L-2.5"/>
    <n v="3"/>
    <x v="79"/>
    <s v="jdufaire2d@fc2.com"/>
    <x v="0"/>
    <s v="Ara"/>
    <x v="2"/>
    <s v="L"/>
    <x v="1"/>
    <n v="2.5"/>
    <x v="2"/>
    <n v="29.784999999999997"/>
    <n v="89.35499999999999"/>
    <n v="2.6806499999999995"/>
    <n v="0.03"/>
  </r>
  <r>
    <s v="XXJ-47000-307"/>
    <x v="76"/>
    <s v="31582-23562-FM"/>
    <s v="A-D-0.2"/>
    <n v="4"/>
    <x v="79"/>
    <s v="jdufaire2d@fc2.com"/>
    <x v="0"/>
    <s v="Ara"/>
    <x v="2"/>
    <s v="D"/>
    <x v="2"/>
    <n v="0.2"/>
    <x v="3"/>
    <n v="2.9849999999999999"/>
    <n v="11.94"/>
    <n v="0.26865"/>
    <n v="2.2500000000000003E-2"/>
  </r>
  <r>
    <s v="ZDK-82166-357"/>
    <x v="77"/>
    <s v="81431-12577-VD"/>
    <s v="A-M-1"/>
    <n v="3"/>
    <x v="80"/>
    <s v="bkeaveney2f@netlog.com"/>
    <x v="0"/>
    <s v="Ara"/>
    <x v="2"/>
    <s v="M"/>
    <x v="0"/>
    <n v="1"/>
    <x v="0"/>
    <n v="11.25"/>
    <n v="33.75"/>
    <n v="1.0125"/>
    <n v="0.03"/>
  </r>
  <r>
    <s v="IHN-19982-362"/>
    <x v="78"/>
    <s v="68894-91205-MP"/>
    <s v="R-L-1"/>
    <n v="3"/>
    <x v="81"/>
    <s v="egrise2g@cargocollective.com"/>
    <x v="0"/>
    <s v="Rob"/>
    <x v="0"/>
    <s v="L"/>
    <x v="1"/>
    <n v="1"/>
    <x v="0"/>
    <n v="11.95"/>
    <n v="35.849999999999994"/>
    <n v="0.71699999999999997"/>
    <n v="2.0000000000000004E-2"/>
  </r>
  <r>
    <s v="VMT-10030-889"/>
    <x v="79"/>
    <s v="87602-55754-VN"/>
    <s v="A-L-1"/>
    <n v="6"/>
    <x v="82"/>
    <s v="tgottelier2h@vistaprint.com"/>
    <x v="0"/>
    <s v="Ara"/>
    <x v="2"/>
    <s v="L"/>
    <x v="1"/>
    <n v="1"/>
    <x v="0"/>
    <n v="12.95"/>
    <n v="77.699999999999989"/>
    <n v="1.1655"/>
    <n v="1.5000000000000001E-2"/>
  </r>
  <r>
    <s v="NHL-11063-100"/>
    <x v="80"/>
    <s v="39181-35745-WH"/>
    <s v="A-L-1"/>
    <n v="4"/>
    <x v="83"/>
    <m/>
    <x v="1"/>
    <s v="Ara"/>
    <x v="2"/>
    <s v="L"/>
    <x v="1"/>
    <n v="1"/>
    <x v="0"/>
    <n v="12.95"/>
    <n v="51.8"/>
    <n v="1.1655"/>
    <n v="2.2499999999999999E-2"/>
  </r>
  <r>
    <s v="ROV-87448-086"/>
    <x v="81"/>
    <s v="30381-64762-NG"/>
    <s v="A-M-2.5"/>
    <n v="4"/>
    <x v="84"/>
    <s v="agreenhead2j@dailymail.co.uk"/>
    <x v="0"/>
    <s v="Ara"/>
    <x v="2"/>
    <s v="M"/>
    <x v="0"/>
    <n v="2.5"/>
    <x v="2"/>
    <n v="25.874999999999996"/>
    <n v="103.49999999999999"/>
    <n v="2.3287499999999994"/>
    <n v="2.2499999999999999E-2"/>
  </r>
  <r>
    <s v="DGY-35773-612"/>
    <x v="82"/>
    <s v="17503-27693-ZH"/>
    <s v="E-L-1"/>
    <n v="3"/>
    <x v="85"/>
    <m/>
    <x v="0"/>
    <s v="Exc"/>
    <x v="1"/>
    <s v="L"/>
    <x v="1"/>
    <n v="1"/>
    <x v="0"/>
    <n v="14.85"/>
    <n v="44.55"/>
    <n v="1.6335"/>
    <n v="3.6666666666666667E-2"/>
  </r>
  <r>
    <s v="YWH-50638-556"/>
    <x v="83"/>
    <s v="89442-35633-HJ"/>
    <s v="E-L-0.5"/>
    <n v="4"/>
    <x v="86"/>
    <s v="elangcaster2l@spotify.com"/>
    <x v="2"/>
    <s v="Exc"/>
    <x v="1"/>
    <s v="L"/>
    <x v="1"/>
    <n v="0.5"/>
    <x v="1"/>
    <n v="8.91"/>
    <n v="35.64"/>
    <n v="0.98009999999999997"/>
    <n v="2.75E-2"/>
  </r>
  <r>
    <s v="ISL-11200-600"/>
    <x v="84"/>
    <s v="13654-85265-IL"/>
    <s v="A-D-0.2"/>
    <n v="6"/>
    <x v="87"/>
    <m/>
    <x v="1"/>
    <s v="Ara"/>
    <x v="2"/>
    <s v="D"/>
    <x v="2"/>
    <n v="0.2"/>
    <x v="3"/>
    <n v="2.9849999999999999"/>
    <n v="17.91"/>
    <n v="0.26865"/>
    <n v="1.4999999999999999E-2"/>
  </r>
  <r>
    <s v="LBZ-75997-047"/>
    <x v="85"/>
    <s v="40946-22090-FP"/>
    <s v="A-M-2.5"/>
    <n v="6"/>
    <x v="88"/>
    <s v="nmagauran2n@51.la"/>
    <x v="0"/>
    <s v="Ara"/>
    <x v="2"/>
    <s v="M"/>
    <x v="0"/>
    <n v="2.5"/>
    <x v="2"/>
    <n v="25.874999999999996"/>
    <n v="155.24999999999997"/>
    <n v="2.3287499999999994"/>
    <n v="1.4999999999999999E-2"/>
  </r>
  <r>
    <s v="EUH-08089-954"/>
    <x v="86"/>
    <s v="29050-93691-TS"/>
    <s v="A-D-0.2"/>
    <n v="2"/>
    <x v="89"/>
    <s v="vkirdsch2o@google.fr"/>
    <x v="0"/>
    <s v="Ara"/>
    <x v="2"/>
    <s v="D"/>
    <x v="2"/>
    <n v="0.2"/>
    <x v="3"/>
    <n v="2.9849999999999999"/>
    <n v="5.97"/>
    <n v="0.26865"/>
    <n v="4.5000000000000005E-2"/>
  </r>
  <r>
    <s v="BLD-12227-251"/>
    <x v="87"/>
    <s v="64395-74865-WF"/>
    <s v="A-M-0.5"/>
    <n v="2"/>
    <x v="90"/>
    <s v="iwhapple2p@com.com"/>
    <x v="0"/>
    <s v="Ara"/>
    <x v="2"/>
    <s v="M"/>
    <x v="0"/>
    <n v="0.5"/>
    <x v="1"/>
    <n v="6.75"/>
    <n v="13.5"/>
    <n v="0.60749999999999993"/>
    <n v="4.4999999999999991E-2"/>
  </r>
  <r>
    <s v="OPY-30711-853"/>
    <x v="25"/>
    <s v="81861-66046-SU"/>
    <s v="A-D-0.2"/>
    <n v="1"/>
    <x v="91"/>
    <m/>
    <x v="1"/>
    <s v="Ara"/>
    <x v="2"/>
    <s v="D"/>
    <x v="2"/>
    <n v="0.2"/>
    <x v="3"/>
    <n v="2.9849999999999999"/>
    <n v="2.9849999999999999"/>
    <n v="0.26865"/>
    <n v="9.0000000000000011E-2"/>
  </r>
  <r>
    <s v="DBC-44122-300"/>
    <x v="88"/>
    <s v="13366-78506-KP"/>
    <s v="L-M-0.2"/>
    <n v="3"/>
    <x v="92"/>
    <m/>
    <x v="0"/>
    <s v="Lib"/>
    <x v="3"/>
    <s v="M"/>
    <x v="0"/>
    <n v="0.2"/>
    <x v="3"/>
    <n v="4.3650000000000002"/>
    <n v="13.095000000000001"/>
    <n v="0.56745000000000001"/>
    <n v="4.3333333333333335E-2"/>
  </r>
  <r>
    <s v="FJQ-60035-234"/>
    <x v="89"/>
    <s v="08847-29858-HN"/>
    <s v="A-L-0.2"/>
    <n v="2"/>
    <x v="93"/>
    <m/>
    <x v="0"/>
    <s v="Ara"/>
    <x v="2"/>
    <s v="L"/>
    <x v="1"/>
    <n v="0.2"/>
    <x v="3"/>
    <n v="3.8849999999999998"/>
    <n v="7.77"/>
    <n v="0.34964999999999996"/>
    <n v="4.4999999999999998E-2"/>
  </r>
  <r>
    <s v="HSF-66926-425"/>
    <x v="90"/>
    <s v="00539-42510-RY"/>
    <s v="L-D-2.5"/>
    <n v="5"/>
    <x v="94"/>
    <s v="nyoules2t@reference.com"/>
    <x v="1"/>
    <s v="Lib"/>
    <x v="3"/>
    <s v="D"/>
    <x v="2"/>
    <n v="2.5"/>
    <x v="2"/>
    <n v="29.784999999999997"/>
    <n v="148.92499999999998"/>
    <n v="3.8720499999999998"/>
    <n v="2.6000000000000002E-2"/>
  </r>
  <r>
    <s v="LQG-41416-375"/>
    <x v="91"/>
    <s v="45190-08727-NV"/>
    <s v="L-D-1"/>
    <n v="3"/>
    <x v="95"/>
    <s v="daizikovitz2u@answers.com"/>
    <x v="1"/>
    <s v="Lib"/>
    <x v="3"/>
    <s v="D"/>
    <x v="2"/>
    <n v="1"/>
    <x v="0"/>
    <n v="12.95"/>
    <n v="38.849999999999994"/>
    <n v="1.6835"/>
    <n v="4.3333333333333342E-2"/>
  </r>
  <r>
    <s v="VZO-97265-841"/>
    <x v="92"/>
    <s v="87049-37901-FU"/>
    <s v="R-M-0.2"/>
    <n v="4"/>
    <x v="96"/>
    <s v="brevel2v@fastcompany.com"/>
    <x v="0"/>
    <s v="Rob"/>
    <x v="0"/>
    <s v="M"/>
    <x v="0"/>
    <n v="0.2"/>
    <x v="3"/>
    <n v="2.9849999999999999"/>
    <n v="11.94"/>
    <n v="0.17909999999999998"/>
    <n v="1.4999999999999999E-2"/>
  </r>
  <r>
    <s v="MOR-12987-399"/>
    <x v="93"/>
    <s v="34015-31593-JC"/>
    <s v="L-M-1"/>
    <n v="6"/>
    <x v="97"/>
    <s v="epriddis2w@nationalgeographic.com"/>
    <x v="0"/>
    <s v="Lib"/>
    <x v="3"/>
    <s v="M"/>
    <x v="0"/>
    <n v="1"/>
    <x v="0"/>
    <n v="14.55"/>
    <n v="87.300000000000011"/>
    <n v="1.8915000000000002"/>
    <n v="2.1666666666666667E-2"/>
  </r>
  <r>
    <s v="UOA-23786-489"/>
    <x v="94"/>
    <s v="90305-50099-SV"/>
    <s v="A-M-0.5"/>
    <n v="6"/>
    <x v="98"/>
    <s v="qveel2x@jugem.jp"/>
    <x v="0"/>
    <s v="Ara"/>
    <x v="2"/>
    <s v="M"/>
    <x v="0"/>
    <n v="0.5"/>
    <x v="1"/>
    <n v="6.75"/>
    <n v="40.5"/>
    <n v="0.60749999999999993"/>
    <n v="1.4999999999999998E-2"/>
  </r>
  <r>
    <s v="AJL-52941-018"/>
    <x v="95"/>
    <s v="55871-61935-MF"/>
    <s v="E-D-1"/>
    <n v="2"/>
    <x v="99"/>
    <s v="lconyers2y@twitter.com"/>
    <x v="0"/>
    <s v="Exc"/>
    <x v="1"/>
    <s v="D"/>
    <x v="2"/>
    <n v="1"/>
    <x v="0"/>
    <n v="12.15"/>
    <n v="24.3"/>
    <n v="1.3365"/>
    <n v="5.5E-2"/>
  </r>
  <r>
    <s v="XSZ-84273-421"/>
    <x v="96"/>
    <s v="15405-60469-TM"/>
    <s v="R-M-0.5"/>
    <n v="3"/>
    <x v="100"/>
    <s v="pwye2z@dagondesign.com"/>
    <x v="0"/>
    <s v="Rob"/>
    <x v="0"/>
    <s v="M"/>
    <x v="0"/>
    <n v="0.5"/>
    <x v="1"/>
    <n v="5.97"/>
    <n v="17.91"/>
    <n v="0.35819999999999996"/>
    <n v="1.9999999999999997E-2"/>
  </r>
  <r>
    <s v="NUN-48214-216"/>
    <x v="97"/>
    <s v="06953-94794-FB"/>
    <s v="A-M-0.5"/>
    <n v="4"/>
    <x v="101"/>
    <m/>
    <x v="0"/>
    <s v="Ara"/>
    <x v="2"/>
    <s v="M"/>
    <x v="0"/>
    <n v="0.5"/>
    <x v="1"/>
    <n v="6.75"/>
    <n v="27"/>
    <n v="0.60749999999999993"/>
    <n v="2.2499999999999996E-2"/>
  </r>
  <r>
    <s v="AKV-93064-769"/>
    <x v="98"/>
    <s v="22305-40299-CY"/>
    <s v="L-D-0.5"/>
    <n v="1"/>
    <x v="102"/>
    <s v="tsheryn31@mtv.com"/>
    <x v="0"/>
    <s v="Lib"/>
    <x v="3"/>
    <s v="D"/>
    <x v="2"/>
    <n v="0.5"/>
    <x v="1"/>
    <n v="7.77"/>
    <n v="7.77"/>
    <n v="1.0101"/>
    <n v="0.13"/>
  </r>
  <r>
    <s v="BRB-40903-533"/>
    <x v="99"/>
    <s v="09020-56774-GU"/>
    <s v="E-L-0.2"/>
    <n v="3"/>
    <x v="103"/>
    <s v="mredgrave32@cargocollective.com"/>
    <x v="0"/>
    <s v="Exc"/>
    <x v="1"/>
    <s v="L"/>
    <x v="1"/>
    <n v="0.2"/>
    <x v="3"/>
    <n v="4.4550000000000001"/>
    <n v="13.365"/>
    <n v="0.49004999999999999"/>
    <n v="3.6666666666666667E-2"/>
  </r>
  <r>
    <s v="GPR-19973-483"/>
    <x v="100"/>
    <s v="92926-08470-YS"/>
    <s v="R-D-0.5"/>
    <n v="5"/>
    <x v="104"/>
    <s v="bfominov33@yale.edu"/>
    <x v="0"/>
    <s v="Rob"/>
    <x v="0"/>
    <s v="D"/>
    <x v="2"/>
    <n v="0.5"/>
    <x v="1"/>
    <n v="5.3699999999999992"/>
    <n v="26.849999999999994"/>
    <n v="0.32219999999999993"/>
    <n v="1.2E-2"/>
  </r>
  <r>
    <s v="XIY-43041-882"/>
    <x v="101"/>
    <s v="07250-63194-JO"/>
    <s v="A-M-1"/>
    <n v="1"/>
    <x v="105"/>
    <s v="scritchlow34@un.org"/>
    <x v="0"/>
    <s v="Ara"/>
    <x v="2"/>
    <s v="M"/>
    <x v="0"/>
    <n v="1"/>
    <x v="0"/>
    <n v="11.25"/>
    <n v="11.25"/>
    <n v="1.0125"/>
    <n v="0.09"/>
  </r>
  <r>
    <s v="YGY-98425-969"/>
    <x v="102"/>
    <s v="63787-96257-TQ"/>
    <s v="L-M-1"/>
    <n v="1"/>
    <x v="106"/>
    <s v="msteptow35@earthlink.net"/>
    <x v="1"/>
    <s v="Lib"/>
    <x v="3"/>
    <s v="M"/>
    <x v="0"/>
    <n v="1"/>
    <x v="0"/>
    <n v="14.55"/>
    <n v="14.55"/>
    <n v="1.8915000000000002"/>
    <n v="0.13"/>
  </r>
  <r>
    <s v="MSB-08397-648"/>
    <x v="103"/>
    <s v="49530-25460-RW"/>
    <s v="R-L-0.2"/>
    <n v="4"/>
    <x v="107"/>
    <m/>
    <x v="0"/>
    <s v="Rob"/>
    <x v="0"/>
    <s v="L"/>
    <x v="1"/>
    <n v="0.2"/>
    <x v="3"/>
    <n v="3.5849999999999995"/>
    <n v="14.339999999999998"/>
    <n v="0.21509999999999996"/>
    <n v="1.4999999999999999E-2"/>
  </r>
  <r>
    <s v="WDR-06028-345"/>
    <x v="104"/>
    <s v="66508-21373-OQ"/>
    <s v="L-L-1"/>
    <n v="1"/>
    <x v="108"/>
    <s v="imulliner37@pinterest.com"/>
    <x v="2"/>
    <s v="Lib"/>
    <x v="3"/>
    <s v="L"/>
    <x v="1"/>
    <n v="1"/>
    <x v="0"/>
    <n v="15.85"/>
    <n v="15.85"/>
    <n v="2.0605000000000002"/>
    <n v="0.13"/>
  </r>
  <r>
    <s v="MXM-42948-061"/>
    <x v="105"/>
    <s v="20203-03950-FY"/>
    <s v="L-L-0.2"/>
    <n v="4"/>
    <x v="109"/>
    <s v="gstandley38@dion.ne.jp"/>
    <x v="1"/>
    <s v="Lib"/>
    <x v="3"/>
    <s v="L"/>
    <x v="1"/>
    <n v="0.2"/>
    <x v="3"/>
    <n v="4.7549999999999999"/>
    <n v="19.02"/>
    <n v="0.61814999999999998"/>
    <n v="3.2500000000000001E-2"/>
  </r>
  <r>
    <s v="MGQ-98961-173"/>
    <x v="11"/>
    <s v="83895-90735-XH"/>
    <s v="L-L-0.5"/>
    <n v="4"/>
    <x v="110"/>
    <s v="bdrage39@youku.com"/>
    <x v="0"/>
    <s v="Lib"/>
    <x v="3"/>
    <s v="L"/>
    <x v="1"/>
    <n v="0.5"/>
    <x v="1"/>
    <n v="9.51"/>
    <n v="38.04"/>
    <n v="1.2363"/>
    <n v="3.2500000000000001E-2"/>
  </r>
  <r>
    <s v="RFH-64349-897"/>
    <x v="106"/>
    <s v="61954-61462-RJ"/>
    <s v="E-D-0.5"/>
    <n v="3"/>
    <x v="111"/>
    <s v="myallop3a@fema.gov"/>
    <x v="0"/>
    <s v="Exc"/>
    <x v="1"/>
    <s v="D"/>
    <x v="2"/>
    <n v="0.5"/>
    <x v="1"/>
    <n v="7.29"/>
    <n v="21.87"/>
    <n v="0.80190000000000006"/>
    <n v="3.6666666666666667E-2"/>
  </r>
  <r>
    <s v="TKL-20738-660"/>
    <x v="107"/>
    <s v="47939-53158-LS"/>
    <s v="E-M-0.2"/>
    <n v="1"/>
    <x v="112"/>
    <s v="cswitsur3b@chronoengine.com"/>
    <x v="0"/>
    <s v="Exc"/>
    <x v="1"/>
    <s v="M"/>
    <x v="0"/>
    <n v="0.2"/>
    <x v="3"/>
    <n v="4.125"/>
    <n v="4.125"/>
    <n v="0.45374999999999999"/>
    <n v="0.11"/>
  </r>
  <r>
    <s v="TKL-20738-660"/>
    <x v="107"/>
    <s v="47939-53158-LS"/>
    <s v="A-L-0.2"/>
    <n v="1"/>
    <x v="112"/>
    <s v="cswitsur3b@chronoengine.com"/>
    <x v="0"/>
    <s v="Ara"/>
    <x v="2"/>
    <s v="L"/>
    <x v="1"/>
    <n v="0.2"/>
    <x v="3"/>
    <n v="3.8849999999999998"/>
    <n v="3.8849999999999998"/>
    <n v="0.34964999999999996"/>
    <n v="0.09"/>
  </r>
  <r>
    <s v="TKL-20738-660"/>
    <x v="107"/>
    <s v="47939-53158-LS"/>
    <s v="E-M-1"/>
    <n v="5"/>
    <x v="112"/>
    <s v="cswitsur3b@chronoengine.com"/>
    <x v="0"/>
    <s v="Exc"/>
    <x v="1"/>
    <s v="M"/>
    <x v="0"/>
    <n v="1"/>
    <x v="0"/>
    <n v="13.75"/>
    <n v="68.75"/>
    <n v="1.5125"/>
    <n v="2.1999999999999999E-2"/>
  </r>
  <r>
    <s v="GOW-03198-575"/>
    <x v="108"/>
    <s v="61513-27752-FA"/>
    <s v="A-D-0.5"/>
    <n v="4"/>
    <x v="113"/>
    <s v="mludwell3e@blogger.com"/>
    <x v="0"/>
    <s v="Ara"/>
    <x v="2"/>
    <s v="D"/>
    <x v="2"/>
    <n v="0.5"/>
    <x v="1"/>
    <n v="5.97"/>
    <n v="23.88"/>
    <n v="0.5373"/>
    <n v="2.2500000000000003E-2"/>
  </r>
  <r>
    <s v="QJB-90477-635"/>
    <x v="109"/>
    <s v="89714-19856-WX"/>
    <s v="L-L-2.5"/>
    <n v="4"/>
    <x v="114"/>
    <s v="dbeauchamp3f@usda.gov"/>
    <x v="0"/>
    <s v="Lib"/>
    <x v="3"/>
    <s v="L"/>
    <x v="1"/>
    <n v="2.5"/>
    <x v="2"/>
    <n v="36.454999999999998"/>
    <n v="145.82"/>
    <n v="4.7391499999999995"/>
    <n v="3.2500000000000001E-2"/>
  </r>
  <r>
    <s v="MWP-46239-785"/>
    <x v="110"/>
    <s v="87979-56781-YV"/>
    <s v="L-M-0.2"/>
    <n v="5"/>
    <x v="115"/>
    <s v="srodliff3g@ted.com"/>
    <x v="0"/>
    <s v="Lib"/>
    <x v="3"/>
    <s v="M"/>
    <x v="0"/>
    <n v="0.2"/>
    <x v="3"/>
    <n v="4.3650000000000002"/>
    <n v="21.825000000000003"/>
    <n v="0.56745000000000001"/>
    <n v="2.5999999999999995E-2"/>
  </r>
  <r>
    <s v="QDV-03406-248"/>
    <x v="111"/>
    <s v="74126-88836-KA"/>
    <s v="L-M-0.5"/>
    <n v="3"/>
    <x v="116"/>
    <s v="swoodham3h@businesswire.com"/>
    <x v="1"/>
    <s v="Lib"/>
    <x v="3"/>
    <s v="M"/>
    <x v="0"/>
    <n v="0.5"/>
    <x v="1"/>
    <n v="8.73"/>
    <n v="26.19"/>
    <n v="1.1349"/>
    <n v="4.3333333333333335E-2"/>
  </r>
  <r>
    <s v="GPH-40635-105"/>
    <x v="112"/>
    <s v="37397-05992-VO"/>
    <s v="A-M-1"/>
    <n v="1"/>
    <x v="117"/>
    <s v="hsynnot3i@about.com"/>
    <x v="0"/>
    <s v="Ara"/>
    <x v="2"/>
    <s v="M"/>
    <x v="0"/>
    <n v="1"/>
    <x v="0"/>
    <n v="11.25"/>
    <n v="11.25"/>
    <n v="1.0125"/>
    <n v="0.09"/>
  </r>
  <r>
    <s v="JOM-80930-071"/>
    <x v="113"/>
    <s v="54904-18397-UD"/>
    <s v="L-D-1"/>
    <n v="6"/>
    <x v="118"/>
    <s v="rlepere3j@shop-pro.jp"/>
    <x v="1"/>
    <s v="Lib"/>
    <x v="3"/>
    <s v="D"/>
    <x v="2"/>
    <n v="1"/>
    <x v="0"/>
    <n v="12.95"/>
    <n v="77.699999999999989"/>
    <n v="1.6835"/>
    <n v="2.1666666666666671E-2"/>
  </r>
  <r>
    <s v="OIL-26493-755"/>
    <x v="114"/>
    <s v="19017-95853-EK"/>
    <s v="A-M-0.5"/>
    <n v="1"/>
    <x v="119"/>
    <s v="twoofinden3k@businesswire.com"/>
    <x v="0"/>
    <s v="Ara"/>
    <x v="2"/>
    <s v="M"/>
    <x v="0"/>
    <n v="0.5"/>
    <x v="1"/>
    <n v="6.75"/>
    <n v="6.75"/>
    <n v="0.60749999999999993"/>
    <n v="8.9999999999999983E-2"/>
  </r>
  <r>
    <s v="CYV-13426-645"/>
    <x v="115"/>
    <s v="88593-59934-VU"/>
    <s v="E-D-1"/>
    <n v="1"/>
    <x v="120"/>
    <s v="edacca3l@google.pl"/>
    <x v="0"/>
    <s v="Exc"/>
    <x v="1"/>
    <s v="D"/>
    <x v="2"/>
    <n v="1"/>
    <x v="0"/>
    <n v="12.15"/>
    <n v="12.15"/>
    <n v="1.3365"/>
    <n v="0.11"/>
  </r>
  <r>
    <s v="WRP-39846-614"/>
    <x v="49"/>
    <s v="47493-68564-YM"/>
    <s v="A-L-2.5"/>
    <n v="5"/>
    <x v="121"/>
    <m/>
    <x v="1"/>
    <s v="Ara"/>
    <x v="2"/>
    <s v="L"/>
    <x v="1"/>
    <n v="2.5"/>
    <x v="2"/>
    <n v="29.784999999999997"/>
    <n v="148.92499999999998"/>
    <n v="2.6806499999999995"/>
    <n v="1.7999999999999999E-2"/>
  </r>
  <r>
    <s v="VDZ-76673-968"/>
    <x v="116"/>
    <s v="82246-82543-DW"/>
    <s v="E-D-0.5"/>
    <n v="2"/>
    <x v="122"/>
    <s v="bhindsberg3n@blogs.com"/>
    <x v="0"/>
    <s v="Exc"/>
    <x v="1"/>
    <s v="D"/>
    <x v="2"/>
    <n v="0.5"/>
    <x v="1"/>
    <n v="7.29"/>
    <n v="14.58"/>
    <n v="0.80190000000000006"/>
    <n v="5.5E-2"/>
  </r>
  <r>
    <s v="VTV-03546-175"/>
    <x v="117"/>
    <s v="03384-62101-IY"/>
    <s v="A-L-2.5"/>
    <n v="5"/>
    <x v="123"/>
    <s v="orobins3o@salon.com"/>
    <x v="0"/>
    <s v="Ara"/>
    <x v="2"/>
    <s v="L"/>
    <x v="1"/>
    <n v="2.5"/>
    <x v="2"/>
    <n v="29.784999999999997"/>
    <n v="148.92499999999998"/>
    <n v="2.6806499999999995"/>
    <n v="1.7999999999999999E-2"/>
  </r>
  <r>
    <s v="GHR-72274-715"/>
    <x v="118"/>
    <s v="86881-41559-OR"/>
    <s v="L-D-1"/>
    <n v="1"/>
    <x v="124"/>
    <s v="osyseland3p@independent.co.uk"/>
    <x v="0"/>
    <s v="Lib"/>
    <x v="3"/>
    <s v="D"/>
    <x v="2"/>
    <n v="1"/>
    <x v="0"/>
    <n v="12.95"/>
    <n v="12.95"/>
    <n v="1.6835"/>
    <n v="0.13"/>
  </r>
  <r>
    <s v="ZGK-97262-313"/>
    <x v="119"/>
    <s v="02536-18494-AQ"/>
    <s v="E-M-2.5"/>
    <n v="3"/>
    <x v="125"/>
    <m/>
    <x v="0"/>
    <s v="Exc"/>
    <x v="1"/>
    <s v="M"/>
    <x v="0"/>
    <n v="2.5"/>
    <x v="2"/>
    <n v="31.624999999999996"/>
    <n v="94.874999999999986"/>
    <n v="3.4787499999999998"/>
    <n v="3.6666666666666667E-2"/>
  </r>
  <r>
    <s v="ZFS-30776-804"/>
    <x v="120"/>
    <s v="58638-01029-CB"/>
    <s v="A-L-0.5"/>
    <n v="5"/>
    <x v="126"/>
    <s v="bmcamish2e@tripadvisor.com"/>
    <x v="0"/>
    <s v="Ara"/>
    <x v="2"/>
    <s v="L"/>
    <x v="1"/>
    <n v="0.5"/>
    <x v="1"/>
    <n v="7.77"/>
    <n v="38.849999999999994"/>
    <n v="0.69929999999999992"/>
    <n v="1.8000000000000002E-2"/>
  </r>
  <r>
    <s v="QUU-91729-492"/>
    <x v="121"/>
    <s v="90312-11148-LA"/>
    <s v="A-D-0.2"/>
    <n v="4"/>
    <x v="127"/>
    <s v="lkeenleyside3s@topsy.com"/>
    <x v="0"/>
    <s v="Ara"/>
    <x v="2"/>
    <s v="D"/>
    <x v="2"/>
    <n v="0.2"/>
    <x v="3"/>
    <n v="2.9849999999999999"/>
    <n v="11.94"/>
    <n v="0.26865"/>
    <n v="2.2500000000000003E-2"/>
  </r>
  <r>
    <s v="PVI-72795-960"/>
    <x v="122"/>
    <s v="68239-74809-TF"/>
    <s v="E-L-2.5"/>
    <n v="3"/>
    <x v="128"/>
    <m/>
    <x v="1"/>
    <s v="Exc"/>
    <x v="1"/>
    <s v="L"/>
    <x v="1"/>
    <n v="2.5"/>
    <x v="2"/>
    <n v="34.154999999999994"/>
    <n v="102.46499999999997"/>
    <n v="3.7570499999999996"/>
    <n v="3.6666666666666674E-2"/>
  </r>
  <r>
    <s v="PPP-78935-365"/>
    <x v="123"/>
    <s v="91074-60023-IP"/>
    <s v="E-D-1"/>
    <n v="4"/>
    <x v="129"/>
    <m/>
    <x v="0"/>
    <s v="Exc"/>
    <x v="1"/>
    <s v="D"/>
    <x v="2"/>
    <n v="1"/>
    <x v="0"/>
    <n v="12.15"/>
    <n v="48.6"/>
    <n v="1.3365"/>
    <n v="2.75E-2"/>
  </r>
  <r>
    <s v="JUO-34131-517"/>
    <x v="124"/>
    <s v="07972-83748-JI"/>
    <s v="L-D-1"/>
    <n v="6"/>
    <x v="130"/>
    <m/>
    <x v="0"/>
    <s v="Lib"/>
    <x v="3"/>
    <s v="D"/>
    <x v="2"/>
    <n v="1"/>
    <x v="0"/>
    <n v="12.95"/>
    <n v="77.699999999999989"/>
    <n v="1.6835"/>
    <n v="2.1666666666666671E-2"/>
  </r>
  <r>
    <s v="ZJE-89333-489"/>
    <x v="125"/>
    <s v="08694-57330-XR"/>
    <s v="L-D-2.5"/>
    <n v="1"/>
    <x v="131"/>
    <s v="vkundt3w@bigcartel.com"/>
    <x v="1"/>
    <s v="Lib"/>
    <x v="3"/>
    <s v="D"/>
    <x v="2"/>
    <n v="2.5"/>
    <x v="2"/>
    <n v="29.784999999999997"/>
    <n v="29.784999999999997"/>
    <n v="3.8720499999999998"/>
    <n v="0.13"/>
  </r>
  <r>
    <s v="LOO-35324-159"/>
    <x v="126"/>
    <s v="68412-11126-YJ"/>
    <s v="A-L-0.2"/>
    <n v="4"/>
    <x v="132"/>
    <s v="bbett3x@google.de"/>
    <x v="0"/>
    <s v="Ara"/>
    <x v="2"/>
    <s v="L"/>
    <x v="1"/>
    <n v="0.2"/>
    <x v="3"/>
    <n v="3.8849999999999998"/>
    <n v="15.54"/>
    <n v="0.34964999999999996"/>
    <n v="2.2499999999999999E-2"/>
  </r>
  <r>
    <s v="JBQ-93412-846"/>
    <x v="127"/>
    <s v="69037-66822-DW"/>
    <s v="E-L-2.5"/>
    <n v="4"/>
    <x v="133"/>
    <m/>
    <x v="1"/>
    <s v="Exc"/>
    <x v="1"/>
    <s v="L"/>
    <x v="1"/>
    <n v="2.5"/>
    <x v="2"/>
    <n v="34.154999999999994"/>
    <n v="136.61999999999998"/>
    <n v="3.7570499999999996"/>
    <n v="2.75E-2"/>
  </r>
  <r>
    <s v="EHX-66333-637"/>
    <x v="128"/>
    <s v="01297-94364-XH"/>
    <s v="L-M-0.5"/>
    <n v="2"/>
    <x v="134"/>
    <s v="dstaite3z@scientificamerican.com"/>
    <x v="0"/>
    <s v="Lib"/>
    <x v="3"/>
    <s v="M"/>
    <x v="0"/>
    <n v="0.5"/>
    <x v="1"/>
    <n v="8.73"/>
    <n v="17.46"/>
    <n v="1.1349"/>
    <n v="6.5000000000000002E-2"/>
  </r>
  <r>
    <s v="WXG-25759-236"/>
    <x v="103"/>
    <s v="39919-06540-ZI"/>
    <s v="E-L-2.5"/>
    <n v="2"/>
    <x v="135"/>
    <s v="wkeyse40@apple.com"/>
    <x v="0"/>
    <s v="Exc"/>
    <x v="1"/>
    <s v="L"/>
    <x v="1"/>
    <n v="2.5"/>
    <x v="2"/>
    <n v="34.154999999999994"/>
    <n v="68.309999999999988"/>
    <n v="3.7570499999999996"/>
    <n v="5.5E-2"/>
  </r>
  <r>
    <s v="QNA-31113-984"/>
    <x v="129"/>
    <s v="60512-78550-WS"/>
    <s v="L-M-0.2"/>
    <n v="4"/>
    <x v="136"/>
    <s v="oclausenthue41@marriott.com"/>
    <x v="0"/>
    <s v="Lib"/>
    <x v="3"/>
    <s v="M"/>
    <x v="0"/>
    <n v="0.2"/>
    <x v="3"/>
    <n v="4.3650000000000002"/>
    <n v="17.46"/>
    <n v="0.56745000000000001"/>
    <n v="3.2500000000000001E-2"/>
  </r>
  <r>
    <s v="ZWI-52029-159"/>
    <x v="130"/>
    <s v="40172-12000-AU"/>
    <s v="L-M-1"/>
    <n v="3"/>
    <x v="137"/>
    <s v="lfrancisco42@fema.gov"/>
    <x v="0"/>
    <s v="Lib"/>
    <x v="3"/>
    <s v="M"/>
    <x v="0"/>
    <n v="1"/>
    <x v="0"/>
    <n v="14.55"/>
    <n v="43.650000000000006"/>
    <n v="1.8915000000000002"/>
    <n v="4.3333333333333335E-2"/>
  </r>
  <r>
    <s v="ZWI-52029-159"/>
    <x v="130"/>
    <s v="40172-12000-AU"/>
    <s v="E-M-1"/>
    <n v="2"/>
    <x v="137"/>
    <s v="lfrancisco42@fema.gov"/>
    <x v="0"/>
    <s v="Exc"/>
    <x v="1"/>
    <s v="M"/>
    <x v="0"/>
    <n v="1"/>
    <x v="0"/>
    <n v="13.75"/>
    <n v="27.5"/>
    <n v="1.5125"/>
    <n v="5.5E-2"/>
  </r>
  <r>
    <s v="DFS-49954-707"/>
    <x v="131"/>
    <s v="39019-13649-CL"/>
    <s v="E-D-0.2"/>
    <n v="5"/>
    <x v="138"/>
    <s v="gskingle44@clickbank.net"/>
    <x v="0"/>
    <s v="Exc"/>
    <x v="1"/>
    <s v="D"/>
    <x v="2"/>
    <n v="0.2"/>
    <x v="3"/>
    <n v="3.645"/>
    <n v="18.225000000000001"/>
    <n v="0.40095000000000003"/>
    <n v="2.1999999999999999E-2"/>
  </r>
  <r>
    <s v="VYP-89830-878"/>
    <x v="132"/>
    <s v="12715-05198-QU"/>
    <s v="A-M-2.5"/>
    <n v="2"/>
    <x v="139"/>
    <m/>
    <x v="0"/>
    <s v="Ara"/>
    <x v="2"/>
    <s v="M"/>
    <x v="0"/>
    <n v="2.5"/>
    <x v="2"/>
    <n v="25.874999999999996"/>
    <n v="51.749999999999993"/>
    <n v="2.3287499999999994"/>
    <n v="4.4999999999999998E-2"/>
  </r>
  <r>
    <s v="AMT-40418-362"/>
    <x v="133"/>
    <s v="04513-76520-QO"/>
    <s v="L-D-1"/>
    <n v="1"/>
    <x v="140"/>
    <s v="jbalsillie46@princeton.edu"/>
    <x v="0"/>
    <s v="Lib"/>
    <x v="3"/>
    <s v="D"/>
    <x v="2"/>
    <n v="1"/>
    <x v="0"/>
    <n v="12.95"/>
    <n v="12.95"/>
    <n v="1.6835"/>
    <n v="0.13"/>
  </r>
  <r>
    <s v="NFQ-23241-793"/>
    <x v="134"/>
    <s v="88446-59251-SQ"/>
    <s v="A-M-1"/>
    <n v="3"/>
    <x v="141"/>
    <m/>
    <x v="0"/>
    <s v="Ara"/>
    <x v="2"/>
    <s v="M"/>
    <x v="0"/>
    <n v="1"/>
    <x v="0"/>
    <n v="11.25"/>
    <n v="33.75"/>
    <n v="1.0125"/>
    <n v="0.03"/>
  </r>
  <r>
    <s v="JQK-64922-985"/>
    <x v="113"/>
    <s v="23779-10274-KN"/>
    <s v="R-M-2.5"/>
    <n v="3"/>
    <x v="142"/>
    <s v="bleffek48@ning.com"/>
    <x v="0"/>
    <s v="Rob"/>
    <x v="0"/>
    <s v="M"/>
    <x v="0"/>
    <n v="2.5"/>
    <x v="2"/>
    <n v="22.884999999999998"/>
    <n v="68.655000000000001"/>
    <n v="1.3730999999999998"/>
    <n v="1.9999999999999997E-2"/>
  </r>
  <r>
    <s v="YET-17732-678"/>
    <x v="135"/>
    <s v="57235-92842-DK"/>
    <s v="R-D-0.2"/>
    <n v="1"/>
    <x v="143"/>
    <m/>
    <x v="0"/>
    <s v="Rob"/>
    <x v="0"/>
    <s v="D"/>
    <x v="2"/>
    <n v="0.2"/>
    <x v="3"/>
    <n v="2.6849999999999996"/>
    <n v="2.6849999999999996"/>
    <n v="0.16109999999999997"/>
    <n v="0.06"/>
  </r>
  <r>
    <s v="NKW-24945-846"/>
    <x v="35"/>
    <s v="75977-30364-AY"/>
    <s v="A-D-2.5"/>
    <n v="5"/>
    <x v="144"/>
    <s v="jpray4a@youtube.com"/>
    <x v="0"/>
    <s v="Ara"/>
    <x v="2"/>
    <s v="D"/>
    <x v="2"/>
    <n v="2.5"/>
    <x v="2"/>
    <n v="22.884999999999998"/>
    <n v="114.42499999999998"/>
    <n v="2.0596499999999995"/>
    <n v="1.7999999999999999E-2"/>
  </r>
  <r>
    <s v="VKA-82720-513"/>
    <x v="136"/>
    <s v="12299-30914-NG"/>
    <s v="A-M-2.5"/>
    <n v="6"/>
    <x v="145"/>
    <s v="gholborn4b@ow.ly"/>
    <x v="0"/>
    <s v="Ara"/>
    <x v="2"/>
    <s v="M"/>
    <x v="0"/>
    <n v="2.5"/>
    <x v="2"/>
    <n v="25.874999999999996"/>
    <n v="155.24999999999997"/>
    <n v="2.3287499999999994"/>
    <n v="1.4999999999999999E-2"/>
  </r>
  <r>
    <s v="THA-60599-417"/>
    <x v="137"/>
    <s v="59971-35626-YJ"/>
    <s v="A-M-2.5"/>
    <n v="3"/>
    <x v="146"/>
    <s v="fkeinrat4c@dailymail.co.uk"/>
    <x v="0"/>
    <s v="Ara"/>
    <x v="2"/>
    <s v="M"/>
    <x v="0"/>
    <n v="2.5"/>
    <x v="2"/>
    <n v="25.874999999999996"/>
    <n v="77.624999999999986"/>
    <n v="2.3287499999999994"/>
    <n v="0.03"/>
  </r>
  <r>
    <s v="MEK-39769-035"/>
    <x v="138"/>
    <s v="15380-76513-PS"/>
    <s v="R-D-2.5"/>
    <n v="3"/>
    <x v="147"/>
    <s v="pyea4d@aol.com"/>
    <x v="1"/>
    <s v="Rob"/>
    <x v="0"/>
    <s v="D"/>
    <x v="2"/>
    <n v="2.5"/>
    <x v="2"/>
    <n v="20.584999999999997"/>
    <n v="61.754999999999995"/>
    <n v="1.2350999999999999"/>
    <n v="0.02"/>
  </r>
  <r>
    <s v="JAF-18294-750"/>
    <x v="139"/>
    <s v="73564-98204-EY"/>
    <s v="R-D-2.5"/>
    <n v="6"/>
    <x v="148"/>
    <m/>
    <x v="0"/>
    <s v="Rob"/>
    <x v="0"/>
    <s v="D"/>
    <x v="2"/>
    <n v="2.5"/>
    <x v="2"/>
    <n v="20.584999999999997"/>
    <n v="123.50999999999999"/>
    <n v="1.2350999999999999"/>
    <n v="0.01"/>
  </r>
  <r>
    <s v="TME-59627-221"/>
    <x v="140"/>
    <s v="72282-40594-RX"/>
    <s v="L-L-2.5"/>
    <n v="6"/>
    <x v="149"/>
    <m/>
    <x v="0"/>
    <s v="Lib"/>
    <x v="3"/>
    <s v="L"/>
    <x v="1"/>
    <n v="2.5"/>
    <x v="2"/>
    <n v="36.454999999999998"/>
    <n v="218.73"/>
    <n v="4.7391499999999995"/>
    <n v="2.1666666666666664E-2"/>
  </r>
  <r>
    <s v="UDG-65353-824"/>
    <x v="141"/>
    <s v="17514-94165-RJ"/>
    <s v="E-M-0.5"/>
    <n v="4"/>
    <x v="150"/>
    <s v="kswede4g@addthis.com"/>
    <x v="0"/>
    <s v="Exc"/>
    <x v="1"/>
    <s v="M"/>
    <x v="0"/>
    <n v="0.5"/>
    <x v="1"/>
    <n v="8.25"/>
    <n v="33"/>
    <n v="0.90749999999999997"/>
    <n v="2.75E-2"/>
  </r>
  <r>
    <s v="ENQ-42923-176"/>
    <x v="142"/>
    <s v="56248-75861-JX"/>
    <s v="A-L-0.5"/>
    <n v="3"/>
    <x v="151"/>
    <s v="lrubrow4h@microsoft.com"/>
    <x v="0"/>
    <s v="Ara"/>
    <x v="2"/>
    <s v="L"/>
    <x v="1"/>
    <n v="0.5"/>
    <x v="1"/>
    <n v="7.77"/>
    <n v="23.31"/>
    <n v="0.69929999999999992"/>
    <n v="0.03"/>
  </r>
  <r>
    <s v="CBT-55781-720"/>
    <x v="143"/>
    <s v="97855-54761-IS"/>
    <s v="E-D-0.5"/>
    <n v="3"/>
    <x v="152"/>
    <s v="dtift4i@netvibes.com"/>
    <x v="0"/>
    <s v="Exc"/>
    <x v="1"/>
    <s v="D"/>
    <x v="2"/>
    <n v="0.5"/>
    <x v="1"/>
    <n v="7.29"/>
    <n v="21.87"/>
    <n v="0.80190000000000006"/>
    <n v="3.6666666666666667E-2"/>
  </r>
  <r>
    <s v="NEU-86533-016"/>
    <x v="144"/>
    <s v="96544-91644-IT"/>
    <s v="R-D-0.2"/>
    <n v="6"/>
    <x v="153"/>
    <s v="gschonfeld4j@oracle.com"/>
    <x v="0"/>
    <s v="Rob"/>
    <x v="0"/>
    <s v="D"/>
    <x v="2"/>
    <n v="0.2"/>
    <x v="3"/>
    <n v="2.6849999999999996"/>
    <n v="16.11"/>
    <n v="0.16109999999999997"/>
    <n v="9.9999999999999985E-3"/>
  </r>
  <r>
    <s v="BYU-58154-603"/>
    <x v="145"/>
    <s v="51971-70393-QM"/>
    <s v="E-D-0.5"/>
    <n v="4"/>
    <x v="154"/>
    <s v="cfeye4k@google.co.jp"/>
    <x v="1"/>
    <s v="Exc"/>
    <x v="1"/>
    <s v="D"/>
    <x v="2"/>
    <n v="0.5"/>
    <x v="1"/>
    <n v="7.29"/>
    <n v="29.16"/>
    <n v="0.80190000000000006"/>
    <n v="2.75E-2"/>
  </r>
  <r>
    <s v="EHJ-05910-257"/>
    <x v="146"/>
    <s v="06812-11924-IK"/>
    <s v="R-D-1"/>
    <n v="6"/>
    <x v="155"/>
    <m/>
    <x v="0"/>
    <s v="Rob"/>
    <x v="0"/>
    <s v="D"/>
    <x v="2"/>
    <n v="1"/>
    <x v="0"/>
    <n v="8.9499999999999993"/>
    <n v="53.699999999999996"/>
    <n v="0.53699999999999992"/>
    <n v="9.9999999999999985E-3"/>
  </r>
  <r>
    <s v="EIL-44855-309"/>
    <x v="147"/>
    <s v="59741-90220-OW"/>
    <s v="R-D-0.5"/>
    <n v="5"/>
    <x v="156"/>
    <m/>
    <x v="0"/>
    <s v="Rob"/>
    <x v="0"/>
    <s v="D"/>
    <x v="2"/>
    <n v="0.5"/>
    <x v="1"/>
    <n v="5.3699999999999992"/>
    <n v="26.849999999999994"/>
    <n v="0.32219999999999993"/>
    <n v="1.2E-2"/>
  </r>
  <r>
    <s v="HCA-87224-420"/>
    <x v="148"/>
    <s v="62682-27930-PD"/>
    <s v="E-M-0.5"/>
    <n v="5"/>
    <x v="157"/>
    <s v="tfero4n@comsenz.com"/>
    <x v="0"/>
    <s v="Exc"/>
    <x v="1"/>
    <s v="M"/>
    <x v="0"/>
    <n v="0.5"/>
    <x v="1"/>
    <n v="8.25"/>
    <n v="41.25"/>
    <n v="0.90749999999999997"/>
    <n v="2.1999999999999999E-2"/>
  </r>
  <r>
    <s v="ABO-29054-365"/>
    <x v="149"/>
    <s v="00256-19905-YG"/>
    <s v="A-M-0.5"/>
    <n v="6"/>
    <x v="158"/>
    <m/>
    <x v="1"/>
    <s v="Ara"/>
    <x v="2"/>
    <s v="M"/>
    <x v="0"/>
    <n v="0.5"/>
    <x v="1"/>
    <n v="6.75"/>
    <n v="40.5"/>
    <n v="0.60749999999999993"/>
    <n v="1.4999999999999998E-2"/>
  </r>
  <r>
    <s v="TKN-58485-031"/>
    <x v="150"/>
    <s v="38890-22576-UI"/>
    <s v="R-D-1"/>
    <n v="2"/>
    <x v="159"/>
    <s v="fdauney4p@sphinn.com"/>
    <x v="1"/>
    <s v="Rob"/>
    <x v="0"/>
    <s v="D"/>
    <x v="2"/>
    <n v="1"/>
    <x v="0"/>
    <n v="8.9499999999999993"/>
    <n v="17.899999999999999"/>
    <n v="0.53699999999999992"/>
    <n v="0.03"/>
  </r>
  <r>
    <s v="RCK-04069-371"/>
    <x v="151"/>
    <s v="94573-61802-PH"/>
    <s v="E-L-2.5"/>
    <n v="2"/>
    <x v="160"/>
    <s v="searley4q@youku.com"/>
    <x v="2"/>
    <s v="Exc"/>
    <x v="1"/>
    <s v="L"/>
    <x v="1"/>
    <n v="2.5"/>
    <x v="2"/>
    <n v="34.154999999999994"/>
    <n v="68.309999999999988"/>
    <n v="3.7570499999999996"/>
    <n v="5.5E-2"/>
  </r>
  <r>
    <s v="IRJ-67095-738"/>
    <x v="13"/>
    <s v="86447-02699-UT"/>
    <s v="E-M-2.5"/>
    <n v="2"/>
    <x v="161"/>
    <s v="mchamberlayne4r@bigcartel.com"/>
    <x v="0"/>
    <s v="Exc"/>
    <x v="1"/>
    <s v="M"/>
    <x v="0"/>
    <n v="2.5"/>
    <x v="2"/>
    <n v="31.624999999999996"/>
    <n v="63.249999999999993"/>
    <n v="3.4787499999999998"/>
    <n v="5.5E-2"/>
  </r>
  <r>
    <s v="VEA-31961-977"/>
    <x v="79"/>
    <s v="51432-27169-KN"/>
    <s v="E-D-0.5"/>
    <n v="3"/>
    <x v="162"/>
    <s v="bflaherty4s@moonfruit.com"/>
    <x v="1"/>
    <s v="Exc"/>
    <x v="1"/>
    <s v="D"/>
    <x v="2"/>
    <n v="0.5"/>
    <x v="1"/>
    <n v="7.29"/>
    <n v="21.87"/>
    <n v="0.80190000000000006"/>
    <n v="3.6666666666666667E-2"/>
  </r>
  <r>
    <s v="BAF-42286-205"/>
    <x v="152"/>
    <s v="43074-00987-PB"/>
    <s v="R-M-2.5"/>
    <n v="4"/>
    <x v="163"/>
    <s v="ocolbeck4t@sina.com.cn"/>
    <x v="0"/>
    <s v="Rob"/>
    <x v="0"/>
    <s v="M"/>
    <x v="0"/>
    <n v="2.5"/>
    <x v="2"/>
    <n v="22.884999999999998"/>
    <n v="91.539999999999992"/>
    <n v="1.3730999999999998"/>
    <n v="1.4999999999999999E-2"/>
  </r>
  <r>
    <s v="WOR-52762-511"/>
    <x v="153"/>
    <s v="04739-85772-QT"/>
    <s v="E-L-2.5"/>
    <n v="6"/>
    <x v="164"/>
    <m/>
    <x v="0"/>
    <s v="Exc"/>
    <x v="1"/>
    <s v="L"/>
    <x v="1"/>
    <n v="2.5"/>
    <x v="2"/>
    <n v="34.154999999999994"/>
    <n v="204.92999999999995"/>
    <n v="3.7570499999999996"/>
    <n v="1.8333333333333337E-2"/>
  </r>
  <r>
    <s v="ZWK-03995-815"/>
    <x v="154"/>
    <s v="28279-78469-YW"/>
    <s v="E-M-2.5"/>
    <n v="2"/>
    <x v="165"/>
    <s v="ehobbing4v@nsw.gov.au"/>
    <x v="0"/>
    <s v="Exc"/>
    <x v="1"/>
    <s v="M"/>
    <x v="0"/>
    <n v="2.5"/>
    <x v="2"/>
    <n v="31.624999999999996"/>
    <n v="63.249999999999993"/>
    <n v="3.4787499999999998"/>
    <n v="5.5E-2"/>
  </r>
  <r>
    <s v="CKF-43291-846"/>
    <x v="155"/>
    <s v="91829-99544-DS"/>
    <s v="E-L-2.5"/>
    <n v="1"/>
    <x v="166"/>
    <s v="othynne4w@auda.org.au"/>
    <x v="0"/>
    <s v="Exc"/>
    <x v="1"/>
    <s v="L"/>
    <x v="1"/>
    <n v="2.5"/>
    <x v="2"/>
    <n v="34.154999999999994"/>
    <n v="34.154999999999994"/>
    <n v="3.7570499999999996"/>
    <n v="0.11"/>
  </r>
  <r>
    <s v="RMW-74160-339"/>
    <x v="156"/>
    <s v="38978-59582-JP"/>
    <s v="R-L-2.5"/>
    <n v="4"/>
    <x v="167"/>
    <s v="eheining4x@flickr.com"/>
    <x v="0"/>
    <s v="Rob"/>
    <x v="0"/>
    <s v="L"/>
    <x v="1"/>
    <n v="2.5"/>
    <x v="2"/>
    <n v="27.484999999999996"/>
    <n v="109.93999999999998"/>
    <n v="1.6490999999999998"/>
    <n v="1.5000000000000001E-2"/>
  </r>
  <r>
    <s v="FMT-94584-786"/>
    <x v="22"/>
    <s v="86504-96610-BH"/>
    <s v="A-L-1"/>
    <n v="2"/>
    <x v="168"/>
    <s v="kmelloi4y@imdb.com"/>
    <x v="0"/>
    <s v="Ara"/>
    <x v="2"/>
    <s v="L"/>
    <x v="1"/>
    <n v="1"/>
    <x v="0"/>
    <n v="12.95"/>
    <n v="25.9"/>
    <n v="1.1655"/>
    <n v="4.4999999999999998E-2"/>
  </r>
  <r>
    <s v="NWT-78222-575"/>
    <x v="157"/>
    <s v="75986-98864-EZ"/>
    <s v="A-D-0.2"/>
    <n v="1"/>
    <x v="169"/>
    <m/>
    <x v="1"/>
    <s v="Ara"/>
    <x v="2"/>
    <s v="D"/>
    <x v="2"/>
    <n v="0.2"/>
    <x v="3"/>
    <n v="2.9849999999999999"/>
    <n v="2.9849999999999999"/>
    <n v="0.26865"/>
    <n v="9.0000000000000011E-2"/>
  </r>
  <r>
    <s v="EOI-02511-919"/>
    <x v="158"/>
    <s v="66776-88682-RG"/>
    <s v="E-L-0.2"/>
    <n v="5"/>
    <x v="170"/>
    <s v="amussen50@51.la"/>
    <x v="0"/>
    <s v="Exc"/>
    <x v="1"/>
    <s v="L"/>
    <x v="1"/>
    <n v="0.2"/>
    <x v="3"/>
    <n v="4.4550000000000001"/>
    <n v="22.274999999999999"/>
    <n v="0.49004999999999999"/>
    <n v="2.2000000000000002E-2"/>
  </r>
  <r>
    <s v="EOI-02511-919"/>
    <x v="158"/>
    <s v="66776-88682-RG"/>
    <s v="A-D-0.5"/>
    <n v="5"/>
    <x v="170"/>
    <s v="amussen50@51.la"/>
    <x v="0"/>
    <s v="Ara"/>
    <x v="2"/>
    <s v="D"/>
    <x v="2"/>
    <n v="0.5"/>
    <x v="1"/>
    <n v="5.97"/>
    <n v="29.849999999999998"/>
    <n v="0.5373"/>
    <n v="1.8000000000000002E-2"/>
  </r>
  <r>
    <s v="UCT-03935-589"/>
    <x v="78"/>
    <s v="85851-78384-DM"/>
    <s v="R-D-0.5"/>
    <n v="6"/>
    <x v="171"/>
    <s v="amundford52@nbcnews.com"/>
    <x v="0"/>
    <s v="Rob"/>
    <x v="0"/>
    <s v="D"/>
    <x v="2"/>
    <n v="0.5"/>
    <x v="1"/>
    <n v="5.3699999999999992"/>
    <n v="32.22"/>
    <n v="0.32219999999999993"/>
    <n v="9.9999999999999985E-3"/>
  </r>
  <r>
    <s v="SBI-60013-494"/>
    <x v="159"/>
    <s v="55232-81621-BX"/>
    <s v="E-M-0.2"/>
    <n v="2"/>
    <x v="172"/>
    <s v="twalas53@google.ca"/>
    <x v="0"/>
    <s v="Exc"/>
    <x v="1"/>
    <s v="M"/>
    <x v="0"/>
    <n v="0.2"/>
    <x v="3"/>
    <n v="4.125"/>
    <n v="8.25"/>
    <n v="0.45374999999999999"/>
    <n v="5.5E-2"/>
  </r>
  <r>
    <s v="QRA-73277-814"/>
    <x v="160"/>
    <s v="80310-92912-JA"/>
    <s v="A-L-0.5"/>
    <n v="4"/>
    <x v="173"/>
    <s v="iblazewicz54@thetimes.co.uk"/>
    <x v="0"/>
    <s v="Ara"/>
    <x v="2"/>
    <s v="L"/>
    <x v="1"/>
    <n v="0.5"/>
    <x v="1"/>
    <n v="7.77"/>
    <n v="31.08"/>
    <n v="0.69929999999999992"/>
    <n v="2.2499999999999999E-2"/>
  </r>
  <r>
    <s v="EQE-31648-909"/>
    <x v="161"/>
    <s v="19821-05175-WZ"/>
    <s v="E-D-0.5"/>
    <n v="5"/>
    <x v="174"/>
    <s v="arizzetti55@naver.com"/>
    <x v="0"/>
    <s v="Exc"/>
    <x v="1"/>
    <s v="D"/>
    <x v="2"/>
    <n v="0.5"/>
    <x v="1"/>
    <n v="7.29"/>
    <n v="36.450000000000003"/>
    <n v="0.80190000000000006"/>
    <n v="2.1999999999999999E-2"/>
  </r>
  <r>
    <s v="QOO-24615-950"/>
    <x v="162"/>
    <s v="01338-83217-GV"/>
    <s v="R-M-2.5"/>
    <n v="3"/>
    <x v="175"/>
    <s v="mmeriet56@noaa.gov"/>
    <x v="0"/>
    <s v="Rob"/>
    <x v="0"/>
    <s v="M"/>
    <x v="0"/>
    <n v="2.5"/>
    <x v="2"/>
    <n v="22.884999999999998"/>
    <n v="68.655000000000001"/>
    <n v="1.3730999999999998"/>
    <n v="1.9999999999999997E-2"/>
  </r>
  <r>
    <s v="WDV-73864-037"/>
    <x v="70"/>
    <s v="66044-25298-TA"/>
    <s v="L-M-0.5"/>
    <n v="5"/>
    <x v="176"/>
    <s v="lpratt57@netvibes.com"/>
    <x v="0"/>
    <s v="Lib"/>
    <x v="3"/>
    <s v="M"/>
    <x v="0"/>
    <n v="0.5"/>
    <x v="1"/>
    <n v="8.73"/>
    <n v="43.650000000000006"/>
    <n v="1.1349"/>
    <n v="2.5999999999999995E-2"/>
  </r>
  <r>
    <s v="PKR-88575-066"/>
    <x v="163"/>
    <s v="28728-47861-TZ"/>
    <s v="E-L-0.2"/>
    <n v="1"/>
    <x v="177"/>
    <s v="akitchingham58@com.com"/>
    <x v="0"/>
    <s v="Exc"/>
    <x v="1"/>
    <s v="L"/>
    <x v="1"/>
    <n v="0.2"/>
    <x v="3"/>
    <n v="4.4550000000000001"/>
    <n v="4.4550000000000001"/>
    <n v="0.49004999999999999"/>
    <n v="0.11"/>
  </r>
  <r>
    <s v="BWR-85735-955"/>
    <x v="153"/>
    <s v="32638-38620-AX"/>
    <s v="L-M-1"/>
    <n v="3"/>
    <x v="178"/>
    <s v="bbartholin59@xinhuanet.com"/>
    <x v="0"/>
    <s v="Lib"/>
    <x v="3"/>
    <s v="M"/>
    <x v="0"/>
    <n v="1"/>
    <x v="0"/>
    <n v="14.55"/>
    <n v="43.650000000000006"/>
    <n v="1.8915000000000002"/>
    <n v="4.3333333333333335E-2"/>
  </r>
  <r>
    <s v="YFX-64795-136"/>
    <x v="164"/>
    <s v="83163-65741-IH"/>
    <s v="L-M-2.5"/>
    <n v="1"/>
    <x v="179"/>
    <s v="mprinn5a@usa.gov"/>
    <x v="0"/>
    <s v="Lib"/>
    <x v="3"/>
    <s v="M"/>
    <x v="0"/>
    <n v="2.5"/>
    <x v="2"/>
    <n v="33.464999999999996"/>
    <n v="33.464999999999996"/>
    <n v="4.3504499999999995"/>
    <n v="0.13"/>
  </r>
  <r>
    <s v="DDO-71442-967"/>
    <x v="165"/>
    <s v="89422-58281-FD"/>
    <s v="L-D-0.2"/>
    <n v="5"/>
    <x v="180"/>
    <s v="abaudino5b@netvibes.com"/>
    <x v="0"/>
    <s v="Lib"/>
    <x v="3"/>
    <s v="D"/>
    <x v="2"/>
    <n v="0.2"/>
    <x v="3"/>
    <n v="3.8849999999999998"/>
    <n v="19.424999999999997"/>
    <n v="0.50505"/>
    <n v="2.6000000000000002E-2"/>
  </r>
  <r>
    <s v="ILQ-11027-588"/>
    <x v="166"/>
    <s v="76293-30918-DQ"/>
    <s v="E-D-1"/>
    <n v="6"/>
    <x v="181"/>
    <s v="ppetrushanko5c@blinklist.com"/>
    <x v="1"/>
    <s v="Exc"/>
    <x v="1"/>
    <s v="D"/>
    <x v="2"/>
    <n v="1"/>
    <x v="0"/>
    <n v="12.15"/>
    <n v="72.900000000000006"/>
    <n v="1.3365"/>
    <n v="1.8333333333333333E-2"/>
  </r>
  <r>
    <s v="KRZ-13868-122"/>
    <x v="167"/>
    <s v="86779-84838-EJ"/>
    <s v="E-L-1"/>
    <n v="3"/>
    <x v="182"/>
    <m/>
    <x v="0"/>
    <s v="Exc"/>
    <x v="1"/>
    <s v="L"/>
    <x v="1"/>
    <n v="1"/>
    <x v="0"/>
    <n v="14.85"/>
    <n v="44.55"/>
    <n v="1.6335"/>
    <n v="3.6666666666666667E-2"/>
  </r>
  <r>
    <s v="VRM-93594-914"/>
    <x v="168"/>
    <s v="66806-41795-MX"/>
    <s v="E-D-0.5"/>
    <n v="5"/>
    <x v="183"/>
    <s v="elaird5e@bing.com"/>
    <x v="0"/>
    <s v="Exc"/>
    <x v="1"/>
    <s v="D"/>
    <x v="2"/>
    <n v="0.5"/>
    <x v="1"/>
    <n v="7.29"/>
    <n v="36.450000000000003"/>
    <n v="0.80190000000000006"/>
    <n v="2.1999999999999999E-2"/>
  </r>
  <r>
    <s v="HXL-22497-359"/>
    <x v="169"/>
    <s v="64875-71224-UI"/>
    <s v="A-L-1"/>
    <n v="3"/>
    <x v="184"/>
    <s v="mhowsden5f@infoseek.co.jp"/>
    <x v="0"/>
    <s v="Ara"/>
    <x v="2"/>
    <s v="L"/>
    <x v="1"/>
    <n v="1"/>
    <x v="0"/>
    <n v="12.95"/>
    <n v="38.849999999999994"/>
    <n v="1.1655"/>
    <n v="3.0000000000000002E-2"/>
  </r>
  <r>
    <s v="NOP-21394-646"/>
    <x v="170"/>
    <s v="16982-35708-BZ"/>
    <s v="E-L-0.5"/>
    <n v="6"/>
    <x v="185"/>
    <s v="ncuttler5g@parallels.com"/>
    <x v="0"/>
    <s v="Exc"/>
    <x v="1"/>
    <s v="L"/>
    <x v="1"/>
    <n v="0.5"/>
    <x v="1"/>
    <n v="8.91"/>
    <n v="53.46"/>
    <n v="0.98009999999999997"/>
    <n v="1.8333333333333333E-2"/>
  </r>
  <r>
    <s v="NOP-21394-646"/>
    <x v="170"/>
    <s v="16982-35708-BZ"/>
    <s v="L-D-2.5"/>
    <n v="2"/>
    <x v="185"/>
    <s v="ncuttler5g@parallels.com"/>
    <x v="0"/>
    <s v="Lib"/>
    <x v="3"/>
    <s v="D"/>
    <x v="2"/>
    <n v="2.5"/>
    <x v="2"/>
    <n v="29.784999999999997"/>
    <n v="59.569999999999993"/>
    <n v="3.8720499999999998"/>
    <n v="6.5000000000000002E-2"/>
  </r>
  <r>
    <s v="NOP-21394-646"/>
    <x v="170"/>
    <s v="16982-35708-BZ"/>
    <s v="L-D-2.5"/>
    <n v="3"/>
    <x v="185"/>
    <s v="ncuttler5g@parallels.com"/>
    <x v="0"/>
    <s v="Lib"/>
    <x v="3"/>
    <s v="D"/>
    <x v="2"/>
    <n v="2.5"/>
    <x v="2"/>
    <n v="29.784999999999997"/>
    <n v="89.35499999999999"/>
    <n v="3.8720499999999998"/>
    <n v="4.3333333333333335E-2"/>
  </r>
  <r>
    <s v="NOP-21394-646"/>
    <x v="170"/>
    <s v="16982-35708-BZ"/>
    <s v="L-L-0.5"/>
    <n v="4"/>
    <x v="185"/>
    <s v="ncuttler5g@parallels.com"/>
    <x v="0"/>
    <s v="Lib"/>
    <x v="3"/>
    <s v="L"/>
    <x v="1"/>
    <n v="0.5"/>
    <x v="1"/>
    <n v="9.51"/>
    <n v="38.04"/>
    <n v="1.2363"/>
    <n v="3.2500000000000001E-2"/>
  </r>
  <r>
    <s v="NOP-21394-646"/>
    <x v="170"/>
    <s v="16982-35708-BZ"/>
    <s v="E-M-1"/>
    <n v="3"/>
    <x v="185"/>
    <s v="ncuttler5g@parallels.com"/>
    <x v="0"/>
    <s v="Exc"/>
    <x v="1"/>
    <s v="M"/>
    <x v="0"/>
    <n v="1"/>
    <x v="0"/>
    <n v="13.75"/>
    <n v="41.25"/>
    <n v="1.5125"/>
    <n v="3.6666666666666667E-2"/>
  </r>
  <r>
    <s v="FTV-77095-168"/>
    <x v="171"/>
    <s v="66708-26678-QK"/>
    <s v="L-L-0.5"/>
    <n v="6"/>
    <x v="186"/>
    <m/>
    <x v="0"/>
    <s v="Lib"/>
    <x v="3"/>
    <s v="L"/>
    <x v="1"/>
    <n v="0.5"/>
    <x v="1"/>
    <n v="9.51"/>
    <n v="57.06"/>
    <n v="1.2363"/>
    <n v="2.1666666666666664E-2"/>
  </r>
  <r>
    <s v="BOR-02906-411"/>
    <x v="172"/>
    <s v="08743-09057-OO"/>
    <s v="L-D-2.5"/>
    <n v="6"/>
    <x v="187"/>
    <s v="tfelip5m@typepad.com"/>
    <x v="0"/>
    <s v="Lib"/>
    <x v="3"/>
    <s v="D"/>
    <x v="2"/>
    <n v="2.5"/>
    <x v="2"/>
    <n v="29.784999999999997"/>
    <n v="178.70999999999998"/>
    <n v="3.8720499999999998"/>
    <n v="2.1666666666666667E-2"/>
  </r>
  <r>
    <s v="WMP-68847-770"/>
    <x v="173"/>
    <s v="37490-01572-JW"/>
    <s v="L-L-0.2"/>
    <n v="1"/>
    <x v="188"/>
    <s v="vle5n@disqus.com"/>
    <x v="0"/>
    <s v="Lib"/>
    <x v="3"/>
    <s v="L"/>
    <x v="1"/>
    <n v="0.2"/>
    <x v="3"/>
    <n v="4.7549999999999999"/>
    <n v="4.7549999999999999"/>
    <n v="0.61814999999999998"/>
    <n v="0.13"/>
  </r>
  <r>
    <s v="TMO-22785-872"/>
    <x v="174"/>
    <s v="01811-60350-CU"/>
    <s v="E-M-1"/>
    <n v="6"/>
    <x v="189"/>
    <m/>
    <x v="0"/>
    <s v="Exc"/>
    <x v="1"/>
    <s v="M"/>
    <x v="0"/>
    <n v="1"/>
    <x v="0"/>
    <n v="13.75"/>
    <n v="82.5"/>
    <n v="1.5125"/>
    <n v="1.8333333333333333E-2"/>
  </r>
  <r>
    <s v="TJG-73587-353"/>
    <x v="175"/>
    <s v="24766-58139-GT"/>
    <s v="R-D-0.2"/>
    <n v="3"/>
    <x v="190"/>
    <m/>
    <x v="0"/>
    <s v="Rob"/>
    <x v="0"/>
    <s v="D"/>
    <x v="2"/>
    <n v="0.2"/>
    <x v="3"/>
    <n v="2.6849999999999996"/>
    <n v="8.0549999999999997"/>
    <n v="0.16109999999999997"/>
    <n v="1.9999999999999997E-2"/>
  </r>
  <r>
    <s v="OOU-61343-455"/>
    <x v="176"/>
    <s v="90123-70970-NY"/>
    <s v="A-M-1"/>
    <n v="2"/>
    <x v="191"/>
    <s v="npoolman5q@howstuffworks.com"/>
    <x v="0"/>
    <s v="Ara"/>
    <x v="2"/>
    <s v="M"/>
    <x v="0"/>
    <n v="1"/>
    <x v="0"/>
    <n v="11.25"/>
    <n v="22.5"/>
    <n v="1.0125"/>
    <n v="4.4999999999999998E-2"/>
  </r>
  <r>
    <s v="RMA-08327-369"/>
    <x v="142"/>
    <s v="93809-05424-MG"/>
    <s v="A-M-0.5"/>
    <n v="6"/>
    <x v="192"/>
    <s v="oduny5r@constantcontact.com"/>
    <x v="0"/>
    <s v="Ara"/>
    <x v="2"/>
    <s v="M"/>
    <x v="0"/>
    <n v="0.5"/>
    <x v="1"/>
    <n v="6.75"/>
    <n v="40.5"/>
    <n v="0.60749999999999993"/>
    <n v="1.4999999999999998E-2"/>
  </r>
  <r>
    <s v="SFB-97929-779"/>
    <x v="177"/>
    <s v="85425-33494-HQ"/>
    <s v="E-D-0.5"/>
    <n v="4"/>
    <x v="193"/>
    <s v="chalfhide5s@google.ru"/>
    <x v="1"/>
    <s v="Exc"/>
    <x v="1"/>
    <s v="D"/>
    <x v="2"/>
    <n v="0.5"/>
    <x v="1"/>
    <n v="7.29"/>
    <n v="29.16"/>
    <n v="0.80190000000000006"/>
    <n v="2.75E-2"/>
  </r>
  <r>
    <s v="AUP-10128-606"/>
    <x v="178"/>
    <s v="54387-64897-XC"/>
    <s v="A-M-0.5"/>
    <n v="1"/>
    <x v="194"/>
    <s v="fmalecky5t@list-manage.com"/>
    <x v="2"/>
    <s v="Ara"/>
    <x v="2"/>
    <s v="M"/>
    <x v="0"/>
    <n v="0.5"/>
    <x v="1"/>
    <n v="6.75"/>
    <n v="6.75"/>
    <n v="0.60749999999999993"/>
    <n v="8.9999999999999983E-2"/>
  </r>
  <r>
    <s v="YTW-40242-005"/>
    <x v="179"/>
    <s v="01035-70465-UO"/>
    <s v="L-D-1"/>
    <n v="4"/>
    <x v="195"/>
    <s v="aattwater5u@wikia.com"/>
    <x v="0"/>
    <s v="Lib"/>
    <x v="3"/>
    <s v="D"/>
    <x v="2"/>
    <n v="1"/>
    <x v="0"/>
    <n v="12.95"/>
    <n v="51.8"/>
    <n v="1.6835"/>
    <n v="3.2500000000000001E-2"/>
  </r>
  <r>
    <s v="PRP-53390-819"/>
    <x v="180"/>
    <s v="84260-39432-ML"/>
    <s v="E-L-0.5"/>
    <n v="6"/>
    <x v="196"/>
    <s v="mwhellans5v@mapquest.com"/>
    <x v="0"/>
    <s v="Exc"/>
    <x v="1"/>
    <s v="L"/>
    <x v="1"/>
    <n v="0.5"/>
    <x v="1"/>
    <n v="8.91"/>
    <n v="53.46"/>
    <n v="0.98009999999999997"/>
    <n v="1.8333333333333333E-2"/>
  </r>
  <r>
    <s v="GSJ-01065-125"/>
    <x v="181"/>
    <s v="69779-40609-RS"/>
    <s v="E-D-0.2"/>
    <n v="4"/>
    <x v="197"/>
    <s v="dcamilletti5w@businesswire.com"/>
    <x v="0"/>
    <s v="Exc"/>
    <x v="1"/>
    <s v="D"/>
    <x v="2"/>
    <n v="0.2"/>
    <x v="3"/>
    <n v="3.645"/>
    <n v="14.58"/>
    <n v="0.40095000000000003"/>
    <n v="2.75E-2"/>
  </r>
  <r>
    <s v="YQU-65147-580"/>
    <x v="182"/>
    <s v="80247-70000-HT"/>
    <s v="R-D-2.5"/>
    <n v="1"/>
    <x v="198"/>
    <s v="egalgey5x@wufoo.com"/>
    <x v="0"/>
    <s v="Rob"/>
    <x v="0"/>
    <s v="D"/>
    <x v="2"/>
    <n v="2.5"/>
    <x v="2"/>
    <n v="20.584999999999997"/>
    <n v="20.584999999999997"/>
    <n v="1.2350999999999999"/>
    <n v="6.0000000000000005E-2"/>
  </r>
  <r>
    <s v="QPM-95832-683"/>
    <x v="183"/>
    <s v="35058-04550-VC"/>
    <s v="L-L-1"/>
    <n v="2"/>
    <x v="199"/>
    <s v="mhame5y@newsvine.com"/>
    <x v="1"/>
    <s v="Lib"/>
    <x v="3"/>
    <s v="L"/>
    <x v="1"/>
    <n v="1"/>
    <x v="0"/>
    <n v="15.85"/>
    <n v="31.7"/>
    <n v="2.0605000000000002"/>
    <n v="6.5000000000000002E-2"/>
  </r>
  <r>
    <s v="BNQ-88920-567"/>
    <x v="184"/>
    <s v="27226-53717-SY"/>
    <s v="L-D-0.2"/>
    <n v="6"/>
    <x v="200"/>
    <s v="igurnee5z@usnews.com"/>
    <x v="0"/>
    <s v="Lib"/>
    <x v="3"/>
    <s v="D"/>
    <x v="2"/>
    <n v="0.2"/>
    <x v="3"/>
    <n v="3.8849999999999998"/>
    <n v="23.31"/>
    <n v="0.50505"/>
    <n v="2.1666666666666667E-2"/>
  </r>
  <r>
    <s v="PUX-47906-110"/>
    <x v="185"/>
    <s v="02002-98725-CH"/>
    <s v="L-M-1"/>
    <n v="4"/>
    <x v="201"/>
    <s v="asnowding60@comsenz.com"/>
    <x v="0"/>
    <s v="Lib"/>
    <x v="3"/>
    <s v="M"/>
    <x v="0"/>
    <n v="1"/>
    <x v="0"/>
    <n v="14.55"/>
    <n v="58.2"/>
    <n v="1.8915000000000002"/>
    <n v="3.2500000000000001E-2"/>
  </r>
  <r>
    <s v="COL-72079-610"/>
    <x v="186"/>
    <s v="38487-01549-MV"/>
    <s v="E-L-0.5"/>
    <n v="4"/>
    <x v="202"/>
    <s v="gpoinsett61@berkeley.edu"/>
    <x v="0"/>
    <s v="Exc"/>
    <x v="1"/>
    <s v="L"/>
    <x v="1"/>
    <n v="0.5"/>
    <x v="1"/>
    <n v="8.91"/>
    <n v="35.64"/>
    <n v="0.98009999999999997"/>
    <n v="2.75E-2"/>
  </r>
  <r>
    <s v="LBC-45686-819"/>
    <x v="187"/>
    <s v="98573-41811-EQ"/>
    <s v="A-M-1"/>
    <n v="5"/>
    <x v="203"/>
    <s v="rfurman62@t.co"/>
    <x v="1"/>
    <s v="Ara"/>
    <x v="2"/>
    <s v="M"/>
    <x v="0"/>
    <n v="1"/>
    <x v="0"/>
    <n v="11.25"/>
    <n v="56.25"/>
    <n v="1.0125"/>
    <n v="1.7999999999999999E-2"/>
  </r>
  <r>
    <s v="BLQ-03709-265"/>
    <x v="148"/>
    <s v="72463-75685-MV"/>
    <s v="R-L-0.2"/>
    <n v="3"/>
    <x v="204"/>
    <s v="ccrosier63@xrea.com"/>
    <x v="0"/>
    <s v="Rob"/>
    <x v="0"/>
    <s v="L"/>
    <x v="1"/>
    <n v="0.2"/>
    <x v="3"/>
    <n v="3.5849999999999995"/>
    <n v="10.754999999999999"/>
    <n v="0.21509999999999996"/>
    <n v="1.9999999999999997E-2"/>
  </r>
  <r>
    <s v="BLQ-03709-265"/>
    <x v="148"/>
    <s v="72463-75685-MV"/>
    <s v="R-M-0.2"/>
    <n v="5"/>
    <x v="204"/>
    <s v="ccrosier63@xrea.com"/>
    <x v="0"/>
    <s v="Rob"/>
    <x v="0"/>
    <s v="M"/>
    <x v="0"/>
    <n v="0.2"/>
    <x v="3"/>
    <n v="2.9849999999999999"/>
    <n v="14.924999999999999"/>
    <n v="0.17909999999999998"/>
    <n v="1.2E-2"/>
  </r>
  <r>
    <s v="VFZ-91673-181"/>
    <x v="188"/>
    <s v="10225-91535-AI"/>
    <s v="A-L-1"/>
    <n v="6"/>
    <x v="205"/>
    <s v="lrushmer65@europa.eu"/>
    <x v="0"/>
    <s v="Ara"/>
    <x v="2"/>
    <s v="L"/>
    <x v="1"/>
    <n v="1"/>
    <x v="0"/>
    <n v="12.95"/>
    <n v="77.699999999999989"/>
    <n v="1.1655"/>
    <n v="1.5000000000000001E-2"/>
  </r>
  <r>
    <s v="WKD-81956-870"/>
    <x v="189"/>
    <s v="48090-06534-HI"/>
    <s v="L-D-0.5"/>
    <n v="3"/>
    <x v="206"/>
    <s v="wedinborough66@github.io"/>
    <x v="0"/>
    <s v="Lib"/>
    <x v="3"/>
    <s v="D"/>
    <x v="2"/>
    <n v="0.5"/>
    <x v="1"/>
    <n v="7.77"/>
    <n v="23.31"/>
    <n v="1.0101"/>
    <n v="4.3333333333333335E-2"/>
  </r>
  <r>
    <s v="TNI-91067-006"/>
    <x v="190"/>
    <s v="80444-58185-FX"/>
    <s v="E-L-1"/>
    <n v="4"/>
    <x v="207"/>
    <m/>
    <x v="0"/>
    <s v="Exc"/>
    <x v="1"/>
    <s v="L"/>
    <x v="1"/>
    <n v="1"/>
    <x v="0"/>
    <n v="14.85"/>
    <n v="59.4"/>
    <n v="1.6335"/>
    <n v="2.75E-2"/>
  </r>
  <r>
    <s v="IZA-61469-812"/>
    <x v="191"/>
    <s v="13561-92774-WP"/>
    <s v="L-D-2.5"/>
    <n v="4"/>
    <x v="208"/>
    <s v="kbromehead68@un.org"/>
    <x v="0"/>
    <s v="Lib"/>
    <x v="3"/>
    <s v="D"/>
    <x v="2"/>
    <n v="2.5"/>
    <x v="2"/>
    <n v="29.784999999999997"/>
    <n v="119.13999999999999"/>
    <n v="3.8720499999999998"/>
    <n v="3.2500000000000001E-2"/>
  </r>
  <r>
    <s v="PSS-22466-862"/>
    <x v="192"/>
    <s v="11550-78378-GE"/>
    <s v="R-L-0.2"/>
    <n v="4"/>
    <x v="209"/>
    <s v="ewesterman69@si.edu"/>
    <x v="1"/>
    <s v="Rob"/>
    <x v="0"/>
    <s v="L"/>
    <x v="1"/>
    <n v="0.2"/>
    <x v="3"/>
    <n v="3.5849999999999995"/>
    <n v="14.339999999999998"/>
    <n v="0.21509999999999996"/>
    <n v="1.4999999999999999E-2"/>
  </r>
  <r>
    <s v="REH-56504-397"/>
    <x v="193"/>
    <s v="90961-35603-RP"/>
    <s v="A-M-2.5"/>
    <n v="5"/>
    <x v="210"/>
    <s v="ahutchens6a@amazonaws.com"/>
    <x v="0"/>
    <s v="Ara"/>
    <x v="2"/>
    <s v="M"/>
    <x v="0"/>
    <n v="2.5"/>
    <x v="2"/>
    <n v="25.874999999999996"/>
    <n v="129.37499999999997"/>
    <n v="2.3287499999999994"/>
    <n v="1.7999999999999999E-2"/>
  </r>
  <r>
    <s v="ALA-62598-016"/>
    <x v="194"/>
    <s v="57145-03803-ZL"/>
    <s v="R-D-0.2"/>
    <n v="6"/>
    <x v="211"/>
    <s v="nwyvill6b@naver.com"/>
    <x v="2"/>
    <s v="Rob"/>
    <x v="0"/>
    <s v="D"/>
    <x v="2"/>
    <n v="0.2"/>
    <x v="3"/>
    <n v="2.6849999999999996"/>
    <n v="16.11"/>
    <n v="0.16109999999999997"/>
    <n v="9.9999999999999985E-3"/>
  </r>
  <r>
    <s v="EYE-70374-835"/>
    <x v="195"/>
    <s v="89115-11966-VF"/>
    <s v="R-L-0.2"/>
    <n v="5"/>
    <x v="212"/>
    <s v="bmathon6c@barnesandnoble.com"/>
    <x v="0"/>
    <s v="Rob"/>
    <x v="0"/>
    <s v="L"/>
    <x v="1"/>
    <n v="0.2"/>
    <x v="3"/>
    <n v="3.5849999999999995"/>
    <n v="17.924999999999997"/>
    <n v="0.21509999999999996"/>
    <n v="1.2E-2"/>
  </r>
  <r>
    <s v="CCZ-19589-212"/>
    <x v="196"/>
    <s v="05754-41702-FG"/>
    <s v="L-M-0.2"/>
    <n v="2"/>
    <x v="213"/>
    <s v="kstreight6d@about.com"/>
    <x v="0"/>
    <s v="Lib"/>
    <x v="3"/>
    <s v="M"/>
    <x v="0"/>
    <n v="0.2"/>
    <x v="3"/>
    <n v="4.3650000000000002"/>
    <n v="8.73"/>
    <n v="0.56745000000000001"/>
    <n v="6.5000000000000002E-2"/>
  </r>
  <r>
    <s v="BPT-83989-157"/>
    <x v="197"/>
    <s v="84269-49816-ML"/>
    <s v="A-M-2.5"/>
    <n v="2"/>
    <x v="214"/>
    <s v="pcutchie6e@globo.com"/>
    <x v="0"/>
    <s v="Ara"/>
    <x v="2"/>
    <s v="M"/>
    <x v="0"/>
    <n v="2.5"/>
    <x v="2"/>
    <n v="25.874999999999996"/>
    <n v="51.749999999999993"/>
    <n v="2.3287499999999994"/>
    <n v="4.4999999999999998E-2"/>
  </r>
  <r>
    <s v="YFH-87456-208"/>
    <x v="198"/>
    <s v="23600-98432-ME"/>
    <s v="L-M-0.2"/>
    <n v="2"/>
    <x v="215"/>
    <m/>
    <x v="0"/>
    <s v="Lib"/>
    <x v="3"/>
    <s v="M"/>
    <x v="0"/>
    <n v="0.2"/>
    <x v="3"/>
    <n v="4.3650000000000002"/>
    <n v="8.73"/>
    <n v="0.56745000000000001"/>
    <n v="6.5000000000000002E-2"/>
  </r>
  <r>
    <s v="JLN-14700-924"/>
    <x v="199"/>
    <s v="79058-02767-CP"/>
    <s v="L-L-0.2"/>
    <n v="5"/>
    <x v="216"/>
    <s v="cgheraldi6g@opera.com"/>
    <x v="2"/>
    <s v="Lib"/>
    <x v="3"/>
    <s v="L"/>
    <x v="1"/>
    <n v="0.2"/>
    <x v="3"/>
    <n v="4.7549999999999999"/>
    <n v="23.774999999999999"/>
    <n v="0.61814999999999998"/>
    <n v="2.6000000000000002E-2"/>
  </r>
  <r>
    <s v="JVW-22582-137"/>
    <x v="200"/>
    <s v="89208-74646-UK"/>
    <s v="E-M-0.2"/>
    <n v="5"/>
    <x v="217"/>
    <s v="bkenwell6h@over-blog.com"/>
    <x v="0"/>
    <s v="Exc"/>
    <x v="1"/>
    <s v="M"/>
    <x v="0"/>
    <n v="0.2"/>
    <x v="3"/>
    <n v="4.125"/>
    <n v="20.625"/>
    <n v="0.45374999999999999"/>
    <n v="2.1999999999999999E-2"/>
  </r>
  <r>
    <s v="LAA-41879-001"/>
    <x v="201"/>
    <s v="11408-81032-UR"/>
    <s v="L-L-2.5"/>
    <n v="1"/>
    <x v="218"/>
    <s v="tsutty6i@google.es"/>
    <x v="0"/>
    <s v="Lib"/>
    <x v="3"/>
    <s v="L"/>
    <x v="1"/>
    <n v="2.5"/>
    <x v="2"/>
    <n v="36.454999999999998"/>
    <n v="36.454999999999998"/>
    <n v="4.7391499999999995"/>
    <n v="0.13"/>
  </r>
  <r>
    <s v="BRV-64870-915"/>
    <x v="202"/>
    <s v="32070-55528-UG"/>
    <s v="L-L-2.5"/>
    <n v="5"/>
    <x v="219"/>
    <m/>
    <x v="1"/>
    <s v="Lib"/>
    <x v="3"/>
    <s v="L"/>
    <x v="1"/>
    <n v="2.5"/>
    <x v="2"/>
    <n v="36.454999999999998"/>
    <n v="182.27499999999998"/>
    <n v="4.7391499999999995"/>
    <n v="2.6000000000000002E-2"/>
  </r>
  <r>
    <s v="RGJ-12544-083"/>
    <x v="203"/>
    <s v="48873-84433-PN"/>
    <s v="L-D-2.5"/>
    <n v="3"/>
    <x v="220"/>
    <s v="charce6k@cafepress.com"/>
    <x v="1"/>
    <s v="Lib"/>
    <x v="3"/>
    <s v="D"/>
    <x v="2"/>
    <n v="2.5"/>
    <x v="2"/>
    <n v="29.784999999999997"/>
    <n v="89.35499999999999"/>
    <n v="3.8720499999999998"/>
    <n v="4.3333333333333335E-2"/>
  </r>
  <r>
    <s v="JJX-83339-346"/>
    <x v="204"/>
    <s v="32928-18158-OW"/>
    <s v="R-L-0.2"/>
    <n v="1"/>
    <x v="221"/>
    <m/>
    <x v="0"/>
    <s v="Rob"/>
    <x v="0"/>
    <s v="L"/>
    <x v="1"/>
    <n v="0.2"/>
    <x v="3"/>
    <n v="3.5849999999999995"/>
    <n v="3.5849999999999995"/>
    <n v="0.21509999999999996"/>
    <n v="0.06"/>
  </r>
  <r>
    <s v="BIU-21970-705"/>
    <x v="205"/>
    <s v="89711-56688-GG"/>
    <s v="R-M-2.5"/>
    <n v="2"/>
    <x v="222"/>
    <s v="fdrysdale6m@symantec.com"/>
    <x v="0"/>
    <s v="Rob"/>
    <x v="0"/>
    <s v="M"/>
    <x v="0"/>
    <n v="2.5"/>
    <x v="2"/>
    <n v="22.884999999999998"/>
    <n v="45.769999999999996"/>
    <n v="1.3730999999999998"/>
    <n v="0.03"/>
  </r>
  <r>
    <s v="ELJ-87741-745"/>
    <x v="206"/>
    <s v="48389-71976-JB"/>
    <s v="E-L-1"/>
    <n v="4"/>
    <x v="223"/>
    <s v="dmagowan6n@fc2.com"/>
    <x v="0"/>
    <s v="Exc"/>
    <x v="1"/>
    <s v="L"/>
    <x v="1"/>
    <n v="1"/>
    <x v="0"/>
    <n v="14.85"/>
    <n v="59.4"/>
    <n v="1.6335"/>
    <n v="2.75E-2"/>
  </r>
  <r>
    <s v="SGI-48226-857"/>
    <x v="207"/>
    <s v="84033-80762-EQ"/>
    <s v="A-M-2.5"/>
    <n v="6"/>
    <x v="224"/>
    <m/>
    <x v="0"/>
    <s v="Ara"/>
    <x v="2"/>
    <s v="M"/>
    <x v="0"/>
    <n v="2.5"/>
    <x v="2"/>
    <n v="25.874999999999996"/>
    <n v="155.24999999999997"/>
    <n v="2.3287499999999994"/>
    <n v="1.4999999999999999E-2"/>
  </r>
  <r>
    <s v="AHV-66988-037"/>
    <x v="208"/>
    <s v="12743-00952-KO"/>
    <s v="R-M-2.5"/>
    <n v="2"/>
    <x v="225"/>
    <m/>
    <x v="0"/>
    <s v="Rob"/>
    <x v="0"/>
    <s v="M"/>
    <x v="0"/>
    <n v="2.5"/>
    <x v="2"/>
    <n v="22.884999999999998"/>
    <n v="45.769999999999996"/>
    <n v="1.3730999999999998"/>
    <n v="0.03"/>
  </r>
  <r>
    <s v="ISK-42066-094"/>
    <x v="209"/>
    <s v="41505-42181-EF"/>
    <s v="E-D-1"/>
    <n v="3"/>
    <x v="226"/>
    <s v="srushbrooke6q@youku.com"/>
    <x v="0"/>
    <s v="Exc"/>
    <x v="1"/>
    <s v="D"/>
    <x v="2"/>
    <n v="1"/>
    <x v="0"/>
    <n v="12.15"/>
    <n v="36.450000000000003"/>
    <n v="1.3365"/>
    <n v="3.6666666666666667E-2"/>
  </r>
  <r>
    <s v="FTC-35822-530"/>
    <x v="210"/>
    <s v="14307-87663-KB"/>
    <s v="E-D-0.5"/>
    <n v="4"/>
    <x v="227"/>
    <s v="tdrynan6r@deviantart.com"/>
    <x v="0"/>
    <s v="Exc"/>
    <x v="1"/>
    <s v="D"/>
    <x v="2"/>
    <n v="0.5"/>
    <x v="1"/>
    <n v="7.29"/>
    <n v="29.16"/>
    <n v="0.80190000000000006"/>
    <n v="2.75E-2"/>
  </r>
  <r>
    <s v="VSS-56247-688"/>
    <x v="211"/>
    <s v="08360-19442-GB"/>
    <s v="L-M-2.5"/>
    <n v="4"/>
    <x v="228"/>
    <s v="eyurkov6s@hud.gov"/>
    <x v="0"/>
    <s v="Lib"/>
    <x v="3"/>
    <s v="M"/>
    <x v="0"/>
    <n v="2.5"/>
    <x v="2"/>
    <n v="33.464999999999996"/>
    <n v="133.85999999999999"/>
    <n v="4.3504499999999995"/>
    <n v="3.2500000000000001E-2"/>
  </r>
  <r>
    <s v="HVW-25584-144"/>
    <x v="212"/>
    <s v="93405-51204-UW"/>
    <s v="L-L-0.2"/>
    <n v="5"/>
    <x v="229"/>
    <s v="lmallan6t@state.gov"/>
    <x v="0"/>
    <s v="Lib"/>
    <x v="3"/>
    <s v="L"/>
    <x v="1"/>
    <n v="0.2"/>
    <x v="3"/>
    <n v="4.7549999999999999"/>
    <n v="23.774999999999999"/>
    <n v="0.61814999999999998"/>
    <n v="2.6000000000000002E-2"/>
  </r>
  <r>
    <s v="MUY-15309-209"/>
    <x v="213"/>
    <s v="97152-03355-IW"/>
    <s v="L-D-1"/>
    <n v="3"/>
    <x v="230"/>
    <s v="gbentjens6u@netlog.com"/>
    <x v="2"/>
    <s v="Lib"/>
    <x v="3"/>
    <s v="D"/>
    <x v="2"/>
    <n v="1"/>
    <x v="0"/>
    <n v="12.95"/>
    <n v="38.849999999999994"/>
    <n v="1.6835"/>
    <n v="4.3333333333333342E-2"/>
  </r>
  <r>
    <s v="VAJ-44572-469"/>
    <x v="63"/>
    <s v="79216-73157-TE"/>
    <s v="R-L-0.2"/>
    <n v="6"/>
    <x v="231"/>
    <m/>
    <x v="1"/>
    <s v="Rob"/>
    <x v="0"/>
    <s v="L"/>
    <x v="1"/>
    <n v="0.2"/>
    <x v="3"/>
    <n v="3.5849999999999995"/>
    <n v="21.509999999999998"/>
    <n v="0.21509999999999996"/>
    <n v="9.9999999999999985E-3"/>
  </r>
  <r>
    <s v="YJU-84377-606"/>
    <x v="214"/>
    <s v="20259-47723-AC"/>
    <s v="A-D-1"/>
    <n v="1"/>
    <x v="232"/>
    <s v="lentwistle6w@omniture.com"/>
    <x v="0"/>
    <s v="Ara"/>
    <x v="2"/>
    <s v="D"/>
    <x v="2"/>
    <n v="1"/>
    <x v="0"/>
    <n v="9.9499999999999993"/>
    <n v="9.9499999999999993"/>
    <n v="0.89549999999999985"/>
    <n v="0.09"/>
  </r>
  <r>
    <s v="VNC-93921-469"/>
    <x v="215"/>
    <s v="04666-71569-RI"/>
    <s v="L-L-1"/>
    <n v="1"/>
    <x v="233"/>
    <s v="zkiffe74@cyberchimps.com"/>
    <x v="0"/>
    <s v="Lib"/>
    <x v="3"/>
    <s v="L"/>
    <x v="1"/>
    <n v="1"/>
    <x v="0"/>
    <n v="15.85"/>
    <n v="15.85"/>
    <n v="2.0605000000000002"/>
    <n v="0.13"/>
  </r>
  <r>
    <s v="OGB-91614-810"/>
    <x v="216"/>
    <s v="08909-77713-CG"/>
    <s v="R-M-0.2"/>
    <n v="1"/>
    <x v="234"/>
    <s v="macott6y@pagesperso-orange.fr"/>
    <x v="0"/>
    <s v="Rob"/>
    <x v="0"/>
    <s v="M"/>
    <x v="0"/>
    <n v="0.2"/>
    <x v="3"/>
    <n v="2.9849999999999999"/>
    <n v="2.9849999999999999"/>
    <n v="0.17909999999999998"/>
    <n v="0.06"/>
  </r>
  <r>
    <s v="BQI-61647-496"/>
    <x v="217"/>
    <s v="84340-73931-VV"/>
    <s v="E-M-1"/>
    <n v="5"/>
    <x v="235"/>
    <s v="cheaviside6z@rediff.com"/>
    <x v="0"/>
    <s v="Exc"/>
    <x v="1"/>
    <s v="M"/>
    <x v="0"/>
    <n v="1"/>
    <x v="0"/>
    <n v="13.75"/>
    <n v="68.75"/>
    <n v="1.5125"/>
    <n v="2.1999999999999999E-2"/>
  </r>
  <r>
    <s v="IOM-51636-823"/>
    <x v="218"/>
    <s v="04609-95151-XH"/>
    <s v="A-D-1"/>
    <n v="3"/>
    <x v="236"/>
    <m/>
    <x v="0"/>
    <s v="Ara"/>
    <x v="2"/>
    <s v="D"/>
    <x v="2"/>
    <n v="1"/>
    <x v="0"/>
    <n v="9.9499999999999993"/>
    <n v="29.849999999999998"/>
    <n v="0.89549999999999985"/>
    <n v="0.03"/>
  </r>
  <r>
    <s v="GGD-38107-641"/>
    <x v="219"/>
    <s v="99562-88650-YF"/>
    <s v="L-M-1"/>
    <n v="4"/>
    <x v="237"/>
    <s v="lkernan71@wsj.com"/>
    <x v="0"/>
    <s v="Lib"/>
    <x v="3"/>
    <s v="M"/>
    <x v="0"/>
    <n v="1"/>
    <x v="0"/>
    <n v="14.55"/>
    <n v="58.2"/>
    <n v="1.8915000000000002"/>
    <n v="3.2500000000000001E-2"/>
  </r>
  <r>
    <s v="LTO-95975-728"/>
    <x v="220"/>
    <s v="46560-73885-PJ"/>
    <s v="R-L-0.5"/>
    <n v="4"/>
    <x v="238"/>
    <s v="rmclae72@dailymotion.com"/>
    <x v="2"/>
    <s v="Rob"/>
    <x v="0"/>
    <s v="L"/>
    <x v="1"/>
    <n v="0.5"/>
    <x v="1"/>
    <n v="7.169999999999999"/>
    <n v="28.679999999999996"/>
    <n v="0.43019999999999992"/>
    <n v="1.4999999999999999E-2"/>
  </r>
  <r>
    <s v="IGM-84664-265"/>
    <x v="114"/>
    <s v="80179-44620-WN"/>
    <s v="R-L-0.5"/>
    <n v="3"/>
    <x v="239"/>
    <s v="cblowfelde73@ustream.tv"/>
    <x v="0"/>
    <s v="Rob"/>
    <x v="0"/>
    <s v="L"/>
    <x v="1"/>
    <n v="0.5"/>
    <x v="1"/>
    <n v="7.169999999999999"/>
    <n v="21.509999999999998"/>
    <n v="0.43019999999999992"/>
    <n v="1.9999999999999997E-2"/>
  </r>
  <r>
    <s v="SKO-45740-621"/>
    <x v="221"/>
    <s v="04666-71569-RI"/>
    <s v="L-M-0.5"/>
    <n v="2"/>
    <x v="233"/>
    <s v="zkiffe74@cyberchimps.com"/>
    <x v="0"/>
    <s v="Lib"/>
    <x v="3"/>
    <s v="M"/>
    <x v="0"/>
    <n v="0.5"/>
    <x v="1"/>
    <n v="8.73"/>
    <n v="17.46"/>
    <n v="1.1349"/>
    <n v="6.5000000000000002E-2"/>
  </r>
  <r>
    <s v="FOJ-02234-063"/>
    <x v="222"/>
    <s v="59081-87231-VP"/>
    <s v="E-D-2.5"/>
    <n v="1"/>
    <x v="240"/>
    <s v="docalleran75@ucla.edu"/>
    <x v="0"/>
    <s v="Exc"/>
    <x v="1"/>
    <s v="D"/>
    <x v="2"/>
    <n v="2.5"/>
    <x v="2"/>
    <n v="27.945"/>
    <n v="27.945"/>
    <n v="3.07395"/>
    <n v="0.11"/>
  </r>
  <r>
    <s v="MSJ-11909-468"/>
    <x v="188"/>
    <s v="07878-45872-CC"/>
    <s v="E-D-2.5"/>
    <n v="5"/>
    <x v="241"/>
    <s v="ccromwell76@desdev.cn"/>
    <x v="0"/>
    <s v="Exc"/>
    <x v="1"/>
    <s v="D"/>
    <x v="2"/>
    <n v="2.5"/>
    <x v="2"/>
    <n v="27.945"/>
    <n v="139.72499999999999"/>
    <n v="3.07395"/>
    <n v="2.2000000000000002E-2"/>
  </r>
  <r>
    <s v="DKB-78053-329"/>
    <x v="223"/>
    <s v="12444-05174-OO"/>
    <s v="R-M-0.2"/>
    <n v="2"/>
    <x v="242"/>
    <s v="ihay77@lulu.com"/>
    <x v="2"/>
    <s v="Rob"/>
    <x v="0"/>
    <s v="M"/>
    <x v="0"/>
    <n v="0.2"/>
    <x v="3"/>
    <n v="2.9849999999999999"/>
    <n v="5.97"/>
    <n v="0.17909999999999998"/>
    <n v="0.03"/>
  </r>
  <r>
    <s v="DFZ-45083-941"/>
    <x v="224"/>
    <s v="34665-62561-AU"/>
    <s v="R-L-2.5"/>
    <n v="1"/>
    <x v="243"/>
    <s v="ttaffarello78@sciencedaily.com"/>
    <x v="0"/>
    <s v="Rob"/>
    <x v="0"/>
    <s v="L"/>
    <x v="1"/>
    <n v="2.5"/>
    <x v="2"/>
    <n v="27.484999999999996"/>
    <n v="27.484999999999996"/>
    <n v="1.6490999999999998"/>
    <n v="6.0000000000000005E-2"/>
  </r>
  <r>
    <s v="OTA-40969-710"/>
    <x v="83"/>
    <s v="77877-11993-QH"/>
    <s v="R-L-1"/>
    <n v="5"/>
    <x v="244"/>
    <s v="mcanty79@jigsy.com"/>
    <x v="0"/>
    <s v="Rob"/>
    <x v="0"/>
    <s v="L"/>
    <x v="1"/>
    <n v="1"/>
    <x v="0"/>
    <n v="11.95"/>
    <n v="59.75"/>
    <n v="0.71699999999999997"/>
    <n v="1.2E-2"/>
  </r>
  <r>
    <s v="GRH-45571-667"/>
    <x v="104"/>
    <s v="32291-18308-YZ"/>
    <s v="E-M-1"/>
    <n v="3"/>
    <x v="245"/>
    <s v="jkopke7a@auda.org.au"/>
    <x v="0"/>
    <s v="Exc"/>
    <x v="1"/>
    <s v="M"/>
    <x v="0"/>
    <n v="1"/>
    <x v="0"/>
    <n v="13.75"/>
    <n v="41.25"/>
    <n v="1.5125"/>
    <n v="3.6666666666666667E-2"/>
  </r>
  <r>
    <s v="NXV-05302-067"/>
    <x v="225"/>
    <s v="25754-33191-ZI"/>
    <s v="L-M-2.5"/>
    <n v="4"/>
    <x v="246"/>
    <m/>
    <x v="0"/>
    <s v="Lib"/>
    <x v="3"/>
    <s v="M"/>
    <x v="0"/>
    <n v="2.5"/>
    <x v="2"/>
    <n v="33.464999999999996"/>
    <n v="133.85999999999999"/>
    <n v="4.3504499999999995"/>
    <n v="3.2500000000000001E-2"/>
  </r>
  <r>
    <s v="VZH-86274-142"/>
    <x v="226"/>
    <s v="53120-45532-KL"/>
    <s v="R-L-1"/>
    <n v="5"/>
    <x v="247"/>
    <m/>
    <x v="1"/>
    <s v="Rob"/>
    <x v="0"/>
    <s v="L"/>
    <x v="1"/>
    <n v="1"/>
    <x v="0"/>
    <n v="11.95"/>
    <n v="59.75"/>
    <n v="0.71699999999999997"/>
    <n v="1.2E-2"/>
  </r>
  <r>
    <s v="KIX-93248-135"/>
    <x v="227"/>
    <s v="36605-83052-WB"/>
    <s v="A-D-0.5"/>
    <n v="1"/>
    <x v="248"/>
    <s v="vhellmore7d@bbc.co.uk"/>
    <x v="0"/>
    <s v="Ara"/>
    <x v="2"/>
    <s v="D"/>
    <x v="2"/>
    <n v="0.5"/>
    <x v="1"/>
    <n v="5.97"/>
    <n v="5.97"/>
    <n v="0.5373"/>
    <n v="9.0000000000000011E-2"/>
  </r>
  <r>
    <s v="AXR-10962-010"/>
    <x v="180"/>
    <s v="53683-35977-KI"/>
    <s v="E-D-1"/>
    <n v="2"/>
    <x v="249"/>
    <s v="mseawright7e@nbcnews.com"/>
    <x v="2"/>
    <s v="Exc"/>
    <x v="1"/>
    <s v="D"/>
    <x v="2"/>
    <n v="1"/>
    <x v="0"/>
    <n v="12.15"/>
    <n v="24.3"/>
    <n v="1.3365"/>
    <n v="5.5E-2"/>
  </r>
  <r>
    <s v="IHS-71573-008"/>
    <x v="228"/>
    <s v="07972-83134-NM"/>
    <s v="E-D-0.2"/>
    <n v="6"/>
    <x v="250"/>
    <s v="snortheast7f@mashable.com"/>
    <x v="0"/>
    <s v="Exc"/>
    <x v="1"/>
    <s v="D"/>
    <x v="2"/>
    <n v="0.2"/>
    <x v="3"/>
    <n v="3.645"/>
    <n v="21.87"/>
    <n v="0.40095000000000003"/>
    <n v="1.8333333333333333E-2"/>
  </r>
  <r>
    <s v="QTR-19001-114"/>
    <x v="229"/>
    <s v="01035-70465-UO"/>
    <s v="A-D-1"/>
    <n v="2"/>
    <x v="195"/>
    <s v="aattwater5u@wikia.com"/>
    <x v="0"/>
    <s v="Ara"/>
    <x v="2"/>
    <s v="D"/>
    <x v="2"/>
    <n v="1"/>
    <x v="0"/>
    <n v="9.9499999999999993"/>
    <n v="19.899999999999999"/>
    <n v="0.89549999999999985"/>
    <n v="4.4999999999999998E-2"/>
  </r>
  <r>
    <s v="WBK-62297-910"/>
    <x v="230"/>
    <s v="25514-23938-IQ"/>
    <s v="A-D-0.2"/>
    <n v="2"/>
    <x v="251"/>
    <s v="mfearon7h@reverbnation.com"/>
    <x v="0"/>
    <s v="Ara"/>
    <x v="2"/>
    <s v="D"/>
    <x v="2"/>
    <n v="0.2"/>
    <x v="3"/>
    <n v="2.9849999999999999"/>
    <n v="5.97"/>
    <n v="0.26865"/>
    <n v="4.5000000000000005E-2"/>
  </r>
  <r>
    <s v="OGY-19377-175"/>
    <x v="231"/>
    <s v="49084-44492-OJ"/>
    <s v="E-D-0.5"/>
    <n v="1"/>
    <x v="252"/>
    <m/>
    <x v="1"/>
    <s v="Exc"/>
    <x v="1"/>
    <s v="D"/>
    <x v="2"/>
    <n v="0.5"/>
    <x v="1"/>
    <n v="7.29"/>
    <n v="7.29"/>
    <n v="0.80190000000000006"/>
    <n v="0.11"/>
  </r>
  <r>
    <s v="ESR-66651-814"/>
    <x v="80"/>
    <s v="76624-72205-CK"/>
    <s v="A-D-0.2"/>
    <n v="4"/>
    <x v="253"/>
    <s v="jsisneros7j@a8.net"/>
    <x v="0"/>
    <s v="Ara"/>
    <x v="2"/>
    <s v="D"/>
    <x v="2"/>
    <n v="0.2"/>
    <x v="3"/>
    <n v="2.9849999999999999"/>
    <n v="11.94"/>
    <n v="0.26865"/>
    <n v="2.2500000000000003E-2"/>
  </r>
  <r>
    <s v="CPX-46916-770"/>
    <x v="232"/>
    <s v="12729-50170-JE"/>
    <s v="R-L-1"/>
    <n v="6"/>
    <x v="254"/>
    <s v="zcarlson7k@bigcartel.com"/>
    <x v="1"/>
    <s v="Rob"/>
    <x v="0"/>
    <s v="L"/>
    <x v="1"/>
    <n v="1"/>
    <x v="0"/>
    <n v="11.95"/>
    <n v="71.699999999999989"/>
    <n v="0.71699999999999997"/>
    <n v="1.0000000000000002E-2"/>
  </r>
  <r>
    <s v="MDC-03318-645"/>
    <x v="233"/>
    <s v="43974-44760-QI"/>
    <s v="A-L-0.2"/>
    <n v="2"/>
    <x v="255"/>
    <s v="wmaddox7l@timesonline.co.uk"/>
    <x v="0"/>
    <s v="Ara"/>
    <x v="2"/>
    <s v="L"/>
    <x v="1"/>
    <n v="0.2"/>
    <x v="3"/>
    <n v="3.8849999999999998"/>
    <n v="7.77"/>
    <n v="0.34964999999999996"/>
    <n v="4.4999999999999998E-2"/>
  </r>
  <r>
    <s v="SFF-86059-407"/>
    <x v="234"/>
    <s v="30585-48726-BK"/>
    <s v="A-M-2.5"/>
    <n v="1"/>
    <x v="256"/>
    <s v="dhedlestone7m@craigslist.org"/>
    <x v="0"/>
    <s v="Ara"/>
    <x v="2"/>
    <s v="M"/>
    <x v="0"/>
    <n v="2.5"/>
    <x v="2"/>
    <n v="25.874999999999996"/>
    <n v="25.874999999999996"/>
    <n v="2.3287499999999994"/>
    <n v="0.09"/>
  </r>
  <r>
    <s v="SCL-94540-788"/>
    <x v="235"/>
    <s v="16123-07017-TY"/>
    <s v="E-L-2.5"/>
    <n v="6"/>
    <x v="257"/>
    <s v="tcrowthe7n@europa.eu"/>
    <x v="0"/>
    <s v="Exc"/>
    <x v="1"/>
    <s v="L"/>
    <x v="1"/>
    <n v="2.5"/>
    <x v="2"/>
    <n v="34.154999999999994"/>
    <n v="204.92999999999995"/>
    <n v="3.7570499999999996"/>
    <n v="1.8333333333333337E-2"/>
  </r>
  <r>
    <s v="HVU-21634-076"/>
    <x v="236"/>
    <s v="27723-45097-MH"/>
    <s v="R-L-2.5"/>
    <n v="4"/>
    <x v="258"/>
    <s v="dbury7o@tinyurl.com"/>
    <x v="1"/>
    <s v="Rob"/>
    <x v="0"/>
    <s v="L"/>
    <x v="1"/>
    <n v="2.5"/>
    <x v="2"/>
    <n v="27.484999999999996"/>
    <n v="109.93999999999998"/>
    <n v="1.6490999999999998"/>
    <n v="1.5000000000000001E-2"/>
  </r>
  <r>
    <s v="XUS-73326-418"/>
    <x v="237"/>
    <s v="37078-56703-AF"/>
    <s v="E-L-1"/>
    <n v="6"/>
    <x v="259"/>
    <s v="gbroadbear7p@omniture.com"/>
    <x v="0"/>
    <s v="Exc"/>
    <x v="1"/>
    <s v="L"/>
    <x v="1"/>
    <n v="1"/>
    <x v="0"/>
    <n v="14.85"/>
    <n v="89.1"/>
    <n v="1.6335"/>
    <n v="1.8333333333333333E-2"/>
  </r>
  <r>
    <s v="XWD-18933-006"/>
    <x v="238"/>
    <s v="79420-11075-MY"/>
    <s v="A-L-0.2"/>
    <n v="2"/>
    <x v="260"/>
    <s v="epalfrey7q@devhub.com"/>
    <x v="0"/>
    <s v="Ara"/>
    <x v="2"/>
    <s v="L"/>
    <x v="1"/>
    <n v="0.2"/>
    <x v="3"/>
    <n v="3.8849999999999998"/>
    <n v="7.77"/>
    <n v="0.34964999999999996"/>
    <n v="4.4999999999999998E-2"/>
  </r>
  <r>
    <s v="HPD-65272-772"/>
    <x v="52"/>
    <s v="57504-13456-UO"/>
    <s v="L-M-2.5"/>
    <n v="1"/>
    <x v="261"/>
    <s v="pmetrick7r@rakuten.co.jp"/>
    <x v="0"/>
    <s v="Lib"/>
    <x v="3"/>
    <s v="M"/>
    <x v="0"/>
    <n v="2.5"/>
    <x v="2"/>
    <n v="33.464999999999996"/>
    <n v="33.464999999999996"/>
    <n v="4.3504499999999995"/>
    <n v="0.13"/>
  </r>
  <r>
    <s v="JEG-93140-224"/>
    <x v="146"/>
    <s v="53751-57560-CN"/>
    <s v="E-M-0.5"/>
    <n v="5"/>
    <x v="262"/>
    <m/>
    <x v="0"/>
    <s v="Exc"/>
    <x v="1"/>
    <s v="M"/>
    <x v="0"/>
    <n v="0.5"/>
    <x v="1"/>
    <n v="8.25"/>
    <n v="41.25"/>
    <n v="0.90749999999999997"/>
    <n v="2.1999999999999999E-2"/>
  </r>
  <r>
    <s v="NNH-62058-950"/>
    <x v="239"/>
    <s v="96112-42558-EA"/>
    <s v="E-L-1"/>
    <n v="4"/>
    <x v="263"/>
    <s v="kkarby7t@sbwire.com"/>
    <x v="0"/>
    <s v="Exc"/>
    <x v="1"/>
    <s v="L"/>
    <x v="1"/>
    <n v="1"/>
    <x v="0"/>
    <n v="14.85"/>
    <n v="59.4"/>
    <n v="1.6335"/>
    <n v="2.75E-2"/>
  </r>
  <r>
    <s v="LTD-71429-845"/>
    <x v="240"/>
    <s v="03157-23165-UB"/>
    <s v="A-L-0.5"/>
    <n v="1"/>
    <x v="264"/>
    <s v="fcrumpe7u@ftc.gov"/>
    <x v="2"/>
    <s v="Ara"/>
    <x v="2"/>
    <s v="L"/>
    <x v="1"/>
    <n v="0.5"/>
    <x v="1"/>
    <n v="7.77"/>
    <n v="7.77"/>
    <n v="0.69929999999999992"/>
    <n v="0.09"/>
  </r>
  <r>
    <s v="MPV-26985-215"/>
    <x v="241"/>
    <s v="51466-52850-AG"/>
    <s v="R-D-0.5"/>
    <n v="1"/>
    <x v="265"/>
    <s v="achatto7v@sakura.ne.jp"/>
    <x v="2"/>
    <s v="Rob"/>
    <x v="0"/>
    <s v="D"/>
    <x v="2"/>
    <n v="0.5"/>
    <x v="1"/>
    <n v="5.3699999999999992"/>
    <n v="5.3699999999999992"/>
    <n v="0.32219999999999993"/>
    <n v="0.06"/>
  </r>
  <r>
    <s v="IYO-10245-081"/>
    <x v="242"/>
    <s v="57145-31023-FK"/>
    <s v="E-M-2.5"/>
    <n v="3"/>
    <x v="266"/>
    <m/>
    <x v="0"/>
    <s v="Exc"/>
    <x v="1"/>
    <s v="M"/>
    <x v="0"/>
    <n v="2.5"/>
    <x v="2"/>
    <n v="31.624999999999996"/>
    <n v="94.874999999999986"/>
    <n v="3.4787499999999998"/>
    <n v="3.6666666666666667E-2"/>
  </r>
  <r>
    <s v="BYZ-39669-954"/>
    <x v="243"/>
    <s v="66408-53777-VE"/>
    <s v="L-L-2.5"/>
    <n v="1"/>
    <x v="267"/>
    <m/>
    <x v="0"/>
    <s v="Lib"/>
    <x v="3"/>
    <s v="L"/>
    <x v="1"/>
    <n v="2.5"/>
    <x v="2"/>
    <n v="36.454999999999998"/>
    <n v="36.454999999999998"/>
    <n v="4.7391499999999995"/>
    <n v="0.13"/>
  </r>
  <r>
    <s v="EFB-72860-209"/>
    <x v="244"/>
    <s v="53035-99701-WG"/>
    <s v="A-M-0.2"/>
    <n v="4"/>
    <x v="268"/>
    <s v="bmergue7y@umn.edu"/>
    <x v="0"/>
    <s v="Ara"/>
    <x v="2"/>
    <s v="M"/>
    <x v="0"/>
    <n v="0.2"/>
    <x v="3"/>
    <n v="3.375"/>
    <n v="13.5"/>
    <n v="0.30374999999999996"/>
    <n v="2.2499999999999996E-2"/>
  </r>
  <r>
    <s v="GMM-72397-378"/>
    <x v="245"/>
    <s v="45899-92796-EI"/>
    <s v="R-L-0.2"/>
    <n v="4"/>
    <x v="269"/>
    <s v="kpatise7z@jigsy.com"/>
    <x v="0"/>
    <s v="Rob"/>
    <x v="0"/>
    <s v="L"/>
    <x v="1"/>
    <n v="0.2"/>
    <x v="3"/>
    <n v="3.5849999999999995"/>
    <n v="14.339999999999998"/>
    <n v="0.21509999999999996"/>
    <n v="1.4999999999999999E-2"/>
  </r>
  <r>
    <s v="LYP-52345-883"/>
    <x v="246"/>
    <s v="17649-28133-PY"/>
    <s v="E-M-0.5"/>
    <n v="1"/>
    <x v="270"/>
    <m/>
    <x v="1"/>
    <s v="Exc"/>
    <x v="1"/>
    <s v="M"/>
    <x v="0"/>
    <n v="0.5"/>
    <x v="1"/>
    <n v="8.25"/>
    <n v="8.25"/>
    <n v="0.90749999999999997"/>
    <n v="0.11"/>
  </r>
  <r>
    <s v="DFK-35846-692"/>
    <x v="247"/>
    <s v="49612-33852-CN"/>
    <s v="R-D-0.2"/>
    <n v="5"/>
    <x v="271"/>
    <m/>
    <x v="0"/>
    <s v="Rob"/>
    <x v="0"/>
    <s v="D"/>
    <x v="2"/>
    <n v="0.2"/>
    <x v="3"/>
    <n v="2.6849999999999996"/>
    <n v="13.424999999999997"/>
    <n v="0.16109999999999997"/>
    <n v="1.2E-2"/>
  </r>
  <r>
    <s v="XAH-93337-609"/>
    <x v="248"/>
    <s v="66976-43829-YG"/>
    <s v="A-D-1"/>
    <n v="5"/>
    <x v="272"/>
    <s v="dduke82@vkontakte.ru"/>
    <x v="0"/>
    <s v="Ara"/>
    <x v="2"/>
    <s v="D"/>
    <x v="2"/>
    <n v="1"/>
    <x v="0"/>
    <n v="9.9499999999999993"/>
    <n v="49.75"/>
    <n v="0.89549999999999985"/>
    <n v="1.7999999999999999E-2"/>
  </r>
  <r>
    <s v="QKA-72582-644"/>
    <x v="249"/>
    <s v="64852-04619-XZ"/>
    <s v="E-M-0.5"/>
    <n v="2"/>
    <x v="273"/>
    <m/>
    <x v="1"/>
    <s v="Exc"/>
    <x v="1"/>
    <s v="M"/>
    <x v="0"/>
    <n v="0.5"/>
    <x v="1"/>
    <n v="8.25"/>
    <n v="16.5"/>
    <n v="0.90749999999999997"/>
    <n v="5.5E-2"/>
  </r>
  <r>
    <s v="ZDK-84567-102"/>
    <x v="250"/>
    <s v="58690-31815-VY"/>
    <s v="A-D-0.5"/>
    <n v="3"/>
    <x v="274"/>
    <s v="ihussey84@mapy.cz"/>
    <x v="0"/>
    <s v="Ara"/>
    <x v="2"/>
    <s v="D"/>
    <x v="2"/>
    <n v="0.5"/>
    <x v="1"/>
    <n v="5.97"/>
    <n v="17.91"/>
    <n v="0.5373"/>
    <n v="0.03"/>
  </r>
  <r>
    <s v="WAV-38301-984"/>
    <x v="251"/>
    <s v="62863-81239-DT"/>
    <s v="A-D-0.5"/>
    <n v="5"/>
    <x v="275"/>
    <s v="cpinkerton85@upenn.edu"/>
    <x v="0"/>
    <s v="Ara"/>
    <x v="2"/>
    <s v="D"/>
    <x v="2"/>
    <n v="0.5"/>
    <x v="1"/>
    <n v="5.97"/>
    <n v="29.849999999999998"/>
    <n v="0.5373"/>
    <n v="1.8000000000000002E-2"/>
  </r>
  <r>
    <s v="KZR-33023-209"/>
    <x v="177"/>
    <s v="21177-40725-CF"/>
    <s v="E-L-1"/>
    <n v="3"/>
    <x v="276"/>
    <m/>
    <x v="0"/>
    <s v="Exc"/>
    <x v="1"/>
    <s v="L"/>
    <x v="1"/>
    <n v="1"/>
    <x v="0"/>
    <n v="14.85"/>
    <n v="44.55"/>
    <n v="1.6335"/>
    <n v="3.6666666666666667E-2"/>
  </r>
  <r>
    <s v="ULM-49433-003"/>
    <x v="252"/>
    <s v="99421-80253-UI"/>
    <s v="E-M-1"/>
    <n v="2"/>
    <x v="277"/>
    <m/>
    <x v="0"/>
    <s v="Exc"/>
    <x v="1"/>
    <s v="M"/>
    <x v="0"/>
    <n v="1"/>
    <x v="0"/>
    <n v="13.75"/>
    <n v="27.5"/>
    <n v="1.5125"/>
    <n v="5.5E-2"/>
  </r>
  <r>
    <s v="SIB-83254-136"/>
    <x v="253"/>
    <s v="45315-50206-DK"/>
    <s v="R-M-0.5"/>
    <n v="6"/>
    <x v="278"/>
    <s v="dvizor88@furl.net"/>
    <x v="0"/>
    <s v="Rob"/>
    <x v="0"/>
    <s v="M"/>
    <x v="0"/>
    <n v="0.5"/>
    <x v="1"/>
    <n v="5.97"/>
    <n v="35.82"/>
    <n v="0.35819999999999996"/>
    <n v="9.9999999999999985E-3"/>
  </r>
  <r>
    <s v="NOK-50349-551"/>
    <x v="254"/>
    <s v="09595-95726-OV"/>
    <s v="R-D-0.5"/>
    <n v="3"/>
    <x v="279"/>
    <s v="esedgebeer89@oaic.gov.au"/>
    <x v="0"/>
    <s v="Rob"/>
    <x v="0"/>
    <s v="D"/>
    <x v="2"/>
    <n v="0.5"/>
    <x v="1"/>
    <n v="5.3699999999999992"/>
    <n v="16.11"/>
    <n v="0.32219999999999993"/>
    <n v="1.9999999999999997E-2"/>
  </r>
  <r>
    <s v="YIS-96268-844"/>
    <x v="227"/>
    <s v="60221-67036-TD"/>
    <s v="E-L-0.2"/>
    <n v="6"/>
    <x v="280"/>
    <s v="klestrange8a@lulu.com"/>
    <x v="0"/>
    <s v="Exc"/>
    <x v="1"/>
    <s v="L"/>
    <x v="1"/>
    <n v="0.2"/>
    <x v="3"/>
    <n v="4.4550000000000001"/>
    <n v="26.73"/>
    <n v="0.49004999999999999"/>
    <n v="1.8333333333333333E-2"/>
  </r>
  <r>
    <s v="CXI-04933-855"/>
    <x v="110"/>
    <s v="62923-29397-KX"/>
    <s v="E-L-2.5"/>
    <n v="6"/>
    <x v="281"/>
    <s v="ltanti8b@techcrunch.com"/>
    <x v="0"/>
    <s v="Exc"/>
    <x v="1"/>
    <s v="L"/>
    <x v="1"/>
    <n v="2.5"/>
    <x v="2"/>
    <n v="34.154999999999994"/>
    <n v="204.92999999999995"/>
    <n v="3.7570499999999996"/>
    <n v="1.8333333333333337E-2"/>
  </r>
  <r>
    <s v="IZU-90429-382"/>
    <x v="182"/>
    <s v="33011-52383-BA"/>
    <s v="A-L-1"/>
    <n v="3"/>
    <x v="282"/>
    <s v="ade8c@1und1.de"/>
    <x v="0"/>
    <s v="Ara"/>
    <x v="2"/>
    <s v="L"/>
    <x v="1"/>
    <n v="1"/>
    <x v="0"/>
    <n v="12.95"/>
    <n v="38.849999999999994"/>
    <n v="1.1655"/>
    <n v="3.0000000000000002E-2"/>
  </r>
  <r>
    <s v="WIT-40912-783"/>
    <x v="255"/>
    <s v="86768-91598-FA"/>
    <s v="L-D-0.2"/>
    <n v="4"/>
    <x v="283"/>
    <s v="tjedrachowicz8d@acquirethisname.com"/>
    <x v="0"/>
    <s v="Lib"/>
    <x v="3"/>
    <s v="D"/>
    <x v="2"/>
    <n v="0.2"/>
    <x v="3"/>
    <n v="3.8849999999999998"/>
    <n v="15.54"/>
    <n v="0.50505"/>
    <n v="3.2500000000000001E-2"/>
  </r>
  <r>
    <s v="PSD-57291-590"/>
    <x v="256"/>
    <s v="37191-12203-MX"/>
    <s v="A-M-0.5"/>
    <n v="1"/>
    <x v="284"/>
    <s v="pstonner8e@moonfruit.com"/>
    <x v="0"/>
    <s v="Ara"/>
    <x v="2"/>
    <s v="M"/>
    <x v="0"/>
    <n v="0.5"/>
    <x v="1"/>
    <n v="6.75"/>
    <n v="6.75"/>
    <n v="0.60749999999999993"/>
    <n v="8.9999999999999983E-2"/>
  </r>
  <r>
    <s v="GOI-41472-677"/>
    <x v="3"/>
    <s v="16545-76328-JY"/>
    <s v="E-D-2.5"/>
    <n v="4"/>
    <x v="285"/>
    <s v="dtingly8f@goo.ne.jp"/>
    <x v="0"/>
    <s v="Exc"/>
    <x v="1"/>
    <s v="D"/>
    <x v="2"/>
    <n v="2.5"/>
    <x v="2"/>
    <n v="27.945"/>
    <n v="111.78"/>
    <n v="3.07395"/>
    <n v="2.75E-2"/>
  </r>
  <r>
    <s v="KTX-17944-494"/>
    <x v="257"/>
    <s v="74330-29286-RO"/>
    <s v="A-L-0.2"/>
    <n v="1"/>
    <x v="286"/>
    <s v="crushe8n@about.me"/>
    <x v="0"/>
    <s v="Ara"/>
    <x v="2"/>
    <s v="L"/>
    <x v="1"/>
    <n v="0.2"/>
    <x v="3"/>
    <n v="3.8849999999999998"/>
    <n v="3.8849999999999998"/>
    <n v="0.34964999999999996"/>
    <n v="0.09"/>
  </r>
  <r>
    <s v="RDM-99811-230"/>
    <x v="258"/>
    <s v="22349-47389-GY"/>
    <s v="L-M-0.2"/>
    <n v="5"/>
    <x v="287"/>
    <s v="bchecci8h@usa.gov"/>
    <x v="2"/>
    <s v="Lib"/>
    <x v="3"/>
    <s v="M"/>
    <x v="0"/>
    <n v="0.2"/>
    <x v="3"/>
    <n v="4.3650000000000002"/>
    <n v="21.825000000000003"/>
    <n v="0.56745000000000001"/>
    <n v="2.5999999999999995E-2"/>
  </r>
  <r>
    <s v="JTU-55897-581"/>
    <x v="259"/>
    <s v="70290-38099-GB"/>
    <s v="R-M-0.2"/>
    <n v="5"/>
    <x v="288"/>
    <s v="jbagot8i@mac.com"/>
    <x v="0"/>
    <s v="Rob"/>
    <x v="0"/>
    <s v="M"/>
    <x v="0"/>
    <n v="0.2"/>
    <x v="3"/>
    <n v="2.9849999999999999"/>
    <n v="14.924999999999999"/>
    <n v="0.17909999999999998"/>
    <n v="1.2E-2"/>
  </r>
  <r>
    <s v="CRK-07584-240"/>
    <x v="260"/>
    <s v="18741-72071-PP"/>
    <s v="A-M-1"/>
    <n v="3"/>
    <x v="289"/>
    <s v="ebeeble8j@soundcloud.com"/>
    <x v="0"/>
    <s v="Ara"/>
    <x v="2"/>
    <s v="M"/>
    <x v="0"/>
    <n v="1"/>
    <x v="0"/>
    <n v="11.25"/>
    <n v="33.75"/>
    <n v="1.0125"/>
    <n v="0.03"/>
  </r>
  <r>
    <s v="MKE-75518-399"/>
    <x v="261"/>
    <s v="62588-82624-II"/>
    <s v="A-M-1"/>
    <n v="3"/>
    <x v="290"/>
    <s v="cfluin8k@flickr.com"/>
    <x v="2"/>
    <s v="Ara"/>
    <x v="2"/>
    <s v="M"/>
    <x v="0"/>
    <n v="1"/>
    <x v="0"/>
    <n v="11.25"/>
    <n v="33.75"/>
    <n v="1.0125"/>
    <n v="0.03"/>
  </r>
  <r>
    <s v="AEL-51169-725"/>
    <x v="262"/>
    <s v="37430-29579-HD"/>
    <s v="L-M-0.2"/>
    <n v="6"/>
    <x v="291"/>
    <s v="ebletsor8l@vinaora.com"/>
    <x v="0"/>
    <s v="Lib"/>
    <x v="3"/>
    <s v="M"/>
    <x v="0"/>
    <n v="0.2"/>
    <x v="3"/>
    <n v="4.3650000000000002"/>
    <n v="26.19"/>
    <n v="0.56745000000000001"/>
    <n v="2.1666666666666667E-2"/>
  </r>
  <r>
    <s v="ZGM-83108-823"/>
    <x v="263"/>
    <s v="84132-22322-QT"/>
    <s v="E-L-1"/>
    <n v="1"/>
    <x v="292"/>
    <s v="pbrydell8m@bloglovin.com"/>
    <x v="1"/>
    <s v="Exc"/>
    <x v="1"/>
    <s v="L"/>
    <x v="1"/>
    <n v="1"/>
    <x v="0"/>
    <n v="14.85"/>
    <n v="14.85"/>
    <n v="1.6335"/>
    <n v="0.11"/>
  </r>
  <r>
    <s v="JBP-78754-392"/>
    <x v="212"/>
    <s v="74330-29286-RO"/>
    <s v="E-M-2.5"/>
    <n v="6"/>
    <x v="286"/>
    <s v="crushe8n@about.me"/>
    <x v="0"/>
    <s v="Exc"/>
    <x v="1"/>
    <s v="M"/>
    <x v="0"/>
    <n v="2.5"/>
    <x v="2"/>
    <n v="31.624999999999996"/>
    <n v="189.74999999999997"/>
    <n v="3.4787499999999998"/>
    <n v="1.8333333333333333E-2"/>
  </r>
  <r>
    <s v="RNH-54912-747"/>
    <x v="187"/>
    <s v="37445-17791-NQ"/>
    <s v="R-M-0.5"/>
    <n v="1"/>
    <x v="293"/>
    <s v="nleethem8o@mac.com"/>
    <x v="0"/>
    <s v="Rob"/>
    <x v="0"/>
    <s v="M"/>
    <x v="0"/>
    <n v="0.5"/>
    <x v="1"/>
    <n v="5.97"/>
    <n v="5.97"/>
    <n v="0.35819999999999996"/>
    <n v="0.06"/>
  </r>
  <r>
    <s v="JDS-33440-914"/>
    <x v="248"/>
    <s v="58511-10548-ZU"/>
    <s v="R-M-1"/>
    <n v="3"/>
    <x v="294"/>
    <s v="anesfield8p@people.com.cn"/>
    <x v="2"/>
    <s v="Rob"/>
    <x v="0"/>
    <s v="M"/>
    <x v="0"/>
    <n v="1"/>
    <x v="0"/>
    <n v="9.9499999999999993"/>
    <n v="29.849999999999998"/>
    <n v="0.59699999999999998"/>
    <n v="0.02"/>
  </r>
  <r>
    <s v="SYX-48878-182"/>
    <x v="264"/>
    <s v="47725-34771-FJ"/>
    <s v="R-D-1"/>
    <n v="5"/>
    <x v="295"/>
    <m/>
    <x v="0"/>
    <s v="Rob"/>
    <x v="0"/>
    <s v="D"/>
    <x v="2"/>
    <n v="1"/>
    <x v="0"/>
    <n v="8.9499999999999993"/>
    <n v="44.75"/>
    <n v="0.53699999999999992"/>
    <n v="1.1999999999999999E-2"/>
  </r>
  <r>
    <s v="ZGD-94763-868"/>
    <x v="265"/>
    <s v="53086-67334-KT"/>
    <s v="E-L-2.5"/>
    <n v="1"/>
    <x v="296"/>
    <s v="mbrockway8r@ibm.com"/>
    <x v="0"/>
    <s v="Exc"/>
    <x v="1"/>
    <s v="L"/>
    <x v="1"/>
    <n v="2.5"/>
    <x v="2"/>
    <n v="34.154999999999994"/>
    <n v="34.154999999999994"/>
    <n v="3.7570499999999996"/>
    <n v="0.11"/>
  </r>
  <r>
    <s v="CZY-70361-485"/>
    <x v="266"/>
    <s v="83308-82257-UN"/>
    <s v="E-L-2.5"/>
    <n v="6"/>
    <x v="297"/>
    <s v="nlush8s@dedecms.com"/>
    <x v="1"/>
    <s v="Exc"/>
    <x v="1"/>
    <s v="L"/>
    <x v="1"/>
    <n v="2.5"/>
    <x v="2"/>
    <n v="34.154999999999994"/>
    <n v="204.92999999999995"/>
    <n v="3.7570499999999996"/>
    <n v="1.8333333333333337E-2"/>
  </r>
  <r>
    <s v="RJR-12175-899"/>
    <x v="267"/>
    <s v="37274-08534-FM"/>
    <s v="E-D-0.5"/>
    <n v="3"/>
    <x v="298"/>
    <s v="smcmillian8t@csmonitor.com"/>
    <x v="0"/>
    <s v="Exc"/>
    <x v="1"/>
    <s v="D"/>
    <x v="2"/>
    <n v="0.5"/>
    <x v="1"/>
    <n v="7.29"/>
    <n v="21.87"/>
    <n v="0.80190000000000006"/>
    <n v="3.6666666666666667E-2"/>
  </r>
  <r>
    <s v="ELB-07929-407"/>
    <x v="204"/>
    <s v="54004-04664-AA"/>
    <s v="A-M-2.5"/>
    <n v="2"/>
    <x v="299"/>
    <s v="tbennison8u@google.cn"/>
    <x v="0"/>
    <s v="Ara"/>
    <x v="2"/>
    <s v="M"/>
    <x v="0"/>
    <n v="2.5"/>
    <x v="2"/>
    <n v="25.874999999999996"/>
    <n v="51.749999999999993"/>
    <n v="2.3287499999999994"/>
    <n v="4.4999999999999998E-2"/>
  </r>
  <r>
    <s v="UJQ-54441-340"/>
    <x v="268"/>
    <s v="26822-19510-SD"/>
    <s v="E-M-0.2"/>
    <n v="2"/>
    <x v="300"/>
    <s v="gtweed8v@yolasite.com"/>
    <x v="0"/>
    <s v="Exc"/>
    <x v="1"/>
    <s v="M"/>
    <x v="0"/>
    <n v="0.2"/>
    <x v="3"/>
    <n v="4.125"/>
    <n v="8.25"/>
    <n v="0.45374999999999999"/>
    <n v="5.5E-2"/>
  </r>
  <r>
    <s v="UJQ-54441-340"/>
    <x v="268"/>
    <s v="26822-19510-SD"/>
    <s v="A-L-0.2"/>
    <n v="5"/>
    <x v="300"/>
    <s v="gtweed8v@yolasite.com"/>
    <x v="0"/>
    <s v="Ara"/>
    <x v="2"/>
    <s v="L"/>
    <x v="1"/>
    <n v="0.2"/>
    <x v="3"/>
    <n v="3.8849999999999998"/>
    <n v="19.424999999999997"/>
    <n v="0.34964999999999996"/>
    <n v="1.8000000000000002E-2"/>
  </r>
  <r>
    <s v="OWY-43108-475"/>
    <x v="269"/>
    <s v="06432-73165-ML"/>
    <s v="A-M-0.2"/>
    <n v="6"/>
    <x v="301"/>
    <s v="ggoggin8x@wix.com"/>
    <x v="1"/>
    <s v="Ara"/>
    <x v="2"/>
    <s v="M"/>
    <x v="0"/>
    <n v="0.2"/>
    <x v="3"/>
    <n v="3.375"/>
    <n v="20.25"/>
    <n v="0.30374999999999996"/>
    <n v="1.4999999999999998E-2"/>
  </r>
  <r>
    <s v="GNO-91911-159"/>
    <x v="145"/>
    <s v="96503-31833-CW"/>
    <s v="L-D-0.5"/>
    <n v="3"/>
    <x v="302"/>
    <s v="sjeyness8y@biglobe.ne.jp"/>
    <x v="1"/>
    <s v="Lib"/>
    <x v="3"/>
    <s v="D"/>
    <x v="2"/>
    <n v="0.5"/>
    <x v="1"/>
    <n v="7.77"/>
    <n v="23.31"/>
    <n v="1.0101"/>
    <n v="4.3333333333333335E-2"/>
  </r>
  <r>
    <s v="CNY-06284-066"/>
    <x v="270"/>
    <s v="63985-64148-MG"/>
    <s v="E-D-0.2"/>
    <n v="5"/>
    <x v="303"/>
    <s v="dbonhome8z@shinystat.com"/>
    <x v="0"/>
    <s v="Exc"/>
    <x v="1"/>
    <s v="D"/>
    <x v="2"/>
    <n v="0.2"/>
    <x v="3"/>
    <n v="3.645"/>
    <n v="18.225000000000001"/>
    <n v="0.40095000000000003"/>
    <n v="2.1999999999999999E-2"/>
  </r>
  <r>
    <s v="OQS-46321-904"/>
    <x v="271"/>
    <s v="19597-91185-CM"/>
    <s v="E-M-1"/>
    <n v="1"/>
    <x v="304"/>
    <m/>
    <x v="0"/>
    <s v="Exc"/>
    <x v="1"/>
    <s v="M"/>
    <x v="0"/>
    <n v="1"/>
    <x v="0"/>
    <n v="13.75"/>
    <n v="13.75"/>
    <n v="1.5125"/>
    <n v="0.11"/>
  </r>
  <r>
    <s v="IBW-87442-480"/>
    <x v="272"/>
    <s v="79814-23626-JR"/>
    <s v="A-L-2.5"/>
    <n v="1"/>
    <x v="305"/>
    <s v="tle91@epa.gov"/>
    <x v="0"/>
    <s v="Ara"/>
    <x v="2"/>
    <s v="L"/>
    <x v="1"/>
    <n v="2.5"/>
    <x v="2"/>
    <n v="29.784999999999997"/>
    <n v="29.784999999999997"/>
    <n v="2.6806499999999995"/>
    <n v="0.09"/>
  </r>
  <r>
    <s v="DGZ-82537-477"/>
    <x v="252"/>
    <s v="43439-94003-DW"/>
    <s v="R-D-1"/>
    <n v="5"/>
    <x v="306"/>
    <m/>
    <x v="0"/>
    <s v="Rob"/>
    <x v="0"/>
    <s v="D"/>
    <x v="2"/>
    <n v="1"/>
    <x v="0"/>
    <n v="8.9499999999999993"/>
    <n v="44.75"/>
    <n v="0.53699999999999992"/>
    <n v="1.1999999999999999E-2"/>
  </r>
  <r>
    <s v="LPS-39089-432"/>
    <x v="273"/>
    <s v="97655-45555-LI"/>
    <s v="R-D-1"/>
    <n v="5"/>
    <x v="307"/>
    <s v="balldridge93@yandex.ru"/>
    <x v="0"/>
    <s v="Rob"/>
    <x v="0"/>
    <s v="D"/>
    <x v="2"/>
    <n v="1"/>
    <x v="0"/>
    <n v="8.9499999999999993"/>
    <n v="44.75"/>
    <n v="0.53699999999999992"/>
    <n v="1.1999999999999999E-2"/>
  </r>
  <r>
    <s v="MQU-86100-929"/>
    <x v="274"/>
    <s v="64418-01720-VW"/>
    <s v="L-L-0.5"/>
    <n v="4"/>
    <x v="308"/>
    <m/>
    <x v="0"/>
    <s v="Lib"/>
    <x v="3"/>
    <s v="L"/>
    <x v="1"/>
    <n v="0.5"/>
    <x v="1"/>
    <n v="9.51"/>
    <n v="38.04"/>
    <n v="1.2363"/>
    <n v="3.2500000000000001E-2"/>
  </r>
  <r>
    <s v="XUR-14132-391"/>
    <x v="275"/>
    <s v="96836-09258-RI"/>
    <s v="R-D-0.5"/>
    <n v="4"/>
    <x v="309"/>
    <s v="lgoodger95@guardian.co.uk"/>
    <x v="0"/>
    <s v="Rob"/>
    <x v="0"/>
    <s v="D"/>
    <x v="2"/>
    <n v="0.5"/>
    <x v="1"/>
    <n v="5.3699999999999992"/>
    <n v="21.479999999999997"/>
    <n v="0.32219999999999993"/>
    <n v="1.4999999999999999E-2"/>
  </r>
  <r>
    <s v="OVI-27064-381"/>
    <x v="276"/>
    <s v="37274-08534-FM"/>
    <s v="R-D-0.5"/>
    <n v="3"/>
    <x v="298"/>
    <s v="smcmillian8t@csmonitor.com"/>
    <x v="0"/>
    <s v="Rob"/>
    <x v="0"/>
    <s v="D"/>
    <x v="2"/>
    <n v="0.5"/>
    <x v="1"/>
    <n v="5.3699999999999992"/>
    <n v="16.11"/>
    <n v="0.32219999999999993"/>
    <n v="1.9999999999999997E-2"/>
  </r>
  <r>
    <s v="SHP-17012-870"/>
    <x v="277"/>
    <s v="69529-07533-CV"/>
    <s v="R-M-2.5"/>
    <n v="1"/>
    <x v="310"/>
    <s v="cdrewett97@wikipedia.org"/>
    <x v="0"/>
    <s v="Rob"/>
    <x v="0"/>
    <s v="M"/>
    <x v="0"/>
    <n v="2.5"/>
    <x v="2"/>
    <n v="22.884999999999998"/>
    <n v="22.884999999999998"/>
    <n v="1.3730999999999998"/>
    <n v="0.06"/>
  </r>
  <r>
    <s v="FDY-03414-903"/>
    <x v="278"/>
    <s v="94840-49457-UD"/>
    <s v="A-D-0.5"/>
    <n v="3"/>
    <x v="311"/>
    <s v="qparsons98@blogtalkradio.com"/>
    <x v="0"/>
    <s v="Ara"/>
    <x v="2"/>
    <s v="D"/>
    <x v="2"/>
    <n v="0.5"/>
    <x v="1"/>
    <n v="5.97"/>
    <n v="17.91"/>
    <n v="0.5373"/>
    <n v="0.03"/>
  </r>
  <r>
    <s v="WXT-85291-143"/>
    <x v="279"/>
    <s v="81414-81273-DK"/>
    <s v="R-M-0.5"/>
    <n v="4"/>
    <x v="312"/>
    <s v="vceely99@auda.org.au"/>
    <x v="0"/>
    <s v="Rob"/>
    <x v="0"/>
    <s v="M"/>
    <x v="0"/>
    <n v="0.5"/>
    <x v="1"/>
    <n v="5.97"/>
    <n v="23.88"/>
    <n v="0.35819999999999996"/>
    <n v="1.4999999999999999E-2"/>
  </r>
  <r>
    <s v="QNP-18893-547"/>
    <x v="280"/>
    <s v="76930-61689-CH"/>
    <s v="R-L-1"/>
    <n v="5"/>
    <x v="313"/>
    <m/>
    <x v="0"/>
    <s v="Rob"/>
    <x v="0"/>
    <s v="L"/>
    <x v="1"/>
    <n v="1"/>
    <x v="0"/>
    <n v="11.95"/>
    <n v="59.75"/>
    <n v="0.71699999999999997"/>
    <n v="1.2E-2"/>
  </r>
  <r>
    <s v="DOH-92927-530"/>
    <x v="281"/>
    <s v="12839-56537-TQ"/>
    <s v="L-L-0.2"/>
    <n v="6"/>
    <x v="314"/>
    <s v="cvasiliev9b@discuz.net"/>
    <x v="0"/>
    <s v="Lib"/>
    <x v="3"/>
    <s v="L"/>
    <x v="1"/>
    <n v="0.2"/>
    <x v="3"/>
    <n v="4.7549999999999999"/>
    <n v="28.53"/>
    <n v="0.61814999999999998"/>
    <n v="2.1666666666666664E-2"/>
  </r>
  <r>
    <s v="HGJ-82768-173"/>
    <x v="282"/>
    <s v="62741-01322-HU"/>
    <s v="A-M-1"/>
    <n v="4"/>
    <x v="315"/>
    <s v="tomoylan9c@liveinternet.ru"/>
    <x v="2"/>
    <s v="Ara"/>
    <x v="2"/>
    <s v="M"/>
    <x v="0"/>
    <n v="1"/>
    <x v="0"/>
    <n v="11.25"/>
    <n v="45"/>
    <n v="1.0125"/>
    <n v="2.2499999999999999E-2"/>
  </r>
  <r>
    <s v="YPT-95383-088"/>
    <x v="283"/>
    <s v="43439-94003-DW"/>
    <s v="E-D-2.5"/>
    <n v="2"/>
    <x v="306"/>
    <m/>
    <x v="0"/>
    <s v="Exc"/>
    <x v="1"/>
    <s v="D"/>
    <x v="2"/>
    <n v="2.5"/>
    <x v="2"/>
    <n v="27.945"/>
    <n v="55.89"/>
    <n v="3.07395"/>
    <n v="5.5E-2"/>
  </r>
  <r>
    <s v="OYH-16533-767"/>
    <x v="284"/>
    <s v="44932-34838-RM"/>
    <s v="E-L-1"/>
    <n v="4"/>
    <x v="316"/>
    <s v="wfetherston9e@constantcontact.com"/>
    <x v="0"/>
    <s v="Exc"/>
    <x v="1"/>
    <s v="L"/>
    <x v="1"/>
    <n v="1"/>
    <x v="0"/>
    <n v="14.85"/>
    <n v="59.4"/>
    <n v="1.6335"/>
    <n v="2.75E-2"/>
  </r>
  <r>
    <s v="DWW-28642-549"/>
    <x v="285"/>
    <s v="91181-19412-RQ"/>
    <s v="E-D-0.2"/>
    <n v="2"/>
    <x v="317"/>
    <s v="erasmus9f@techcrunch.com"/>
    <x v="0"/>
    <s v="Exc"/>
    <x v="1"/>
    <s v="D"/>
    <x v="2"/>
    <n v="0.2"/>
    <x v="3"/>
    <n v="3.645"/>
    <n v="7.29"/>
    <n v="0.40095000000000003"/>
    <n v="5.5E-2"/>
  </r>
  <r>
    <s v="CGO-79583-871"/>
    <x v="286"/>
    <s v="37182-54930-XC"/>
    <s v="E-D-0.5"/>
    <n v="1"/>
    <x v="318"/>
    <s v="wgiorgioni9g@wikipedia.org"/>
    <x v="0"/>
    <s v="Exc"/>
    <x v="1"/>
    <s v="D"/>
    <x v="2"/>
    <n v="0.5"/>
    <x v="1"/>
    <n v="7.29"/>
    <n v="7.29"/>
    <n v="0.80190000000000006"/>
    <n v="0.11"/>
  </r>
  <r>
    <s v="TFY-52090-386"/>
    <x v="287"/>
    <s v="08613-17327-XT"/>
    <s v="E-L-0.5"/>
    <n v="2"/>
    <x v="319"/>
    <s v="lscargle9h@myspace.com"/>
    <x v="0"/>
    <s v="Exc"/>
    <x v="1"/>
    <s v="L"/>
    <x v="1"/>
    <n v="0.5"/>
    <x v="1"/>
    <n v="8.91"/>
    <n v="17.82"/>
    <n v="0.98009999999999997"/>
    <n v="5.5E-2"/>
  </r>
  <r>
    <s v="TFY-52090-386"/>
    <x v="287"/>
    <s v="08613-17327-XT"/>
    <s v="L-D-0.5"/>
    <n v="5"/>
    <x v="319"/>
    <s v="lscargle9h@myspace.com"/>
    <x v="0"/>
    <s v="Lib"/>
    <x v="3"/>
    <s v="D"/>
    <x v="2"/>
    <n v="0.5"/>
    <x v="1"/>
    <n v="7.77"/>
    <n v="38.849999999999994"/>
    <n v="1.0101"/>
    <n v="2.6000000000000002E-2"/>
  </r>
  <r>
    <s v="NYY-73968-094"/>
    <x v="288"/>
    <s v="70451-38048-AH"/>
    <s v="R-D-0.5"/>
    <n v="6"/>
    <x v="320"/>
    <s v="nclimance9j@europa.eu"/>
    <x v="0"/>
    <s v="Rob"/>
    <x v="0"/>
    <s v="D"/>
    <x v="2"/>
    <n v="0.5"/>
    <x v="1"/>
    <n v="5.3699999999999992"/>
    <n v="32.22"/>
    <n v="0.32219999999999993"/>
    <n v="9.9999999999999985E-3"/>
  </r>
  <r>
    <s v="QEY-71761-460"/>
    <x v="250"/>
    <s v="35442-75769-PL"/>
    <s v="R-M-1"/>
    <n v="2"/>
    <x v="321"/>
    <m/>
    <x v="1"/>
    <s v="Rob"/>
    <x v="0"/>
    <s v="M"/>
    <x v="0"/>
    <n v="1"/>
    <x v="0"/>
    <n v="9.9499999999999993"/>
    <n v="19.899999999999999"/>
    <n v="0.59699999999999998"/>
    <n v="3.0000000000000002E-2"/>
  </r>
  <r>
    <s v="GKQ-82603-910"/>
    <x v="289"/>
    <s v="83737-56117-JE"/>
    <s v="R-L-1"/>
    <n v="5"/>
    <x v="322"/>
    <s v="asnazle9l@oracle.com"/>
    <x v="0"/>
    <s v="Rob"/>
    <x v="0"/>
    <s v="L"/>
    <x v="1"/>
    <n v="1"/>
    <x v="0"/>
    <n v="11.95"/>
    <n v="59.75"/>
    <n v="0.71699999999999997"/>
    <n v="1.2E-2"/>
  </r>
  <r>
    <s v="IOB-32673-745"/>
    <x v="290"/>
    <s v="07095-81281-NJ"/>
    <s v="A-L-0.5"/>
    <n v="3"/>
    <x v="323"/>
    <s v="rworg9m@arstechnica.com"/>
    <x v="0"/>
    <s v="Ara"/>
    <x v="2"/>
    <s v="L"/>
    <x v="1"/>
    <n v="0.5"/>
    <x v="1"/>
    <n v="7.77"/>
    <n v="23.31"/>
    <n v="0.69929999999999992"/>
    <n v="0.03"/>
  </r>
  <r>
    <s v="YAU-98893-150"/>
    <x v="291"/>
    <s v="77043-48851-HG"/>
    <s v="L-M-1"/>
    <n v="3"/>
    <x v="324"/>
    <s v="ldanes9n@umn.edu"/>
    <x v="0"/>
    <s v="Lib"/>
    <x v="3"/>
    <s v="M"/>
    <x v="0"/>
    <n v="1"/>
    <x v="0"/>
    <n v="14.55"/>
    <n v="43.650000000000006"/>
    <n v="1.8915000000000002"/>
    <n v="4.3333333333333335E-2"/>
  </r>
  <r>
    <s v="XNM-14163-951"/>
    <x v="292"/>
    <s v="78224-60622-KH"/>
    <s v="E-L-2.5"/>
    <n v="6"/>
    <x v="325"/>
    <s v="skeynd9o@narod.ru"/>
    <x v="0"/>
    <s v="Exc"/>
    <x v="1"/>
    <s v="L"/>
    <x v="1"/>
    <n v="2.5"/>
    <x v="2"/>
    <n v="34.154999999999994"/>
    <n v="204.92999999999995"/>
    <n v="3.7570499999999996"/>
    <n v="1.8333333333333337E-2"/>
  </r>
  <r>
    <s v="JPB-45297-000"/>
    <x v="293"/>
    <s v="83105-86631-IU"/>
    <s v="R-L-0.2"/>
    <n v="4"/>
    <x v="326"/>
    <s v="ddaveridge9p@arstechnica.com"/>
    <x v="0"/>
    <s v="Rob"/>
    <x v="0"/>
    <s v="L"/>
    <x v="1"/>
    <n v="0.2"/>
    <x v="3"/>
    <n v="3.5849999999999995"/>
    <n v="14.339999999999998"/>
    <n v="0.21509999999999996"/>
    <n v="1.4999999999999999E-2"/>
  </r>
  <r>
    <s v="MOU-74341-266"/>
    <x v="294"/>
    <s v="99358-65399-TC"/>
    <s v="A-D-0.5"/>
    <n v="4"/>
    <x v="327"/>
    <s v="jawdry9q@utexas.edu"/>
    <x v="0"/>
    <s v="Ara"/>
    <x v="2"/>
    <s v="D"/>
    <x v="2"/>
    <n v="0.5"/>
    <x v="1"/>
    <n v="5.97"/>
    <n v="23.88"/>
    <n v="0.5373"/>
    <n v="2.2500000000000003E-2"/>
  </r>
  <r>
    <s v="DHJ-87461-571"/>
    <x v="295"/>
    <s v="94525-76037-JP"/>
    <s v="A-M-1"/>
    <n v="2"/>
    <x v="328"/>
    <s v="eryles9r@fastcompany.com"/>
    <x v="0"/>
    <s v="Ara"/>
    <x v="2"/>
    <s v="M"/>
    <x v="0"/>
    <n v="1"/>
    <x v="0"/>
    <n v="11.25"/>
    <n v="22.5"/>
    <n v="1.0125"/>
    <n v="4.4999999999999998E-2"/>
  </r>
  <r>
    <s v="DKM-97676-850"/>
    <x v="296"/>
    <s v="43439-94003-DW"/>
    <s v="E-D-0.5"/>
    <n v="5"/>
    <x v="306"/>
    <m/>
    <x v="0"/>
    <s v="Exc"/>
    <x v="1"/>
    <s v="D"/>
    <x v="2"/>
    <n v="0.5"/>
    <x v="1"/>
    <n v="7.29"/>
    <n v="36.450000000000003"/>
    <n v="0.80190000000000006"/>
    <n v="2.1999999999999999E-2"/>
  </r>
  <r>
    <s v="UEB-09112-118"/>
    <x v="297"/>
    <s v="82718-93677-XO"/>
    <s v="A-M-0.5"/>
    <n v="4"/>
    <x v="329"/>
    <m/>
    <x v="0"/>
    <s v="Ara"/>
    <x v="2"/>
    <s v="M"/>
    <x v="0"/>
    <n v="0.5"/>
    <x v="1"/>
    <n v="6.75"/>
    <n v="27"/>
    <n v="0.60749999999999993"/>
    <n v="2.2499999999999996E-2"/>
  </r>
  <r>
    <s v="ORZ-67699-748"/>
    <x v="298"/>
    <s v="44708-78241-DF"/>
    <s v="A-M-2.5"/>
    <n v="6"/>
    <x v="330"/>
    <s v="jcaldicott9u@usda.gov"/>
    <x v="0"/>
    <s v="Ara"/>
    <x v="2"/>
    <s v="M"/>
    <x v="0"/>
    <n v="2.5"/>
    <x v="2"/>
    <n v="25.874999999999996"/>
    <n v="155.24999999999997"/>
    <n v="2.3287499999999994"/>
    <n v="1.4999999999999999E-2"/>
  </r>
  <r>
    <s v="JXP-28398-485"/>
    <x v="299"/>
    <s v="23039-93032-FN"/>
    <s v="A-D-2.5"/>
    <n v="5"/>
    <x v="331"/>
    <s v="mvedmore9v@a8.net"/>
    <x v="0"/>
    <s v="Ara"/>
    <x v="2"/>
    <s v="D"/>
    <x v="2"/>
    <n v="2.5"/>
    <x v="2"/>
    <n v="22.884999999999998"/>
    <n v="114.42499999999998"/>
    <n v="2.0596499999999995"/>
    <n v="1.7999999999999999E-2"/>
  </r>
  <r>
    <s v="WWH-92259-198"/>
    <x v="300"/>
    <s v="35256-12529-FT"/>
    <s v="L-D-1"/>
    <n v="4"/>
    <x v="332"/>
    <s v="wromao9w@chronoengine.com"/>
    <x v="0"/>
    <s v="Lib"/>
    <x v="3"/>
    <s v="D"/>
    <x v="2"/>
    <n v="1"/>
    <x v="0"/>
    <n v="12.95"/>
    <n v="51.8"/>
    <n v="1.6835"/>
    <n v="3.2500000000000001E-2"/>
  </r>
  <r>
    <s v="FLR-82914-153"/>
    <x v="301"/>
    <s v="86100-33488-WP"/>
    <s v="A-M-2.5"/>
    <n v="6"/>
    <x v="333"/>
    <m/>
    <x v="0"/>
    <s v="Ara"/>
    <x v="2"/>
    <s v="M"/>
    <x v="0"/>
    <n v="2.5"/>
    <x v="2"/>
    <n v="25.874999999999996"/>
    <n v="155.24999999999997"/>
    <n v="2.3287499999999994"/>
    <n v="1.4999999999999999E-2"/>
  </r>
  <r>
    <s v="AMB-93600-000"/>
    <x v="302"/>
    <s v="64435-53100-WM"/>
    <s v="A-L-2.5"/>
    <n v="1"/>
    <x v="334"/>
    <s v="tcotmore9y@amazonaws.com"/>
    <x v="0"/>
    <s v="Ara"/>
    <x v="2"/>
    <s v="L"/>
    <x v="1"/>
    <n v="2.5"/>
    <x v="2"/>
    <n v="29.784999999999997"/>
    <n v="29.784999999999997"/>
    <n v="2.6806499999999995"/>
    <n v="0.09"/>
  </r>
  <r>
    <s v="FEP-36895-658"/>
    <x v="303"/>
    <s v="44699-43836-UH"/>
    <s v="R-L-0.2"/>
    <n v="6"/>
    <x v="335"/>
    <s v="yskipsey9z@spotify.com"/>
    <x v="2"/>
    <s v="Rob"/>
    <x v="0"/>
    <s v="L"/>
    <x v="1"/>
    <n v="0.2"/>
    <x v="3"/>
    <n v="3.5849999999999995"/>
    <n v="21.509999999999998"/>
    <n v="0.21509999999999996"/>
    <n v="9.9999999999999985E-3"/>
  </r>
  <r>
    <s v="RXW-91413-276"/>
    <x v="304"/>
    <s v="29588-35679-RG"/>
    <s v="R-D-2.5"/>
    <n v="2"/>
    <x v="336"/>
    <s v="ncorpsa0@gmpg.org"/>
    <x v="0"/>
    <s v="Rob"/>
    <x v="0"/>
    <s v="D"/>
    <x v="2"/>
    <n v="2.5"/>
    <x v="2"/>
    <n v="20.584999999999997"/>
    <n v="41.169999999999995"/>
    <n v="1.2350999999999999"/>
    <n v="3.0000000000000002E-2"/>
  </r>
  <r>
    <s v="RXW-91413-276"/>
    <x v="304"/>
    <s v="29588-35679-RG"/>
    <s v="R-M-0.5"/>
    <n v="1"/>
    <x v="336"/>
    <s v="ncorpsa0@gmpg.org"/>
    <x v="0"/>
    <s v="Rob"/>
    <x v="0"/>
    <s v="M"/>
    <x v="0"/>
    <n v="0.5"/>
    <x v="1"/>
    <n v="5.97"/>
    <n v="5.97"/>
    <n v="0.35819999999999996"/>
    <n v="0.06"/>
  </r>
  <r>
    <s v="SDB-77492-188"/>
    <x v="305"/>
    <s v="64815-54078-HH"/>
    <s v="E-L-1"/>
    <n v="5"/>
    <x v="337"/>
    <s v="fbabbera2@stanford.edu"/>
    <x v="0"/>
    <s v="Exc"/>
    <x v="1"/>
    <s v="L"/>
    <x v="1"/>
    <n v="1"/>
    <x v="0"/>
    <n v="14.85"/>
    <n v="74.25"/>
    <n v="1.6335"/>
    <n v="2.1999999999999999E-2"/>
  </r>
  <r>
    <s v="RZN-65182-395"/>
    <x v="196"/>
    <s v="59572-41990-XY"/>
    <s v="L-M-1"/>
    <n v="6"/>
    <x v="338"/>
    <s v="kloxtona3@opensource.org"/>
    <x v="0"/>
    <s v="Lib"/>
    <x v="3"/>
    <s v="M"/>
    <x v="0"/>
    <n v="1"/>
    <x v="0"/>
    <n v="14.55"/>
    <n v="87.300000000000011"/>
    <n v="1.8915000000000002"/>
    <n v="2.1666666666666667E-2"/>
  </r>
  <r>
    <s v="HDQ-86094-507"/>
    <x v="110"/>
    <s v="32481-61533-ZJ"/>
    <s v="E-D-1"/>
    <n v="6"/>
    <x v="339"/>
    <s v="ptoffula4@posterous.com"/>
    <x v="0"/>
    <s v="Exc"/>
    <x v="1"/>
    <s v="D"/>
    <x v="2"/>
    <n v="1"/>
    <x v="0"/>
    <n v="12.15"/>
    <n v="72.900000000000006"/>
    <n v="1.3365"/>
    <n v="1.8333333333333333E-2"/>
  </r>
  <r>
    <s v="YXO-79631-417"/>
    <x v="24"/>
    <s v="31587-92570-HL"/>
    <s v="L-D-0.5"/>
    <n v="1"/>
    <x v="340"/>
    <s v="cgwinnetta5@behance.net"/>
    <x v="0"/>
    <s v="Lib"/>
    <x v="3"/>
    <s v="D"/>
    <x v="2"/>
    <n v="0.5"/>
    <x v="1"/>
    <n v="7.77"/>
    <n v="7.77"/>
    <n v="1.0101"/>
    <n v="0.13"/>
  </r>
  <r>
    <s v="SNF-57032-096"/>
    <x v="306"/>
    <s v="93832-04799-ID"/>
    <s v="E-D-0.5"/>
    <n v="6"/>
    <x v="341"/>
    <m/>
    <x v="0"/>
    <s v="Exc"/>
    <x v="1"/>
    <s v="D"/>
    <x v="2"/>
    <n v="0.5"/>
    <x v="1"/>
    <n v="7.29"/>
    <n v="43.74"/>
    <n v="0.80190000000000006"/>
    <n v="1.8333333333333333E-2"/>
  </r>
  <r>
    <s v="DGL-29648-995"/>
    <x v="307"/>
    <s v="59367-30821-ZQ"/>
    <s v="L-M-0.2"/>
    <n v="2"/>
    <x v="342"/>
    <m/>
    <x v="0"/>
    <s v="Lib"/>
    <x v="3"/>
    <s v="M"/>
    <x v="0"/>
    <n v="0.2"/>
    <x v="3"/>
    <n v="4.3650000000000002"/>
    <n v="8.73"/>
    <n v="0.56745000000000001"/>
    <n v="6.5000000000000002E-2"/>
  </r>
  <r>
    <s v="GPU-65651-504"/>
    <x v="308"/>
    <s v="83947-45528-ET"/>
    <s v="E-M-2.5"/>
    <n v="2"/>
    <x v="343"/>
    <s v="lflaoniera8@wordpress.org"/>
    <x v="0"/>
    <s v="Exc"/>
    <x v="1"/>
    <s v="M"/>
    <x v="0"/>
    <n v="2.5"/>
    <x v="2"/>
    <n v="31.624999999999996"/>
    <n v="63.249999999999993"/>
    <n v="3.4787499999999998"/>
    <n v="5.5E-2"/>
  </r>
  <r>
    <s v="OJU-34452-896"/>
    <x v="309"/>
    <s v="60799-92593-CX"/>
    <s v="E-L-0.5"/>
    <n v="1"/>
    <x v="344"/>
    <m/>
    <x v="0"/>
    <s v="Exc"/>
    <x v="1"/>
    <s v="L"/>
    <x v="1"/>
    <n v="0.5"/>
    <x v="1"/>
    <n v="8.91"/>
    <n v="8.91"/>
    <n v="0.98009999999999997"/>
    <n v="0.11"/>
  </r>
  <r>
    <s v="GZS-50547-887"/>
    <x v="310"/>
    <s v="61600-55136-UM"/>
    <s v="E-D-1"/>
    <n v="2"/>
    <x v="345"/>
    <s v="ccatchesideaa@macromedia.com"/>
    <x v="0"/>
    <s v="Exc"/>
    <x v="1"/>
    <s v="D"/>
    <x v="2"/>
    <n v="1"/>
    <x v="0"/>
    <n v="12.15"/>
    <n v="24.3"/>
    <n v="1.3365"/>
    <n v="5.5E-2"/>
  </r>
  <r>
    <s v="ESR-54041-053"/>
    <x v="311"/>
    <s v="59771-90302-OF"/>
    <s v="A-L-0.5"/>
    <n v="6"/>
    <x v="346"/>
    <s v="cgibbonsonab@accuweather.com"/>
    <x v="0"/>
    <s v="Ara"/>
    <x v="2"/>
    <s v="L"/>
    <x v="1"/>
    <n v="0.5"/>
    <x v="1"/>
    <n v="7.77"/>
    <n v="46.62"/>
    <n v="0.69929999999999992"/>
    <n v="1.4999999999999999E-2"/>
  </r>
  <r>
    <s v="OGD-10781-526"/>
    <x v="132"/>
    <s v="16880-78077-FB"/>
    <s v="R-L-0.5"/>
    <n v="6"/>
    <x v="347"/>
    <s v="tfarraac@behance.net"/>
    <x v="0"/>
    <s v="Rob"/>
    <x v="0"/>
    <s v="L"/>
    <x v="1"/>
    <n v="0.5"/>
    <x v="1"/>
    <n v="7.169999999999999"/>
    <n v="43.019999999999996"/>
    <n v="0.43019999999999992"/>
    <n v="9.9999999999999985E-3"/>
  </r>
  <r>
    <s v="FVH-29271-315"/>
    <x v="312"/>
    <s v="74415-50873-FC"/>
    <s v="A-D-0.5"/>
    <n v="3"/>
    <x v="348"/>
    <m/>
    <x v="1"/>
    <s v="Ara"/>
    <x v="2"/>
    <s v="D"/>
    <x v="2"/>
    <n v="0.5"/>
    <x v="1"/>
    <n v="5.97"/>
    <n v="17.91"/>
    <n v="0.5373"/>
    <n v="0.03"/>
  </r>
  <r>
    <s v="BNZ-20544-633"/>
    <x v="313"/>
    <s v="31798-95707-NR"/>
    <s v="L-L-0.5"/>
    <n v="4"/>
    <x v="349"/>
    <s v="gbamfieldae@yellowpages.com"/>
    <x v="0"/>
    <s v="Lib"/>
    <x v="3"/>
    <s v="L"/>
    <x v="1"/>
    <n v="0.5"/>
    <x v="1"/>
    <n v="9.51"/>
    <n v="38.04"/>
    <n v="1.2363"/>
    <n v="3.2500000000000001E-2"/>
  </r>
  <r>
    <s v="FUX-85791-078"/>
    <x v="156"/>
    <s v="59122-08794-WT"/>
    <s v="A-M-0.2"/>
    <n v="2"/>
    <x v="350"/>
    <s v="whollingdaleaf@about.me"/>
    <x v="0"/>
    <s v="Ara"/>
    <x v="2"/>
    <s v="M"/>
    <x v="0"/>
    <n v="0.2"/>
    <x v="3"/>
    <n v="3.375"/>
    <n v="6.75"/>
    <n v="0.30374999999999996"/>
    <n v="4.4999999999999991E-2"/>
  </r>
  <r>
    <s v="YXP-20078-116"/>
    <x v="314"/>
    <s v="37238-52421-JJ"/>
    <s v="R-M-0.5"/>
    <n v="1"/>
    <x v="351"/>
    <s v="jdeag@xrea.com"/>
    <x v="0"/>
    <s v="Rob"/>
    <x v="0"/>
    <s v="M"/>
    <x v="0"/>
    <n v="0.5"/>
    <x v="1"/>
    <n v="5.97"/>
    <n v="5.97"/>
    <n v="0.35819999999999996"/>
    <n v="0.06"/>
  </r>
  <r>
    <s v="VQV-59984-866"/>
    <x v="315"/>
    <s v="48854-01899-FN"/>
    <s v="R-D-0.2"/>
    <n v="3"/>
    <x v="352"/>
    <s v="vskulletah@tinyurl.com"/>
    <x v="1"/>
    <s v="Rob"/>
    <x v="0"/>
    <s v="D"/>
    <x v="2"/>
    <n v="0.2"/>
    <x v="3"/>
    <n v="2.6849999999999996"/>
    <n v="8.0549999999999997"/>
    <n v="0.16109999999999997"/>
    <n v="1.9999999999999997E-2"/>
  </r>
  <r>
    <s v="JEH-37276-048"/>
    <x v="316"/>
    <s v="80896-38819-DW"/>
    <s v="A-L-0.5"/>
    <n v="3"/>
    <x v="353"/>
    <s v="jrudeforthai@wunderground.com"/>
    <x v="1"/>
    <s v="Ara"/>
    <x v="2"/>
    <s v="L"/>
    <x v="1"/>
    <n v="0.5"/>
    <x v="1"/>
    <n v="7.77"/>
    <n v="23.31"/>
    <n v="0.69929999999999992"/>
    <n v="0.03"/>
  </r>
  <r>
    <s v="VYD-28555-589"/>
    <x v="317"/>
    <s v="29814-01459-RC"/>
    <s v="R-L-0.5"/>
    <n v="6"/>
    <x v="354"/>
    <s v="atomaszewskiaj@answers.com"/>
    <x v="2"/>
    <s v="Rob"/>
    <x v="0"/>
    <s v="L"/>
    <x v="1"/>
    <n v="0.5"/>
    <x v="1"/>
    <n v="7.169999999999999"/>
    <n v="43.019999999999996"/>
    <n v="0.43019999999999992"/>
    <n v="9.9999999999999985E-3"/>
  </r>
  <r>
    <s v="WUG-76466-650"/>
    <x v="318"/>
    <s v="43439-94003-DW"/>
    <s v="L-D-0.5"/>
    <n v="3"/>
    <x v="306"/>
    <m/>
    <x v="0"/>
    <s v="Lib"/>
    <x v="3"/>
    <s v="D"/>
    <x v="2"/>
    <n v="0.5"/>
    <x v="1"/>
    <n v="7.77"/>
    <n v="23.31"/>
    <n v="1.0101"/>
    <n v="4.3333333333333335E-2"/>
  </r>
  <r>
    <s v="RJV-08261-583"/>
    <x v="182"/>
    <s v="48497-29281-FE"/>
    <s v="A-D-0.2"/>
    <n v="5"/>
    <x v="355"/>
    <s v="pbessal@qq.com"/>
    <x v="0"/>
    <s v="Ara"/>
    <x v="2"/>
    <s v="D"/>
    <x v="2"/>
    <n v="0.2"/>
    <x v="3"/>
    <n v="2.9849999999999999"/>
    <n v="14.924999999999999"/>
    <n v="0.26865"/>
    <n v="1.8000000000000002E-2"/>
  </r>
  <r>
    <s v="PMR-56062-609"/>
    <x v="319"/>
    <s v="43605-12616-YH"/>
    <s v="E-D-0.5"/>
    <n v="3"/>
    <x v="356"/>
    <s v="ewindressam@marketwatch.com"/>
    <x v="0"/>
    <s v="Exc"/>
    <x v="1"/>
    <s v="D"/>
    <x v="2"/>
    <n v="0.5"/>
    <x v="1"/>
    <n v="7.29"/>
    <n v="21.87"/>
    <n v="0.80190000000000006"/>
    <n v="3.6666666666666667E-2"/>
  </r>
  <r>
    <s v="XLD-12920-505"/>
    <x v="320"/>
    <s v="21907-75962-VB"/>
    <s v="E-L-0.5"/>
    <n v="6"/>
    <x v="357"/>
    <m/>
    <x v="0"/>
    <s v="Exc"/>
    <x v="1"/>
    <s v="L"/>
    <x v="1"/>
    <n v="0.5"/>
    <x v="1"/>
    <n v="8.91"/>
    <n v="53.46"/>
    <n v="0.98009999999999997"/>
    <n v="1.8333333333333333E-2"/>
  </r>
  <r>
    <s v="UBW-50312-037"/>
    <x v="321"/>
    <s v="69503-12127-YD"/>
    <s v="A-L-2.5"/>
    <n v="4"/>
    <x v="358"/>
    <m/>
    <x v="0"/>
    <s v="Ara"/>
    <x v="2"/>
    <s v="L"/>
    <x v="1"/>
    <n v="2.5"/>
    <x v="2"/>
    <n v="29.784999999999997"/>
    <n v="119.13999999999999"/>
    <n v="2.6806499999999995"/>
    <n v="2.2499999999999999E-2"/>
  </r>
  <r>
    <s v="QAW-05889-019"/>
    <x v="322"/>
    <s v="68810-07329-EU"/>
    <s v="L-M-0.5"/>
    <n v="5"/>
    <x v="359"/>
    <s v="vbaumadierap@google.cn"/>
    <x v="0"/>
    <s v="Lib"/>
    <x v="3"/>
    <s v="M"/>
    <x v="0"/>
    <n v="0.5"/>
    <x v="1"/>
    <n v="8.73"/>
    <n v="43.650000000000006"/>
    <n v="1.1349"/>
    <n v="2.5999999999999995E-2"/>
  </r>
  <r>
    <s v="EPT-12715-397"/>
    <x v="128"/>
    <s v="08478-75251-OG"/>
    <s v="A-D-0.2"/>
    <n v="6"/>
    <x v="360"/>
    <m/>
    <x v="0"/>
    <s v="Ara"/>
    <x v="2"/>
    <s v="D"/>
    <x v="2"/>
    <n v="0.2"/>
    <x v="3"/>
    <n v="2.9849999999999999"/>
    <n v="17.91"/>
    <n v="0.26865"/>
    <n v="1.4999999999999999E-2"/>
  </r>
  <r>
    <s v="DHT-93810-053"/>
    <x v="323"/>
    <s v="17005-82030-EA"/>
    <s v="E-L-1"/>
    <n v="5"/>
    <x v="361"/>
    <s v="sweldsar@wired.com"/>
    <x v="0"/>
    <s v="Exc"/>
    <x v="1"/>
    <s v="L"/>
    <x v="1"/>
    <n v="1"/>
    <x v="0"/>
    <n v="14.85"/>
    <n v="74.25"/>
    <n v="1.6335"/>
    <n v="2.1999999999999999E-2"/>
  </r>
  <r>
    <s v="DMY-96037-963"/>
    <x v="324"/>
    <s v="42179-95059-DO"/>
    <s v="L-D-0.2"/>
    <n v="3"/>
    <x v="362"/>
    <s v="msarvaras@artisteer.com"/>
    <x v="0"/>
    <s v="Lib"/>
    <x v="3"/>
    <s v="D"/>
    <x v="2"/>
    <n v="0.2"/>
    <x v="3"/>
    <n v="3.8849999999999998"/>
    <n v="11.654999999999999"/>
    <n v="0.50505"/>
    <n v="4.3333333333333335E-2"/>
  </r>
  <r>
    <s v="MBM-55936-917"/>
    <x v="325"/>
    <s v="55989-39849-WO"/>
    <s v="L-D-0.5"/>
    <n v="3"/>
    <x v="363"/>
    <s v="ahavickat@nsw.gov.au"/>
    <x v="0"/>
    <s v="Lib"/>
    <x v="3"/>
    <s v="D"/>
    <x v="2"/>
    <n v="0.5"/>
    <x v="1"/>
    <n v="7.77"/>
    <n v="23.31"/>
    <n v="1.0101"/>
    <n v="4.3333333333333335E-2"/>
  </r>
  <r>
    <s v="TPA-93614-840"/>
    <x v="326"/>
    <s v="28932-49296-TM"/>
    <s v="E-D-0.5"/>
    <n v="2"/>
    <x v="364"/>
    <s v="sdivinyau@ask.com"/>
    <x v="0"/>
    <s v="Exc"/>
    <x v="1"/>
    <s v="D"/>
    <x v="2"/>
    <n v="0.5"/>
    <x v="1"/>
    <n v="7.29"/>
    <n v="14.58"/>
    <n v="0.80190000000000006"/>
    <n v="5.5E-2"/>
  </r>
  <r>
    <s v="WDM-77521-710"/>
    <x v="327"/>
    <s v="86144-10144-CB"/>
    <s v="A-M-0.5"/>
    <n v="2"/>
    <x v="365"/>
    <s v="inorquoyav@businessweek.com"/>
    <x v="0"/>
    <s v="Ara"/>
    <x v="2"/>
    <s v="M"/>
    <x v="0"/>
    <n v="0.5"/>
    <x v="1"/>
    <n v="6.75"/>
    <n v="13.5"/>
    <n v="0.60749999999999993"/>
    <n v="4.4999999999999991E-2"/>
  </r>
  <r>
    <s v="EIP-19142-462"/>
    <x v="328"/>
    <s v="60973-72562-DQ"/>
    <s v="E-L-1"/>
    <n v="6"/>
    <x v="366"/>
    <s v="aiddisonaw@usa.gov"/>
    <x v="0"/>
    <s v="Exc"/>
    <x v="1"/>
    <s v="L"/>
    <x v="1"/>
    <n v="1"/>
    <x v="0"/>
    <n v="14.85"/>
    <n v="89.1"/>
    <n v="1.6335"/>
    <n v="1.8333333333333333E-2"/>
  </r>
  <r>
    <s v="EIP-19142-462"/>
    <x v="328"/>
    <s v="60973-72562-DQ"/>
    <s v="A-L-0.2"/>
    <n v="1"/>
    <x v="366"/>
    <s v="aiddisonaw@usa.gov"/>
    <x v="0"/>
    <s v="Ara"/>
    <x v="2"/>
    <s v="L"/>
    <x v="1"/>
    <n v="0.2"/>
    <x v="3"/>
    <n v="3.8849999999999998"/>
    <n v="3.8849999999999998"/>
    <n v="0.34964999999999996"/>
    <n v="0.09"/>
  </r>
  <r>
    <s v="ZZL-76364-387"/>
    <x v="128"/>
    <s v="11263-86515-VU"/>
    <s v="R-L-2.5"/>
    <n v="4"/>
    <x v="367"/>
    <s v="rlongfielday@bluehost.com"/>
    <x v="0"/>
    <s v="Rob"/>
    <x v="0"/>
    <s v="L"/>
    <x v="1"/>
    <n v="2.5"/>
    <x v="2"/>
    <n v="27.484999999999996"/>
    <n v="109.93999999999998"/>
    <n v="1.6490999999999998"/>
    <n v="1.5000000000000001E-2"/>
  </r>
  <r>
    <s v="GMF-18638-786"/>
    <x v="329"/>
    <s v="60004-62976-NI"/>
    <s v="L-D-0.5"/>
    <n v="6"/>
    <x v="368"/>
    <s v="gkislingburyaz@samsung.com"/>
    <x v="0"/>
    <s v="Lib"/>
    <x v="3"/>
    <s v="D"/>
    <x v="2"/>
    <n v="0.5"/>
    <x v="1"/>
    <n v="7.77"/>
    <n v="46.62"/>
    <n v="1.0101"/>
    <n v="2.1666666666666667E-2"/>
  </r>
  <r>
    <s v="TDJ-20844-787"/>
    <x v="330"/>
    <s v="77876-28498-HI"/>
    <s v="A-L-0.5"/>
    <n v="5"/>
    <x v="369"/>
    <s v="xgibbonsb0@artisteer.com"/>
    <x v="0"/>
    <s v="Ara"/>
    <x v="2"/>
    <s v="L"/>
    <x v="1"/>
    <n v="0.5"/>
    <x v="1"/>
    <n v="7.77"/>
    <n v="38.849999999999994"/>
    <n v="0.69929999999999992"/>
    <n v="1.8000000000000002E-2"/>
  </r>
  <r>
    <s v="BWK-39400-446"/>
    <x v="331"/>
    <s v="61302-06948-EH"/>
    <s v="L-D-0.5"/>
    <n v="4"/>
    <x v="370"/>
    <s v="fparresb1@imageshack.us"/>
    <x v="0"/>
    <s v="Lib"/>
    <x v="3"/>
    <s v="D"/>
    <x v="2"/>
    <n v="0.5"/>
    <x v="1"/>
    <n v="7.77"/>
    <n v="31.08"/>
    <n v="1.0101"/>
    <n v="3.2500000000000001E-2"/>
  </r>
  <r>
    <s v="LCB-02099-995"/>
    <x v="332"/>
    <s v="06757-96251-UH"/>
    <s v="A-D-0.2"/>
    <n v="6"/>
    <x v="371"/>
    <s v="gsibrayb2@wsj.com"/>
    <x v="0"/>
    <s v="Ara"/>
    <x v="2"/>
    <s v="D"/>
    <x v="2"/>
    <n v="0.2"/>
    <x v="3"/>
    <n v="2.9849999999999999"/>
    <n v="17.91"/>
    <n v="0.26865"/>
    <n v="1.4999999999999999E-2"/>
  </r>
  <r>
    <s v="UBA-43678-174"/>
    <x v="333"/>
    <s v="44530-75983-OD"/>
    <s v="E-D-2.5"/>
    <n v="6"/>
    <x v="372"/>
    <s v="ihotchkinb3@mit.edu"/>
    <x v="2"/>
    <s v="Exc"/>
    <x v="1"/>
    <s v="D"/>
    <x v="2"/>
    <n v="2.5"/>
    <x v="2"/>
    <n v="27.945"/>
    <n v="167.67000000000002"/>
    <n v="3.07395"/>
    <n v="1.833333333333333E-2"/>
  </r>
  <r>
    <s v="UDH-24280-432"/>
    <x v="334"/>
    <s v="44865-58249-RY"/>
    <s v="L-L-1"/>
    <n v="4"/>
    <x v="373"/>
    <s v="nbroadberrieb4@gnu.org"/>
    <x v="0"/>
    <s v="Lib"/>
    <x v="3"/>
    <s v="L"/>
    <x v="1"/>
    <n v="1"/>
    <x v="0"/>
    <n v="15.85"/>
    <n v="63.4"/>
    <n v="2.0605000000000002"/>
    <n v="3.2500000000000001E-2"/>
  </r>
  <r>
    <s v="IDQ-20193-502"/>
    <x v="335"/>
    <s v="36021-61205-DF"/>
    <s v="L-M-0.2"/>
    <n v="2"/>
    <x v="374"/>
    <s v="rpithcockb5@yellowbook.com"/>
    <x v="0"/>
    <s v="Lib"/>
    <x v="3"/>
    <s v="M"/>
    <x v="0"/>
    <n v="0.2"/>
    <x v="3"/>
    <n v="4.3650000000000002"/>
    <n v="8.73"/>
    <n v="0.56745000000000001"/>
    <n v="6.5000000000000002E-2"/>
  </r>
  <r>
    <s v="DJG-14442-608"/>
    <x v="336"/>
    <s v="75716-12782-SS"/>
    <s v="R-D-1"/>
    <n v="3"/>
    <x v="375"/>
    <s v="gcroysdaleb6@nih.gov"/>
    <x v="0"/>
    <s v="Rob"/>
    <x v="0"/>
    <s v="D"/>
    <x v="2"/>
    <n v="1"/>
    <x v="0"/>
    <n v="8.9499999999999993"/>
    <n v="26.849999999999998"/>
    <n v="0.53699999999999992"/>
    <n v="1.9999999999999997E-2"/>
  </r>
  <r>
    <s v="DWB-61381-370"/>
    <x v="337"/>
    <s v="11812-00461-KH"/>
    <s v="L-L-0.2"/>
    <n v="2"/>
    <x v="376"/>
    <s v="bgozzettb7@github.com"/>
    <x v="0"/>
    <s v="Lib"/>
    <x v="3"/>
    <s v="L"/>
    <x v="1"/>
    <n v="0.2"/>
    <x v="3"/>
    <n v="4.7549999999999999"/>
    <n v="9.51"/>
    <n v="0.61814999999999998"/>
    <n v="6.5000000000000002E-2"/>
  </r>
  <r>
    <s v="FRD-17347-990"/>
    <x v="80"/>
    <s v="46681-78850-ZW"/>
    <s v="A-D-1"/>
    <n v="4"/>
    <x v="377"/>
    <s v="tcraggsb8@house.gov"/>
    <x v="1"/>
    <s v="Ara"/>
    <x v="2"/>
    <s v="D"/>
    <x v="2"/>
    <n v="1"/>
    <x v="0"/>
    <n v="9.9499999999999993"/>
    <n v="39.799999999999997"/>
    <n v="0.89549999999999985"/>
    <n v="2.2499999999999999E-2"/>
  </r>
  <r>
    <s v="YPP-27450-525"/>
    <x v="338"/>
    <s v="01932-87052-KO"/>
    <s v="E-M-0.5"/>
    <n v="3"/>
    <x v="378"/>
    <s v="lcullrfordb9@xing.com"/>
    <x v="0"/>
    <s v="Exc"/>
    <x v="1"/>
    <s v="M"/>
    <x v="0"/>
    <n v="0.5"/>
    <x v="1"/>
    <n v="8.25"/>
    <n v="24.75"/>
    <n v="0.90749999999999997"/>
    <n v="3.6666666666666667E-2"/>
  </r>
  <r>
    <s v="EFC-39577-424"/>
    <x v="339"/>
    <s v="16046-34805-ZF"/>
    <s v="E-M-1"/>
    <n v="5"/>
    <x v="379"/>
    <s v="arizonba@xing.com"/>
    <x v="0"/>
    <s v="Exc"/>
    <x v="1"/>
    <s v="M"/>
    <x v="0"/>
    <n v="1"/>
    <x v="0"/>
    <n v="13.75"/>
    <n v="68.75"/>
    <n v="1.5125"/>
    <n v="2.1999999999999999E-2"/>
  </r>
  <r>
    <s v="LAW-80062-016"/>
    <x v="340"/>
    <s v="34546-70516-LR"/>
    <s v="E-M-0.5"/>
    <n v="6"/>
    <x v="380"/>
    <m/>
    <x v="1"/>
    <s v="Exc"/>
    <x v="1"/>
    <s v="M"/>
    <x v="0"/>
    <n v="0.5"/>
    <x v="1"/>
    <n v="8.25"/>
    <n v="49.5"/>
    <n v="0.90749999999999997"/>
    <n v="1.8333333333333333E-2"/>
  </r>
  <r>
    <s v="WKL-27981-758"/>
    <x v="177"/>
    <s v="73699-93557-FZ"/>
    <s v="A-M-2.5"/>
    <n v="2"/>
    <x v="381"/>
    <s v="fmiellbc@spiegel.de"/>
    <x v="0"/>
    <s v="Ara"/>
    <x v="2"/>
    <s v="M"/>
    <x v="0"/>
    <n v="2.5"/>
    <x v="2"/>
    <n v="25.874999999999996"/>
    <n v="51.749999999999993"/>
    <n v="2.3287499999999994"/>
    <n v="4.4999999999999998E-2"/>
  </r>
  <r>
    <s v="VRT-39834-265"/>
    <x v="341"/>
    <s v="86686-37462-CK"/>
    <s v="L-L-1"/>
    <n v="3"/>
    <x v="382"/>
    <m/>
    <x v="1"/>
    <s v="Lib"/>
    <x v="3"/>
    <s v="L"/>
    <x v="1"/>
    <n v="1"/>
    <x v="0"/>
    <n v="15.85"/>
    <n v="47.55"/>
    <n v="2.0605000000000002"/>
    <n v="4.3333333333333342E-2"/>
  </r>
  <r>
    <s v="QTC-71005-730"/>
    <x v="342"/>
    <s v="14298-02150-KH"/>
    <s v="A-L-0.2"/>
    <n v="4"/>
    <x v="383"/>
    <m/>
    <x v="0"/>
    <s v="Ara"/>
    <x v="2"/>
    <s v="L"/>
    <x v="1"/>
    <n v="0.2"/>
    <x v="3"/>
    <n v="3.8849999999999998"/>
    <n v="15.54"/>
    <n v="0.34964999999999996"/>
    <n v="2.2499999999999999E-2"/>
  </r>
  <r>
    <s v="TNX-09857-717"/>
    <x v="343"/>
    <s v="48675-07824-HJ"/>
    <s v="L-M-1"/>
    <n v="6"/>
    <x v="384"/>
    <m/>
    <x v="0"/>
    <s v="Lib"/>
    <x v="3"/>
    <s v="M"/>
    <x v="0"/>
    <n v="1"/>
    <x v="0"/>
    <n v="14.55"/>
    <n v="87.300000000000011"/>
    <n v="1.8915000000000002"/>
    <n v="2.1666666666666667E-2"/>
  </r>
  <r>
    <s v="JZV-43874-185"/>
    <x v="344"/>
    <s v="18551-80943-YQ"/>
    <s v="A-M-1"/>
    <n v="5"/>
    <x v="385"/>
    <m/>
    <x v="0"/>
    <s v="Ara"/>
    <x v="2"/>
    <s v="M"/>
    <x v="0"/>
    <n v="1"/>
    <x v="0"/>
    <n v="11.25"/>
    <n v="56.25"/>
    <n v="1.0125"/>
    <n v="1.7999999999999999E-2"/>
  </r>
  <r>
    <s v="ICF-17486-106"/>
    <x v="47"/>
    <s v="19196-09748-DB"/>
    <s v="L-L-2.5"/>
    <n v="1"/>
    <x v="386"/>
    <s v="wspringallbh@jugem.jp"/>
    <x v="0"/>
    <s v="Lib"/>
    <x v="3"/>
    <s v="L"/>
    <x v="1"/>
    <n v="2.5"/>
    <x v="2"/>
    <n v="36.454999999999998"/>
    <n v="36.454999999999998"/>
    <n v="4.7391499999999995"/>
    <n v="0.13"/>
  </r>
  <r>
    <s v="BMK-49520-383"/>
    <x v="345"/>
    <s v="72233-08665-IP"/>
    <s v="R-L-0.2"/>
    <n v="3"/>
    <x v="387"/>
    <m/>
    <x v="0"/>
    <s v="Rob"/>
    <x v="0"/>
    <s v="L"/>
    <x v="1"/>
    <n v="0.2"/>
    <x v="3"/>
    <n v="3.5849999999999995"/>
    <n v="10.754999999999999"/>
    <n v="0.21509999999999996"/>
    <n v="1.9999999999999997E-2"/>
  </r>
  <r>
    <s v="HTS-15020-632"/>
    <x v="169"/>
    <s v="53817-13148-RK"/>
    <s v="R-M-0.2"/>
    <n v="3"/>
    <x v="388"/>
    <s v="ghawkyensbj@census.gov"/>
    <x v="0"/>
    <s v="Rob"/>
    <x v="0"/>
    <s v="M"/>
    <x v="0"/>
    <n v="0.2"/>
    <x v="3"/>
    <n v="2.9849999999999999"/>
    <n v="8.9550000000000001"/>
    <n v="0.17909999999999998"/>
    <n v="1.9999999999999997E-2"/>
  </r>
  <r>
    <s v="YLE-18247-749"/>
    <x v="346"/>
    <s v="92227-49331-QR"/>
    <s v="A-L-0.5"/>
    <n v="3"/>
    <x v="389"/>
    <m/>
    <x v="0"/>
    <s v="Ara"/>
    <x v="2"/>
    <s v="L"/>
    <x v="1"/>
    <n v="0.5"/>
    <x v="1"/>
    <n v="7.77"/>
    <n v="23.31"/>
    <n v="0.69929999999999992"/>
    <n v="0.03"/>
  </r>
  <r>
    <s v="KJJ-12573-591"/>
    <x v="347"/>
    <s v="12997-41076-FQ"/>
    <s v="A-L-2.5"/>
    <n v="1"/>
    <x v="390"/>
    <m/>
    <x v="0"/>
    <s v="Ara"/>
    <x v="2"/>
    <s v="L"/>
    <x v="1"/>
    <n v="2.5"/>
    <x v="2"/>
    <n v="29.784999999999997"/>
    <n v="29.784999999999997"/>
    <n v="2.6806499999999995"/>
    <n v="0.09"/>
  </r>
  <r>
    <s v="RGU-43561-950"/>
    <x v="348"/>
    <s v="44220-00348-MB"/>
    <s v="A-L-2.5"/>
    <n v="5"/>
    <x v="391"/>
    <s v="bmcgilvrabm@so-net.ne.jp"/>
    <x v="0"/>
    <s v="Ara"/>
    <x v="2"/>
    <s v="L"/>
    <x v="1"/>
    <n v="2.5"/>
    <x v="2"/>
    <n v="29.784999999999997"/>
    <n v="148.92499999999998"/>
    <n v="2.6806499999999995"/>
    <n v="1.7999999999999999E-2"/>
  </r>
  <r>
    <s v="JSN-73975-443"/>
    <x v="349"/>
    <s v="93047-98331-DD"/>
    <s v="L-M-0.5"/>
    <n v="1"/>
    <x v="392"/>
    <s v="adanzeybn@github.com"/>
    <x v="0"/>
    <s v="Lib"/>
    <x v="3"/>
    <s v="M"/>
    <x v="0"/>
    <n v="0.5"/>
    <x v="1"/>
    <n v="8.73"/>
    <n v="8.73"/>
    <n v="1.1349"/>
    <n v="0.13"/>
  </r>
  <r>
    <s v="WNR-71736-993"/>
    <x v="350"/>
    <s v="16880-78077-FB"/>
    <s v="L-D-0.5"/>
    <n v="4"/>
    <x v="347"/>
    <s v="tfarraac@behance.net"/>
    <x v="0"/>
    <s v="Lib"/>
    <x v="3"/>
    <s v="D"/>
    <x v="2"/>
    <n v="0.5"/>
    <x v="1"/>
    <n v="7.77"/>
    <n v="31.08"/>
    <n v="1.0101"/>
    <n v="3.2500000000000001E-2"/>
  </r>
  <r>
    <s v="WNR-71736-993"/>
    <x v="350"/>
    <s v="16880-78077-FB"/>
    <s v="A-D-2.5"/>
    <n v="6"/>
    <x v="347"/>
    <s v="tfarraac@behance.net"/>
    <x v="0"/>
    <s v="Ara"/>
    <x v="2"/>
    <s v="D"/>
    <x v="2"/>
    <n v="2.5"/>
    <x v="2"/>
    <n v="22.884999999999998"/>
    <n v="137.31"/>
    <n v="2.0596499999999995"/>
    <n v="1.4999999999999996E-2"/>
  </r>
  <r>
    <s v="HNI-91338-546"/>
    <x v="54"/>
    <s v="67285-75317-XI"/>
    <s v="A-D-0.5"/>
    <n v="5"/>
    <x v="393"/>
    <m/>
    <x v="0"/>
    <s v="Ara"/>
    <x v="2"/>
    <s v="D"/>
    <x v="2"/>
    <n v="0.5"/>
    <x v="1"/>
    <n v="5.97"/>
    <n v="29.849999999999998"/>
    <n v="0.5373"/>
    <n v="1.8000000000000002E-2"/>
  </r>
  <r>
    <s v="CYH-53243-218"/>
    <x v="237"/>
    <s v="88167-57964-PH"/>
    <s v="R-M-0.5"/>
    <n v="3"/>
    <x v="394"/>
    <m/>
    <x v="0"/>
    <s v="Rob"/>
    <x v="0"/>
    <s v="M"/>
    <x v="0"/>
    <n v="0.5"/>
    <x v="1"/>
    <n v="5.97"/>
    <n v="17.91"/>
    <n v="0.35819999999999996"/>
    <n v="1.9999999999999997E-2"/>
  </r>
  <r>
    <s v="SVD-75407-177"/>
    <x v="351"/>
    <s v="16106-36039-QS"/>
    <s v="E-L-0.5"/>
    <n v="3"/>
    <x v="395"/>
    <s v="ydombrellbs@dedecms.com"/>
    <x v="0"/>
    <s v="Exc"/>
    <x v="1"/>
    <s v="L"/>
    <x v="1"/>
    <n v="0.5"/>
    <x v="1"/>
    <n v="8.91"/>
    <n v="26.73"/>
    <n v="0.98009999999999997"/>
    <n v="3.6666666666666667E-2"/>
  </r>
  <r>
    <s v="NVN-66443-451"/>
    <x v="352"/>
    <s v="98921-82417-GN"/>
    <s v="R-D-1"/>
    <n v="2"/>
    <x v="396"/>
    <s v="adarthbt@t.co"/>
    <x v="0"/>
    <s v="Rob"/>
    <x v="0"/>
    <s v="D"/>
    <x v="2"/>
    <n v="1"/>
    <x v="0"/>
    <n v="8.9499999999999993"/>
    <n v="17.899999999999999"/>
    <n v="0.53699999999999992"/>
    <n v="0.03"/>
  </r>
  <r>
    <s v="JUA-13580-095"/>
    <x v="102"/>
    <s v="55265-75151-AK"/>
    <s v="R-L-0.2"/>
    <n v="4"/>
    <x v="397"/>
    <s v="mdarrigoebu@hud.gov"/>
    <x v="1"/>
    <s v="Rob"/>
    <x v="0"/>
    <s v="L"/>
    <x v="1"/>
    <n v="0.2"/>
    <x v="3"/>
    <n v="3.5849999999999995"/>
    <n v="14.339999999999998"/>
    <n v="0.21509999999999996"/>
    <n v="1.4999999999999999E-2"/>
  </r>
  <r>
    <s v="ACY-56225-839"/>
    <x v="353"/>
    <s v="47386-50743-FG"/>
    <s v="A-M-2.5"/>
    <n v="3"/>
    <x v="398"/>
    <m/>
    <x v="0"/>
    <s v="Ara"/>
    <x v="2"/>
    <s v="M"/>
    <x v="0"/>
    <n v="2.5"/>
    <x v="2"/>
    <n v="25.874999999999996"/>
    <n v="77.624999999999986"/>
    <n v="2.3287499999999994"/>
    <n v="0.03"/>
  </r>
  <r>
    <s v="QBB-07903-622"/>
    <x v="354"/>
    <s v="32622-54551-UC"/>
    <s v="R-L-1"/>
    <n v="5"/>
    <x v="399"/>
    <s v="mackrillbw@bandcamp.com"/>
    <x v="0"/>
    <s v="Rob"/>
    <x v="0"/>
    <s v="L"/>
    <x v="1"/>
    <n v="1"/>
    <x v="0"/>
    <n v="11.95"/>
    <n v="59.75"/>
    <n v="0.71699999999999997"/>
    <n v="1.2E-2"/>
  </r>
  <r>
    <s v="JLJ-81802-619"/>
    <x v="135"/>
    <s v="16880-78077-FB"/>
    <s v="A-L-1"/>
    <n v="6"/>
    <x v="347"/>
    <s v="tfarraac@behance.net"/>
    <x v="0"/>
    <s v="Ara"/>
    <x v="2"/>
    <s v="L"/>
    <x v="1"/>
    <n v="1"/>
    <x v="0"/>
    <n v="12.95"/>
    <n v="77.699999999999989"/>
    <n v="1.1655"/>
    <n v="1.5000000000000001E-2"/>
  </r>
  <r>
    <s v="HFT-77191-168"/>
    <x v="343"/>
    <s v="48419-02347-XP"/>
    <s v="R-D-0.2"/>
    <n v="2"/>
    <x v="400"/>
    <s v="mkippenby@dion.ne.jp"/>
    <x v="0"/>
    <s v="Rob"/>
    <x v="0"/>
    <s v="D"/>
    <x v="2"/>
    <n v="0.2"/>
    <x v="3"/>
    <n v="2.6849999999999996"/>
    <n v="5.3699999999999992"/>
    <n v="0.16109999999999997"/>
    <n v="0.03"/>
  </r>
  <r>
    <s v="SZR-35951-530"/>
    <x v="89"/>
    <s v="14121-20527-OJ"/>
    <s v="E-D-2.5"/>
    <n v="3"/>
    <x v="401"/>
    <s v="wransonbz@ted.com"/>
    <x v="1"/>
    <s v="Exc"/>
    <x v="1"/>
    <s v="D"/>
    <x v="2"/>
    <n v="2.5"/>
    <x v="2"/>
    <n v="27.945"/>
    <n v="83.835000000000008"/>
    <n v="3.07395"/>
    <n v="3.666666666666666E-2"/>
  </r>
  <r>
    <s v="IKL-95976-565"/>
    <x v="355"/>
    <s v="53486-73919-BQ"/>
    <s v="A-M-1"/>
    <n v="2"/>
    <x v="402"/>
    <m/>
    <x v="0"/>
    <s v="Ara"/>
    <x v="2"/>
    <s v="M"/>
    <x v="0"/>
    <n v="1"/>
    <x v="0"/>
    <n v="11.25"/>
    <n v="22.5"/>
    <n v="1.0125"/>
    <n v="4.4999999999999998E-2"/>
  </r>
  <r>
    <s v="XEY-48929-474"/>
    <x v="204"/>
    <s v="21889-94615-WT"/>
    <s v="L-M-2.5"/>
    <n v="6"/>
    <x v="403"/>
    <s v="lrignoldc1@miibeian.gov.cn"/>
    <x v="0"/>
    <s v="Lib"/>
    <x v="3"/>
    <s v="M"/>
    <x v="0"/>
    <n v="2.5"/>
    <x v="2"/>
    <n v="33.464999999999996"/>
    <n v="200.78999999999996"/>
    <n v="4.3504499999999995"/>
    <n v="2.1666666666666667E-2"/>
  </r>
  <r>
    <s v="SQT-07286-736"/>
    <x v="356"/>
    <s v="87726-16941-QW"/>
    <s v="A-M-1"/>
    <n v="6"/>
    <x v="404"/>
    <m/>
    <x v="0"/>
    <s v="Ara"/>
    <x v="2"/>
    <s v="M"/>
    <x v="0"/>
    <n v="1"/>
    <x v="0"/>
    <n v="11.25"/>
    <n v="67.5"/>
    <n v="1.0125"/>
    <n v="1.4999999999999999E-2"/>
  </r>
  <r>
    <s v="QDU-45390-361"/>
    <x v="357"/>
    <s v="03677-09134-BC"/>
    <s v="E-M-0.5"/>
    <n v="1"/>
    <x v="405"/>
    <s v="crowthornc3@msn.com"/>
    <x v="0"/>
    <s v="Exc"/>
    <x v="1"/>
    <s v="M"/>
    <x v="0"/>
    <n v="0.5"/>
    <x v="1"/>
    <n v="8.25"/>
    <n v="8.25"/>
    <n v="0.90749999999999997"/>
    <n v="0.11"/>
  </r>
  <r>
    <s v="RUJ-30649-712"/>
    <x v="300"/>
    <s v="93224-71517-WV"/>
    <s v="L-L-0.2"/>
    <n v="2"/>
    <x v="406"/>
    <s v="orylandc4@deviantart.com"/>
    <x v="0"/>
    <s v="Lib"/>
    <x v="3"/>
    <s v="L"/>
    <x v="1"/>
    <n v="0.2"/>
    <x v="3"/>
    <n v="4.7549999999999999"/>
    <n v="9.51"/>
    <n v="0.61814999999999998"/>
    <n v="6.5000000000000002E-2"/>
  </r>
  <r>
    <s v="WSV-49732-075"/>
    <x v="358"/>
    <s v="76263-95145-GJ"/>
    <s v="L-D-2.5"/>
    <n v="1"/>
    <x v="407"/>
    <m/>
    <x v="0"/>
    <s v="Lib"/>
    <x v="3"/>
    <s v="D"/>
    <x v="2"/>
    <n v="2.5"/>
    <x v="2"/>
    <n v="29.784999999999997"/>
    <n v="29.784999999999997"/>
    <n v="3.8720499999999998"/>
    <n v="0.13"/>
  </r>
  <r>
    <s v="VJF-46305-323"/>
    <x v="161"/>
    <s v="68555-89840-GZ"/>
    <s v="L-D-0.5"/>
    <n v="2"/>
    <x v="408"/>
    <s v="msesonck@census.gov"/>
    <x v="0"/>
    <s v="Lib"/>
    <x v="3"/>
    <s v="D"/>
    <x v="2"/>
    <n v="0.5"/>
    <x v="1"/>
    <n v="7.77"/>
    <n v="15.54"/>
    <n v="1.0101"/>
    <n v="6.5000000000000002E-2"/>
  </r>
  <r>
    <s v="CXD-74176-600"/>
    <x v="129"/>
    <s v="70624-19112-AO"/>
    <s v="E-L-0.5"/>
    <n v="4"/>
    <x v="409"/>
    <s v="craglessc7@webmd.com"/>
    <x v="1"/>
    <s v="Exc"/>
    <x v="1"/>
    <s v="L"/>
    <x v="1"/>
    <n v="0.5"/>
    <x v="1"/>
    <n v="8.91"/>
    <n v="35.64"/>
    <n v="0.98009999999999997"/>
    <n v="2.75E-2"/>
  </r>
  <r>
    <s v="ADX-50674-975"/>
    <x v="359"/>
    <s v="58916-61837-QH"/>
    <s v="A-M-2.5"/>
    <n v="4"/>
    <x v="410"/>
    <s v="fhollowsc8@blogtalkradio.com"/>
    <x v="0"/>
    <s v="Ara"/>
    <x v="2"/>
    <s v="M"/>
    <x v="0"/>
    <n v="2.5"/>
    <x v="2"/>
    <n v="25.874999999999996"/>
    <n v="103.49999999999999"/>
    <n v="2.3287499999999994"/>
    <n v="2.2499999999999999E-2"/>
  </r>
  <r>
    <s v="RRP-51647-420"/>
    <x v="360"/>
    <s v="89292-52335-YZ"/>
    <s v="E-D-1"/>
    <n v="3"/>
    <x v="411"/>
    <s v="llathleiffc9@nationalgeographic.com"/>
    <x v="1"/>
    <s v="Exc"/>
    <x v="1"/>
    <s v="D"/>
    <x v="2"/>
    <n v="1"/>
    <x v="0"/>
    <n v="12.15"/>
    <n v="36.450000000000003"/>
    <n v="1.3365"/>
    <n v="3.6666666666666667E-2"/>
  </r>
  <r>
    <s v="PKJ-99134-523"/>
    <x v="361"/>
    <s v="77284-34297-YY"/>
    <s v="R-L-0.5"/>
    <n v="5"/>
    <x v="412"/>
    <s v="kheadsca@jalbum.net"/>
    <x v="0"/>
    <s v="Rob"/>
    <x v="0"/>
    <s v="L"/>
    <x v="1"/>
    <n v="0.5"/>
    <x v="1"/>
    <n v="7.169999999999999"/>
    <n v="35.849999999999994"/>
    <n v="0.43019999999999992"/>
    <n v="1.2E-2"/>
  </r>
  <r>
    <s v="FZQ-29439-457"/>
    <x v="362"/>
    <s v="50449-80974-BZ"/>
    <s v="E-L-0.2"/>
    <n v="5"/>
    <x v="413"/>
    <s v="tbownecb@unicef.org"/>
    <x v="1"/>
    <s v="Exc"/>
    <x v="1"/>
    <s v="L"/>
    <x v="1"/>
    <n v="0.2"/>
    <x v="3"/>
    <n v="4.4550000000000001"/>
    <n v="22.274999999999999"/>
    <n v="0.49004999999999999"/>
    <n v="2.2000000000000002E-2"/>
  </r>
  <r>
    <s v="USN-68115-161"/>
    <x v="363"/>
    <s v="08120-16183-AW"/>
    <s v="E-M-0.2"/>
    <n v="6"/>
    <x v="414"/>
    <s v="rjacquemardcc@acquirethisname.com"/>
    <x v="1"/>
    <s v="Exc"/>
    <x v="1"/>
    <s v="M"/>
    <x v="0"/>
    <n v="0.2"/>
    <x v="3"/>
    <n v="4.125"/>
    <n v="24.75"/>
    <n v="0.45374999999999999"/>
    <n v="1.8333333333333333E-2"/>
  </r>
  <r>
    <s v="IXU-20263-532"/>
    <x v="364"/>
    <s v="68044-89277-ML"/>
    <s v="L-M-2.5"/>
    <n v="2"/>
    <x v="415"/>
    <s v="kwarmancd@printfriendly.com"/>
    <x v="1"/>
    <s v="Lib"/>
    <x v="3"/>
    <s v="M"/>
    <x v="0"/>
    <n v="2.5"/>
    <x v="2"/>
    <n v="33.464999999999996"/>
    <n v="66.929999999999993"/>
    <n v="4.3504499999999995"/>
    <n v="6.5000000000000002E-2"/>
  </r>
  <r>
    <s v="CBT-15092-420"/>
    <x v="85"/>
    <s v="71364-35210-HS"/>
    <s v="L-M-0.5"/>
    <n v="1"/>
    <x v="416"/>
    <s v="wcholomince@about.com"/>
    <x v="2"/>
    <s v="Lib"/>
    <x v="3"/>
    <s v="M"/>
    <x v="0"/>
    <n v="0.5"/>
    <x v="1"/>
    <n v="8.73"/>
    <n v="8.73"/>
    <n v="1.1349"/>
    <n v="0.13"/>
  </r>
  <r>
    <s v="PKQ-46841-696"/>
    <x v="365"/>
    <s v="37177-68797-ON"/>
    <s v="R-M-0.5"/>
    <n v="3"/>
    <x v="417"/>
    <s v="abraidmancf@census.gov"/>
    <x v="0"/>
    <s v="Rob"/>
    <x v="0"/>
    <s v="M"/>
    <x v="0"/>
    <n v="0.5"/>
    <x v="1"/>
    <n v="5.97"/>
    <n v="17.91"/>
    <n v="0.35819999999999996"/>
    <n v="1.9999999999999997E-2"/>
  </r>
  <r>
    <s v="XDU-05471-219"/>
    <x v="366"/>
    <s v="60308-06944-GS"/>
    <s v="R-L-0.5"/>
    <n v="1"/>
    <x v="418"/>
    <s v="pdurbancg@symantec.com"/>
    <x v="1"/>
    <s v="Rob"/>
    <x v="0"/>
    <s v="L"/>
    <x v="1"/>
    <n v="0.5"/>
    <x v="1"/>
    <n v="7.169999999999999"/>
    <n v="7.169999999999999"/>
    <n v="0.43019999999999992"/>
    <n v="0.06"/>
  </r>
  <r>
    <s v="NID-20149-329"/>
    <x v="367"/>
    <s v="49888-39458-PF"/>
    <s v="R-D-0.2"/>
    <n v="2"/>
    <x v="419"/>
    <s v="aharroldch@miibeian.gov.cn"/>
    <x v="0"/>
    <s v="Rob"/>
    <x v="0"/>
    <s v="D"/>
    <x v="2"/>
    <n v="0.2"/>
    <x v="3"/>
    <n v="2.6849999999999996"/>
    <n v="5.3699999999999992"/>
    <n v="0.16109999999999997"/>
    <n v="0.03"/>
  </r>
  <r>
    <s v="SVU-27222-213"/>
    <x v="142"/>
    <s v="60748-46813-DZ"/>
    <s v="L-L-0.2"/>
    <n v="5"/>
    <x v="420"/>
    <s v="spamphilonci@mlb.com"/>
    <x v="1"/>
    <s v="Lib"/>
    <x v="3"/>
    <s v="L"/>
    <x v="1"/>
    <n v="0.2"/>
    <x v="3"/>
    <n v="4.7549999999999999"/>
    <n v="23.774999999999999"/>
    <n v="0.61814999999999998"/>
    <n v="2.6000000000000002E-2"/>
  </r>
  <r>
    <s v="RWI-84131-848"/>
    <x v="368"/>
    <s v="16385-11286-NX"/>
    <s v="R-D-2.5"/>
    <n v="2"/>
    <x v="421"/>
    <s v="mspurdencj@exblog.jp"/>
    <x v="0"/>
    <s v="Rob"/>
    <x v="0"/>
    <s v="D"/>
    <x v="2"/>
    <n v="2.5"/>
    <x v="2"/>
    <n v="20.584999999999997"/>
    <n v="41.169999999999995"/>
    <n v="1.2350999999999999"/>
    <n v="3.0000000000000002E-2"/>
  </r>
  <r>
    <s v="GUU-40666-525"/>
    <x v="31"/>
    <s v="68555-89840-GZ"/>
    <s v="A-L-0.2"/>
    <n v="3"/>
    <x v="408"/>
    <s v="msesonck@census.gov"/>
    <x v="0"/>
    <s v="Ara"/>
    <x v="2"/>
    <s v="L"/>
    <x v="1"/>
    <n v="0.2"/>
    <x v="3"/>
    <n v="3.8849999999999998"/>
    <n v="11.654999999999999"/>
    <n v="0.34964999999999996"/>
    <n v="0.03"/>
  </r>
  <r>
    <s v="SCN-51395-066"/>
    <x v="369"/>
    <s v="72164-90254-EJ"/>
    <s v="L-L-0.5"/>
    <n v="4"/>
    <x v="422"/>
    <s v="npirronecl@weibo.com"/>
    <x v="0"/>
    <s v="Lib"/>
    <x v="3"/>
    <s v="L"/>
    <x v="1"/>
    <n v="0.5"/>
    <x v="1"/>
    <n v="9.51"/>
    <n v="38.04"/>
    <n v="1.2363"/>
    <n v="3.2500000000000001E-2"/>
  </r>
  <r>
    <s v="ULA-24644-321"/>
    <x v="370"/>
    <s v="67010-92988-CT"/>
    <s v="R-D-2.5"/>
    <n v="4"/>
    <x v="423"/>
    <s v="rcawleycm@yellowbook.com"/>
    <x v="1"/>
    <s v="Rob"/>
    <x v="0"/>
    <s v="D"/>
    <x v="2"/>
    <n v="2.5"/>
    <x v="2"/>
    <n v="20.584999999999997"/>
    <n v="82.339999999999989"/>
    <n v="1.2350999999999999"/>
    <n v="1.5000000000000001E-2"/>
  </r>
  <r>
    <s v="EOL-92666-762"/>
    <x v="371"/>
    <s v="15776-91507-GT"/>
    <s v="L-L-0.2"/>
    <n v="2"/>
    <x v="424"/>
    <s v="sbarribalcn@microsoft.com"/>
    <x v="1"/>
    <s v="Lib"/>
    <x v="3"/>
    <s v="L"/>
    <x v="1"/>
    <n v="0.2"/>
    <x v="3"/>
    <n v="4.7549999999999999"/>
    <n v="9.51"/>
    <n v="0.61814999999999998"/>
    <n v="6.5000000000000002E-2"/>
  </r>
  <r>
    <s v="AJV-18231-334"/>
    <x v="372"/>
    <s v="23473-41001-CD"/>
    <s v="R-D-2.5"/>
    <n v="2"/>
    <x v="425"/>
    <s v="aadamidesco@bizjournals.com"/>
    <x v="2"/>
    <s v="Rob"/>
    <x v="0"/>
    <s v="D"/>
    <x v="2"/>
    <n v="2.5"/>
    <x v="2"/>
    <n v="20.584999999999997"/>
    <n v="41.169999999999995"/>
    <n v="1.2350999999999999"/>
    <n v="3.0000000000000002E-2"/>
  </r>
  <r>
    <s v="ZQI-47236-301"/>
    <x v="373"/>
    <s v="23446-47798-ID"/>
    <s v="L-L-0.5"/>
    <n v="5"/>
    <x v="426"/>
    <s v="cthowescp@craigslist.org"/>
    <x v="0"/>
    <s v="Lib"/>
    <x v="3"/>
    <s v="L"/>
    <x v="1"/>
    <n v="0.5"/>
    <x v="1"/>
    <n v="9.51"/>
    <n v="47.55"/>
    <n v="1.2363"/>
    <n v="2.6000000000000002E-2"/>
  </r>
  <r>
    <s v="ZCR-15721-658"/>
    <x v="374"/>
    <s v="28327-84469-ND"/>
    <s v="A-M-1"/>
    <n v="4"/>
    <x v="427"/>
    <s v="rwillowaycq@admin.ch"/>
    <x v="0"/>
    <s v="Ara"/>
    <x v="2"/>
    <s v="M"/>
    <x v="0"/>
    <n v="1"/>
    <x v="0"/>
    <n v="11.25"/>
    <n v="45"/>
    <n v="1.0125"/>
    <n v="2.2499999999999999E-2"/>
  </r>
  <r>
    <s v="QEW-47945-682"/>
    <x v="319"/>
    <s v="42466-87067-DT"/>
    <s v="L-L-0.2"/>
    <n v="5"/>
    <x v="428"/>
    <s v="aelwincr@privacy.gov.au"/>
    <x v="0"/>
    <s v="Lib"/>
    <x v="3"/>
    <s v="L"/>
    <x v="1"/>
    <n v="0.2"/>
    <x v="3"/>
    <n v="4.7549999999999999"/>
    <n v="23.774999999999999"/>
    <n v="0.61814999999999998"/>
    <n v="2.6000000000000002E-2"/>
  </r>
  <r>
    <s v="PSY-45485-542"/>
    <x v="375"/>
    <s v="62246-99443-HF"/>
    <s v="R-D-0.5"/>
    <n v="3"/>
    <x v="429"/>
    <s v="abilbrookcs@booking.com"/>
    <x v="1"/>
    <s v="Rob"/>
    <x v="0"/>
    <s v="D"/>
    <x v="2"/>
    <n v="0.5"/>
    <x v="1"/>
    <n v="5.3699999999999992"/>
    <n v="16.11"/>
    <n v="0.32219999999999993"/>
    <n v="1.9999999999999997E-2"/>
  </r>
  <r>
    <s v="BAQ-74241-156"/>
    <x v="376"/>
    <s v="99869-55718-UU"/>
    <s v="R-D-0.2"/>
    <n v="4"/>
    <x v="430"/>
    <s v="rmckallct@sakura.ne.jp"/>
    <x v="2"/>
    <s v="Rob"/>
    <x v="0"/>
    <s v="D"/>
    <x v="2"/>
    <n v="0.2"/>
    <x v="3"/>
    <n v="2.6849999999999996"/>
    <n v="10.739999999999998"/>
    <n v="0.16109999999999997"/>
    <n v="1.4999999999999999E-2"/>
  </r>
  <r>
    <s v="BVU-77367-451"/>
    <x v="377"/>
    <s v="77421-46059-RY"/>
    <s v="A-D-1"/>
    <n v="5"/>
    <x v="431"/>
    <s v="bdailecu@vistaprint.com"/>
    <x v="0"/>
    <s v="Ara"/>
    <x v="2"/>
    <s v="D"/>
    <x v="2"/>
    <n v="1"/>
    <x v="0"/>
    <n v="9.9499999999999993"/>
    <n v="49.75"/>
    <n v="0.89549999999999985"/>
    <n v="1.7999999999999999E-2"/>
  </r>
  <r>
    <s v="TJE-91516-344"/>
    <x v="378"/>
    <s v="49894-06550-OQ"/>
    <s v="E-M-1"/>
    <n v="2"/>
    <x v="432"/>
    <s v="atrehernecv@state.tx.us"/>
    <x v="1"/>
    <s v="Exc"/>
    <x v="1"/>
    <s v="M"/>
    <x v="0"/>
    <n v="1"/>
    <x v="0"/>
    <n v="13.75"/>
    <n v="27.5"/>
    <n v="1.5125"/>
    <n v="5.5E-2"/>
  </r>
  <r>
    <s v="LIS-96202-702"/>
    <x v="277"/>
    <s v="72028-63343-SU"/>
    <s v="L-D-2.5"/>
    <n v="4"/>
    <x v="433"/>
    <s v="abrentnallcw@biglobe.ne.jp"/>
    <x v="2"/>
    <s v="Lib"/>
    <x v="3"/>
    <s v="D"/>
    <x v="2"/>
    <n v="2.5"/>
    <x v="2"/>
    <n v="29.784999999999997"/>
    <n v="119.13999999999999"/>
    <n v="3.8720499999999998"/>
    <n v="3.2500000000000001E-2"/>
  </r>
  <r>
    <s v="VIO-27668-766"/>
    <x v="379"/>
    <s v="10074-20104-NN"/>
    <s v="R-D-2.5"/>
    <n v="1"/>
    <x v="434"/>
    <s v="ddrinkallcx@psu.edu"/>
    <x v="0"/>
    <s v="Rob"/>
    <x v="0"/>
    <s v="D"/>
    <x v="2"/>
    <n v="2.5"/>
    <x v="2"/>
    <n v="20.584999999999997"/>
    <n v="20.584999999999997"/>
    <n v="1.2350999999999999"/>
    <n v="6.0000000000000005E-2"/>
  </r>
  <r>
    <s v="ZVG-20473-043"/>
    <x v="86"/>
    <s v="71769-10219-IM"/>
    <s v="A-D-0.2"/>
    <n v="3"/>
    <x v="435"/>
    <s v="dkornelcy@cyberchimps.com"/>
    <x v="0"/>
    <s v="Ara"/>
    <x v="2"/>
    <s v="D"/>
    <x v="2"/>
    <n v="0.2"/>
    <x v="3"/>
    <n v="2.9849999999999999"/>
    <n v="8.9550000000000001"/>
    <n v="0.26865"/>
    <n v="0.03"/>
  </r>
  <r>
    <s v="KGZ-56395-231"/>
    <x v="380"/>
    <s v="22221-71106-JD"/>
    <s v="A-D-0.5"/>
    <n v="1"/>
    <x v="436"/>
    <s v="rlequeuxcz@newyorker.com"/>
    <x v="0"/>
    <s v="Ara"/>
    <x v="2"/>
    <s v="D"/>
    <x v="2"/>
    <n v="0.5"/>
    <x v="1"/>
    <n v="5.97"/>
    <n v="5.97"/>
    <n v="0.5373"/>
    <n v="9.0000000000000011E-2"/>
  </r>
  <r>
    <s v="CUU-92244-729"/>
    <x v="381"/>
    <s v="99735-44927-OL"/>
    <s v="E-M-1"/>
    <n v="3"/>
    <x v="437"/>
    <s v="jmccaulld0@parallels.com"/>
    <x v="0"/>
    <s v="Exc"/>
    <x v="1"/>
    <s v="M"/>
    <x v="0"/>
    <n v="1"/>
    <x v="0"/>
    <n v="13.75"/>
    <n v="41.25"/>
    <n v="1.5125"/>
    <n v="3.6666666666666667E-2"/>
  </r>
  <r>
    <s v="EHE-94714-312"/>
    <x v="382"/>
    <s v="27132-68907-RC"/>
    <s v="E-L-0.2"/>
    <n v="5"/>
    <x v="438"/>
    <s v="abrashda@plala.or.jp"/>
    <x v="0"/>
    <s v="Exc"/>
    <x v="1"/>
    <s v="L"/>
    <x v="1"/>
    <n v="0.2"/>
    <x v="3"/>
    <n v="4.4550000000000001"/>
    <n v="22.274999999999999"/>
    <n v="0.49004999999999999"/>
    <n v="2.2000000000000002E-2"/>
  </r>
  <r>
    <s v="RTL-16205-161"/>
    <x v="11"/>
    <s v="90440-62727-HI"/>
    <s v="A-M-0.5"/>
    <n v="1"/>
    <x v="439"/>
    <s v="ahutchinsond2@imgur.com"/>
    <x v="0"/>
    <s v="Ara"/>
    <x v="2"/>
    <s v="M"/>
    <x v="0"/>
    <n v="0.5"/>
    <x v="1"/>
    <n v="6.75"/>
    <n v="6.75"/>
    <n v="0.60749999999999993"/>
    <n v="8.9999999999999983E-2"/>
  </r>
  <r>
    <s v="GTS-22482-014"/>
    <x v="167"/>
    <s v="36769-16558-SX"/>
    <s v="L-M-2.5"/>
    <n v="4"/>
    <x v="440"/>
    <m/>
    <x v="0"/>
    <s v="Lib"/>
    <x v="3"/>
    <s v="M"/>
    <x v="0"/>
    <n v="2.5"/>
    <x v="2"/>
    <n v="33.464999999999996"/>
    <n v="133.85999999999999"/>
    <n v="4.3504499999999995"/>
    <n v="3.2500000000000001E-2"/>
  </r>
  <r>
    <s v="DYG-25473-881"/>
    <x v="383"/>
    <s v="10138-31681-SD"/>
    <s v="A-D-0.2"/>
    <n v="2"/>
    <x v="441"/>
    <s v="rdriversd4@hexun.com"/>
    <x v="0"/>
    <s v="Ara"/>
    <x v="2"/>
    <s v="D"/>
    <x v="2"/>
    <n v="0.2"/>
    <x v="3"/>
    <n v="2.9849999999999999"/>
    <n v="5.97"/>
    <n v="0.26865"/>
    <n v="4.5000000000000005E-2"/>
  </r>
  <r>
    <s v="HTR-21838-286"/>
    <x v="18"/>
    <s v="24669-76297-SF"/>
    <s v="A-L-1"/>
    <n v="2"/>
    <x v="442"/>
    <s v="hzeald5@google.de"/>
    <x v="0"/>
    <s v="Ara"/>
    <x v="2"/>
    <s v="L"/>
    <x v="1"/>
    <n v="1"/>
    <x v="0"/>
    <n v="12.95"/>
    <n v="25.9"/>
    <n v="1.1655"/>
    <n v="4.4999999999999998E-2"/>
  </r>
  <r>
    <s v="KYG-28296-920"/>
    <x v="84"/>
    <s v="78050-20355-DI"/>
    <s v="E-M-2.5"/>
    <n v="1"/>
    <x v="443"/>
    <s v="gsmallcombed6@ucla.edu"/>
    <x v="1"/>
    <s v="Exc"/>
    <x v="1"/>
    <s v="M"/>
    <x v="0"/>
    <n v="2.5"/>
    <x v="2"/>
    <n v="31.624999999999996"/>
    <n v="31.624999999999996"/>
    <n v="3.4787499999999998"/>
    <n v="0.11"/>
  </r>
  <r>
    <s v="NNB-20459-430"/>
    <x v="384"/>
    <s v="79825-17822-UH"/>
    <s v="L-M-0.2"/>
    <n v="2"/>
    <x v="444"/>
    <s v="ddibleyd7@feedburner.com"/>
    <x v="0"/>
    <s v="Lib"/>
    <x v="3"/>
    <s v="M"/>
    <x v="0"/>
    <n v="0.2"/>
    <x v="3"/>
    <n v="4.3650000000000002"/>
    <n v="8.73"/>
    <n v="0.56745000000000001"/>
    <n v="6.5000000000000002E-2"/>
  </r>
  <r>
    <s v="FEK-14025-351"/>
    <x v="385"/>
    <s v="03990-21586-MQ"/>
    <s v="E-L-0.2"/>
    <n v="6"/>
    <x v="445"/>
    <s v="gdimitrioud8@chronoengine.com"/>
    <x v="0"/>
    <s v="Exc"/>
    <x v="1"/>
    <s v="L"/>
    <x v="1"/>
    <n v="0.2"/>
    <x v="3"/>
    <n v="4.4550000000000001"/>
    <n v="26.73"/>
    <n v="0.49004999999999999"/>
    <n v="1.8333333333333333E-2"/>
  </r>
  <r>
    <s v="AWH-16980-469"/>
    <x v="386"/>
    <s v="27493-46921-TZ"/>
    <s v="L-M-0.2"/>
    <n v="6"/>
    <x v="446"/>
    <s v="fflanagand9@woothemes.com"/>
    <x v="0"/>
    <s v="Lib"/>
    <x v="3"/>
    <s v="M"/>
    <x v="0"/>
    <n v="0.2"/>
    <x v="3"/>
    <n v="4.3650000000000002"/>
    <n v="26.19"/>
    <n v="0.56745000000000001"/>
    <n v="2.1666666666666667E-2"/>
  </r>
  <r>
    <s v="ZPW-31329-741"/>
    <x v="387"/>
    <s v="27132-68907-RC"/>
    <s v="R-D-1"/>
    <n v="6"/>
    <x v="438"/>
    <s v="abrashda@plala.or.jp"/>
    <x v="0"/>
    <s v="Rob"/>
    <x v="0"/>
    <s v="D"/>
    <x v="2"/>
    <n v="1"/>
    <x v="0"/>
    <n v="8.9499999999999993"/>
    <n v="53.699999999999996"/>
    <n v="0.53699999999999992"/>
    <n v="9.9999999999999985E-3"/>
  </r>
  <r>
    <s v="ZPW-31329-741"/>
    <x v="387"/>
    <s v="27132-68907-RC"/>
    <s v="E-M-2.5"/>
    <n v="4"/>
    <x v="438"/>
    <s v="abrashda@plala.or.jp"/>
    <x v="0"/>
    <s v="Exc"/>
    <x v="1"/>
    <s v="M"/>
    <x v="0"/>
    <n v="2.5"/>
    <x v="2"/>
    <n v="31.624999999999996"/>
    <n v="126.49999999999999"/>
    <n v="3.4787499999999998"/>
    <n v="2.75E-2"/>
  </r>
  <r>
    <s v="ZPW-31329-741"/>
    <x v="387"/>
    <s v="27132-68907-RC"/>
    <s v="E-M-0.2"/>
    <n v="1"/>
    <x v="438"/>
    <s v="abrashda@plala.or.jp"/>
    <x v="0"/>
    <s v="Exc"/>
    <x v="1"/>
    <s v="M"/>
    <x v="0"/>
    <n v="0.2"/>
    <x v="3"/>
    <n v="4.125"/>
    <n v="4.125"/>
    <n v="0.45374999999999999"/>
    <n v="0.11"/>
  </r>
  <r>
    <s v="UBI-83843-396"/>
    <x v="388"/>
    <s v="58816-74064-TF"/>
    <s v="R-L-1"/>
    <n v="2"/>
    <x v="447"/>
    <s v="nizhakovdd@aol.com"/>
    <x v="2"/>
    <s v="Rob"/>
    <x v="0"/>
    <s v="L"/>
    <x v="1"/>
    <n v="1"/>
    <x v="0"/>
    <n v="11.95"/>
    <n v="23.9"/>
    <n v="0.71699999999999997"/>
    <n v="0.03"/>
  </r>
  <r>
    <s v="VID-40587-569"/>
    <x v="389"/>
    <s v="09818-59895-EH"/>
    <s v="E-D-2.5"/>
    <n v="5"/>
    <x v="448"/>
    <s v="skeetsde@answers.com"/>
    <x v="0"/>
    <s v="Exc"/>
    <x v="1"/>
    <s v="D"/>
    <x v="2"/>
    <n v="2.5"/>
    <x v="2"/>
    <n v="27.945"/>
    <n v="139.72499999999999"/>
    <n v="3.07395"/>
    <n v="2.2000000000000002E-2"/>
  </r>
  <r>
    <s v="KBB-52530-416"/>
    <x v="229"/>
    <s v="06488-46303-IZ"/>
    <s v="L-D-2.5"/>
    <n v="2"/>
    <x v="449"/>
    <m/>
    <x v="0"/>
    <s v="Lib"/>
    <x v="3"/>
    <s v="D"/>
    <x v="2"/>
    <n v="2.5"/>
    <x v="2"/>
    <n v="29.784999999999997"/>
    <n v="59.569999999999993"/>
    <n v="3.8720499999999998"/>
    <n v="6.5000000000000002E-2"/>
  </r>
  <r>
    <s v="ISJ-48676-420"/>
    <x v="390"/>
    <s v="93046-67561-AY"/>
    <s v="L-L-0.5"/>
    <n v="6"/>
    <x v="450"/>
    <s v="kcakedg@huffingtonpost.com"/>
    <x v="0"/>
    <s v="Lib"/>
    <x v="3"/>
    <s v="L"/>
    <x v="1"/>
    <n v="0.5"/>
    <x v="1"/>
    <n v="9.51"/>
    <n v="57.06"/>
    <n v="1.2363"/>
    <n v="2.1666666666666664E-2"/>
  </r>
  <r>
    <s v="MIF-17920-768"/>
    <x v="391"/>
    <s v="68946-40750-LK"/>
    <s v="R-L-0.2"/>
    <n v="6"/>
    <x v="451"/>
    <s v="mhanseddh@instagram.com"/>
    <x v="1"/>
    <s v="Rob"/>
    <x v="0"/>
    <s v="L"/>
    <x v="1"/>
    <n v="0.2"/>
    <x v="3"/>
    <n v="3.5849999999999995"/>
    <n v="21.509999999999998"/>
    <n v="0.21509999999999996"/>
    <n v="9.9999999999999985E-3"/>
  </r>
  <r>
    <s v="CPX-19312-088"/>
    <x v="117"/>
    <s v="38387-64959-WW"/>
    <s v="L-M-0.5"/>
    <n v="6"/>
    <x v="452"/>
    <s v="fkienleindi@trellian.com"/>
    <x v="1"/>
    <s v="Lib"/>
    <x v="3"/>
    <s v="M"/>
    <x v="0"/>
    <n v="0.5"/>
    <x v="1"/>
    <n v="8.73"/>
    <n v="52.38"/>
    <n v="1.1349"/>
    <n v="2.1666666666666667E-2"/>
  </r>
  <r>
    <s v="RXI-67978-260"/>
    <x v="392"/>
    <s v="48418-60841-CC"/>
    <s v="E-D-1"/>
    <n v="6"/>
    <x v="453"/>
    <s v="kegglestonedj@sphinn.com"/>
    <x v="1"/>
    <s v="Exc"/>
    <x v="1"/>
    <s v="D"/>
    <x v="2"/>
    <n v="1"/>
    <x v="0"/>
    <n v="12.15"/>
    <n v="72.900000000000006"/>
    <n v="1.3365"/>
    <n v="1.8333333333333333E-2"/>
  </r>
  <r>
    <s v="LKE-14821-285"/>
    <x v="393"/>
    <s v="13736-92418-JS"/>
    <s v="R-M-0.2"/>
    <n v="5"/>
    <x v="454"/>
    <s v="bsemkinsdk@unc.edu"/>
    <x v="1"/>
    <s v="Rob"/>
    <x v="0"/>
    <s v="M"/>
    <x v="0"/>
    <n v="0.2"/>
    <x v="3"/>
    <n v="2.9849999999999999"/>
    <n v="14.924999999999999"/>
    <n v="0.17909999999999998"/>
    <n v="1.2E-2"/>
  </r>
  <r>
    <s v="LRK-97117-150"/>
    <x v="394"/>
    <s v="33000-22405-LO"/>
    <s v="L-L-1"/>
    <n v="6"/>
    <x v="455"/>
    <s v="slorenzettidl@is.gd"/>
    <x v="0"/>
    <s v="Lib"/>
    <x v="3"/>
    <s v="L"/>
    <x v="1"/>
    <n v="1"/>
    <x v="0"/>
    <n v="15.85"/>
    <n v="95.1"/>
    <n v="2.0605000000000002"/>
    <n v="2.1666666666666671E-2"/>
  </r>
  <r>
    <s v="IGK-51227-573"/>
    <x v="137"/>
    <s v="46959-60474-LT"/>
    <s v="L-D-0.5"/>
    <n v="2"/>
    <x v="456"/>
    <s v="bgiannazzidm@apple.com"/>
    <x v="0"/>
    <s v="Lib"/>
    <x v="3"/>
    <s v="D"/>
    <x v="2"/>
    <n v="0.5"/>
    <x v="1"/>
    <n v="7.77"/>
    <n v="15.54"/>
    <n v="1.0101"/>
    <n v="6.5000000000000002E-2"/>
  </r>
  <r>
    <s v="ZAY-43009-775"/>
    <x v="395"/>
    <s v="73431-39823-UP"/>
    <s v="L-D-0.2"/>
    <n v="6"/>
    <x v="457"/>
    <m/>
    <x v="0"/>
    <s v="Lib"/>
    <x v="3"/>
    <s v="D"/>
    <x v="2"/>
    <n v="0.2"/>
    <x v="3"/>
    <n v="3.8849999999999998"/>
    <n v="23.31"/>
    <n v="0.50505"/>
    <n v="2.1666666666666667E-2"/>
  </r>
  <r>
    <s v="EMA-63190-618"/>
    <x v="396"/>
    <s v="90993-98984-JK"/>
    <s v="E-M-0.2"/>
    <n v="1"/>
    <x v="458"/>
    <s v="ulethbrigdo@hc360.com"/>
    <x v="0"/>
    <s v="Exc"/>
    <x v="1"/>
    <s v="M"/>
    <x v="0"/>
    <n v="0.2"/>
    <x v="3"/>
    <n v="4.125"/>
    <n v="4.125"/>
    <n v="0.45374999999999999"/>
    <n v="0.11"/>
  </r>
  <r>
    <s v="FBI-35855-418"/>
    <x v="189"/>
    <s v="06552-04430-AG"/>
    <s v="R-M-0.5"/>
    <n v="6"/>
    <x v="459"/>
    <s v="sfarnishdp@dmoz.org"/>
    <x v="2"/>
    <s v="Rob"/>
    <x v="0"/>
    <s v="M"/>
    <x v="0"/>
    <n v="0.5"/>
    <x v="1"/>
    <n v="5.97"/>
    <n v="35.82"/>
    <n v="0.35819999999999996"/>
    <n v="9.9999999999999985E-3"/>
  </r>
  <r>
    <s v="TXB-80533-417"/>
    <x v="8"/>
    <s v="54597-57004-QM"/>
    <s v="L-L-1"/>
    <n v="2"/>
    <x v="460"/>
    <s v="fjecockdq@unicef.org"/>
    <x v="0"/>
    <s v="Lib"/>
    <x v="3"/>
    <s v="L"/>
    <x v="1"/>
    <n v="1"/>
    <x v="0"/>
    <n v="15.85"/>
    <n v="31.7"/>
    <n v="2.0605000000000002"/>
    <n v="6.5000000000000002E-2"/>
  </r>
  <r>
    <s v="MBM-00112-248"/>
    <x v="397"/>
    <s v="50238-24377-ZS"/>
    <s v="L-L-1"/>
    <n v="5"/>
    <x v="461"/>
    <m/>
    <x v="0"/>
    <s v="Lib"/>
    <x v="3"/>
    <s v="L"/>
    <x v="1"/>
    <n v="1"/>
    <x v="0"/>
    <n v="15.85"/>
    <n v="79.25"/>
    <n v="2.0605000000000002"/>
    <n v="2.6000000000000002E-2"/>
  </r>
  <r>
    <s v="EUO-69145-988"/>
    <x v="398"/>
    <s v="60370-41934-IF"/>
    <s v="E-D-0.2"/>
    <n v="3"/>
    <x v="462"/>
    <s v="hpallisterds@ning.com"/>
    <x v="0"/>
    <s v="Exc"/>
    <x v="1"/>
    <s v="D"/>
    <x v="2"/>
    <n v="0.2"/>
    <x v="3"/>
    <n v="3.645"/>
    <n v="10.935"/>
    <n v="0.40095000000000003"/>
    <n v="3.6666666666666667E-2"/>
  </r>
  <r>
    <s v="GYA-80327-368"/>
    <x v="399"/>
    <s v="06899-54551-EH"/>
    <s v="A-D-1"/>
    <n v="4"/>
    <x v="463"/>
    <s v="cmershdt@drupal.org"/>
    <x v="1"/>
    <s v="Ara"/>
    <x v="2"/>
    <s v="D"/>
    <x v="2"/>
    <n v="1"/>
    <x v="0"/>
    <n v="9.9499999999999993"/>
    <n v="39.799999999999997"/>
    <n v="0.89549999999999985"/>
    <n v="2.2499999999999999E-2"/>
  </r>
  <r>
    <s v="TNW-41601-420"/>
    <x v="400"/>
    <s v="66458-91190-YC"/>
    <s v="R-M-1"/>
    <n v="5"/>
    <x v="464"/>
    <s v="murione5@alexa.com"/>
    <x v="1"/>
    <s v="Rob"/>
    <x v="0"/>
    <s v="M"/>
    <x v="0"/>
    <n v="1"/>
    <x v="0"/>
    <n v="9.9499999999999993"/>
    <n v="49.75"/>
    <n v="0.59699999999999998"/>
    <n v="1.2E-2"/>
  </r>
  <r>
    <s v="ALR-62963-723"/>
    <x v="401"/>
    <s v="80463-43913-WZ"/>
    <s v="R-D-0.2"/>
    <n v="3"/>
    <x v="465"/>
    <m/>
    <x v="1"/>
    <s v="Rob"/>
    <x v="0"/>
    <s v="D"/>
    <x v="2"/>
    <n v="0.2"/>
    <x v="3"/>
    <n v="2.6849999999999996"/>
    <n v="8.0549999999999997"/>
    <n v="0.16109999999999997"/>
    <n v="1.9999999999999997E-2"/>
  </r>
  <r>
    <s v="JIG-27636-870"/>
    <x v="402"/>
    <s v="67204-04870-LG"/>
    <s v="R-L-1"/>
    <n v="4"/>
    <x v="466"/>
    <m/>
    <x v="0"/>
    <s v="Rob"/>
    <x v="0"/>
    <s v="L"/>
    <x v="1"/>
    <n v="1"/>
    <x v="0"/>
    <n v="11.95"/>
    <n v="47.8"/>
    <n v="0.71699999999999997"/>
    <n v="1.4999999999999999E-2"/>
  </r>
  <r>
    <s v="CTE-31437-326"/>
    <x v="6"/>
    <s v="22721-63196-UJ"/>
    <s v="R-M-0.2"/>
    <n v="4"/>
    <x v="467"/>
    <s v="gduckerdx@patch.com"/>
    <x v="2"/>
    <s v="Rob"/>
    <x v="0"/>
    <s v="M"/>
    <x v="0"/>
    <n v="0.2"/>
    <x v="3"/>
    <n v="2.9849999999999999"/>
    <n v="11.94"/>
    <n v="0.17909999999999998"/>
    <n v="1.4999999999999999E-2"/>
  </r>
  <r>
    <s v="CTE-31437-326"/>
    <x v="6"/>
    <s v="22721-63196-UJ"/>
    <s v="E-M-0.2"/>
    <n v="4"/>
    <x v="467"/>
    <s v="gduckerdx@patch.com"/>
    <x v="2"/>
    <s v="Exc"/>
    <x v="1"/>
    <s v="M"/>
    <x v="0"/>
    <n v="0.2"/>
    <x v="3"/>
    <n v="4.125"/>
    <n v="16.5"/>
    <n v="0.45374999999999999"/>
    <n v="2.75E-2"/>
  </r>
  <r>
    <s v="CTE-31437-326"/>
    <x v="6"/>
    <s v="22721-63196-UJ"/>
    <s v="L-D-1"/>
    <n v="4"/>
    <x v="467"/>
    <s v="gduckerdx@patch.com"/>
    <x v="2"/>
    <s v="Lib"/>
    <x v="3"/>
    <s v="D"/>
    <x v="2"/>
    <n v="1"/>
    <x v="0"/>
    <n v="12.95"/>
    <n v="51.8"/>
    <n v="1.6835"/>
    <n v="3.2500000000000001E-2"/>
  </r>
  <r>
    <s v="CTE-31437-326"/>
    <x v="6"/>
    <s v="22721-63196-UJ"/>
    <s v="L-L-0.2"/>
    <n v="3"/>
    <x v="467"/>
    <s v="gduckerdx@patch.com"/>
    <x v="2"/>
    <s v="Lib"/>
    <x v="3"/>
    <s v="L"/>
    <x v="1"/>
    <n v="0.2"/>
    <x v="3"/>
    <n v="4.7549999999999999"/>
    <n v="14.265000000000001"/>
    <n v="0.61814999999999998"/>
    <n v="4.3333333333333328E-2"/>
  </r>
  <r>
    <s v="SLD-63003-334"/>
    <x v="403"/>
    <s v="55515-37571-RS"/>
    <s v="L-M-0.2"/>
    <n v="6"/>
    <x v="468"/>
    <s v="wstearleye1@census.gov"/>
    <x v="0"/>
    <s v="Lib"/>
    <x v="3"/>
    <s v="M"/>
    <x v="0"/>
    <n v="0.2"/>
    <x v="3"/>
    <n v="4.3650000000000002"/>
    <n v="26.19"/>
    <n v="0.56745000000000001"/>
    <n v="2.1666666666666667E-2"/>
  </r>
  <r>
    <s v="BXN-64230-789"/>
    <x v="404"/>
    <s v="25598-77476-CB"/>
    <s v="A-L-1"/>
    <n v="2"/>
    <x v="469"/>
    <s v="dwincere2@marriott.com"/>
    <x v="0"/>
    <s v="Ara"/>
    <x v="2"/>
    <s v="L"/>
    <x v="1"/>
    <n v="1"/>
    <x v="0"/>
    <n v="12.95"/>
    <n v="25.9"/>
    <n v="1.1655"/>
    <n v="4.4999999999999998E-2"/>
  </r>
  <r>
    <s v="XEE-37895-169"/>
    <x v="21"/>
    <s v="14888-85625-TM"/>
    <s v="A-L-2.5"/>
    <n v="3"/>
    <x v="470"/>
    <s v="plyfielde3@baidu.com"/>
    <x v="0"/>
    <s v="Ara"/>
    <x v="2"/>
    <s v="L"/>
    <x v="1"/>
    <n v="2.5"/>
    <x v="2"/>
    <n v="29.784999999999997"/>
    <n v="89.35499999999999"/>
    <n v="2.6806499999999995"/>
    <n v="0.03"/>
  </r>
  <r>
    <s v="ZTX-80764-911"/>
    <x v="239"/>
    <s v="92793-68332-NR"/>
    <s v="L-D-0.5"/>
    <n v="6"/>
    <x v="471"/>
    <s v="hperrise4@studiopress.com"/>
    <x v="1"/>
    <s v="Lib"/>
    <x v="3"/>
    <s v="D"/>
    <x v="2"/>
    <n v="0.5"/>
    <x v="1"/>
    <n v="7.77"/>
    <n v="46.62"/>
    <n v="1.0101"/>
    <n v="2.1666666666666667E-2"/>
  </r>
  <r>
    <s v="WVT-88135-549"/>
    <x v="405"/>
    <s v="66458-91190-YC"/>
    <s v="A-D-1"/>
    <n v="3"/>
    <x v="464"/>
    <s v="murione5@alexa.com"/>
    <x v="1"/>
    <s v="Ara"/>
    <x v="2"/>
    <s v="D"/>
    <x v="2"/>
    <n v="1"/>
    <x v="0"/>
    <n v="9.9499999999999993"/>
    <n v="29.849999999999998"/>
    <n v="0.89549999999999985"/>
    <n v="0.03"/>
  </r>
  <r>
    <s v="IPA-94170-889"/>
    <x v="292"/>
    <s v="64439-27325-LG"/>
    <s v="R-L-0.2"/>
    <n v="3"/>
    <x v="472"/>
    <s v="ckide6@narod.ru"/>
    <x v="1"/>
    <s v="Rob"/>
    <x v="0"/>
    <s v="L"/>
    <x v="1"/>
    <n v="0.2"/>
    <x v="3"/>
    <n v="3.5849999999999995"/>
    <n v="10.754999999999999"/>
    <n v="0.21509999999999996"/>
    <n v="1.9999999999999997E-2"/>
  </r>
  <r>
    <s v="YQL-63755-365"/>
    <x v="117"/>
    <s v="78570-76770-LB"/>
    <s v="A-M-0.2"/>
    <n v="4"/>
    <x v="473"/>
    <s v="cbeinee7@xinhuanet.com"/>
    <x v="0"/>
    <s v="Ara"/>
    <x v="2"/>
    <s v="M"/>
    <x v="0"/>
    <n v="0.2"/>
    <x v="3"/>
    <n v="3.375"/>
    <n v="13.5"/>
    <n v="0.30374999999999996"/>
    <n v="2.2499999999999996E-2"/>
  </r>
  <r>
    <s v="RKW-81145-984"/>
    <x v="406"/>
    <s v="98661-69719-VI"/>
    <s v="L-L-1"/>
    <n v="3"/>
    <x v="474"/>
    <s v="cbakeupe8@globo.com"/>
    <x v="0"/>
    <s v="Lib"/>
    <x v="3"/>
    <s v="L"/>
    <x v="1"/>
    <n v="1"/>
    <x v="0"/>
    <n v="15.85"/>
    <n v="47.55"/>
    <n v="2.0605000000000002"/>
    <n v="4.3333333333333342E-2"/>
  </r>
  <r>
    <s v="MBT-23379-866"/>
    <x v="407"/>
    <s v="82990-92703-IX"/>
    <s v="L-L-1"/>
    <n v="5"/>
    <x v="475"/>
    <s v="nhelkine9@example.com"/>
    <x v="0"/>
    <s v="Lib"/>
    <x v="3"/>
    <s v="L"/>
    <x v="1"/>
    <n v="1"/>
    <x v="0"/>
    <n v="15.85"/>
    <n v="79.25"/>
    <n v="2.0605000000000002"/>
    <n v="2.6000000000000002E-2"/>
  </r>
  <r>
    <s v="GEJ-39834-935"/>
    <x v="408"/>
    <s v="49412-86877-VY"/>
    <s v="L-M-0.2"/>
    <n v="6"/>
    <x v="476"/>
    <s v="pwitheringtonea@networkadvertising.org"/>
    <x v="0"/>
    <s v="Lib"/>
    <x v="3"/>
    <s v="M"/>
    <x v="0"/>
    <n v="0.2"/>
    <x v="3"/>
    <n v="4.3650000000000002"/>
    <n v="26.19"/>
    <n v="0.56745000000000001"/>
    <n v="2.1666666666666667E-2"/>
  </r>
  <r>
    <s v="KRW-91640-596"/>
    <x v="409"/>
    <s v="70879-00984-FJ"/>
    <s v="R-L-0.5"/>
    <n v="3"/>
    <x v="477"/>
    <s v="ttilzeyeb@hostgator.com"/>
    <x v="0"/>
    <s v="Rob"/>
    <x v="0"/>
    <s v="L"/>
    <x v="1"/>
    <n v="0.5"/>
    <x v="1"/>
    <n v="7.169999999999999"/>
    <n v="21.509999999999998"/>
    <n v="0.43019999999999992"/>
    <n v="1.9999999999999997E-2"/>
  </r>
  <r>
    <s v="AOT-70449-651"/>
    <x v="410"/>
    <s v="53414-73391-CR"/>
    <s v="R-D-2.5"/>
    <n v="5"/>
    <x v="478"/>
    <m/>
    <x v="0"/>
    <s v="Rob"/>
    <x v="0"/>
    <s v="D"/>
    <x v="2"/>
    <n v="2.5"/>
    <x v="2"/>
    <n v="20.584999999999997"/>
    <n v="102.92499999999998"/>
    <n v="1.2350999999999999"/>
    <n v="1.2E-2"/>
  </r>
  <r>
    <s v="DGC-21813-731"/>
    <x v="127"/>
    <s v="43606-83072-OA"/>
    <s v="L-D-0.2"/>
    <n v="2"/>
    <x v="479"/>
    <m/>
    <x v="0"/>
    <s v="Lib"/>
    <x v="3"/>
    <s v="D"/>
    <x v="2"/>
    <n v="0.2"/>
    <x v="3"/>
    <n v="3.8849999999999998"/>
    <n v="7.77"/>
    <n v="0.50505"/>
    <n v="6.5000000000000002E-2"/>
  </r>
  <r>
    <s v="JBE-92943-643"/>
    <x v="411"/>
    <s v="84466-22864-CE"/>
    <s v="E-D-2.5"/>
    <n v="5"/>
    <x v="480"/>
    <s v="kimortsee@alexa.com"/>
    <x v="0"/>
    <s v="Exc"/>
    <x v="1"/>
    <s v="D"/>
    <x v="2"/>
    <n v="2.5"/>
    <x v="2"/>
    <n v="27.945"/>
    <n v="139.72499999999999"/>
    <n v="3.07395"/>
    <n v="2.2000000000000002E-2"/>
  </r>
  <r>
    <s v="ZIL-34948-499"/>
    <x v="112"/>
    <s v="66458-91190-YC"/>
    <s v="A-D-0.5"/>
    <n v="2"/>
    <x v="464"/>
    <s v="murione5@alexa.com"/>
    <x v="1"/>
    <s v="Ara"/>
    <x v="2"/>
    <s v="D"/>
    <x v="2"/>
    <n v="0.5"/>
    <x v="1"/>
    <n v="5.97"/>
    <n v="11.94"/>
    <n v="0.5373"/>
    <n v="4.5000000000000005E-2"/>
  </r>
  <r>
    <s v="JSU-23781-256"/>
    <x v="412"/>
    <s v="76499-89100-JQ"/>
    <s v="L-D-0.2"/>
    <n v="1"/>
    <x v="481"/>
    <s v="marmisteadeg@blogtalkradio.com"/>
    <x v="0"/>
    <s v="Lib"/>
    <x v="3"/>
    <s v="D"/>
    <x v="2"/>
    <n v="0.2"/>
    <x v="3"/>
    <n v="3.8849999999999998"/>
    <n v="3.8849999999999998"/>
    <n v="0.50505"/>
    <n v="0.13"/>
  </r>
  <r>
    <s v="JSU-23781-256"/>
    <x v="412"/>
    <s v="76499-89100-JQ"/>
    <s v="R-M-1"/>
    <n v="4"/>
    <x v="481"/>
    <s v="marmisteadeg@blogtalkradio.com"/>
    <x v="0"/>
    <s v="Rob"/>
    <x v="0"/>
    <s v="M"/>
    <x v="0"/>
    <n v="1"/>
    <x v="0"/>
    <n v="9.9499999999999993"/>
    <n v="39.799999999999997"/>
    <n v="0.59699999999999998"/>
    <n v="1.5000000000000001E-2"/>
  </r>
  <r>
    <s v="VPX-44956-367"/>
    <x v="413"/>
    <s v="39582-35773-ZJ"/>
    <s v="R-M-0.5"/>
    <n v="5"/>
    <x v="482"/>
    <s v="vupstoneei@google.pl"/>
    <x v="0"/>
    <s v="Rob"/>
    <x v="0"/>
    <s v="M"/>
    <x v="0"/>
    <n v="0.5"/>
    <x v="1"/>
    <n v="5.97"/>
    <n v="29.849999999999998"/>
    <n v="0.35819999999999996"/>
    <n v="1.2E-2"/>
  </r>
  <r>
    <s v="VTB-46451-959"/>
    <x v="414"/>
    <s v="66240-46962-IO"/>
    <s v="L-D-2.5"/>
    <n v="1"/>
    <x v="483"/>
    <s v="bbeelbyej@rediff.com"/>
    <x v="1"/>
    <s v="Lib"/>
    <x v="3"/>
    <s v="D"/>
    <x v="2"/>
    <n v="2.5"/>
    <x v="2"/>
    <n v="29.784999999999997"/>
    <n v="29.784999999999997"/>
    <n v="3.8720499999999998"/>
    <n v="0.13"/>
  </r>
  <r>
    <s v="DNZ-11665-950"/>
    <x v="415"/>
    <s v="10637-45522-ID"/>
    <s v="L-L-2.5"/>
    <n v="2"/>
    <x v="484"/>
    <m/>
    <x v="0"/>
    <s v="Lib"/>
    <x v="3"/>
    <s v="L"/>
    <x v="1"/>
    <n v="2.5"/>
    <x v="2"/>
    <n v="36.454999999999998"/>
    <n v="72.91"/>
    <n v="4.7391499999999995"/>
    <n v="6.5000000000000002E-2"/>
  </r>
  <r>
    <s v="ITR-54735-364"/>
    <x v="416"/>
    <s v="92599-58687-CS"/>
    <s v="R-D-0.2"/>
    <n v="5"/>
    <x v="485"/>
    <m/>
    <x v="0"/>
    <s v="Rob"/>
    <x v="0"/>
    <s v="D"/>
    <x v="2"/>
    <n v="0.2"/>
    <x v="3"/>
    <n v="2.6849999999999996"/>
    <n v="13.424999999999997"/>
    <n v="0.16109999999999997"/>
    <n v="1.2E-2"/>
  </r>
  <r>
    <s v="YDS-02797-307"/>
    <x v="417"/>
    <s v="06058-48844-PI"/>
    <s v="E-M-2.5"/>
    <n v="4"/>
    <x v="486"/>
    <s v="wspeechlyem@amazon.com"/>
    <x v="0"/>
    <s v="Exc"/>
    <x v="1"/>
    <s v="M"/>
    <x v="0"/>
    <n v="2.5"/>
    <x v="2"/>
    <n v="31.624999999999996"/>
    <n v="126.49999999999999"/>
    <n v="3.4787499999999998"/>
    <n v="2.75E-2"/>
  </r>
  <r>
    <s v="BPG-68988-842"/>
    <x v="418"/>
    <s v="53631-24432-SY"/>
    <s v="E-M-0.5"/>
    <n v="5"/>
    <x v="487"/>
    <s v="iphillpoten@buzzfeed.com"/>
    <x v="2"/>
    <s v="Exc"/>
    <x v="1"/>
    <s v="M"/>
    <x v="0"/>
    <n v="0.5"/>
    <x v="1"/>
    <n v="8.25"/>
    <n v="41.25"/>
    <n v="0.90749999999999997"/>
    <n v="2.1999999999999999E-2"/>
  </r>
  <r>
    <s v="XZG-51938-658"/>
    <x v="419"/>
    <s v="18275-73980-KL"/>
    <s v="E-L-0.5"/>
    <n v="6"/>
    <x v="488"/>
    <s v="lpennaccieo@statcounter.com"/>
    <x v="0"/>
    <s v="Exc"/>
    <x v="1"/>
    <s v="L"/>
    <x v="1"/>
    <n v="0.5"/>
    <x v="1"/>
    <n v="8.91"/>
    <n v="53.46"/>
    <n v="0.98009999999999997"/>
    <n v="1.8333333333333333E-2"/>
  </r>
  <r>
    <s v="KAR-24978-271"/>
    <x v="420"/>
    <s v="23187-65750-HZ"/>
    <s v="R-M-1"/>
    <n v="6"/>
    <x v="489"/>
    <s v="sarpinep@moonfruit.com"/>
    <x v="0"/>
    <s v="Rob"/>
    <x v="0"/>
    <s v="M"/>
    <x v="0"/>
    <n v="1"/>
    <x v="0"/>
    <n v="9.9499999999999993"/>
    <n v="59.699999999999996"/>
    <n v="0.59699999999999998"/>
    <n v="0.01"/>
  </r>
  <r>
    <s v="FQK-28730-361"/>
    <x v="421"/>
    <s v="22725-79522-GP"/>
    <s v="R-M-1"/>
    <n v="6"/>
    <x v="490"/>
    <s v="dfrieseq@cargocollective.com"/>
    <x v="0"/>
    <s v="Rob"/>
    <x v="0"/>
    <s v="M"/>
    <x v="0"/>
    <n v="1"/>
    <x v="0"/>
    <n v="9.9499999999999993"/>
    <n v="59.699999999999996"/>
    <n v="0.59699999999999998"/>
    <n v="0.01"/>
  </r>
  <r>
    <s v="BGB-67996-089"/>
    <x v="422"/>
    <s v="06279-72603-JE"/>
    <s v="R-D-1"/>
    <n v="5"/>
    <x v="491"/>
    <s v="rsharerer@flavors.me"/>
    <x v="0"/>
    <s v="Rob"/>
    <x v="0"/>
    <s v="D"/>
    <x v="2"/>
    <n v="1"/>
    <x v="0"/>
    <n v="8.9499999999999993"/>
    <n v="44.75"/>
    <n v="0.53699999999999992"/>
    <n v="1.1999999999999999E-2"/>
  </r>
  <r>
    <s v="XMC-20620-809"/>
    <x v="423"/>
    <s v="83543-79246-ON"/>
    <s v="E-M-0.5"/>
    <n v="2"/>
    <x v="492"/>
    <s v="nnasebyes@umich.edu"/>
    <x v="0"/>
    <s v="Exc"/>
    <x v="1"/>
    <s v="M"/>
    <x v="0"/>
    <n v="0.5"/>
    <x v="1"/>
    <n v="8.25"/>
    <n v="16.5"/>
    <n v="0.90749999999999997"/>
    <n v="5.5E-2"/>
  </r>
  <r>
    <s v="ZSO-58292-191"/>
    <x v="109"/>
    <s v="66794-66795-VW"/>
    <s v="R-D-0.5"/>
    <n v="4"/>
    <x v="493"/>
    <m/>
    <x v="0"/>
    <s v="Rob"/>
    <x v="0"/>
    <s v="D"/>
    <x v="2"/>
    <n v="0.5"/>
    <x v="1"/>
    <n v="5.3699999999999992"/>
    <n v="21.479999999999997"/>
    <n v="0.32219999999999993"/>
    <n v="1.4999999999999999E-2"/>
  </r>
  <r>
    <s v="LWJ-06793-303"/>
    <x v="204"/>
    <s v="95424-67020-AP"/>
    <s v="R-M-2.5"/>
    <n v="2"/>
    <x v="494"/>
    <s v="koculleneu@ca.gov"/>
    <x v="1"/>
    <s v="Rob"/>
    <x v="0"/>
    <s v="M"/>
    <x v="0"/>
    <n v="2.5"/>
    <x v="2"/>
    <n v="22.884999999999998"/>
    <n v="45.769999999999996"/>
    <n v="1.3730999999999998"/>
    <n v="0.03"/>
  </r>
  <r>
    <s v="FLM-82229-989"/>
    <x v="424"/>
    <s v="73017-69644-MS"/>
    <s v="L-L-0.2"/>
    <n v="2"/>
    <x v="495"/>
    <m/>
    <x v="1"/>
    <s v="Lib"/>
    <x v="3"/>
    <s v="L"/>
    <x v="1"/>
    <n v="0.2"/>
    <x v="3"/>
    <n v="4.7549999999999999"/>
    <n v="9.51"/>
    <n v="0.61814999999999998"/>
    <n v="6.5000000000000002E-2"/>
  </r>
  <r>
    <s v="CPV-90280-133"/>
    <x v="13"/>
    <s v="66458-91190-YC"/>
    <s v="R-D-0.2"/>
    <n v="3"/>
    <x v="464"/>
    <s v="murione5@alexa.com"/>
    <x v="1"/>
    <s v="Rob"/>
    <x v="0"/>
    <s v="D"/>
    <x v="2"/>
    <n v="0.2"/>
    <x v="3"/>
    <n v="2.6849999999999996"/>
    <n v="8.0549999999999997"/>
    <n v="0.16109999999999997"/>
    <n v="1.9999999999999997E-2"/>
  </r>
  <r>
    <s v="OGW-60685-912"/>
    <x v="224"/>
    <s v="67423-10113-LM"/>
    <s v="E-D-2.5"/>
    <n v="4"/>
    <x v="496"/>
    <s v="hbranganex@woothemes.com"/>
    <x v="0"/>
    <s v="Exc"/>
    <x v="1"/>
    <s v="D"/>
    <x v="2"/>
    <n v="2.5"/>
    <x v="2"/>
    <n v="27.945"/>
    <n v="111.78"/>
    <n v="3.07395"/>
    <n v="2.75E-2"/>
  </r>
  <r>
    <s v="DEC-11160-362"/>
    <x v="220"/>
    <s v="48582-05061-RY"/>
    <s v="R-D-0.2"/>
    <n v="4"/>
    <x v="497"/>
    <s v="agallyoney@engadget.com"/>
    <x v="0"/>
    <s v="Rob"/>
    <x v="0"/>
    <s v="D"/>
    <x v="2"/>
    <n v="0.2"/>
    <x v="3"/>
    <n v="2.6849999999999996"/>
    <n v="10.739999999999998"/>
    <n v="0.16109999999999997"/>
    <n v="1.4999999999999999E-2"/>
  </r>
  <r>
    <s v="WCT-07869-499"/>
    <x v="91"/>
    <s v="32031-49093-KE"/>
    <s v="R-D-0.5"/>
    <n v="5"/>
    <x v="498"/>
    <s v="bdomangeez@yahoo.co.jp"/>
    <x v="0"/>
    <s v="Rob"/>
    <x v="0"/>
    <s v="D"/>
    <x v="2"/>
    <n v="0.5"/>
    <x v="1"/>
    <n v="5.3699999999999992"/>
    <n v="26.849999999999994"/>
    <n v="0.32219999999999993"/>
    <n v="1.2E-2"/>
  </r>
  <r>
    <s v="FHD-89872-325"/>
    <x v="425"/>
    <s v="31715-98714-OO"/>
    <s v="L-L-1"/>
    <n v="4"/>
    <x v="499"/>
    <s v="koslerf0@gmpg.org"/>
    <x v="0"/>
    <s v="Lib"/>
    <x v="3"/>
    <s v="L"/>
    <x v="1"/>
    <n v="1"/>
    <x v="0"/>
    <n v="15.85"/>
    <n v="63.4"/>
    <n v="2.0605000000000002"/>
    <n v="3.2500000000000001E-2"/>
  </r>
  <r>
    <s v="AZF-45991-584"/>
    <x v="426"/>
    <s v="73759-17258-KA"/>
    <s v="A-D-2.5"/>
    <n v="1"/>
    <x v="500"/>
    <m/>
    <x v="1"/>
    <s v="Ara"/>
    <x v="2"/>
    <s v="D"/>
    <x v="2"/>
    <n v="2.5"/>
    <x v="2"/>
    <n v="22.884999999999998"/>
    <n v="22.884999999999998"/>
    <n v="2.0596499999999995"/>
    <n v="8.9999999999999983E-2"/>
  </r>
  <r>
    <s v="MDG-14481-513"/>
    <x v="427"/>
    <s v="64897-79178-MH"/>
    <s v="A-M-2.5"/>
    <n v="4"/>
    <x v="501"/>
    <s v="zpellettf2@dailymotion.com"/>
    <x v="0"/>
    <s v="Ara"/>
    <x v="2"/>
    <s v="M"/>
    <x v="0"/>
    <n v="2.5"/>
    <x v="2"/>
    <n v="25.874999999999996"/>
    <n v="103.49999999999999"/>
    <n v="2.3287499999999994"/>
    <n v="2.2499999999999999E-2"/>
  </r>
  <r>
    <s v="OFN-49424-848"/>
    <x v="428"/>
    <s v="73346-85564-JB"/>
    <s v="R-L-2.5"/>
    <n v="2"/>
    <x v="502"/>
    <s v="isprakesf3@spiegel.de"/>
    <x v="0"/>
    <s v="Rob"/>
    <x v="0"/>
    <s v="L"/>
    <x v="1"/>
    <n v="2.5"/>
    <x v="2"/>
    <n v="27.484999999999996"/>
    <n v="54.969999999999992"/>
    <n v="1.6490999999999998"/>
    <n v="3.0000000000000002E-2"/>
  </r>
  <r>
    <s v="NFA-03411-746"/>
    <x v="383"/>
    <s v="07476-13102-NJ"/>
    <s v="A-L-0.5"/>
    <n v="2"/>
    <x v="503"/>
    <s v="hfromantf4@ucsd.edu"/>
    <x v="0"/>
    <s v="Ara"/>
    <x v="2"/>
    <s v="L"/>
    <x v="1"/>
    <n v="0.5"/>
    <x v="1"/>
    <n v="7.77"/>
    <n v="15.54"/>
    <n v="0.69929999999999992"/>
    <n v="4.4999999999999998E-2"/>
  </r>
  <r>
    <s v="CYM-74988-450"/>
    <x v="156"/>
    <s v="87223-37422-SK"/>
    <s v="L-D-0.2"/>
    <n v="4"/>
    <x v="504"/>
    <s v="rflearf5@artisteer.com"/>
    <x v="2"/>
    <s v="Lib"/>
    <x v="3"/>
    <s v="D"/>
    <x v="2"/>
    <n v="0.2"/>
    <x v="3"/>
    <n v="3.8849999999999998"/>
    <n v="15.54"/>
    <n v="0.50505"/>
    <n v="3.2500000000000001E-2"/>
  </r>
  <r>
    <s v="WTV-24996-658"/>
    <x v="429"/>
    <s v="57837-15577-YK"/>
    <s v="E-D-2.5"/>
    <n v="3"/>
    <x v="505"/>
    <m/>
    <x v="1"/>
    <s v="Exc"/>
    <x v="1"/>
    <s v="D"/>
    <x v="2"/>
    <n v="2.5"/>
    <x v="2"/>
    <n v="27.945"/>
    <n v="83.835000000000008"/>
    <n v="3.07395"/>
    <n v="3.666666666666666E-2"/>
  </r>
  <r>
    <s v="DSL-69915-544"/>
    <x v="103"/>
    <s v="10142-55267-YO"/>
    <s v="R-L-0.2"/>
    <n v="3"/>
    <x v="506"/>
    <s v="wlightollersf9@baidu.com"/>
    <x v="0"/>
    <s v="Rob"/>
    <x v="0"/>
    <s v="L"/>
    <x v="1"/>
    <n v="0.2"/>
    <x v="3"/>
    <n v="3.5849999999999995"/>
    <n v="10.754999999999999"/>
    <n v="0.21509999999999996"/>
    <n v="1.9999999999999997E-2"/>
  </r>
  <r>
    <s v="NBT-35757-542"/>
    <x v="361"/>
    <s v="73647-66148-VM"/>
    <s v="E-L-0.2"/>
    <n v="3"/>
    <x v="507"/>
    <s v="bmundenf8@elpais.com"/>
    <x v="0"/>
    <s v="Exc"/>
    <x v="1"/>
    <s v="L"/>
    <x v="1"/>
    <n v="0.2"/>
    <x v="3"/>
    <n v="4.4550000000000001"/>
    <n v="13.365"/>
    <n v="0.49004999999999999"/>
    <n v="3.6666666666666667E-2"/>
  </r>
  <r>
    <s v="OYU-25085-528"/>
    <x v="120"/>
    <s v="10142-55267-YO"/>
    <s v="E-L-0.2"/>
    <n v="4"/>
    <x v="506"/>
    <s v="wlightollersf9@baidu.com"/>
    <x v="0"/>
    <s v="Exc"/>
    <x v="1"/>
    <s v="L"/>
    <x v="1"/>
    <n v="0.2"/>
    <x v="3"/>
    <n v="4.4550000000000001"/>
    <n v="17.82"/>
    <n v="0.49004999999999999"/>
    <n v="2.75E-2"/>
  </r>
  <r>
    <s v="XCG-07109-195"/>
    <x v="430"/>
    <s v="92976-19453-DT"/>
    <s v="L-D-0.2"/>
    <n v="6"/>
    <x v="508"/>
    <s v="nbrakespearfa@rediff.com"/>
    <x v="0"/>
    <s v="Lib"/>
    <x v="3"/>
    <s v="D"/>
    <x v="2"/>
    <n v="0.2"/>
    <x v="3"/>
    <n v="3.8849999999999998"/>
    <n v="23.31"/>
    <n v="0.50505"/>
    <n v="2.1666666666666667E-2"/>
  </r>
  <r>
    <s v="YZA-25234-630"/>
    <x v="125"/>
    <s v="89757-51438-HX"/>
    <s v="E-D-0.2"/>
    <n v="2"/>
    <x v="509"/>
    <s v="mglawsopfb@reverbnation.com"/>
    <x v="0"/>
    <s v="Exc"/>
    <x v="1"/>
    <s v="D"/>
    <x v="2"/>
    <n v="0.2"/>
    <x v="3"/>
    <n v="3.645"/>
    <n v="7.29"/>
    <n v="0.40095000000000003"/>
    <n v="5.5E-2"/>
  </r>
  <r>
    <s v="OKU-29966-417"/>
    <x v="431"/>
    <s v="76192-13390-HZ"/>
    <s v="E-L-0.2"/>
    <n v="4"/>
    <x v="510"/>
    <s v="galbertsfc@etsy.com"/>
    <x v="2"/>
    <s v="Exc"/>
    <x v="1"/>
    <s v="L"/>
    <x v="1"/>
    <n v="0.2"/>
    <x v="3"/>
    <n v="4.4550000000000001"/>
    <n v="17.82"/>
    <n v="0.49004999999999999"/>
    <n v="2.75E-2"/>
  </r>
  <r>
    <s v="MEX-29350-659"/>
    <x v="40"/>
    <s v="02009-87294-SY"/>
    <s v="E-M-1"/>
    <n v="5"/>
    <x v="511"/>
    <s v="vpolglasefd@about.me"/>
    <x v="0"/>
    <s v="Exc"/>
    <x v="1"/>
    <s v="M"/>
    <x v="0"/>
    <n v="1"/>
    <x v="0"/>
    <n v="13.75"/>
    <n v="68.75"/>
    <n v="1.5125"/>
    <n v="2.1999999999999999E-2"/>
  </r>
  <r>
    <s v="NOY-99738-977"/>
    <x v="432"/>
    <s v="82872-34456-LJ"/>
    <s v="R-L-2.5"/>
    <n v="2"/>
    <x v="512"/>
    <m/>
    <x v="2"/>
    <s v="Rob"/>
    <x v="0"/>
    <s v="L"/>
    <x v="1"/>
    <n v="2.5"/>
    <x v="2"/>
    <n v="27.484999999999996"/>
    <n v="54.969999999999992"/>
    <n v="1.6490999999999998"/>
    <n v="3.0000000000000002E-2"/>
  </r>
  <r>
    <s v="TCR-01064-030"/>
    <x v="254"/>
    <s v="13181-04387-LI"/>
    <s v="E-M-1"/>
    <n v="6"/>
    <x v="513"/>
    <s v="sbuschff@so-net.ne.jp"/>
    <x v="1"/>
    <s v="Exc"/>
    <x v="1"/>
    <s v="M"/>
    <x v="0"/>
    <n v="1"/>
    <x v="0"/>
    <n v="13.75"/>
    <n v="82.5"/>
    <n v="1.5125"/>
    <n v="1.8333333333333333E-2"/>
  </r>
  <r>
    <s v="YUL-42750-776"/>
    <x v="219"/>
    <s v="24845-36117-TI"/>
    <s v="L-M-0.2"/>
    <n v="2"/>
    <x v="514"/>
    <s v="craisbeckfg@webnode.com"/>
    <x v="0"/>
    <s v="Lib"/>
    <x v="3"/>
    <s v="M"/>
    <x v="0"/>
    <n v="0.2"/>
    <x v="3"/>
    <n v="4.3650000000000002"/>
    <n v="8.73"/>
    <n v="0.56745000000000001"/>
    <n v="6.5000000000000002E-2"/>
  </r>
  <r>
    <s v="XQJ-86887-506"/>
    <x v="433"/>
    <s v="66458-91190-YC"/>
    <s v="E-L-1"/>
    <n v="4"/>
    <x v="464"/>
    <s v="murione5@alexa.com"/>
    <x v="1"/>
    <s v="Exc"/>
    <x v="1"/>
    <s v="L"/>
    <x v="1"/>
    <n v="1"/>
    <x v="0"/>
    <n v="14.85"/>
    <n v="59.4"/>
    <n v="1.6335"/>
    <n v="2.75E-2"/>
  </r>
  <r>
    <s v="CUN-90044-279"/>
    <x v="434"/>
    <s v="86646-65810-TD"/>
    <s v="L-D-0.2"/>
    <n v="4"/>
    <x v="515"/>
    <m/>
    <x v="0"/>
    <s v="Lib"/>
    <x v="3"/>
    <s v="D"/>
    <x v="2"/>
    <n v="0.2"/>
    <x v="3"/>
    <n v="3.8849999999999998"/>
    <n v="15.54"/>
    <n v="0.50505"/>
    <n v="3.2500000000000001E-2"/>
  </r>
  <r>
    <s v="ICC-73030-502"/>
    <x v="435"/>
    <s v="59480-02795-IU"/>
    <s v="A-L-1"/>
    <n v="3"/>
    <x v="516"/>
    <s v="raynoldfj@ustream.tv"/>
    <x v="0"/>
    <s v="Ara"/>
    <x v="2"/>
    <s v="L"/>
    <x v="1"/>
    <n v="1"/>
    <x v="0"/>
    <n v="12.95"/>
    <n v="38.849999999999994"/>
    <n v="1.1655"/>
    <n v="3.0000000000000002E-2"/>
  </r>
  <r>
    <s v="ADP-04506-084"/>
    <x v="436"/>
    <s v="61809-87758-LJ"/>
    <s v="E-M-2.5"/>
    <n v="6"/>
    <x v="517"/>
    <m/>
    <x v="0"/>
    <s v="Exc"/>
    <x v="1"/>
    <s v="M"/>
    <x v="0"/>
    <n v="2.5"/>
    <x v="2"/>
    <n v="31.624999999999996"/>
    <n v="189.74999999999997"/>
    <n v="3.4787499999999998"/>
    <n v="1.8333333333333333E-2"/>
  </r>
  <r>
    <s v="PNU-22150-408"/>
    <x v="437"/>
    <s v="77408-43873-RS"/>
    <s v="A-D-0.2"/>
    <n v="6"/>
    <x v="518"/>
    <m/>
    <x v="1"/>
    <s v="Ara"/>
    <x v="2"/>
    <s v="D"/>
    <x v="2"/>
    <n v="0.2"/>
    <x v="3"/>
    <n v="2.9849999999999999"/>
    <n v="17.91"/>
    <n v="0.26865"/>
    <n v="1.4999999999999999E-2"/>
  </r>
  <r>
    <s v="VSQ-07182-513"/>
    <x v="438"/>
    <s v="18366-65239-WF"/>
    <s v="L-L-0.2"/>
    <n v="6"/>
    <x v="519"/>
    <s v="bgrecefm@naver.com"/>
    <x v="2"/>
    <s v="Lib"/>
    <x v="3"/>
    <s v="L"/>
    <x v="1"/>
    <n v="0.2"/>
    <x v="3"/>
    <n v="4.7549999999999999"/>
    <n v="28.53"/>
    <n v="0.61814999999999998"/>
    <n v="2.1666666666666664E-2"/>
  </r>
  <r>
    <s v="SPF-31673-217"/>
    <x v="439"/>
    <s v="19485-98072-PS"/>
    <s v="E-M-1"/>
    <n v="6"/>
    <x v="520"/>
    <s v="dflintiffg1@e-recht24.de"/>
    <x v="2"/>
    <s v="Exc"/>
    <x v="1"/>
    <s v="M"/>
    <x v="0"/>
    <n v="1"/>
    <x v="0"/>
    <n v="13.75"/>
    <n v="82.5"/>
    <n v="1.5125"/>
    <n v="1.8333333333333333E-2"/>
  </r>
  <r>
    <s v="NEX-63825-598"/>
    <x v="175"/>
    <s v="72072-33025-SD"/>
    <s v="R-L-0.5"/>
    <n v="2"/>
    <x v="521"/>
    <s v="athysfo@cdc.gov"/>
    <x v="0"/>
    <s v="Rob"/>
    <x v="0"/>
    <s v="L"/>
    <x v="1"/>
    <n v="0.5"/>
    <x v="1"/>
    <n v="7.169999999999999"/>
    <n v="14.339999999999998"/>
    <n v="0.43019999999999992"/>
    <n v="0.03"/>
  </r>
  <r>
    <s v="XPG-66112-335"/>
    <x v="440"/>
    <s v="58118-22461-GC"/>
    <s v="R-D-2.5"/>
    <n v="4"/>
    <x v="522"/>
    <s v="jchuggfp@about.me"/>
    <x v="0"/>
    <s v="Rob"/>
    <x v="0"/>
    <s v="D"/>
    <x v="2"/>
    <n v="2.5"/>
    <x v="2"/>
    <n v="20.584999999999997"/>
    <n v="82.339999999999989"/>
    <n v="1.2350999999999999"/>
    <n v="1.5000000000000001E-2"/>
  </r>
  <r>
    <s v="NSQ-72210-345"/>
    <x v="441"/>
    <s v="90940-63327-DJ"/>
    <s v="A-M-0.2"/>
    <n v="6"/>
    <x v="523"/>
    <s v="akelstonfq@sakura.ne.jp"/>
    <x v="0"/>
    <s v="Ara"/>
    <x v="2"/>
    <s v="M"/>
    <x v="0"/>
    <n v="0.2"/>
    <x v="3"/>
    <n v="3.375"/>
    <n v="20.25"/>
    <n v="0.30374999999999996"/>
    <n v="1.4999999999999998E-2"/>
  </r>
  <r>
    <s v="XRR-28376-277"/>
    <x v="442"/>
    <s v="64481-42546-II"/>
    <s v="R-L-2.5"/>
    <n v="6"/>
    <x v="524"/>
    <m/>
    <x v="1"/>
    <s v="Rob"/>
    <x v="0"/>
    <s v="L"/>
    <x v="1"/>
    <n v="2.5"/>
    <x v="2"/>
    <n v="27.484999999999996"/>
    <n v="164.90999999999997"/>
    <n v="1.6490999999999998"/>
    <n v="0.01"/>
  </r>
  <r>
    <s v="WHQ-25197-475"/>
    <x v="443"/>
    <s v="27536-28463-NJ"/>
    <s v="L-L-0.2"/>
    <n v="4"/>
    <x v="525"/>
    <s v="cmottramfs@harvard.edu"/>
    <x v="0"/>
    <s v="Lib"/>
    <x v="3"/>
    <s v="L"/>
    <x v="1"/>
    <n v="0.2"/>
    <x v="3"/>
    <n v="4.7549999999999999"/>
    <n v="19.02"/>
    <n v="0.61814999999999998"/>
    <n v="3.2500000000000001E-2"/>
  </r>
  <r>
    <s v="HMB-30634-745"/>
    <x v="216"/>
    <s v="19485-98072-PS"/>
    <s v="A-D-2.5"/>
    <n v="6"/>
    <x v="520"/>
    <s v="dflintiffg1@e-recht24.de"/>
    <x v="2"/>
    <s v="Ara"/>
    <x v="2"/>
    <s v="D"/>
    <x v="2"/>
    <n v="2.5"/>
    <x v="2"/>
    <n v="22.884999999999998"/>
    <n v="137.31"/>
    <n v="2.0596499999999995"/>
    <n v="1.4999999999999996E-2"/>
  </r>
  <r>
    <s v="XTL-68000-371"/>
    <x v="444"/>
    <s v="70140-82812-KD"/>
    <s v="A-M-0.5"/>
    <n v="4"/>
    <x v="526"/>
    <s v="dsangwinfu@weebly.com"/>
    <x v="0"/>
    <s v="Ara"/>
    <x v="2"/>
    <s v="M"/>
    <x v="0"/>
    <n v="0.5"/>
    <x v="1"/>
    <n v="6.75"/>
    <n v="27"/>
    <n v="0.60749999999999993"/>
    <n v="2.2499999999999996E-2"/>
  </r>
  <r>
    <s v="YES-51109-625"/>
    <x v="37"/>
    <s v="91895-55605-LS"/>
    <s v="E-L-0.5"/>
    <n v="4"/>
    <x v="527"/>
    <s v="eaizikowitzfv@virginia.edu"/>
    <x v="2"/>
    <s v="Exc"/>
    <x v="1"/>
    <s v="L"/>
    <x v="1"/>
    <n v="0.5"/>
    <x v="1"/>
    <n v="8.91"/>
    <n v="35.64"/>
    <n v="0.98009999999999997"/>
    <n v="2.75E-2"/>
  </r>
  <r>
    <s v="EAY-89850-211"/>
    <x v="445"/>
    <s v="43155-71724-XP"/>
    <s v="A-D-0.2"/>
    <n v="2"/>
    <x v="528"/>
    <m/>
    <x v="0"/>
    <s v="Ara"/>
    <x v="2"/>
    <s v="D"/>
    <x v="2"/>
    <n v="0.2"/>
    <x v="3"/>
    <n v="2.9849999999999999"/>
    <n v="5.97"/>
    <n v="0.26865"/>
    <n v="4.5000000000000005E-2"/>
  </r>
  <r>
    <s v="IOQ-84840-827"/>
    <x v="446"/>
    <s v="32038-81174-JF"/>
    <s v="A-M-1"/>
    <n v="6"/>
    <x v="529"/>
    <s v="cvenourfx@ask.com"/>
    <x v="0"/>
    <s v="Ara"/>
    <x v="2"/>
    <s v="M"/>
    <x v="0"/>
    <n v="1"/>
    <x v="0"/>
    <n v="11.25"/>
    <n v="67.5"/>
    <n v="1.0125"/>
    <n v="1.4999999999999999E-2"/>
  </r>
  <r>
    <s v="FBD-56220-430"/>
    <x v="245"/>
    <s v="59205-20324-NB"/>
    <s v="R-L-0.2"/>
    <n v="6"/>
    <x v="530"/>
    <s v="mharbyfy@163.com"/>
    <x v="0"/>
    <s v="Rob"/>
    <x v="0"/>
    <s v="L"/>
    <x v="1"/>
    <n v="0.2"/>
    <x v="3"/>
    <n v="3.5849999999999995"/>
    <n v="21.509999999999998"/>
    <n v="0.21509999999999996"/>
    <n v="9.9999999999999985E-3"/>
  </r>
  <r>
    <s v="COV-52659-202"/>
    <x v="447"/>
    <s v="99899-54612-NX"/>
    <s v="L-M-2.5"/>
    <n v="2"/>
    <x v="531"/>
    <s v="rthickpennyfz@cafepress.com"/>
    <x v="0"/>
    <s v="Lib"/>
    <x v="3"/>
    <s v="M"/>
    <x v="0"/>
    <n v="2.5"/>
    <x v="2"/>
    <n v="33.464999999999996"/>
    <n v="66.929999999999993"/>
    <n v="4.3504499999999995"/>
    <n v="6.5000000000000002E-2"/>
  </r>
  <r>
    <s v="YUO-76652-814"/>
    <x v="448"/>
    <s v="26248-84194-FI"/>
    <s v="A-D-0.2"/>
    <n v="6"/>
    <x v="532"/>
    <s v="pormerodg0@redcross.org"/>
    <x v="0"/>
    <s v="Ara"/>
    <x v="2"/>
    <s v="D"/>
    <x v="2"/>
    <n v="0.2"/>
    <x v="3"/>
    <n v="2.9849999999999999"/>
    <n v="17.91"/>
    <n v="0.26865"/>
    <n v="1.4999999999999999E-2"/>
  </r>
  <r>
    <s v="PBT-36926-102"/>
    <x v="344"/>
    <s v="19485-98072-PS"/>
    <s v="L-M-1"/>
    <n v="4"/>
    <x v="520"/>
    <s v="dflintiffg1@e-recht24.de"/>
    <x v="2"/>
    <s v="Lib"/>
    <x v="3"/>
    <s v="M"/>
    <x v="0"/>
    <n v="1"/>
    <x v="0"/>
    <n v="14.55"/>
    <n v="58.2"/>
    <n v="1.8915000000000002"/>
    <n v="3.2500000000000001E-2"/>
  </r>
  <r>
    <s v="BLV-60087-454"/>
    <x v="152"/>
    <s v="84493-71314-WX"/>
    <s v="E-L-0.2"/>
    <n v="3"/>
    <x v="533"/>
    <s v="tzanettig2@gravatar.com"/>
    <x v="1"/>
    <s v="Exc"/>
    <x v="1"/>
    <s v="L"/>
    <x v="1"/>
    <n v="0.2"/>
    <x v="3"/>
    <n v="4.4550000000000001"/>
    <n v="13.365"/>
    <n v="0.49004999999999999"/>
    <n v="3.6666666666666667E-2"/>
  </r>
  <r>
    <s v="BLV-60087-454"/>
    <x v="152"/>
    <s v="84493-71314-WX"/>
    <s v="A-M-0.5"/>
    <n v="5"/>
    <x v="533"/>
    <s v="tzanettig2@gravatar.com"/>
    <x v="1"/>
    <s v="Ara"/>
    <x v="2"/>
    <s v="M"/>
    <x v="0"/>
    <n v="0.5"/>
    <x v="1"/>
    <n v="6.75"/>
    <n v="33.75"/>
    <n v="0.60749999999999993"/>
    <n v="1.7999999999999999E-2"/>
  </r>
  <r>
    <s v="QYC-63914-195"/>
    <x v="449"/>
    <s v="39789-43945-IV"/>
    <s v="E-L-1"/>
    <n v="3"/>
    <x v="534"/>
    <s v="rkirtleyg4@hatena.ne.jp"/>
    <x v="0"/>
    <s v="Exc"/>
    <x v="1"/>
    <s v="L"/>
    <x v="1"/>
    <n v="1"/>
    <x v="0"/>
    <n v="14.85"/>
    <n v="44.55"/>
    <n v="1.6335"/>
    <n v="3.6666666666666667E-2"/>
  </r>
  <r>
    <s v="OIB-77163-890"/>
    <x v="450"/>
    <s v="38972-89678-ZM"/>
    <s v="E-L-0.5"/>
    <n v="5"/>
    <x v="535"/>
    <s v="cclemencetg5@weather.com"/>
    <x v="2"/>
    <s v="Exc"/>
    <x v="1"/>
    <s v="L"/>
    <x v="1"/>
    <n v="0.5"/>
    <x v="1"/>
    <n v="8.91"/>
    <n v="44.55"/>
    <n v="0.98009999999999997"/>
    <n v="2.2000000000000002E-2"/>
  </r>
  <r>
    <s v="SGS-87525-238"/>
    <x v="451"/>
    <s v="91465-84526-IJ"/>
    <s v="E-D-1"/>
    <n v="5"/>
    <x v="536"/>
    <s v="rdonetg6@oakley.com"/>
    <x v="0"/>
    <s v="Exc"/>
    <x v="1"/>
    <s v="D"/>
    <x v="2"/>
    <n v="1"/>
    <x v="0"/>
    <n v="12.15"/>
    <n v="60.75"/>
    <n v="1.3365"/>
    <n v="2.1999999999999999E-2"/>
  </r>
  <r>
    <s v="GQR-12490-152"/>
    <x v="83"/>
    <s v="22832-98538-RB"/>
    <s v="R-L-0.2"/>
    <n v="1"/>
    <x v="537"/>
    <s v="sgaweng7@creativecommons.org"/>
    <x v="0"/>
    <s v="Rob"/>
    <x v="0"/>
    <s v="L"/>
    <x v="1"/>
    <n v="0.2"/>
    <x v="3"/>
    <n v="3.5849999999999995"/>
    <n v="3.5849999999999995"/>
    <n v="0.21509999999999996"/>
    <n v="0.06"/>
  </r>
  <r>
    <s v="UOJ-28238-299"/>
    <x v="452"/>
    <s v="30844-91890-ZA"/>
    <s v="R-L-0.2"/>
    <n v="6"/>
    <x v="538"/>
    <s v="rreadieg8@guardian.co.uk"/>
    <x v="0"/>
    <s v="Rob"/>
    <x v="0"/>
    <s v="L"/>
    <x v="1"/>
    <n v="0.2"/>
    <x v="3"/>
    <n v="3.5849999999999995"/>
    <n v="21.509999999999998"/>
    <n v="0.21509999999999996"/>
    <n v="9.9999999999999985E-3"/>
  </r>
  <r>
    <s v="ETD-58130-674"/>
    <x v="453"/>
    <s v="05325-97750-WP"/>
    <s v="E-M-0.5"/>
    <n v="2"/>
    <x v="539"/>
    <s v="cverissimogh@theglobeandmail.com"/>
    <x v="2"/>
    <s v="Exc"/>
    <x v="1"/>
    <s v="M"/>
    <x v="0"/>
    <n v="0.5"/>
    <x v="1"/>
    <n v="8.25"/>
    <n v="16.5"/>
    <n v="0.90749999999999997"/>
    <n v="5.5E-2"/>
  </r>
  <r>
    <s v="UPF-60123-025"/>
    <x v="454"/>
    <s v="88992-49081-AT"/>
    <s v="R-L-2.5"/>
    <n v="3"/>
    <x v="540"/>
    <m/>
    <x v="0"/>
    <s v="Rob"/>
    <x v="0"/>
    <s v="L"/>
    <x v="1"/>
    <n v="2.5"/>
    <x v="2"/>
    <n v="27.484999999999996"/>
    <n v="82.454999999999984"/>
    <n v="1.6490999999999998"/>
    <n v="0.02"/>
  </r>
  <r>
    <s v="NQS-01613-687"/>
    <x v="455"/>
    <s v="10204-31464-SA"/>
    <s v="L-D-0.5"/>
    <n v="1"/>
    <x v="541"/>
    <s v="bogb@elpais.com"/>
    <x v="0"/>
    <s v="Lib"/>
    <x v="3"/>
    <s v="D"/>
    <x v="2"/>
    <n v="0.5"/>
    <x v="1"/>
    <n v="7.77"/>
    <n v="7.77"/>
    <n v="1.0101"/>
    <n v="0.13"/>
  </r>
  <r>
    <s v="MGH-36050-573"/>
    <x v="456"/>
    <s v="75156-80911-YT"/>
    <s v="R-M-0.5"/>
    <n v="2"/>
    <x v="542"/>
    <s v="vstansburygc@unblog.fr"/>
    <x v="0"/>
    <s v="Rob"/>
    <x v="0"/>
    <s v="M"/>
    <x v="0"/>
    <n v="0.5"/>
    <x v="1"/>
    <n v="5.97"/>
    <n v="11.94"/>
    <n v="0.35819999999999996"/>
    <n v="0.03"/>
  </r>
  <r>
    <s v="UVF-59322-459"/>
    <x v="373"/>
    <s v="53971-49906-PZ"/>
    <s v="E-L-2.5"/>
    <n v="6"/>
    <x v="543"/>
    <s v="dheinonengd@printfriendly.com"/>
    <x v="0"/>
    <s v="Exc"/>
    <x v="1"/>
    <s v="L"/>
    <x v="1"/>
    <n v="2.5"/>
    <x v="2"/>
    <n v="34.154999999999994"/>
    <n v="204.92999999999995"/>
    <n v="3.7570499999999996"/>
    <n v="1.8333333333333337E-2"/>
  </r>
  <r>
    <s v="VET-41158-896"/>
    <x v="457"/>
    <s v="10728-17633-ST"/>
    <s v="E-M-2.5"/>
    <n v="2"/>
    <x v="544"/>
    <s v="jshentonge@google.com.hk"/>
    <x v="0"/>
    <s v="Exc"/>
    <x v="1"/>
    <s v="M"/>
    <x v="0"/>
    <n v="2.5"/>
    <x v="2"/>
    <n v="31.624999999999996"/>
    <n v="63.249999999999993"/>
    <n v="3.4787499999999998"/>
    <n v="5.5E-2"/>
  </r>
  <r>
    <s v="XYL-52196-459"/>
    <x v="458"/>
    <s v="13549-65017-VE"/>
    <s v="R-D-0.2"/>
    <n v="3"/>
    <x v="545"/>
    <s v="jwilkissongf@nba.com"/>
    <x v="0"/>
    <s v="Rob"/>
    <x v="0"/>
    <s v="D"/>
    <x v="2"/>
    <n v="0.2"/>
    <x v="3"/>
    <n v="2.6849999999999996"/>
    <n v="8.0549999999999997"/>
    <n v="0.16109999999999997"/>
    <n v="1.9999999999999997E-2"/>
  </r>
  <r>
    <s v="BPZ-51283-916"/>
    <x v="264"/>
    <s v="87688-42420-TO"/>
    <s v="A-M-2.5"/>
    <n v="2"/>
    <x v="546"/>
    <m/>
    <x v="0"/>
    <s v="Ara"/>
    <x v="2"/>
    <s v="M"/>
    <x v="0"/>
    <n v="2.5"/>
    <x v="2"/>
    <n v="25.874999999999996"/>
    <n v="51.749999999999993"/>
    <n v="2.3287499999999994"/>
    <n v="4.4999999999999998E-2"/>
  </r>
  <r>
    <s v="VQW-91903-926"/>
    <x v="459"/>
    <s v="05325-97750-WP"/>
    <s v="E-D-2.5"/>
    <n v="1"/>
    <x v="539"/>
    <s v="cverissimogh@theglobeandmail.com"/>
    <x v="2"/>
    <s v="Exc"/>
    <x v="1"/>
    <s v="D"/>
    <x v="2"/>
    <n v="2.5"/>
    <x v="2"/>
    <n v="27.945"/>
    <n v="27.945"/>
    <n v="3.07395"/>
    <n v="0.11"/>
  </r>
  <r>
    <s v="OLF-77983-457"/>
    <x v="460"/>
    <s v="51901-35210-UI"/>
    <s v="A-L-2.5"/>
    <n v="2"/>
    <x v="547"/>
    <s v="gstarcksgi@abc.net.au"/>
    <x v="0"/>
    <s v="Ara"/>
    <x v="2"/>
    <s v="L"/>
    <x v="1"/>
    <n v="2.5"/>
    <x v="2"/>
    <n v="29.784999999999997"/>
    <n v="59.569999999999993"/>
    <n v="2.6806499999999995"/>
    <n v="4.4999999999999998E-2"/>
  </r>
  <r>
    <s v="MVI-04946-827"/>
    <x v="461"/>
    <s v="62483-50867-OM"/>
    <s v="E-L-1"/>
    <n v="1"/>
    <x v="548"/>
    <m/>
    <x v="2"/>
    <s v="Exc"/>
    <x v="1"/>
    <s v="L"/>
    <x v="1"/>
    <n v="1"/>
    <x v="0"/>
    <n v="14.85"/>
    <n v="14.85"/>
    <n v="1.6335"/>
    <n v="0.11"/>
  </r>
  <r>
    <s v="UOG-94188-104"/>
    <x v="219"/>
    <s v="92753-50029-SD"/>
    <s v="A-M-0.5"/>
    <n v="5"/>
    <x v="549"/>
    <s v="kscholardgk@sbwire.com"/>
    <x v="0"/>
    <s v="Ara"/>
    <x v="2"/>
    <s v="M"/>
    <x v="0"/>
    <n v="0.5"/>
    <x v="1"/>
    <n v="6.75"/>
    <n v="33.75"/>
    <n v="0.60749999999999993"/>
    <n v="1.7999999999999999E-2"/>
  </r>
  <r>
    <s v="DSN-15872-519"/>
    <x v="462"/>
    <s v="53809-98498-SN"/>
    <s v="L-L-2.5"/>
    <n v="4"/>
    <x v="550"/>
    <s v="bkindleygl@wikimedia.org"/>
    <x v="0"/>
    <s v="Lib"/>
    <x v="3"/>
    <s v="L"/>
    <x v="1"/>
    <n v="2.5"/>
    <x v="2"/>
    <n v="36.454999999999998"/>
    <n v="145.82"/>
    <n v="4.7391499999999995"/>
    <n v="3.2500000000000001E-2"/>
  </r>
  <r>
    <s v="OUQ-73954-002"/>
    <x v="463"/>
    <s v="66308-13503-KD"/>
    <s v="R-M-0.2"/>
    <n v="4"/>
    <x v="551"/>
    <s v="khammettgm@dmoz.org"/>
    <x v="0"/>
    <s v="Rob"/>
    <x v="0"/>
    <s v="M"/>
    <x v="0"/>
    <n v="0.2"/>
    <x v="3"/>
    <n v="2.9849999999999999"/>
    <n v="11.94"/>
    <n v="0.17909999999999998"/>
    <n v="1.4999999999999999E-2"/>
  </r>
  <r>
    <s v="LGL-16843-667"/>
    <x v="464"/>
    <s v="82458-87830-JE"/>
    <s v="A-D-0.2"/>
    <n v="4"/>
    <x v="552"/>
    <s v="ahulburtgn@fda.gov"/>
    <x v="0"/>
    <s v="Ara"/>
    <x v="2"/>
    <s v="D"/>
    <x v="2"/>
    <n v="0.2"/>
    <x v="3"/>
    <n v="2.9849999999999999"/>
    <n v="11.94"/>
    <n v="0.26865"/>
    <n v="2.2500000000000003E-2"/>
  </r>
  <r>
    <s v="TCC-89722-031"/>
    <x v="465"/>
    <s v="41611-34336-WT"/>
    <s v="L-D-0.5"/>
    <n v="1"/>
    <x v="553"/>
    <s v="plauritzengo@photobucket.com"/>
    <x v="0"/>
    <s v="Lib"/>
    <x v="3"/>
    <s v="D"/>
    <x v="2"/>
    <n v="0.5"/>
    <x v="1"/>
    <n v="7.77"/>
    <n v="7.77"/>
    <n v="1.0101"/>
    <n v="0.13"/>
  </r>
  <r>
    <s v="TRA-79507-007"/>
    <x v="466"/>
    <s v="70089-27418-UJ"/>
    <s v="R-L-2.5"/>
    <n v="4"/>
    <x v="554"/>
    <s v="aburgwingp@redcross.org"/>
    <x v="0"/>
    <s v="Rob"/>
    <x v="0"/>
    <s v="L"/>
    <x v="1"/>
    <n v="2.5"/>
    <x v="2"/>
    <n v="27.484999999999996"/>
    <n v="109.93999999999998"/>
    <n v="1.6490999999999998"/>
    <n v="1.5000000000000001E-2"/>
  </r>
  <r>
    <s v="MZJ-77284-941"/>
    <x v="467"/>
    <s v="99978-56910-BN"/>
    <s v="E-L-0.2"/>
    <n v="5"/>
    <x v="555"/>
    <s v="erolingq@google.fr"/>
    <x v="0"/>
    <s v="Exc"/>
    <x v="1"/>
    <s v="L"/>
    <x v="1"/>
    <n v="0.2"/>
    <x v="3"/>
    <n v="4.4550000000000001"/>
    <n v="22.274999999999999"/>
    <n v="0.49004999999999999"/>
    <n v="2.2000000000000002E-2"/>
  </r>
  <r>
    <s v="AXN-57779-891"/>
    <x v="468"/>
    <s v="09668-23340-IC"/>
    <s v="R-M-0.2"/>
    <n v="3"/>
    <x v="556"/>
    <s v="dfowlegr@epa.gov"/>
    <x v="0"/>
    <s v="Rob"/>
    <x v="0"/>
    <s v="M"/>
    <x v="0"/>
    <n v="0.2"/>
    <x v="3"/>
    <n v="2.9849999999999999"/>
    <n v="8.9550000000000001"/>
    <n v="0.17909999999999998"/>
    <n v="1.9999999999999997E-2"/>
  </r>
  <r>
    <s v="PJB-15659-994"/>
    <x v="469"/>
    <s v="39457-62611-YK"/>
    <s v="L-D-2.5"/>
    <n v="4"/>
    <x v="557"/>
    <m/>
    <x v="1"/>
    <s v="Lib"/>
    <x v="3"/>
    <s v="D"/>
    <x v="2"/>
    <n v="2.5"/>
    <x v="2"/>
    <n v="29.784999999999997"/>
    <n v="119.13999999999999"/>
    <n v="3.8720499999999998"/>
    <n v="3.2500000000000001E-2"/>
  </r>
  <r>
    <s v="LTS-03470-353"/>
    <x v="470"/>
    <s v="90985-89807-RW"/>
    <s v="A-L-2.5"/>
    <n v="5"/>
    <x v="558"/>
    <s v="wpowleslandgt@soundcloud.com"/>
    <x v="0"/>
    <s v="Ara"/>
    <x v="2"/>
    <s v="L"/>
    <x v="1"/>
    <n v="2.5"/>
    <x v="2"/>
    <n v="29.784999999999997"/>
    <n v="148.92499999999998"/>
    <n v="2.6806499999999995"/>
    <n v="1.7999999999999999E-2"/>
  </r>
  <r>
    <s v="UMM-28497-689"/>
    <x v="471"/>
    <s v="05325-97750-WP"/>
    <s v="L-L-2.5"/>
    <n v="3"/>
    <x v="539"/>
    <s v="cverissimogh@theglobeandmail.com"/>
    <x v="2"/>
    <s v="Lib"/>
    <x v="3"/>
    <s v="L"/>
    <x v="1"/>
    <n v="2.5"/>
    <x v="2"/>
    <n v="36.454999999999998"/>
    <n v="109.36499999999999"/>
    <n v="4.7391499999999995"/>
    <n v="4.3333333333333328E-2"/>
  </r>
  <r>
    <s v="MJZ-93232-402"/>
    <x v="472"/>
    <s v="17816-67941-ZS"/>
    <s v="E-D-0.2"/>
    <n v="1"/>
    <x v="559"/>
    <s v="lellinghamgv@sciencedaily.com"/>
    <x v="0"/>
    <s v="Exc"/>
    <x v="1"/>
    <s v="D"/>
    <x v="2"/>
    <n v="0.2"/>
    <x v="3"/>
    <n v="3.645"/>
    <n v="3.645"/>
    <n v="0.40095000000000003"/>
    <n v="0.11"/>
  </r>
  <r>
    <s v="UHW-74617-126"/>
    <x v="173"/>
    <s v="90816-65619-LM"/>
    <s v="E-D-2.5"/>
    <n v="2"/>
    <x v="560"/>
    <m/>
    <x v="0"/>
    <s v="Exc"/>
    <x v="1"/>
    <s v="D"/>
    <x v="2"/>
    <n v="2.5"/>
    <x v="2"/>
    <n v="27.945"/>
    <n v="55.89"/>
    <n v="3.07395"/>
    <n v="5.5E-2"/>
  </r>
  <r>
    <s v="RIK-61730-794"/>
    <x v="473"/>
    <s v="69761-61146-KD"/>
    <s v="L-M-0.2"/>
    <n v="6"/>
    <x v="561"/>
    <s v="afendtgx@forbes.com"/>
    <x v="0"/>
    <s v="Lib"/>
    <x v="3"/>
    <s v="M"/>
    <x v="0"/>
    <n v="0.2"/>
    <x v="3"/>
    <n v="4.3650000000000002"/>
    <n v="26.19"/>
    <n v="0.56745000000000001"/>
    <n v="2.1666666666666667E-2"/>
  </r>
  <r>
    <s v="IDJ-55379-750"/>
    <x v="474"/>
    <s v="24040-20817-QB"/>
    <s v="R-M-1"/>
    <n v="4"/>
    <x v="562"/>
    <s v="acleyburngy@lycos.com"/>
    <x v="0"/>
    <s v="Rob"/>
    <x v="0"/>
    <s v="M"/>
    <x v="0"/>
    <n v="1"/>
    <x v="0"/>
    <n v="9.9499999999999993"/>
    <n v="39.799999999999997"/>
    <n v="0.59699999999999998"/>
    <n v="1.5000000000000001E-2"/>
  </r>
  <r>
    <s v="OHX-11953-965"/>
    <x v="475"/>
    <s v="19524-21432-XP"/>
    <s v="E-L-2.5"/>
    <n v="2"/>
    <x v="563"/>
    <s v="tcastiglionegz@xing.com"/>
    <x v="0"/>
    <s v="Exc"/>
    <x v="1"/>
    <s v="L"/>
    <x v="1"/>
    <n v="2.5"/>
    <x v="2"/>
    <n v="34.154999999999994"/>
    <n v="68.309999999999988"/>
    <n v="3.7570499999999996"/>
    <n v="5.5E-2"/>
  </r>
  <r>
    <s v="TVV-42245-088"/>
    <x v="476"/>
    <s v="14398-43114-RV"/>
    <s v="A-M-0.2"/>
    <n v="4"/>
    <x v="564"/>
    <m/>
    <x v="1"/>
    <s v="Ara"/>
    <x v="2"/>
    <s v="M"/>
    <x v="0"/>
    <n v="0.2"/>
    <x v="3"/>
    <n v="3.375"/>
    <n v="13.5"/>
    <n v="0.30374999999999996"/>
    <n v="2.2499999999999996E-2"/>
  </r>
  <r>
    <s v="DYP-74337-787"/>
    <x v="431"/>
    <s v="41486-52502-QQ"/>
    <s v="R-M-0.5"/>
    <n v="1"/>
    <x v="565"/>
    <m/>
    <x v="0"/>
    <s v="Rob"/>
    <x v="0"/>
    <s v="M"/>
    <x v="0"/>
    <n v="0.5"/>
    <x v="1"/>
    <n v="5.97"/>
    <n v="5.97"/>
    <n v="0.35819999999999996"/>
    <n v="0.06"/>
  </r>
  <r>
    <s v="OKA-93124-100"/>
    <x v="477"/>
    <s v="05325-97750-WP"/>
    <s v="R-M-0.5"/>
    <n v="5"/>
    <x v="539"/>
    <s v="cverissimogh@theglobeandmail.com"/>
    <x v="2"/>
    <s v="Rob"/>
    <x v="0"/>
    <s v="M"/>
    <x v="0"/>
    <n v="0.5"/>
    <x v="1"/>
    <n v="5.97"/>
    <n v="29.849999999999998"/>
    <n v="0.35819999999999996"/>
    <n v="1.2E-2"/>
  </r>
  <r>
    <s v="IXW-20780-268"/>
    <x v="478"/>
    <s v="20236-64364-QL"/>
    <s v="L-L-2.5"/>
    <n v="2"/>
    <x v="566"/>
    <s v="scouronneh3@mozilla.org"/>
    <x v="0"/>
    <s v="Lib"/>
    <x v="3"/>
    <s v="L"/>
    <x v="1"/>
    <n v="2.5"/>
    <x v="2"/>
    <n v="36.454999999999998"/>
    <n v="72.91"/>
    <n v="4.7391499999999995"/>
    <n v="6.5000000000000002E-2"/>
  </r>
  <r>
    <s v="NGG-24006-937"/>
    <x v="45"/>
    <s v="29102-40100-TZ"/>
    <s v="E-M-2.5"/>
    <n v="4"/>
    <x v="567"/>
    <s v="lflippellih4@github.io"/>
    <x v="2"/>
    <s v="Exc"/>
    <x v="1"/>
    <s v="M"/>
    <x v="0"/>
    <n v="2.5"/>
    <x v="2"/>
    <n v="31.624999999999996"/>
    <n v="126.49999999999999"/>
    <n v="3.4787499999999998"/>
    <n v="2.75E-2"/>
  </r>
  <r>
    <s v="JZC-31180-557"/>
    <x v="444"/>
    <s v="09171-42203-EB"/>
    <s v="L-M-2.5"/>
    <n v="1"/>
    <x v="568"/>
    <s v="relizabethh5@live.com"/>
    <x v="0"/>
    <s v="Lib"/>
    <x v="3"/>
    <s v="M"/>
    <x v="0"/>
    <n v="2.5"/>
    <x v="2"/>
    <n v="33.464999999999996"/>
    <n v="33.464999999999996"/>
    <n v="4.3504499999999995"/>
    <n v="0.13"/>
  </r>
  <r>
    <s v="ZMU-63715-204"/>
    <x v="479"/>
    <s v="29060-75856-UI"/>
    <s v="E-D-1"/>
    <n v="6"/>
    <x v="569"/>
    <s v="irenhardh6@i2i.jp"/>
    <x v="0"/>
    <s v="Exc"/>
    <x v="1"/>
    <s v="D"/>
    <x v="2"/>
    <n v="1"/>
    <x v="0"/>
    <n v="12.15"/>
    <n v="72.900000000000006"/>
    <n v="1.3365"/>
    <n v="1.8333333333333333E-2"/>
  </r>
  <r>
    <s v="GND-08192-056"/>
    <x v="480"/>
    <s v="17088-16989-PL"/>
    <s v="L-D-0.5"/>
    <n v="2"/>
    <x v="570"/>
    <s v="wrocheh7@xinhuanet.com"/>
    <x v="0"/>
    <s v="Lib"/>
    <x v="3"/>
    <s v="D"/>
    <x v="2"/>
    <n v="0.5"/>
    <x v="1"/>
    <n v="7.77"/>
    <n v="15.54"/>
    <n v="1.0101"/>
    <n v="6.5000000000000002E-2"/>
  </r>
  <r>
    <s v="RYY-38961-093"/>
    <x v="481"/>
    <s v="14756-18321-CL"/>
    <s v="A-M-0.2"/>
    <n v="6"/>
    <x v="571"/>
    <s v="lalawayhh@weather.com"/>
    <x v="0"/>
    <s v="Ara"/>
    <x v="2"/>
    <s v="M"/>
    <x v="0"/>
    <n v="0.2"/>
    <x v="3"/>
    <n v="3.375"/>
    <n v="20.25"/>
    <n v="0.30374999999999996"/>
    <n v="1.4999999999999998E-2"/>
  </r>
  <r>
    <s v="CVA-64996-969"/>
    <x v="478"/>
    <s v="13324-78688-MI"/>
    <s v="A-L-1"/>
    <n v="6"/>
    <x v="572"/>
    <s v="codgaardh9@nsw.gov.au"/>
    <x v="0"/>
    <s v="Ara"/>
    <x v="2"/>
    <s v="L"/>
    <x v="1"/>
    <n v="1"/>
    <x v="0"/>
    <n v="12.95"/>
    <n v="77.699999999999989"/>
    <n v="1.1655"/>
    <n v="1.5000000000000001E-2"/>
  </r>
  <r>
    <s v="XTH-67276-442"/>
    <x v="482"/>
    <s v="73799-04749-BM"/>
    <s v="L-M-2.5"/>
    <n v="4"/>
    <x v="573"/>
    <s v="bbyrdha@4shared.com"/>
    <x v="0"/>
    <s v="Lib"/>
    <x v="3"/>
    <s v="M"/>
    <x v="0"/>
    <n v="2.5"/>
    <x v="2"/>
    <n v="33.464999999999996"/>
    <n v="133.85999999999999"/>
    <n v="4.3504499999999995"/>
    <n v="3.2500000000000001E-2"/>
  </r>
  <r>
    <s v="PVU-02950-470"/>
    <x v="353"/>
    <s v="01927-46702-YT"/>
    <s v="E-D-1"/>
    <n v="1"/>
    <x v="574"/>
    <m/>
    <x v="2"/>
    <s v="Exc"/>
    <x v="1"/>
    <s v="D"/>
    <x v="2"/>
    <n v="1"/>
    <x v="0"/>
    <n v="12.15"/>
    <n v="12.15"/>
    <n v="1.3365"/>
    <n v="0.11"/>
  </r>
  <r>
    <s v="XSN-26809-910"/>
    <x v="199"/>
    <s v="80467-17137-TO"/>
    <s v="E-M-2.5"/>
    <n v="2"/>
    <x v="575"/>
    <s v="dchardinhc@nhs.uk"/>
    <x v="1"/>
    <s v="Exc"/>
    <x v="1"/>
    <s v="M"/>
    <x v="0"/>
    <n v="2.5"/>
    <x v="2"/>
    <n v="31.624999999999996"/>
    <n v="63.249999999999993"/>
    <n v="3.4787499999999998"/>
    <n v="5.5E-2"/>
  </r>
  <r>
    <s v="UDN-88321-005"/>
    <x v="372"/>
    <s v="14640-87215-BK"/>
    <s v="R-L-0.5"/>
    <n v="5"/>
    <x v="576"/>
    <s v="hradbonehd@newsvine.com"/>
    <x v="0"/>
    <s v="Rob"/>
    <x v="0"/>
    <s v="L"/>
    <x v="1"/>
    <n v="0.5"/>
    <x v="1"/>
    <n v="7.169999999999999"/>
    <n v="35.849999999999994"/>
    <n v="0.43019999999999992"/>
    <n v="1.2E-2"/>
  </r>
  <r>
    <s v="EXP-21628-670"/>
    <x v="267"/>
    <s v="94447-35885-HK"/>
    <s v="A-M-2.5"/>
    <n v="3"/>
    <x v="577"/>
    <s v="wbernthhe@miitbeian.gov.cn"/>
    <x v="0"/>
    <s v="Ara"/>
    <x v="2"/>
    <s v="M"/>
    <x v="0"/>
    <n v="2.5"/>
    <x v="2"/>
    <n v="25.874999999999996"/>
    <n v="77.624999999999986"/>
    <n v="2.3287499999999994"/>
    <n v="0.03"/>
  </r>
  <r>
    <s v="VGM-24161-361"/>
    <x v="480"/>
    <s v="71034-49694-CS"/>
    <s v="E-M-2.5"/>
    <n v="2"/>
    <x v="578"/>
    <s v="bacarsonhf@cnn.com"/>
    <x v="0"/>
    <s v="Exc"/>
    <x v="1"/>
    <s v="M"/>
    <x v="0"/>
    <n v="2.5"/>
    <x v="2"/>
    <n v="31.624999999999996"/>
    <n v="63.249999999999993"/>
    <n v="3.4787499999999998"/>
    <n v="5.5E-2"/>
  </r>
  <r>
    <s v="PKN-19556-918"/>
    <x v="483"/>
    <s v="00445-42781-KX"/>
    <s v="E-L-0.2"/>
    <n v="6"/>
    <x v="579"/>
    <s v="fbrighamhg@blog.com"/>
    <x v="1"/>
    <s v="Exc"/>
    <x v="1"/>
    <s v="L"/>
    <x v="1"/>
    <n v="0.2"/>
    <x v="3"/>
    <n v="4.4550000000000001"/>
    <n v="26.73"/>
    <n v="0.49004999999999999"/>
    <n v="1.8333333333333333E-2"/>
  </r>
  <r>
    <s v="PKN-19556-918"/>
    <x v="483"/>
    <s v="00445-42781-KX"/>
    <s v="L-D-0.5"/>
    <n v="4"/>
    <x v="579"/>
    <s v="fbrighamhg@blog.com"/>
    <x v="1"/>
    <s v="Lib"/>
    <x v="3"/>
    <s v="D"/>
    <x v="2"/>
    <n v="0.5"/>
    <x v="1"/>
    <n v="7.77"/>
    <n v="31.08"/>
    <n v="1.0101"/>
    <n v="3.2500000000000001E-2"/>
  </r>
  <r>
    <s v="PKN-19556-918"/>
    <x v="483"/>
    <s v="00445-42781-KX"/>
    <s v="A-D-0.2"/>
    <n v="1"/>
    <x v="579"/>
    <s v="fbrighamhg@blog.com"/>
    <x v="1"/>
    <s v="Ara"/>
    <x v="2"/>
    <s v="D"/>
    <x v="2"/>
    <n v="0.2"/>
    <x v="3"/>
    <n v="2.9849999999999999"/>
    <n v="2.9849999999999999"/>
    <n v="0.26865"/>
    <n v="9.0000000000000011E-2"/>
  </r>
  <r>
    <s v="PKN-19556-918"/>
    <x v="483"/>
    <s v="00445-42781-KX"/>
    <s v="R-D-2.5"/>
    <n v="5"/>
    <x v="579"/>
    <s v="fbrighamhg@blog.com"/>
    <x v="1"/>
    <s v="Rob"/>
    <x v="0"/>
    <s v="D"/>
    <x v="2"/>
    <n v="2.5"/>
    <x v="2"/>
    <n v="20.584999999999997"/>
    <n v="102.92499999999998"/>
    <n v="1.2350999999999999"/>
    <n v="1.2E-2"/>
  </r>
  <r>
    <s v="DXQ-44537-297"/>
    <x v="484"/>
    <s v="96116-24737-LV"/>
    <s v="E-L-0.5"/>
    <n v="4"/>
    <x v="580"/>
    <s v="myoxenhk@google.com"/>
    <x v="0"/>
    <s v="Exc"/>
    <x v="1"/>
    <s v="L"/>
    <x v="1"/>
    <n v="0.5"/>
    <x v="1"/>
    <n v="8.91"/>
    <n v="35.64"/>
    <n v="0.98009999999999997"/>
    <n v="2.75E-2"/>
  </r>
  <r>
    <s v="BPC-54727-307"/>
    <x v="485"/>
    <s v="18684-73088-YL"/>
    <s v="R-L-1"/>
    <n v="4"/>
    <x v="581"/>
    <s v="gmcgavinhl@histats.com"/>
    <x v="0"/>
    <s v="Rob"/>
    <x v="0"/>
    <s v="L"/>
    <x v="1"/>
    <n v="1"/>
    <x v="0"/>
    <n v="11.95"/>
    <n v="47.8"/>
    <n v="0.71699999999999997"/>
    <n v="1.4999999999999999E-2"/>
  </r>
  <r>
    <s v="KSH-47717-456"/>
    <x v="486"/>
    <s v="74671-55639-TU"/>
    <s v="L-M-1"/>
    <n v="3"/>
    <x v="582"/>
    <s v="luttermarehm@engadget.com"/>
    <x v="0"/>
    <s v="Lib"/>
    <x v="3"/>
    <s v="M"/>
    <x v="0"/>
    <n v="1"/>
    <x v="0"/>
    <n v="14.55"/>
    <n v="43.650000000000006"/>
    <n v="1.8915000000000002"/>
    <n v="4.3333333333333335E-2"/>
  </r>
  <r>
    <s v="ANK-59436-446"/>
    <x v="487"/>
    <s v="17488-65879-XL"/>
    <s v="E-L-0.5"/>
    <n v="4"/>
    <x v="583"/>
    <s v="edambrogiohn@techcrunch.com"/>
    <x v="0"/>
    <s v="Exc"/>
    <x v="1"/>
    <s v="L"/>
    <x v="1"/>
    <n v="0.5"/>
    <x v="1"/>
    <n v="8.91"/>
    <n v="35.64"/>
    <n v="0.98009999999999997"/>
    <n v="2.75E-2"/>
  </r>
  <r>
    <s v="AYY-83051-752"/>
    <x v="488"/>
    <s v="46431-09298-OU"/>
    <s v="L-L-1"/>
    <n v="6"/>
    <x v="584"/>
    <s v="cwinchcombeho@jiathis.com"/>
    <x v="0"/>
    <s v="Lib"/>
    <x v="3"/>
    <s v="L"/>
    <x v="1"/>
    <n v="1"/>
    <x v="0"/>
    <n v="15.85"/>
    <n v="95.1"/>
    <n v="2.0605000000000002"/>
    <n v="2.1666666666666671E-2"/>
  </r>
  <r>
    <s v="CSW-59644-267"/>
    <x v="489"/>
    <s v="60378-26473-FE"/>
    <s v="E-M-2.5"/>
    <n v="1"/>
    <x v="585"/>
    <s v="bpaumierhp@umn.edu"/>
    <x v="1"/>
    <s v="Exc"/>
    <x v="1"/>
    <s v="M"/>
    <x v="0"/>
    <n v="2.5"/>
    <x v="2"/>
    <n v="31.624999999999996"/>
    <n v="31.624999999999996"/>
    <n v="3.4787499999999998"/>
    <n v="0.11"/>
  </r>
  <r>
    <s v="ITY-92466-909"/>
    <x v="162"/>
    <s v="34927-68586-ZV"/>
    <s v="A-M-2.5"/>
    <n v="3"/>
    <x v="586"/>
    <m/>
    <x v="1"/>
    <s v="Ara"/>
    <x v="2"/>
    <s v="M"/>
    <x v="0"/>
    <n v="2.5"/>
    <x v="2"/>
    <n v="25.874999999999996"/>
    <n v="77.624999999999986"/>
    <n v="2.3287499999999994"/>
    <n v="0.03"/>
  </r>
  <r>
    <s v="IGW-04801-466"/>
    <x v="490"/>
    <s v="29051-27555-GD"/>
    <s v="L-D-0.2"/>
    <n v="1"/>
    <x v="587"/>
    <s v="jcapeyhr@bravesites.com"/>
    <x v="0"/>
    <s v="Lib"/>
    <x v="3"/>
    <s v="D"/>
    <x v="2"/>
    <n v="0.2"/>
    <x v="3"/>
    <n v="3.8849999999999998"/>
    <n v="3.8849999999999998"/>
    <n v="0.50505"/>
    <n v="0.13"/>
  </r>
  <r>
    <s v="LJN-34281-921"/>
    <x v="491"/>
    <s v="52143-35672-JF"/>
    <s v="R-L-2.5"/>
    <n v="5"/>
    <x v="588"/>
    <s v="tmathonneti0@google.co.jp"/>
    <x v="0"/>
    <s v="Rob"/>
    <x v="0"/>
    <s v="L"/>
    <x v="1"/>
    <n v="2.5"/>
    <x v="2"/>
    <n v="27.484999999999996"/>
    <n v="137.42499999999998"/>
    <n v="1.6490999999999998"/>
    <n v="1.2E-2"/>
  </r>
  <r>
    <s v="BWZ-46364-547"/>
    <x v="301"/>
    <s v="64918-67725-MN"/>
    <s v="R-L-1"/>
    <n v="3"/>
    <x v="589"/>
    <s v="ybasillht@theguardian.com"/>
    <x v="0"/>
    <s v="Rob"/>
    <x v="0"/>
    <s v="L"/>
    <x v="1"/>
    <n v="1"/>
    <x v="0"/>
    <n v="11.95"/>
    <n v="35.849999999999994"/>
    <n v="0.71699999999999997"/>
    <n v="2.0000000000000004E-2"/>
  </r>
  <r>
    <s v="SBC-95710-706"/>
    <x v="194"/>
    <s v="85634-61759-ND"/>
    <s v="E-M-0.2"/>
    <n v="2"/>
    <x v="590"/>
    <s v="mbaistowhu@i2i.jp"/>
    <x v="2"/>
    <s v="Exc"/>
    <x v="1"/>
    <s v="M"/>
    <x v="0"/>
    <n v="0.2"/>
    <x v="3"/>
    <n v="4.125"/>
    <n v="8.25"/>
    <n v="0.45374999999999999"/>
    <n v="5.5E-2"/>
  </r>
  <r>
    <s v="WRN-55114-031"/>
    <x v="26"/>
    <s v="40180-22940-QB"/>
    <s v="E-L-2.5"/>
    <n v="3"/>
    <x v="591"/>
    <s v="cpallanthv@typepad.com"/>
    <x v="0"/>
    <s v="Exc"/>
    <x v="1"/>
    <s v="L"/>
    <x v="1"/>
    <n v="2.5"/>
    <x v="2"/>
    <n v="34.154999999999994"/>
    <n v="102.46499999999997"/>
    <n v="3.7570499999999996"/>
    <n v="3.6666666666666674E-2"/>
  </r>
  <r>
    <s v="TZU-64255-831"/>
    <x v="125"/>
    <s v="34666-76738-SQ"/>
    <s v="R-D-2.5"/>
    <n v="2"/>
    <x v="592"/>
    <m/>
    <x v="0"/>
    <s v="Rob"/>
    <x v="0"/>
    <s v="D"/>
    <x v="2"/>
    <n v="2.5"/>
    <x v="2"/>
    <n v="20.584999999999997"/>
    <n v="41.169999999999995"/>
    <n v="1.2350999999999999"/>
    <n v="3.0000000000000002E-2"/>
  </r>
  <r>
    <s v="JVF-91003-729"/>
    <x v="492"/>
    <s v="98536-88616-FF"/>
    <s v="A-D-2.5"/>
    <n v="3"/>
    <x v="593"/>
    <s v="dohx@redcross.org"/>
    <x v="0"/>
    <s v="Ara"/>
    <x v="2"/>
    <s v="D"/>
    <x v="2"/>
    <n v="2.5"/>
    <x v="2"/>
    <n v="22.884999999999998"/>
    <n v="68.655000000000001"/>
    <n v="2.0596499999999995"/>
    <n v="2.9999999999999992E-2"/>
  </r>
  <r>
    <s v="MVB-22135-665"/>
    <x v="462"/>
    <s v="55621-06130-SA"/>
    <s v="A-D-1"/>
    <n v="1"/>
    <x v="594"/>
    <s v="drallinhy@howstuffworks.com"/>
    <x v="0"/>
    <s v="Ara"/>
    <x v="2"/>
    <s v="D"/>
    <x v="2"/>
    <n v="1"/>
    <x v="0"/>
    <n v="9.9499999999999993"/>
    <n v="9.9499999999999993"/>
    <n v="0.89549999999999985"/>
    <n v="0.09"/>
  </r>
  <r>
    <s v="CKS-47815-571"/>
    <x v="493"/>
    <s v="45666-86771-EH"/>
    <s v="L-L-0.5"/>
    <n v="3"/>
    <x v="595"/>
    <s v="achillhz@epa.gov"/>
    <x v="2"/>
    <s v="Lib"/>
    <x v="3"/>
    <s v="L"/>
    <x v="1"/>
    <n v="0.5"/>
    <x v="1"/>
    <n v="9.51"/>
    <n v="28.53"/>
    <n v="1.2363"/>
    <n v="4.3333333333333328E-2"/>
  </r>
  <r>
    <s v="OAW-17338-101"/>
    <x v="494"/>
    <s v="52143-35672-JF"/>
    <s v="R-D-0.2"/>
    <n v="6"/>
    <x v="588"/>
    <s v="tmathonneti0@google.co.jp"/>
    <x v="0"/>
    <s v="Rob"/>
    <x v="0"/>
    <s v="D"/>
    <x v="2"/>
    <n v="0.2"/>
    <x v="3"/>
    <n v="2.6849999999999996"/>
    <n v="16.11"/>
    <n v="0.16109999999999997"/>
    <n v="9.9999999999999985E-3"/>
  </r>
  <r>
    <s v="ALP-37623-536"/>
    <x v="495"/>
    <s v="24689-69376-XX"/>
    <s v="L-L-1"/>
    <n v="6"/>
    <x v="596"/>
    <s v="cdenysi1@is.gd"/>
    <x v="2"/>
    <s v="Lib"/>
    <x v="3"/>
    <s v="L"/>
    <x v="1"/>
    <n v="1"/>
    <x v="0"/>
    <n v="15.85"/>
    <n v="95.1"/>
    <n v="2.0605000000000002"/>
    <n v="2.1666666666666671E-2"/>
  </r>
  <r>
    <s v="WMU-87639-108"/>
    <x v="496"/>
    <s v="71891-51101-VQ"/>
    <s v="R-D-0.5"/>
    <n v="1"/>
    <x v="597"/>
    <s v="cstebbingsi2@drupal.org"/>
    <x v="0"/>
    <s v="Rob"/>
    <x v="0"/>
    <s v="D"/>
    <x v="2"/>
    <n v="0.5"/>
    <x v="1"/>
    <n v="5.3699999999999992"/>
    <n v="5.3699999999999992"/>
    <n v="0.32219999999999993"/>
    <n v="0.06"/>
  </r>
  <r>
    <s v="USN-44968-231"/>
    <x v="497"/>
    <s v="71749-05400-CN"/>
    <s v="R-L-1"/>
    <n v="4"/>
    <x v="598"/>
    <m/>
    <x v="0"/>
    <s v="Rob"/>
    <x v="0"/>
    <s v="L"/>
    <x v="1"/>
    <n v="1"/>
    <x v="0"/>
    <n v="11.95"/>
    <n v="47.8"/>
    <n v="0.71699999999999997"/>
    <n v="1.4999999999999999E-2"/>
  </r>
  <r>
    <s v="YZG-20575-451"/>
    <x v="498"/>
    <s v="64845-00270-NO"/>
    <s v="L-L-1"/>
    <n v="4"/>
    <x v="599"/>
    <s v="rzywickii4@ifeng.com"/>
    <x v="1"/>
    <s v="Lib"/>
    <x v="3"/>
    <s v="L"/>
    <x v="1"/>
    <n v="1"/>
    <x v="0"/>
    <n v="15.85"/>
    <n v="63.4"/>
    <n v="2.0605000000000002"/>
    <n v="3.2500000000000001E-2"/>
  </r>
  <r>
    <s v="HTH-52867-812"/>
    <x v="382"/>
    <s v="29851-36402-UX"/>
    <s v="A-M-2.5"/>
    <n v="4"/>
    <x v="600"/>
    <s v="aburgetti5@moonfruit.com"/>
    <x v="0"/>
    <s v="Ara"/>
    <x v="2"/>
    <s v="M"/>
    <x v="0"/>
    <n v="2.5"/>
    <x v="2"/>
    <n v="25.874999999999996"/>
    <n v="103.49999999999999"/>
    <n v="2.3287499999999994"/>
    <n v="2.2499999999999999E-2"/>
  </r>
  <r>
    <s v="FWU-44971-444"/>
    <x v="499"/>
    <s v="12190-25421-WM"/>
    <s v="A-D-2.5"/>
    <n v="3"/>
    <x v="601"/>
    <s v="mmalloyi6@seattletimes.com"/>
    <x v="0"/>
    <s v="Ara"/>
    <x v="2"/>
    <s v="D"/>
    <x v="2"/>
    <n v="2.5"/>
    <x v="2"/>
    <n v="22.884999999999998"/>
    <n v="68.655000000000001"/>
    <n v="2.0596499999999995"/>
    <n v="2.9999999999999992E-2"/>
  </r>
  <r>
    <s v="EQI-82205-066"/>
    <x v="500"/>
    <s v="52316-30571-GD"/>
    <s v="R-M-2.5"/>
    <n v="2"/>
    <x v="602"/>
    <s v="mmcparlandi7@w3.org"/>
    <x v="0"/>
    <s v="Rob"/>
    <x v="0"/>
    <s v="M"/>
    <x v="0"/>
    <n v="2.5"/>
    <x v="2"/>
    <n v="22.884999999999998"/>
    <n v="45.769999999999996"/>
    <n v="1.3730999999999998"/>
    <n v="0.03"/>
  </r>
  <r>
    <s v="NAR-00747-074"/>
    <x v="501"/>
    <s v="23243-92649-RY"/>
    <s v="L-D-1"/>
    <n v="4"/>
    <x v="603"/>
    <s v="sjennaroyi8@purevolume.com"/>
    <x v="0"/>
    <s v="Lib"/>
    <x v="3"/>
    <s v="D"/>
    <x v="2"/>
    <n v="1"/>
    <x v="0"/>
    <n v="12.95"/>
    <n v="51.8"/>
    <n v="1.6835"/>
    <n v="3.2500000000000001E-2"/>
  </r>
  <r>
    <s v="JYR-22052-185"/>
    <x v="502"/>
    <s v="39528-19971-OR"/>
    <s v="A-M-0.5"/>
    <n v="2"/>
    <x v="604"/>
    <s v="wplacei9@wsj.com"/>
    <x v="0"/>
    <s v="Ara"/>
    <x v="2"/>
    <s v="M"/>
    <x v="0"/>
    <n v="0.5"/>
    <x v="1"/>
    <n v="6.75"/>
    <n v="13.5"/>
    <n v="0.60749999999999993"/>
    <n v="4.4999999999999991E-2"/>
  </r>
  <r>
    <s v="XKO-54097-932"/>
    <x v="503"/>
    <s v="32743-78448-KT"/>
    <s v="E-M-0.5"/>
    <n v="3"/>
    <x v="605"/>
    <s v="jmillettik@addtoany.com"/>
    <x v="0"/>
    <s v="Exc"/>
    <x v="1"/>
    <s v="M"/>
    <x v="0"/>
    <n v="0.5"/>
    <x v="1"/>
    <n v="8.25"/>
    <n v="24.75"/>
    <n v="0.90749999999999997"/>
    <n v="3.6666666666666667E-2"/>
  </r>
  <r>
    <s v="HXA-72415-025"/>
    <x v="504"/>
    <s v="93417-12322-YB"/>
    <s v="A-D-2.5"/>
    <n v="2"/>
    <x v="606"/>
    <s v="dgadsdenib@google.com.hk"/>
    <x v="1"/>
    <s v="Ara"/>
    <x v="2"/>
    <s v="D"/>
    <x v="2"/>
    <n v="2.5"/>
    <x v="2"/>
    <n v="22.884999999999998"/>
    <n v="45.769999999999996"/>
    <n v="2.0596499999999995"/>
    <n v="4.4999999999999991E-2"/>
  </r>
  <r>
    <s v="MJF-20065-335"/>
    <x v="497"/>
    <s v="56891-86662-UY"/>
    <s v="E-L-0.5"/>
    <n v="6"/>
    <x v="607"/>
    <s v="vwakelinic@unesco.org"/>
    <x v="0"/>
    <s v="Exc"/>
    <x v="1"/>
    <s v="L"/>
    <x v="1"/>
    <n v="0.5"/>
    <x v="1"/>
    <n v="8.91"/>
    <n v="53.46"/>
    <n v="0.98009999999999997"/>
    <n v="1.8333333333333333E-2"/>
  </r>
  <r>
    <s v="GFI-83300-059"/>
    <x v="501"/>
    <s v="40414-26467-VE"/>
    <s v="A-M-0.2"/>
    <n v="6"/>
    <x v="608"/>
    <s v="acampsallid@zimbio.com"/>
    <x v="0"/>
    <s v="Ara"/>
    <x v="2"/>
    <s v="M"/>
    <x v="0"/>
    <n v="0.2"/>
    <x v="3"/>
    <n v="3.375"/>
    <n v="20.25"/>
    <n v="0.30374999999999996"/>
    <n v="1.4999999999999998E-2"/>
  </r>
  <r>
    <s v="WJR-51493-682"/>
    <x v="1"/>
    <s v="87858-83734-RK"/>
    <s v="L-D-2.5"/>
    <n v="5"/>
    <x v="609"/>
    <s v="smosebyie@stanford.edu"/>
    <x v="0"/>
    <s v="Lib"/>
    <x v="3"/>
    <s v="D"/>
    <x v="2"/>
    <n v="2.5"/>
    <x v="2"/>
    <n v="29.784999999999997"/>
    <n v="148.92499999999998"/>
    <n v="3.8720499999999998"/>
    <n v="2.6000000000000002E-2"/>
  </r>
  <r>
    <s v="SHP-55648-472"/>
    <x v="505"/>
    <s v="46818-20198-GB"/>
    <s v="A-M-1"/>
    <n v="6"/>
    <x v="610"/>
    <s v="cwassif@prweb.com"/>
    <x v="0"/>
    <s v="Ara"/>
    <x v="2"/>
    <s v="M"/>
    <x v="0"/>
    <n v="1"/>
    <x v="0"/>
    <n v="11.25"/>
    <n v="67.5"/>
    <n v="1.0125"/>
    <n v="1.4999999999999999E-2"/>
  </r>
  <r>
    <s v="HYR-03455-684"/>
    <x v="506"/>
    <s v="29808-89098-XD"/>
    <s v="E-D-1"/>
    <n v="6"/>
    <x v="611"/>
    <s v="isjostromig@pbs.org"/>
    <x v="0"/>
    <s v="Exc"/>
    <x v="1"/>
    <s v="D"/>
    <x v="2"/>
    <n v="1"/>
    <x v="0"/>
    <n v="12.15"/>
    <n v="72.900000000000006"/>
    <n v="1.3365"/>
    <n v="1.8333333333333333E-2"/>
  </r>
  <r>
    <s v="HYR-03455-684"/>
    <x v="506"/>
    <s v="29808-89098-XD"/>
    <s v="L-D-0.2"/>
    <n v="2"/>
    <x v="611"/>
    <s v="isjostromig@pbs.org"/>
    <x v="0"/>
    <s v="Lib"/>
    <x v="3"/>
    <s v="D"/>
    <x v="2"/>
    <n v="0.2"/>
    <x v="3"/>
    <n v="3.8849999999999998"/>
    <n v="7.77"/>
    <n v="0.50505"/>
    <n v="6.5000000000000002E-2"/>
  </r>
  <r>
    <s v="HUG-52766-375"/>
    <x v="507"/>
    <s v="78786-77449-RQ"/>
    <s v="A-D-2.5"/>
    <n v="4"/>
    <x v="612"/>
    <s v="jbranchettii@bravesites.com"/>
    <x v="0"/>
    <s v="Ara"/>
    <x v="2"/>
    <s v="D"/>
    <x v="2"/>
    <n v="2.5"/>
    <x v="2"/>
    <n v="22.884999999999998"/>
    <n v="91.539999999999992"/>
    <n v="2.0596499999999995"/>
    <n v="2.2499999999999996E-2"/>
  </r>
  <r>
    <s v="DAH-46595-917"/>
    <x v="508"/>
    <s v="27878-42224-QF"/>
    <s v="A-D-1"/>
    <n v="6"/>
    <x v="613"/>
    <s v="nrudlandij@blogs.com"/>
    <x v="1"/>
    <s v="Ara"/>
    <x v="2"/>
    <s v="D"/>
    <x v="2"/>
    <n v="1"/>
    <x v="0"/>
    <n v="9.9499999999999993"/>
    <n v="59.699999999999996"/>
    <n v="0.89549999999999985"/>
    <n v="1.4999999999999999E-2"/>
  </r>
  <r>
    <s v="VEM-79839-466"/>
    <x v="509"/>
    <s v="32743-78448-KT"/>
    <s v="R-L-2.5"/>
    <n v="5"/>
    <x v="605"/>
    <s v="jmillettik@addtoany.com"/>
    <x v="0"/>
    <s v="Rob"/>
    <x v="0"/>
    <s v="L"/>
    <x v="1"/>
    <n v="2.5"/>
    <x v="2"/>
    <n v="27.484999999999996"/>
    <n v="137.42499999999998"/>
    <n v="1.6490999999999998"/>
    <n v="1.2E-2"/>
  </r>
  <r>
    <s v="OWH-11126-533"/>
    <x v="131"/>
    <s v="25331-13794-SB"/>
    <s v="L-M-2.5"/>
    <n v="2"/>
    <x v="614"/>
    <s v="ftourryil@google.de"/>
    <x v="0"/>
    <s v="Lib"/>
    <x v="3"/>
    <s v="M"/>
    <x v="0"/>
    <n v="2.5"/>
    <x v="2"/>
    <n v="33.464999999999996"/>
    <n v="66.929999999999993"/>
    <n v="4.3504499999999995"/>
    <n v="6.5000000000000002E-2"/>
  </r>
  <r>
    <s v="UMT-26130-151"/>
    <x v="510"/>
    <s v="55864-37682-GQ"/>
    <s v="L-M-0.2"/>
    <n v="3"/>
    <x v="615"/>
    <s v="cweatherallim@toplist.cz"/>
    <x v="0"/>
    <s v="Lib"/>
    <x v="3"/>
    <s v="M"/>
    <x v="0"/>
    <n v="0.2"/>
    <x v="3"/>
    <n v="4.3650000000000002"/>
    <n v="13.095000000000001"/>
    <n v="0.56745000000000001"/>
    <n v="4.3333333333333335E-2"/>
  </r>
  <r>
    <s v="JKA-27899-806"/>
    <x v="511"/>
    <s v="97005-25609-CQ"/>
    <s v="R-L-1"/>
    <n v="5"/>
    <x v="616"/>
    <s v="gheindrickin@usda.gov"/>
    <x v="0"/>
    <s v="Rob"/>
    <x v="0"/>
    <s v="L"/>
    <x v="1"/>
    <n v="1"/>
    <x v="0"/>
    <n v="11.95"/>
    <n v="59.75"/>
    <n v="0.71699999999999997"/>
    <n v="1.2E-2"/>
  </r>
  <r>
    <s v="ULU-07744-724"/>
    <x v="512"/>
    <s v="94058-95794-IJ"/>
    <s v="L-M-0.5"/>
    <n v="5"/>
    <x v="617"/>
    <s v="limasonio@discuz.net"/>
    <x v="0"/>
    <s v="Lib"/>
    <x v="3"/>
    <s v="M"/>
    <x v="0"/>
    <n v="0.5"/>
    <x v="1"/>
    <n v="8.73"/>
    <n v="43.650000000000006"/>
    <n v="1.1349"/>
    <n v="2.5999999999999995E-2"/>
  </r>
  <r>
    <s v="NOM-56457-507"/>
    <x v="513"/>
    <s v="40214-03678-GU"/>
    <s v="E-M-1"/>
    <n v="6"/>
    <x v="618"/>
    <s v="hsaillip@odnoklassniki.ru"/>
    <x v="0"/>
    <s v="Exc"/>
    <x v="1"/>
    <s v="M"/>
    <x v="0"/>
    <n v="1"/>
    <x v="0"/>
    <n v="13.75"/>
    <n v="82.5"/>
    <n v="1.5125"/>
    <n v="1.8333333333333333E-2"/>
  </r>
  <r>
    <s v="NZN-71683-705"/>
    <x v="514"/>
    <s v="04921-85445-SL"/>
    <s v="A-L-2.5"/>
    <n v="6"/>
    <x v="619"/>
    <s v="hlarvoriq@last.fm"/>
    <x v="0"/>
    <s v="Ara"/>
    <x v="2"/>
    <s v="L"/>
    <x v="1"/>
    <n v="2.5"/>
    <x v="2"/>
    <n v="29.784999999999997"/>
    <n v="178.70999999999998"/>
    <n v="2.6806499999999995"/>
    <n v="1.4999999999999999E-2"/>
  </r>
  <r>
    <s v="WMA-34232-850"/>
    <x v="7"/>
    <s v="53386-94266-LJ"/>
    <s v="L-D-2.5"/>
    <n v="4"/>
    <x v="620"/>
    <m/>
    <x v="0"/>
    <s v="Lib"/>
    <x v="3"/>
    <s v="D"/>
    <x v="2"/>
    <n v="2.5"/>
    <x v="2"/>
    <n v="29.784999999999997"/>
    <n v="119.13999999999999"/>
    <n v="3.8720499999999998"/>
    <n v="3.2500000000000001E-2"/>
  </r>
  <r>
    <s v="EZL-27919-704"/>
    <x v="481"/>
    <s v="49480-85909-DG"/>
    <s v="L-L-0.5"/>
    <n v="5"/>
    <x v="621"/>
    <m/>
    <x v="0"/>
    <s v="Lib"/>
    <x v="3"/>
    <s v="L"/>
    <x v="1"/>
    <n v="0.5"/>
    <x v="1"/>
    <n v="9.51"/>
    <n v="47.55"/>
    <n v="1.2363"/>
    <n v="2.6000000000000002E-2"/>
  </r>
  <r>
    <s v="ZYU-11345-774"/>
    <x v="515"/>
    <s v="18293-78136-MN"/>
    <s v="L-M-0.5"/>
    <n v="5"/>
    <x v="622"/>
    <s v="cpenwardenit@mlb.com"/>
    <x v="1"/>
    <s v="Lib"/>
    <x v="3"/>
    <s v="M"/>
    <x v="0"/>
    <n v="0.5"/>
    <x v="1"/>
    <n v="8.73"/>
    <n v="43.650000000000006"/>
    <n v="1.1349"/>
    <n v="2.5999999999999995E-2"/>
  </r>
  <r>
    <s v="CPW-34587-459"/>
    <x v="516"/>
    <s v="84641-67384-TD"/>
    <s v="A-L-2.5"/>
    <n v="6"/>
    <x v="623"/>
    <s v="mmiddisiu@dmoz.org"/>
    <x v="0"/>
    <s v="Ara"/>
    <x v="2"/>
    <s v="L"/>
    <x v="1"/>
    <n v="2.5"/>
    <x v="2"/>
    <n v="29.784999999999997"/>
    <n v="178.70999999999998"/>
    <n v="2.6806499999999995"/>
    <n v="1.4999999999999999E-2"/>
  </r>
  <r>
    <s v="NQZ-82067-394"/>
    <x v="517"/>
    <s v="72320-29738-EB"/>
    <s v="R-L-2.5"/>
    <n v="1"/>
    <x v="624"/>
    <s v="avairowiv@studiopress.com"/>
    <x v="2"/>
    <s v="Rob"/>
    <x v="0"/>
    <s v="L"/>
    <x v="1"/>
    <n v="2.5"/>
    <x v="2"/>
    <n v="27.484999999999996"/>
    <n v="27.484999999999996"/>
    <n v="1.6490999999999998"/>
    <n v="6.0000000000000005E-2"/>
  </r>
  <r>
    <s v="JBW-95055-851"/>
    <x v="518"/>
    <s v="47355-97488-XS"/>
    <s v="A-M-1"/>
    <n v="5"/>
    <x v="625"/>
    <s v="agoldieiw@goo.gl"/>
    <x v="0"/>
    <s v="Ara"/>
    <x v="2"/>
    <s v="M"/>
    <x v="0"/>
    <n v="1"/>
    <x v="0"/>
    <n v="11.25"/>
    <n v="56.25"/>
    <n v="1.0125"/>
    <n v="1.7999999999999999E-2"/>
  </r>
  <r>
    <s v="AHY-20324-088"/>
    <x v="519"/>
    <s v="63499-24884-PP"/>
    <s v="L-L-0.2"/>
    <n v="2"/>
    <x v="626"/>
    <s v="nayrisix@t-online.de"/>
    <x v="2"/>
    <s v="Lib"/>
    <x v="3"/>
    <s v="L"/>
    <x v="1"/>
    <n v="0.2"/>
    <x v="3"/>
    <n v="4.7549999999999999"/>
    <n v="9.51"/>
    <n v="0.61814999999999998"/>
    <n v="6.5000000000000002E-2"/>
  </r>
  <r>
    <s v="ZSL-66684-103"/>
    <x v="520"/>
    <s v="39193-51770-FM"/>
    <s v="E-M-0.2"/>
    <n v="2"/>
    <x v="627"/>
    <s v="lbenediktovichiy@wunderground.com"/>
    <x v="0"/>
    <s v="Exc"/>
    <x v="1"/>
    <s v="M"/>
    <x v="0"/>
    <n v="0.2"/>
    <x v="3"/>
    <n v="4.125"/>
    <n v="8.25"/>
    <n v="0.45374999999999999"/>
    <n v="5.5E-2"/>
  </r>
  <r>
    <s v="WNE-73911-475"/>
    <x v="521"/>
    <s v="61323-91967-GG"/>
    <s v="L-D-0.5"/>
    <n v="6"/>
    <x v="628"/>
    <s v="tjacobovitziz@cbc.ca"/>
    <x v="0"/>
    <s v="Lib"/>
    <x v="3"/>
    <s v="D"/>
    <x v="2"/>
    <n v="0.5"/>
    <x v="1"/>
    <n v="7.77"/>
    <n v="46.62"/>
    <n v="1.0101"/>
    <n v="2.1666666666666667E-2"/>
  </r>
  <r>
    <s v="EZB-68383-559"/>
    <x v="418"/>
    <s v="90123-01967-KS"/>
    <s v="R-L-1"/>
    <n v="6"/>
    <x v="629"/>
    <m/>
    <x v="0"/>
    <s v="Rob"/>
    <x v="0"/>
    <s v="L"/>
    <x v="1"/>
    <n v="1"/>
    <x v="0"/>
    <n v="11.95"/>
    <n v="71.699999999999989"/>
    <n v="0.71699999999999997"/>
    <n v="1.0000000000000002E-2"/>
  </r>
  <r>
    <s v="OVO-01283-090"/>
    <x v="122"/>
    <s v="15958-25089-OS"/>
    <s v="L-L-2.5"/>
    <n v="2"/>
    <x v="630"/>
    <s v="jdruittj1@feedburner.com"/>
    <x v="0"/>
    <s v="Lib"/>
    <x v="3"/>
    <s v="L"/>
    <x v="1"/>
    <n v="2.5"/>
    <x v="2"/>
    <n v="36.454999999999998"/>
    <n v="72.91"/>
    <n v="4.7391499999999995"/>
    <n v="6.5000000000000002E-2"/>
  </r>
  <r>
    <s v="TXH-78646-919"/>
    <x v="423"/>
    <s v="98430-37820-UV"/>
    <s v="R-D-0.2"/>
    <n v="3"/>
    <x v="631"/>
    <s v="dshortallj2@wikipedia.org"/>
    <x v="0"/>
    <s v="Rob"/>
    <x v="0"/>
    <s v="D"/>
    <x v="2"/>
    <n v="0.2"/>
    <x v="3"/>
    <n v="2.6849999999999996"/>
    <n v="8.0549999999999997"/>
    <n v="0.16109999999999997"/>
    <n v="1.9999999999999997E-2"/>
  </r>
  <r>
    <s v="CYZ-37122-164"/>
    <x v="463"/>
    <s v="21798-04171-XC"/>
    <s v="E-M-0.5"/>
    <n v="2"/>
    <x v="632"/>
    <s v="wcottierj3@cafepress.com"/>
    <x v="0"/>
    <s v="Exc"/>
    <x v="1"/>
    <s v="M"/>
    <x v="0"/>
    <n v="0.5"/>
    <x v="1"/>
    <n v="8.25"/>
    <n v="16.5"/>
    <n v="0.90749999999999997"/>
    <n v="5.5E-2"/>
  </r>
  <r>
    <s v="AGQ-06534-750"/>
    <x v="273"/>
    <s v="52798-46508-HP"/>
    <s v="A-L-1"/>
    <n v="5"/>
    <x v="633"/>
    <s v="kgrinstedj4@google.com.br"/>
    <x v="1"/>
    <s v="Ara"/>
    <x v="2"/>
    <s v="L"/>
    <x v="1"/>
    <n v="1"/>
    <x v="0"/>
    <n v="12.95"/>
    <n v="64.75"/>
    <n v="1.1655"/>
    <n v="1.7999999999999999E-2"/>
  </r>
  <r>
    <s v="QVL-32245-818"/>
    <x v="522"/>
    <s v="46478-42970-EM"/>
    <s v="A-M-0.5"/>
    <n v="5"/>
    <x v="634"/>
    <s v="dskynerj5@hubpages.com"/>
    <x v="0"/>
    <s v="Ara"/>
    <x v="2"/>
    <s v="M"/>
    <x v="0"/>
    <n v="0.5"/>
    <x v="1"/>
    <n v="6.75"/>
    <n v="33.75"/>
    <n v="0.60749999999999993"/>
    <n v="1.7999999999999999E-2"/>
  </r>
  <r>
    <s v="LTD-96842-834"/>
    <x v="523"/>
    <s v="00246-15080-LE"/>
    <s v="L-D-2.5"/>
    <n v="6"/>
    <x v="635"/>
    <m/>
    <x v="0"/>
    <s v="Lib"/>
    <x v="3"/>
    <s v="D"/>
    <x v="2"/>
    <n v="2.5"/>
    <x v="2"/>
    <n v="29.784999999999997"/>
    <n v="178.70999999999998"/>
    <n v="3.8720499999999998"/>
    <n v="2.1666666666666667E-2"/>
  </r>
  <r>
    <s v="SEC-91807-425"/>
    <x v="260"/>
    <s v="94091-86957-HX"/>
    <s v="A-M-1"/>
    <n v="2"/>
    <x v="636"/>
    <s v="jdymokeje@prnewswire.com"/>
    <x v="1"/>
    <s v="Ara"/>
    <x v="2"/>
    <s v="M"/>
    <x v="0"/>
    <n v="1"/>
    <x v="0"/>
    <n v="11.25"/>
    <n v="22.5"/>
    <n v="1.0125"/>
    <n v="4.4999999999999998E-2"/>
  </r>
  <r>
    <s v="MHM-44857-599"/>
    <x v="331"/>
    <s v="26295-44907-DK"/>
    <s v="L-D-1"/>
    <n v="1"/>
    <x v="637"/>
    <s v="aweinmannj8@shinystat.com"/>
    <x v="0"/>
    <s v="Lib"/>
    <x v="3"/>
    <s v="D"/>
    <x v="2"/>
    <n v="1"/>
    <x v="0"/>
    <n v="12.95"/>
    <n v="12.95"/>
    <n v="1.6835"/>
    <n v="0.13"/>
  </r>
  <r>
    <s v="KGC-95046-911"/>
    <x v="524"/>
    <s v="95351-96177-QV"/>
    <s v="A-M-2.5"/>
    <n v="2"/>
    <x v="638"/>
    <s v="eandriessenj9@europa.eu"/>
    <x v="0"/>
    <s v="Ara"/>
    <x v="2"/>
    <s v="M"/>
    <x v="0"/>
    <n v="2.5"/>
    <x v="2"/>
    <n v="25.874999999999996"/>
    <n v="51.749999999999993"/>
    <n v="2.3287499999999994"/>
    <n v="4.4999999999999998E-2"/>
  </r>
  <r>
    <s v="RZC-75150-413"/>
    <x v="525"/>
    <s v="92204-96636-BS"/>
    <s v="E-D-0.5"/>
    <n v="5"/>
    <x v="639"/>
    <s v="rdeaconsonja@archive.org"/>
    <x v="0"/>
    <s v="Exc"/>
    <x v="1"/>
    <s v="D"/>
    <x v="2"/>
    <n v="0.5"/>
    <x v="1"/>
    <n v="7.29"/>
    <n v="36.450000000000003"/>
    <n v="0.80190000000000006"/>
    <n v="2.1999999999999999E-2"/>
  </r>
  <r>
    <s v="EYH-88288-452"/>
    <x v="526"/>
    <s v="03010-30348-UA"/>
    <s v="L-L-2.5"/>
    <n v="5"/>
    <x v="640"/>
    <s v="dcarojb@twitter.com"/>
    <x v="0"/>
    <s v="Lib"/>
    <x v="3"/>
    <s v="L"/>
    <x v="1"/>
    <n v="2.5"/>
    <x v="2"/>
    <n v="36.454999999999998"/>
    <n v="182.27499999999998"/>
    <n v="4.7391499999999995"/>
    <n v="2.6000000000000002E-2"/>
  </r>
  <r>
    <s v="NYQ-24237-772"/>
    <x v="104"/>
    <s v="13441-34686-SW"/>
    <s v="L-D-0.5"/>
    <n v="4"/>
    <x v="641"/>
    <s v="jbluckjc@imageshack.us"/>
    <x v="0"/>
    <s v="Lib"/>
    <x v="3"/>
    <s v="D"/>
    <x v="2"/>
    <n v="0.5"/>
    <x v="1"/>
    <n v="7.77"/>
    <n v="31.08"/>
    <n v="1.0101"/>
    <n v="3.2500000000000001E-2"/>
  </r>
  <r>
    <s v="WKB-21680-566"/>
    <x v="491"/>
    <s v="96612-41722-VJ"/>
    <s v="A-M-0.5"/>
    <n v="3"/>
    <x v="642"/>
    <m/>
    <x v="1"/>
    <s v="Ara"/>
    <x v="2"/>
    <s v="M"/>
    <x v="0"/>
    <n v="0.5"/>
    <x v="1"/>
    <n v="6.75"/>
    <n v="20.25"/>
    <n v="0.60749999999999993"/>
    <n v="2.9999999999999995E-2"/>
  </r>
  <r>
    <s v="THE-61147-027"/>
    <x v="157"/>
    <s v="94091-86957-HX"/>
    <s v="L-D-1"/>
    <n v="2"/>
    <x v="636"/>
    <s v="jdymokeje@prnewswire.com"/>
    <x v="1"/>
    <s v="Lib"/>
    <x v="3"/>
    <s v="D"/>
    <x v="2"/>
    <n v="1"/>
    <x v="0"/>
    <n v="12.95"/>
    <n v="25.9"/>
    <n v="1.6835"/>
    <n v="6.5000000000000002E-2"/>
  </r>
  <r>
    <s v="PTY-86420-119"/>
    <x v="527"/>
    <s v="25504-41681-WA"/>
    <s v="A-D-0.5"/>
    <n v="4"/>
    <x v="643"/>
    <s v="otadmanjf@ft.com"/>
    <x v="0"/>
    <s v="Ara"/>
    <x v="2"/>
    <s v="D"/>
    <x v="2"/>
    <n v="0.5"/>
    <x v="1"/>
    <n v="5.97"/>
    <n v="23.88"/>
    <n v="0.5373"/>
    <n v="2.2500000000000003E-2"/>
  </r>
  <r>
    <s v="QHL-27188-431"/>
    <x v="528"/>
    <s v="75443-07820-DZ"/>
    <s v="L-L-0.5"/>
    <n v="2"/>
    <x v="644"/>
    <s v="bguddejg@dailymotion.com"/>
    <x v="0"/>
    <s v="Lib"/>
    <x v="3"/>
    <s v="L"/>
    <x v="1"/>
    <n v="0.5"/>
    <x v="1"/>
    <n v="9.51"/>
    <n v="19.02"/>
    <n v="1.2363"/>
    <n v="6.5000000000000002E-2"/>
  </r>
  <r>
    <s v="MIS-54381-047"/>
    <x v="99"/>
    <s v="39276-95489-XV"/>
    <s v="A-D-0.5"/>
    <n v="5"/>
    <x v="645"/>
    <s v="nsictornesjh@buzzfeed.com"/>
    <x v="1"/>
    <s v="Ara"/>
    <x v="2"/>
    <s v="D"/>
    <x v="2"/>
    <n v="0.5"/>
    <x v="1"/>
    <n v="5.97"/>
    <n v="29.849999999999998"/>
    <n v="0.5373"/>
    <n v="1.8000000000000002E-2"/>
  </r>
  <r>
    <s v="TBB-29780-459"/>
    <x v="529"/>
    <s v="61437-83623-PZ"/>
    <s v="A-L-0.5"/>
    <n v="1"/>
    <x v="646"/>
    <s v="vdunningji@independent.co.uk"/>
    <x v="0"/>
    <s v="Ara"/>
    <x v="2"/>
    <s v="L"/>
    <x v="1"/>
    <n v="0.5"/>
    <x v="1"/>
    <n v="7.77"/>
    <n v="7.77"/>
    <n v="0.69929999999999992"/>
    <n v="0.09"/>
  </r>
  <r>
    <s v="QLC-52637-305"/>
    <x v="530"/>
    <s v="34317-87258-HQ"/>
    <s v="L-D-2.5"/>
    <n v="4"/>
    <x v="647"/>
    <m/>
    <x v="1"/>
    <s v="Lib"/>
    <x v="3"/>
    <s v="D"/>
    <x v="2"/>
    <n v="2.5"/>
    <x v="2"/>
    <n v="29.784999999999997"/>
    <n v="119.13999999999999"/>
    <n v="3.8720499999999998"/>
    <n v="3.2500000000000001E-2"/>
  </r>
  <r>
    <s v="CWT-27056-328"/>
    <x v="531"/>
    <s v="18570-80998-ZS"/>
    <s v="E-D-0.2"/>
    <n v="6"/>
    <x v="648"/>
    <m/>
    <x v="0"/>
    <s v="Exc"/>
    <x v="1"/>
    <s v="D"/>
    <x v="2"/>
    <n v="0.2"/>
    <x v="3"/>
    <n v="3.645"/>
    <n v="21.87"/>
    <n v="0.40095000000000003"/>
    <n v="1.8333333333333333E-2"/>
  </r>
  <r>
    <s v="ASS-05878-128"/>
    <x v="210"/>
    <s v="66580-33745-OQ"/>
    <s v="E-L-0.5"/>
    <n v="2"/>
    <x v="649"/>
    <s v="sgehringjl@gnu.org"/>
    <x v="0"/>
    <s v="Exc"/>
    <x v="1"/>
    <s v="L"/>
    <x v="1"/>
    <n v="0.5"/>
    <x v="1"/>
    <n v="8.91"/>
    <n v="17.82"/>
    <n v="0.98009999999999997"/>
    <n v="5.5E-2"/>
  </r>
  <r>
    <s v="EGK-03027-418"/>
    <x v="532"/>
    <s v="19820-29285-FD"/>
    <s v="E-M-0.2"/>
    <n v="3"/>
    <x v="650"/>
    <s v="bfallowesjm@purevolume.com"/>
    <x v="0"/>
    <s v="Exc"/>
    <x v="1"/>
    <s v="M"/>
    <x v="0"/>
    <n v="0.2"/>
    <x v="3"/>
    <n v="4.125"/>
    <n v="12.375"/>
    <n v="0.45374999999999999"/>
    <n v="3.6666666666666667E-2"/>
  </r>
  <r>
    <s v="KCY-61732-849"/>
    <x v="533"/>
    <s v="11349-55147-SN"/>
    <s v="L-D-1"/>
    <n v="2"/>
    <x v="651"/>
    <m/>
    <x v="1"/>
    <s v="Lib"/>
    <x v="3"/>
    <s v="D"/>
    <x v="2"/>
    <n v="1"/>
    <x v="0"/>
    <n v="12.95"/>
    <n v="25.9"/>
    <n v="1.6835"/>
    <n v="6.5000000000000002E-2"/>
  </r>
  <r>
    <s v="BLI-21697-702"/>
    <x v="534"/>
    <s v="21141-12455-VB"/>
    <s v="A-M-0.5"/>
    <n v="2"/>
    <x v="652"/>
    <s v="sdejo@newsvine.com"/>
    <x v="0"/>
    <s v="Ara"/>
    <x v="2"/>
    <s v="M"/>
    <x v="0"/>
    <n v="0.5"/>
    <x v="1"/>
    <n v="6.75"/>
    <n v="13.5"/>
    <n v="0.60749999999999993"/>
    <n v="4.4999999999999991E-2"/>
  </r>
  <r>
    <s v="KFJ-46568-890"/>
    <x v="535"/>
    <s v="71003-85639-HB"/>
    <s v="E-L-0.5"/>
    <n v="2"/>
    <x v="653"/>
    <m/>
    <x v="0"/>
    <s v="Exc"/>
    <x v="1"/>
    <s v="L"/>
    <x v="1"/>
    <n v="0.5"/>
    <x v="1"/>
    <n v="8.91"/>
    <n v="17.82"/>
    <n v="0.98009999999999997"/>
    <n v="5.5E-2"/>
  </r>
  <r>
    <s v="SOK-43535-680"/>
    <x v="536"/>
    <s v="58443-95866-YO"/>
    <s v="E-M-0.5"/>
    <n v="3"/>
    <x v="654"/>
    <s v="scountjq@nba.com"/>
    <x v="0"/>
    <s v="Exc"/>
    <x v="1"/>
    <s v="M"/>
    <x v="0"/>
    <n v="0.5"/>
    <x v="1"/>
    <n v="8.25"/>
    <n v="24.75"/>
    <n v="0.90749999999999997"/>
    <n v="3.6666666666666667E-2"/>
  </r>
  <r>
    <s v="XUE-87260-201"/>
    <x v="537"/>
    <s v="89646-21249-OH"/>
    <s v="R-M-0.2"/>
    <n v="6"/>
    <x v="655"/>
    <s v="sraglesjr@blogtalkradio.com"/>
    <x v="0"/>
    <s v="Rob"/>
    <x v="0"/>
    <s v="M"/>
    <x v="0"/>
    <n v="0.2"/>
    <x v="3"/>
    <n v="2.9849999999999999"/>
    <n v="17.91"/>
    <n v="0.17909999999999998"/>
    <n v="9.9999999999999985E-3"/>
  </r>
  <r>
    <s v="CZF-40873-691"/>
    <x v="61"/>
    <s v="64988-20636-XQ"/>
    <s v="E-M-0.5"/>
    <n v="2"/>
    <x v="656"/>
    <m/>
    <x v="2"/>
    <s v="Exc"/>
    <x v="1"/>
    <s v="M"/>
    <x v="0"/>
    <n v="0.5"/>
    <x v="1"/>
    <n v="8.25"/>
    <n v="16.5"/>
    <n v="0.90749999999999997"/>
    <n v="5.5E-2"/>
  </r>
  <r>
    <s v="AIA-98989-755"/>
    <x v="242"/>
    <s v="34704-83143-KS"/>
    <s v="R-M-0.2"/>
    <n v="1"/>
    <x v="657"/>
    <s v="sbruunjt@blogtalkradio.com"/>
    <x v="0"/>
    <s v="Rob"/>
    <x v="0"/>
    <s v="M"/>
    <x v="0"/>
    <n v="0.2"/>
    <x v="3"/>
    <n v="2.9849999999999999"/>
    <n v="2.9849999999999999"/>
    <n v="0.17909999999999998"/>
    <n v="0.06"/>
  </r>
  <r>
    <s v="ITZ-21793-986"/>
    <x v="299"/>
    <s v="67388-17544-XX"/>
    <s v="E-D-0.2"/>
    <n v="4"/>
    <x v="658"/>
    <s v="aplluju@dagondesign.com"/>
    <x v="1"/>
    <s v="Exc"/>
    <x v="1"/>
    <s v="D"/>
    <x v="2"/>
    <n v="0.2"/>
    <x v="3"/>
    <n v="3.645"/>
    <n v="14.58"/>
    <n v="0.40095000000000003"/>
    <n v="2.75E-2"/>
  </r>
  <r>
    <s v="YOK-93322-608"/>
    <x v="343"/>
    <s v="69411-48470-ID"/>
    <s v="E-L-1"/>
    <n v="6"/>
    <x v="659"/>
    <s v="gcornierjv@techcrunch.com"/>
    <x v="0"/>
    <s v="Exc"/>
    <x v="1"/>
    <s v="L"/>
    <x v="1"/>
    <n v="1"/>
    <x v="0"/>
    <n v="14.85"/>
    <n v="89.1"/>
    <n v="1.6335"/>
    <n v="1.8333333333333333E-2"/>
  </r>
  <r>
    <s v="LXK-00634-611"/>
    <x v="538"/>
    <s v="94091-86957-HX"/>
    <s v="R-L-1"/>
    <n v="3"/>
    <x v="636"/>
    <s v="jdymokeje@prnewswire.com"/>
    <x v="1"/>
    <s v="Rob"/>
    <x v="0"/>
    <s v="L"/>
    <x v="1"/>
    <n v="1"/>
    <x v="0"/>
    <n v="11.95"/>
    <n v="35.849999999999994"/>
    <n v="0.71699999999999997"/>
    <n v="2.0000000000000004E-2"/>
  </r>
  <r>
    <s v="CQW-37388-302"/>
    <x v="539"/>
    <s v="97741-98924-KT"/>
    <s v="A-D-2.5"/>
    <n v="3"/>
    <x v="660"/>
    <s v="wharvisonjx@gizmodo.com"/>
    <x v="0"/>
    <s v="Ara"/>
    <x v="2"/>
    <s v="D"/>
    <x v="2"/>
    <n v="2.5"/>
    <x v="2"/>
    <n v="22.884999999999998"/>
    <n v="68.655000000000001"/>
    <n v="2.0596499999999995"/>
    <n v="2.9999999999999992E-2"/>
  </r>
  <r>
    <s v="SPA-79365-334"/>
    <x v="27"/>
    <s v="79857-78167-KO"/>
    <s v="L-D-1"/>
    <n v="3"/>
    <x v="661"/>
    <s v="dheafordjy@twitpic.com"/>
    <x v="0"/>
    <s v="Lib"/>
    <x v="3"/>
    <s v="D"/>
    <x v="2"/>
    <n v="1"/>
    <x v="0"/>
    <n v="12.95"/>
    <n v="38.849999999999994"/>
    <n v="1.6835"/>
    <n v="4.3333333333333342E-2"/>
  </r>
  <r>
    <s v="VPX-08817-517"/>
    <x v="540"/>
    <s v="46963-10322-ZA"/>
    <s v="L-L-1"/>
    <n v="5"/>
    <x v="662"/>
    <s v="gfanthamjz@hexun.com"/>
    <x v="0"/>
    <s v="Lib"/>
    <x v="3"/>
    <s v="L"/>
    <x v="1"/>
    <n v="1"/>
    <x v="0"/>
    <n v="15.85"/>
    <n v="79.25"/>
    <n v="2.0605000000000002"/>
    <n v="2.6000000000000002E-2"/>
  </r>
  <r>
    <s v="PBP-87115-410"/>
    <x v="541"/>
    <s v="93812-74772-MV"/>
    <s v="E-D-0.5"/>
    <n v="5"/>
    <x v="663"/>
    <s v="rcrookshanksk0@unc.edu"/>
    <x v="0"/>
    <s v="Exc"/>
    <x v="1"/>
    <s v="D"/>
    <x v="2"/>
    <n v="0.5"/>
    <x v="1"/>
    <n v="7.29"/>
    <n v="36.450000000000003"/>
    <n v="0.80190000000000006"/>
    <n v="2.1999999999999999E-2"/>
  </r>
  <r>
    <s v="SFB-93752-440"/>
    <x v="390"/>
    <s v="48203-23480-UB"/>
    <s v="R-M-0.2"/>
    <n v="3"/>
    <x v="664"/>
    <s v="nleakek1@cmu.edu"/>
    <x v="0"/>
    <s v="Rob"/>
    <x v="0"/>
    <s v="M"/>
    <x v="0"/>
    <n v="0.2"/>
    <x v="3"/>
    <n v="2.9849999999999999"/>
    <n v="8.9550000000000001"/>
    <n v="0.17909999999999998"/>
    <n v="1.9999999999999997E-2"/>
  </r>
  <r>
    <s v="TBU-65158-068"/>
    <x v="396"/>
    <s v="60357-65386-RD"/>
    <s v="E-D-1"/>
    <n v="2"/>
    <x v="665"/>
    <m/>
    <x v="0"/>
    <s v="Exc"/>
    <x v="1"/>
    <s v="D"/>
    <x v="2"/>
    <n v="1"/>
    <x v="0"/>
    <n v="12.15"/>
    <n v="24.3"/>
    <n v="1.3365"/>
    <n v="5.5E-2"/>
  </r>
  <r>
    <s v="TEH-08414-216"/>
    <x v="185"/>
    <s v="35099-13971-JI"/>
    <s v="E-M-2.5"/>
    <n v="2"/>
    <x v="666"/>
    <s v="geilhersenk3@networksolutions.com"/>
    <x v="0"/>
    <s v="Exc"/>
    <x v="1"/>
    <s v="M"/>
    <x v="0"/>
    <n v="2.5"/>
    <x v="2"/>
    <n v="31.624999999999996"/>
    <n v="63.249999999999993"/>
    <n v="3.4787499999999998"/>
    <n v="5.5E-2"/>
  </r>
  <r>
    <s v="MAY-77231-536"/>
    <x v="542"/>
    <s v="01304-59807-OB"/>
    <s v="A-M-0.2"/>
    <n v="2"/>
    <x v="667"/>
    <m/>
    <x v="0"/>
    <s v="Ara"/>
    <x v="2"/>
    <s v="M"/>
    <x v="0"/>
    <n v="0.2"/>
    <x v="3"/>
    <n v="3.375"/>
    <n v="6.75"/>
    <n v="0.30374999999999996"/>
    <n v="4.4999999999999991E-2"/>
  </r>
  <r>
    <s v="ATY-28980-884"/>
    <x v="117"/>
    <s v="50705-17295-NK"/>
    <s v="A-L-0.2"/>
    <n v="6"/>
    <x v="668"/>
    <s v="caleixok5@globo.com"/>
    <x v="0"/>
    <s v="Ara"/>
    <x v="2"/>
    <s v="L"/>
    <x v="1"/>
    <n v="0.2"/>
    <x v="3"/>
    <n v="3.8849999999999998"/>
    <n v="23.31"/>
    <n v="0.34964999999999996"/>
    <n v="1.4999999999999999E-2"/>
  </r>
  <r>
    <s v="SWP-88281-918"/>
    <x v="543"/>
    <s v="77657-61366-FY"/>
    <s v="L-L-2.5"/>
    <n v="4"/>
    <x v="669"/>
    <m/>
    <x v="0"/>
    <s v="Lib"/>
    <x v="3"/>
    <s v="L"/>
    <x v="1"/>
    <n v="2.5"/>
    <x v="2"/>
    <n v="36.454999999999998"/>
    <n v="145.82"/>
    <n v="4.7391499999999995"/>
    <n v="3.2500000000000001E-2"/>
  </r>
  <r>
    <s v="VCE-56531-986"/>
    <x v="544"/>
    <s v="57192-13428-PL"/>
    <s v="R-M-0.5"/>
    <n v="5"/>
    <x v="670"/>
    <s v="rtomkowiczk7@bravesites.com"/>
    <x v="1"/>
    <s v="Rob"/>
    <x v="0"/>
    <s v="M"/>
    <x v="0"/>
    <n v="0.5"/>
    <x v="1"/>
    <n v="5.97"/>
    <n v="29.849999999999998"/>
    <n v="0.35819999999999996"/>
    <n v="1.2E-2"/>
  </r>
  <r>
    <s v="FVV-75700-005"/>
    <x v="545"/>
    <s v="24891-77957-LU"/>
    <s v="E-D-0.5"/>
    <n v="3"/>
    <x v="671"/>
    <s v="rhuscroftk8@jimdo.com"/>
    <x v="0"/>
    <s v="Exc"/>
    <x v="1"/>
    <s v="D"/>
    <x v="2"/>
    <n v="0.5"/>
    <x v="1"/>
    <n v="7.29"/>
    <n v="21.87"/>
    <n v="0.80190000000000006"/>
    <n v="3.6666666666666667E-2"/>
  </r>
  <r>
    <s v="CFZ-53492-600"/>
    <x v="546"/>
    <s v="64896-18468-BT"/>
    <s v="L-M-0.2"/>
    <n v="1"/>
    <x v="672"/>
    <s v="sscurrerk9@flavors.me"/>
    <x v="2"/>
    <s v="Lib"/>
    <x v="3"/>
    <s v="M"/>
    <x v="0"/>
    <n v="0.2"/>
    <x v="3"/>
    <n v="4.3650000000000002"/>
    <n v="4.3650000000000002"/>
    <n v="0.56745000000000001"/>
    <n v="0.13"/>
  </r>
  <r>
    <s v="LDK-71031-121"/>
    <x v="420"/>
    <s v="84761-40784-SV"/>
    <s v="L-L-2.5"/>
    <n v="1"/>
    <x v="673"/>
    <s v="arudramka@prnewswire.com"/>
    <x v="0"/>
    <s v="Lib"/>
    <x v="3"/>
    <s v="L"/>
    <x v="1"/>
    <n v="2.5"/>
    <x v="2"/>
    <n v="36.454999999999998"/>
    <n v="36.454999999999998"/>
    <n v="4.7391499999999995"/>
    <n v="0.13"/>
  </r>
  <r>
    <s v="EBA-82404-343"/>
    <x v="547"/>
    <s v="20236-42322-CM"/>
    <s v="L-D-0.2"/>
    <n v="4"/>
    <x v="674"/>
    <m/>
    <x v="0"/>
    <s v="Lib"/>
    <x v="3"/>
    <s v="D"/>
    <x v="2"/>
    <n v="0.2"/>
    <x v="3"/>
    <n v="3.8849999999999998"/>
    <n v="15.54"/>
    <n v="0.50505"/>
    <n v="3.2500000000000001E-2"/>
  </r>
  <r>
    <s v="USA-42811-560"/>
    <x v="548"/>
    <s v="49671-11547-WG"/>
    <s v="E-L-0.2"/>
    <n v="2"/>
    <x v="675"/>
    <s v="jmahakc@cyberchimps.com"/>
    <x v="0"/>
    <s v="Exc"/>
    <x v="1"/>
    <s v="L"/>
    <x v="1"/>
    <n v="0.2"/>
    <x v="3"/>
    <n v="4.4550000000000001"/>
    <n v="8.91"/>
    <n v="0.49004999999999999"/>
    <n v="5.5E-2"/>
  </r>
  <r>
    <s v="SNL-83703-516"/>
    <x v="549"/>
    <s v="57976-33535-WK"/>
    <s v="L-M-2.5"/>
    <n v="3"/>
    <x v="676"/>
    <s v="gclemonkd@networksolutions.com"/>
    <x v="0"/>
    <s v="Lib"/>
    <x v="3"/>
    <s v="M"/>
    <x v="0"/>
    <n v="2.5"/>
    <x v="2"/>
    <n v="33.464999999999996"/>
    <n v="100.39499999999998"/>
    <n v="4.3504499999999995"/>
    <n v="4.3333333333333335E-2"/>
  </r>
  <r>
    <s v="SUZ-83036-175"/>
    <x v="550"/>
    <s v="55915-19477-MK"/>
    <s v="R-D-0.2"/>
    <n v="5"/>
    <x v="677"/>
    <m/>
    <x v="0"/>
    <s v="Rob"/>
    <x v="0"/>
    <s v="D"/>
    <x v="2"/>
    <n v="0.2"/>
    <x v="3"/>
    <n v="2.6849999999999996"/>
    <n v="13.424999999999997"/>
    <n v="0.16109999999999997"/>
    <n v="1.2E-2"/>
  </r>
  <r>
    <s v="RGM-01187-513"/>
    <x v="551"/>
    <s v="28121-11641-UA"/>
    <s v="E-D-0.2"/>
    <n v="6"/>
    <x v="678"/>
    <s v="bpollinskf@shinystat.com"/>
    <x v="0"/>
    <s v="Exc"/>
    <x v="1"/>
    <s v="D"/>
    <x v="2"/>
    <n v="0.2"/>
    <x v="3"/>
    <n v="3.645"/>
    <n v="21.87"/>
    <n v="0.40095000000000003"/>
    <n v="1.8333333333333333E-2"/>
  </r>
  <r>
    <s v="CZG-01299-952"/>
    <x v="552"/>
    <s v="09540-70637-EV"/>
    <s v="L-D-1"/>
    <n v="2"/>
    <x v="679"/>
    <s v="jtoyekg@pinterest.com"/>
    <x v="1"/>
    <s v="Lib"/>
    <x v="3"/>
    <s v="D"/>
    <x v="2"/>
    <n v="1"/>
    <x v="0"/>
    <n v="12.95"/>
    <n v="25.9"/>
    <n v="1.6835"/>
    <n v="6.5000000000000002E-2"/>
  </r>
  <r>
    <s v="KLD-88731-484"/>
    <x v="553"/>
    <s v="17775-77072-PP"/>
    <s v="A-M-1"/>
    <n v="5"/>
    <x v="680"/>
    <s v="clinskillkh@sphinn.com"/>
    <x v="0"/>
    <s v="Ara"/>
    <x v="2"/>
    <s v="M"/>
    <x v="0"/>
    <n v="1"/>
    <x v="0"/>
    <n v="11.25"/>
    <n v="56.25"/>
    <n v="1.0125"/>
    <n v="1.7999999999999999E-2"/>
  </r>
  <r>
    <s v="BQK-38412-229"/>
    <x v="554"/>
    <s v="90392-73338-BC"/>
    <s v="R-L-0.2"/>
    <n v="3"/>
    <x v="681"/>
    <s v="nvigrasski@ezinearticles.com"/>
    <x v="2"/>
    <s v="Rob"/>
    <x v="0"/>
    <s v="L"/>
    <x v="1"/>
    <n v="0.2"/>
    <x v="3"/>
    <n v="3.5849999999999995"/>
    <n v="10.754999999999999"/>
    <n v="0.21509999999999996"/>
    <n v="1.9999999999999997E-2"/>
  </r>
  <r>
    <s v="TCX-76953-071"/>
    <x v="555"/>
    <s v="94091-86957-HX"/>
    <s v="E-D-0.2"/>
    <n v="5"/>
    <x v="636"/>
    <s v="jdymokeje@prnewswire.com"/>
    <x v="1"/>
    <s v="Exc"/>
    <x v="1"/>
    <s v="D"/>
    <x v="2"/>
    <n v="0.2"/>
    <x v="3"/>
    <n v="3.645"/>
    <n v="18.225000000000001"/>
    <n v="0.40095000000000003"/>
    <n v="2.1999999999999999E-2"/>
  </r>
  <r>
    <s v="LIN-88046-551"/>
    <x v="150"/>
    <s v="10725-45724-CO"/>
    <s v="R-L-0.5"/>
    <n v="4"/>
    <x v="682"/>
    <s v="kcragellkk@google.com"/>
    <x v="1"/>
    <s v="Rob"/>
    <x v="0"/>
    <s v="L"/>
    <x v="1"/>
    <n v="0.5"/>
    <x v="1"/>
    <n v="7.169999999999999"/>
    <n v="28.679999999999996"/>
    <n v="0.43019999999999992"/>
    <n v="1.4999999999999999E-2"/>
  </r>
  <r>
    <s v="PMV-54491-220"/>
    <x v="556"/>
    <s v="87242-18006-IR"/>
    <s v="L-M-0.2"/>
    <n v="2"/>
    <x v="683"/>
    <s v="libertkl@huffingtonpost.com"/>
    <x v="0"/>
    <s v="Lib"/>
    <x v="3"/>
    <s v="M"/>
    <x v="0"/>
    <n v="0.2"/>
    <x v="3"/>
    <n v="4.3650000000000002"/>
    <n v="8.73"/>
    <n v="0.56745000000000001"/>
    <n v="6.5000000000000002E-2"/>
  </r>
  <r>
    <s v="SKA-73676-005"/>
    <x v="327"/>
    <s v="36572-91896-PP"/>
    <s v="L-M-1"/>
    <n v="4"/>
    <x v="684"/>
    <s v="rlidgeykm@vimeo.com"/>
    <x v="0"/>
    <s v="Lib"/>
    <x v="3"/>
    <s v="M"/>
    <x v="0"/>
    <n v="1"/>
    <x v="0"/>
    <n v="14.55"/>
    <n v="58.2"/>
    <n v="1.8915000000000002"/>
    <n v="3.2500000000000001E-2"/>
  </r>
  <r>
    <s v="TKH-62197-239"/>
    <x v="557"/>
    <s v="25181-97933-UX"/>
    <s v="A-D-0.5"/>
    <n v="3"/>
    <x v="685"/>
    <s v="tcastagnekn@wikia.com"/>
    <x v="0"/>
    <s v="Ara"/>
    <x v="2"/>
    <s v="D"/>
    <x v="2"/>
    <n v="0.5"/>
    <x v="1"/>
    <n v="5.97"/>
    <n v="17.91"/>
    <n v="0.5373"/>
    <n v="0.03"/>
  </r>
  <r>
    <s v="YXF-57218-272"/>
    <x v="333"/>
    <s v="55374-03175-IA"/>
    <s v="R-M-0.2"/>
    <n v="6"/>
    <x v="686"/>
    <m/>
    <x v="0"/>
    <s v="Rob"/>
    <x v="0"/>
    <s v="M"/>
    <x v="0"/>
    <n v="0.2"/>
    <x v="3"/>
    <n v="2.9849999999999999"/>
    <n v="17.91"/>
    <n v="0.17909999999999998"/>
    <n v="9.9999999999999985E-3"/>
  </r>
  <r>
    <s v="PKJ-30083-501"/>
    <x v="558"/>
    <s v="76948-43532-JS"/>
    <s v="E-D-0.5"/>
    <n v="2"/>
    <x v="687"/>
    <s v="jhaldenkp@comcast.net"/>
    <x v="1"/>
    <s v="Exc"/>
    <x v="1"/>
    <s v="D"/>
    <x v="2"/>
    <n v="0.5"/>
    <x v="1"/>
    <n v="7.29"/>
    <n v="14.58"/>
    <n v="0.80190000000000006"/>
    <n v="5.5E-2"/>
  </r>
  <r>
    <s v="WTT-91832-645"/>
    <x v="559"/>
    <s v="24344-88599-PP"/>
    <s v="A-M-1"/>
    <n v="3"/>
    <x v="688"/>
    <s v="holliffkq@sciencedirect.com"/>
    <x v="1"/>
    <s v="Ara"/>
    <x v="2"/>
    <s v="M"/>
    <x v="0"/>
    <n v="1"/>
    <x v="0"/>
    <n v="11.25"/>
    <n v="33.75"/>
    <n v="1.0125"/>
    <n v="0.03"/>
  </r>
  <r>
    <s v="TRZ-94735-865"/>
    <x v="310"/>
    <s v="54462-58311-YF"/>
    <s v="L-M-0.5"/>
    <n v="4"/>
    <x v="689"/>
    <s v="tquadrikr@opensource.org"/>
    <x v="1"/>
    <s v="Lib"/>
    <x v="3"/>
    <s v="M"/>
    <x v="0"/>
    <n v="0.5"/>
    <x v="1"/>
    <n v="8.73"/>
    <n v="34.92"/>
    <n v="1.1349"/>
    <n v="3.2500000000000001E-2"/>
  </r>
  <r>
    <s v="UDB-09651-780"/>
    <x v="560"/>
    <s v="90767-92589-LV"/>
    <s v="E-D-0.5"/>
    <n v="2"/>
    <x v="690"/>
    <s v="feshmadeks@umn.edu"/>
    <x v="0"/>
    <s v="Exc"/>
    <x v="1"/>
    <s v="D"/>
    <x v="2"/>
    <n v="0.5"/>
    <x v="1"/>
    <n v="7.29"/>
    <n v="14.58"/>
    <n v="0.80190000000000006"/>
    <n v="5.5E-2"/>
  </r>
  <r>
    <s v="EHJ-82097-549"/>
    <x v="561"/>
    <s v="27517-43747-YD"/>
    <s v="R-D-0.2"/>
    <n v="2"/>
    <x v="691"/>
    <s v="moilierkt@paginegialle.it"/>
    <x v="1"/>
    <s v="Rob"/>
    <x v="0"/>
    <s v="D"/>
    <x v="2"/>
    <n v="0.2"/>
    <x v="3"/>
    <n v="2.6849999999999996"/>
    <n v="5.3699999999999992"/>
    <n v="0.16109999999999997"/>
    <n v="0.03"/>
  </r>
  <r>
    <s v="ZFR-79447-696"/>
    <x v="562"/>
    <s v="77828-66867-KH"/>
    <s v="R-M-0.5"/>
    <n v="1"/>
    <x v="692"/>
    <m/>
    <x v="0"/>
    <s v="Rob"/>
    <x v="0"/>
    <s v="M"/>
    <x v="0"/>
    <n v="0.5"/>
    <x v="1"/>
    <n v="5.97"/>
    <n v="5.97"/>
    <n v="0.35819999999999996"/>
    <n v="0.06"/>
  </r>
  <r>
    <s v="NUU-03893-975"/>
    <x v="563"/>
    <s v="41054-59693-XE"/>
    <s v="L-L-0.5"/>
    <n v="2"/>
    <x v="693"/>
    <s v="vshoebothamkv@redcross.org"/>
    <x v="0"/>
    <s v="Lib"/>
    <x v="3"/>
    <s v="L"/>
    <x v="1"/>
    <n v="0.5"/>
    <x v="1"/>
    <n v="9.51"/>
    <n v="19.02"/>
    <n v="1.2363"/>
    <n v="6.5000000000000002E-2"/>
  </r>
  <r>
    <s v="GVG-59542-307"/>
    <x v="564"/>
    <s v="26314-66792-VP"/>
    <s v="E-M-1"/>
    <n v="2"/>
    <x v="694"/>
    <s v="bsterkekw@biblegateway.com"/>
    <x v="0"/>
    <s v="Exc"/>
    <x v="1"/>
    <s v="M"/>
    <x v="0"/>
    <n v="1"/>
    <x v="0"/>
    <n v="13.75"/>
    <n v="27.5"/>
    <n v="1.5125"/>
    <n v="5.5E-2"/>
  </r>
  <r>
    <s v="YLY-35287-172"/>
    <x v="565"/>
    <s v="69410-04668-MA"/>
    <s v="A-D-0.5"/>
    <n v="5"/>
    <x v="695"/>
    <s v="scaponkx@craigslist.org"/>
    <x v="0"/>
    <s v="Ara"/>
    <x v="2"/>
    <s v="D"/>
    <x v="2"/>
    <n v="0.5"/>
    <x v="1"/>
    <n v="5.97"/>
    <n v="29.849999999999998"/>
    <n v="0.5373"/>
    <n v="1.8000000000000002E-2"/>
  </r>
  <r>
    <s v="DCI-96254-548"/>
    <x v="566"/>
    <s v="94091-86957-HX"/>
    <s v="A-D-0.2"/>
    <n v="6"/>
    <x v="636"/>
    <s v="jdymokeje@prnewswire.com"/>
    <x v="1"/>
    <s v="Ara"/>
    <x v="2"/>
    <s v="D"/>
    <x v="2"/>
    <n v="0.2"/>
    <x v="3"/>
    <n v="2.9849999999999999"/>
    <n v="17.91"/>
    <n v="0.26865"/>
    <n v="1.4999999999999999E-2"/>
  </r>
  <r>
    <s v="KHZ-26264-253"/>
    <x v="160"/>
    <s v="24972-55878-KX"/>
    <s v="L-L-0.2"/>
    <n v="6"/>
    <x v="696"/>
    <s v="fconstancekz@ifeng.com"/>
    <x v="0"/>
    <s v="Lib"/>
    <x v="3"/>
    <s v="L"/>
    <x v="1"/>
    <n v="0.2"/>
    <x v="3"/>
    <n v="4.7549999999999999"/>
    <n v="28.53"/>
    <n v="0.61814999999999998"/>
    <n v="2.1666666666666664E-2"/>
  </r>
  <r>
    <s v="AAQ-13644-699"/>
    <x v="567"/>
    <s v="46296-42617-OQ"/>
    <s v="R-D-1"/>
    <n v="4"/>
    <x v="697"/>
    <s v="fsulmanl0@washington.edu"/>
    <x v="0"/>
    <s v="Rob"/>
    <x v="0"/>
    <s v="D"/>
    <x v="2"/>
    <n v="1"/>
    <x v="0"/>
    <n v="8.9499999999999993"/>
    <n v="35.799999999999997"/>
    <n v="0.53699999999999992"/>
    <n v="1.4999999999999999E-2"/>
  </r>
  <r>
    <s v="LWL-68108-794"/>
    <x v="568"/>
    <s v="44494-89923-UW"/>
    <s v="A-D-0.5"/>
    <n v="3"/>
    <x v="698"/>
    <s v="dhollymanl1@ibm.com"/>
    <x v="0"/>
    <s v="Ara"/>
    <x v="2"/>
    <s v="D"/>
    <x v="2"/>
    <n v="0.5"/>
    <x v="1"/>
    <n v="5.97"/>
    <n v="17.91"/>
    <n v="0.5373"/>
    <n v="0.03"/>
  </r>
  <r>
    <s v="JQT-14347-517"/>
    <x v="569"/>
    <s v="11621-09964-ID"/>
    <s v="R-D-1"/>
    <n v="1"/>
    <x v="699"/>
    <s v="lnardonil2@hao123.com"/>
    <x v="0"/>
    <s v="Rob"/>
    <x v="0"/>
    <s v="D"/>
    <x v="2"/>
    <n v="1"/>
    <x v="0"/>
    <n v="8.9499999999999993"/>
    <n v="8.9499999999999993"/>
    <n v="0.53699999999999992"/>
    <n v="0.06"/>
  </r>
  <r>
    <s v="BMM-86471-923"/>
    <x v="570"/>
    <s v="76319-80715-II"/>
    <s v="L-D-2.5"/>
    <n v="1"/>
    <x v="700"/>
    <s v="dyarhaml3@moonfruit.com"/>
    <x v="0"/>
    <s v="Lib"/>
    <x v="3"/>
    <s v="D"/>
    <x v="2"/>
    <n v="2.5"/>
    <x v="2"/>
    <n v="29.784999999999997"/>
    <n v="29.784999999999997"/>
    <n v="3.8720499999999998"/>
    <n v="0.13"/>
  </r>
  <r>
    <s v="IXU-67272-326"/>
    <x v="571"/>
    <s v="91654-79216-IC"/>
    <s v="E-L-0.5"/>
    <n v="5"/>
    <x v="701"/>
    <s v="aferreal4@wikia.com"/>
    <x v="0"/>
    <s v="Exc"/>
    <x v="1"/>
    <s v="L"/>
    <x v="1"/>
    <n v="0.5"/>
    <x v="1"/>
    <n v="8.91"/>
    <n v="44.55"/>
    <n v="0.98009999999999997"/>
    <n v="2.2000000000000002E-2"/>
  </r>
  <r>
    <s v="ITE-28312-615"/>
    <x v="139"/>
    <s v="56450-21890-HK"/>
    <s v="E-L-1"/>
    <n v="6"/>
    <x v="702"/>
    <s v="ckendrickl5@webnode.com"/>
    <x v="0"/>
    <s v="Exc"/>
    <x v="1"/>
    <s v="L"/>
    <x v="1"/>
    <n v="1"/>
    <x v="0"/>
    <n v="14.85"/>
    <n v="89.1"/>
    <n v="1.6335"/>
    <n v="1.8333333333333333E-2"/>
  </r>
  <r>
    <s v="ZHQ-30471-635"/>
    <x v="303"/>
    <s v="40600-58915-WZ"/>
    <s v="L-M-0.5"/>
    <n v="5"/>
    <x v="703"/>
    <s v="sdanilchikl6@mit.edu"/>
    <x v="2"/>
    <s v="Lib"/>
    <x v="3"/>
    <s v="M"/>
    <x v="0"/>
    <n v="0.5"/>
    <x v="1"/>
    <n v="8.73"/>
    <n v="43.650000000000006"/>
    <n v="1.1349"/>
    <n v="2.5999999999999995E-2"/>
  </r>
  <r>
    <s v="LTP-31133-134"/>
    <x v="572"/>
    <s v="66527-94478-PB"/>
    <s v="A-L-0.5"/>
    <n v="3"/>
    <x v="704"/>
    <m/>
    <x v="0"/>
    <s v="Ara"/>
    <x v="2"/>
    <s v="L"/>
    <x v="1"/>
    <n v="0.5"/>
    <x v="1"/>
    <n v="7.77"/>
    <n v="23.31"/>
    <n v="0.69929999999999992"/>
    <n v="0.03"/>
  </r>
  <r>
    <s v="ZVQ-26122-859"/>
    <x v="573"/>
    <s v="77154-45038-IH"/>
    <s v="A-L-2.5"/>
    <n v="6"/>
    <x v="705"/>
    <s v="bfolomkinl8@yolasite.com"/>
    <x v="0"/>
    <s v="Ara"/>
    <x v="2"/>
    <s v="L"/>
    <x v="1"/>
    <n v="2.5"/>
    <x v="2"/>
    <n v="29.784999999999997"/>
    <n v="178.70999999999998"/>
    <n v="2.6806499999999995"/>
    <n v="1.4999999999999999E-2"/>
  </r>
  <r>
    <s v="MIU-01481-194"/>
    <x v="574"/>
    <s v="08439-55669-AI"/>
    <s v="R-M-1"/>
    <n v="6"/>
    <x v="706"/>
    <s v="rpursglovel9@biblegateway.com"/>
    <x v="0"/>
    <s v="Rob"/>
    <x v="0"/>
    <s v="M"/>
    <x v="0"/>
    <n v="1"/>
    <x v="0"/>
    <n v="9.9499999999999993"/>
    <n v="59.699999999999996"/>
    <n v="0.59699999999999998"/>
    <n v="0.01"/>
  </r>
  <r>
    <s v="MIU-01481-194"/>
    <x v="574"/>
    <s v="08439-55669-AI"/>
    <s v="A-L-0.5"/>
    <n v="2"/>
    <x v="706"/>
    <s v="rpursglovel9@biblegateway.com"/>
    <x v="0"/>
    <s v="Ara"/>
    <x v="2"/>
    <s v="L"/>
    <x v="1"/>
    <n v="0.5"/>
    <x v="1"/>
    <n v="7.77"/>
    <n v="15.54"/>
    <n v="0.69929999999999992"/>
    <n v="4.4999999999999998E-2"/>
  </r>
  <r>
    <s v="UEA-72681-629"/>
    <x v="455"/>
    <s v="24972-55878-KX"/>
    <s v="A-L-2.5"/>
    <n v="3"/>
    <x v="696"/>
    <s v="fconstancekz@ifeng.com"/>
    <x v="0"/>
    <s v="Ara"/>
    <x v="2"/>
    <s v="L"/>
    <x v="1"/>
    <n v="2.5"/>
    <x v="2"/>
    <n v="29.784999999999997"/>
    <n v="89.35499999999999"/>
    <n v="2.6806499999999995"/>
    <n v="0.03"/>
  </r>
  <r>
    <s v="CVE-15042-481"/>
    <x v="575"/>
    <s v="24972-55878-KX"/>
    <s v="R-L-1"/>
    <n v="2"/>
    <x v="696"/>
    <s v="fconstancekz@ifeng.com"/>
    <x v="0"/>
    <s v="Rob"/>
    <x v="0"/>
    <s v="L"/>
    <x v="1"/>
    <n v="1"/>
    <x v="0"/>
    <n v="11.95"/>
    <n v="23.9"/>
    <n v="0.71699999999999997"/>
    <n v="0.03"/>
  </r>
  <r>
    <s v="EJA-79176-833"/>
    <x v="576"/>
    <s v="91509-62250-GN"/>
    <s v="R-M-2.5"/>
    <n v="6"/>
    <x v="707"/>
    <s v="deburahld@google.co.jp"/>
    <x v="2"/>
    <s v="Rob"/>
    <x v="0"/>
    <s v="M"/>
    <x v="0"/>
    <n v="2.5"/>
    <x v="2"/>
    <n v="22.884999999999998"/>
    <n v="137.31"/>
    <n v="1.3730999999999998"/>
    <n v="9.9999999999999985E-3"/>
  </r>
  <r>
    <s v="AHQ-40440-522"/>
    <x v="577"/>
    <s v="83833-46106-ZC"/>
    <s v="A-D-1"/>
    <n v="1"/>
    <x v="708"/>
    <s v="mbrimilcombele@cnn.com"/>
    <x v="0"/>
    <s v="Ara"/>
    <x v="2"/>
    <s v="D"/>
    <x v="2"/>
    <n v="1"/>
    <x v="0"/>
    <n v="9.9499999999999993"/>
    <n v="9.9499999999999993"/>
    <n v="0.89549999999999985"/>
    <n v="0.09"/>
  </r>
  <r>
    <s v="TID-21626-411"/>
    <x v="578"/>
    <s v="19383-33606-PW"/>
    <s v="R-L-0.5"/>
    <n v="3"/>
    <x v="709"/>
    <s v="sbollamlf@list-manage.com"/>
    <x v="0"/>
    <s v="Rob"/>
    <x v="0"/>
    <s v="L"/>
    <x v="1"/>
    <n v="0.5"/>
    <x v="1"/>
    <n v="7.169999999999999"/>
    <n v="21.509999999999998"/>
    <n v="0.43019999999999992"/>
    <n v="1.9999999999999997E-2"/>
  </r>
  <r>
    <s v="RSR-96390-187"/>
    <x v="579"/>
    <s v="67052-76184-CB"/>
    <s v="E-M-1"/>
    <n v="6"/>
    <x v="710"/>
    <m/>
    <x v="0"/>
    <s v="Exc"/>
    <x v="1"/>
    <s v="M"/>
    <x v="0"/>
    <n v="1"/>
    <x v="0"/>
    <n v="13.75"/>
    <n v="82.5"/>
    <n v="1.5125"/>
    <n v="1.8333333333333333E-2"/>
  </r>
  <r>
    <s v="BZE-96093-118"/>
    <x v="91"/>
    <s v="43452-18035-DH"/>
    <s v="L-M-0.2"/>
    <n v="2"/>
    <x v="711"/>
    <s v="afilipczaklh@ning.com"/>
    <x v="1"/>
    <s v="Lib"/>
    <x v="3"/>
    <s v="M"/>
    <x v="0"/>
    <n v="0.2"/>
    <x v="3"/>
    <n v="4.3650000000000002"/>
    <n v="8.73"/>
    <n v="0.56745000000000001"/>
    <n v="6.5000000000000002E-2"/>
  </r>
  <r>
    <s v="LOU-41819-242"/>
    <x v="272"/>
    <s v="88060-50676-MV"/>
    <s v="R-M-1"/>
    <n v="2"/>
    <x v="712"/>
    <m/>
    <x v="0"/>
    <s v="Rob"/>
    <x v="0"/>
    <s v="M"/>
    <x v="0"/>
    <n v="1"/>
    <x v="0"/>
    <n v="9.9499999999999993"/>
    <n v="19.899999999999999"/>
    <n v="0.59699999999999998"/>
    <n v="3.0000000000000002E-2"/>
  </r>
  <r>
    <s v="FND-99527-640"/>
    <x v="65"/>
    <s v="89574-96203-EP"/>
    <s v="E-L-0.5"/>
    <n v="2"/>
    <x v="713"/>
    <s v="relnaughlj@comsenz.com"/>
    <x v="0"/>
    <s v="Exc"/>
    <x v="1"/>
    <s v="L"/>
    <x v="1"/>
    <n v="0.5"/>
    <x v="1"/>
    <n v="8.91"/>
    <n v="17.82"/>
    <n v="0.98009999999999997"/>
    <n v="5.5E-2"/>
  </r>
  <r>
    <s v="ASG-27179-958"/>
    <x v="580"/>
    <s v="12607-75113-UV"/>
    <s v="A-M-0.5"/>
    <n v="3"/>
    <x v="714"/>
    <s v="jdeehanlk@about.me"/>
    <x v="0"/>
    <s v="Ara"/>
    <x v="2"/>
    <s v="M"/>
    <x v="0"/>
    <n v="0.5"/>
    <x v="1"/>
    <n v="6.75"/>
    <n v="20.25"/>
    <n v="0.60749999999999993"/>
    <n v="2.9999999999999995E-2"/>
  </r>
  <r>
    <s v="YKX-23510-272"/>
    <x v="581"/>
    <s v="56991-05510-PR"/>
    <s v="A-L-2.5"/>
    <n v="2"/>
    <x v="715"/>
    <s v="jedenll@e-recht24.de"/>
    <x v="0"/>
    <s v="Ara"/>
    <x v="2"/>
    <s v="L"/>
    <x v="1"/>
    <n v="2.5"/>
    <x v="2"/>
    <n v="29.784999999999997"/>
    <n v="59.569999999999993"/>
    <n v="2.6806499999999995"/>
    <n v="4.4999999999999998E-2"/>
  </r>
  <r>
    <s v="FSA-98650-921"/>
    <x v="489"/>
    <s v="01841-48191-NL"/>
    <s v="L-L-0.5"/>
    <n v="2"/>
    <x v="716"/>
    <s v="cjewsterlu@moonfruit.com"/>
    <x v="0"/>
    <s v="Lib"/>
    <x v="3"/>
    <s v="L"/>
    <x v="1"/>
    <n v="0.5"/>
    <x v="1"/>
    <n v="9.51"/>
    <n v="19.02"/>
    <n v="1.2363"/>
    <n v="6.5000000000000002E-2"/>
  </r>
  <r>
    <s v="ZUR-55774-294"/>
    <x v="234"/>
    <s v="33269-10023-CO"/>
    <s v="L-D-1"/>
    <n v="6"/>
    <x v="717"/>
    <s v="usoutherdenln@hao123.com"/>
    <x v="0"/>
    <s v="Lib"/>
    <x v="3"/>
    <s v="D"/>
    <x v="2"/>
    <n v="1"/>
    <x v="0"/>
    <n v="12.95"/>
    <n v="77.699999999999989"/>
    <n v="1.6835"/>
    <n v="2.1666666666666671E-2"/>
  </r>
  <r>
    <s v="FUO-99821-974"/>
    <x v="175"/>
    <s v="31245-81098-PJ"/>
    <s v="E-M-1"/>
    <n v="3"/>
    <x v="718"/>
    <m/>
    <x v="0"/>
    <s v="Exc"/>
    <x v="1"/>
    <s v="M"/>
    <x v="0"/>
    <n v="1"/>
    <x v="0"/>
    <n v="13.75"/>
    <n v="41.25"/>
    <n v="1.5125"/>
    <n v="3.6666666666666667E-2"/>
  </r>
  <r>
    <s v="YVH-19865-819"/>
    <x v="582"/>
    <s v="08946-56610-IH"/>
    <s v="L-L-2.5"/>
    <n v="4"/>
    <x v="719"/>
    <s v="lburtenshawlp@shinystat.com"/>
    <x v="0"/>
    <s v="Lib"/>
    <x v="3"/>
    <s v="L"/>
    <x v="1"/>
    <n v="2.5"/>
    <x v="2"/>
    <n v="36.454999999999998"/>
    <n v="145.82"/>
    <n v="4.7391499999999995"/>
    <n v="3.2500000000000001E-2"/>
  </r>
  <r>
    <s v="NNF-47422-501"/>
    <x v="583"/>
    <s v="20260-32948-EB"/>
    <s v="E-L-0.2"/>
    <n v="6"/>
    <x v="720"/>
    <s v="agregorattilq@vistaprint.com"/>
    <x v="1"/>
    <s v="Exc"/>
    <x v="1"/>
    <s v="L"/>
    <x v="1"/>
    <n v="0.2"/>
    <x v="3"/>
    <n v="4.4550000000000001"/>
    <n v="26.73"/>
    <n v="0.49004999999999999"/>
    <n v="1.8333333333333333E-2"/>
  </r>
  <r>
    <s v="RJI-71409-490"/>
    <x v="548"/>
    <s v="31613-41626-KX"/>
    <s v="L-M-0.5"/>
    <n v="5"/>
    <x v="721"/>
    <s v="ccrosterlr@gov.uk"/>
    <x v="0"/>
    <s v="Lib"/>
    <x v="3"/>
    <s v="M"/>
    <x v="0"/>
    <n v="0.5"/>
    <x v="1"/>
    <n v="8.73"/>
    <n v="43.650000000000006"/>
    <n v="1.1349"/>
    <n v="2.5999999999999995E-2"/>
  </r>
  <r>
    <s v="UZL-46108-213"/>
    <x v="584"/>
    <s v="75961-20170-RD"/>
    <s v="L-L-1"/>
    <n v="2"/>
    <x v="722"/>
    <s v="gwhiteheadls@hp.com"/>
    <x v="0"/>
    <s v="Lib"/>
    <x v="3"/>
    <s v="L"/>
    <x v="1"/>
    <n v="1"/>
    <x v="0"/>
    <n v="15.85"/>
    <n v="31.7"/>
    <n v="2.0605000000000002"/>
    <n v="6.5000000000000002E-2"/>
  </r>
  <r>
    <s v="AOX-44467-109"/>
    <x v="64"/>
    <s v="72524-06410-KD"/>
    <s v="A-D-2.5"/>
    <n v="1"/>
    <x v="723"/>
    <s v="hjodrellelt@samsung.com"/>
    <x v="0"/>
    <s v="Ara"/>
    <x v="2"/>
    <s v="D"/>
    <x v="2"/>
    <n v="2.5"/>
    <x v="2"/>
    <n v="22.884999999999998"/>
    <n v="22.884999999999998"/>
    <n v="2.0596499999999995"/>
    <n v="8.9999999999999983E-2"/>
  </r>
  <r>
    <s v="TZD-67261-174"/>
    <x v="585"/>
    <s v="01841-48191-NL"/>
    <s v="E-D-2.5"/>
    <n v="1"/>
    <x v="716"/>
    <s v="cjewsterlu@moonfruit.com"/>
    <x v="0"/>
    <s v="Exc"/>
    <x v="1"/>
    <s v="D"/>
    <x v="2"/>
    <n v="2.5"/>
    <x v="2"/>
    <n v="27.945"/>
    <n v="27.945"/>
    <n v="3.07395"/>
    <n v="0.11"/>
  </r>
  <r>
    <s v="TBU-64277-625"/>
    <x v="32"/>
    <s v="98918-34330-GY"/>
    <s v="E-M-1"/>
    <n v="6"/>
    <x v="724"/>
    <m/>
    <x v="0"/>
    <s v="Exc"/>
    <x v="1"/>
    <s v="M"/>
    <x v="0"/>
    <n v="1"/>
    <x v="0"/>
    <n v="13.75"/>
    <n v="82.5"/>
    <n v="1.5125"/>
    <n v="1.8333333333333333E-2"/>
  </r>
  <r>
    <s v="TYP-85767-944"/>
    <x v="586"/>
    <s v="51497-50894-WU"/>
    <s v="R-M-2.5"/>
    <n v="2"/>
    <x v="725"/>
    <s v="knottramlw@odnoklassniki.ru"/>
    <x v="1"/>
    <s v="Rob"/>
    <x v="0"/>
    <s v="M"/>
    <x v="0"/>
    <n v="2.5"/>
    <x v="2"/>
    <n v="22.884999999999998"/>
    <n v="45.769999999999996"/>
    <n v="1.3730999999999998"/>
    <n v="0.03"/>
  </r>
  <r>
    <s v="GTT-73214-334"/>
    <x v="535"/>
    <s v="98636-90072-YE"/>
    <s v="A-L-1"/>
    <n v="6"/>
    <x v="726"/>
    <s v="nbuneylx@jugem.jp"/>
    <x v="0"/>
    <s v="Ara"/>
    <x v="2"/>
    <s v="L"/>
    <x v="1"/>
    <n v="1"/>
    <x v="0"/>
    <n v="12.95"/>
    <n v="77.699999999999989"/>
    <n v="1.1655"/>
    <n v="1.5000000000000001E-2"/>
  </r>
  <r>
    <s v="WAI-89905-069"/>
    <x v="587"/>
    <s v="47011-57815-HJ"/>
    <s v="A-L-0.5"/>
    <n v="3"/>
    <x v="727"/>
    <s v="smcshealy@photobucket.com"/>
    <x v="0"/>
    <s v="Ara"/>
    <x v="2"/>
    <s v="L"/>
    <x v="1"/>
    <n v="0.5"/>
    <x v="1"/>
    <n v="7.77"/>
    <n v="23.31"/>
    <n v="0.69929999999999992"/>
    <n v="0.03"/>
  </r>
  <r>
    <s v="OJL-96844-459"/>
    <x v="393"/>
    <s v="61253-98356-VD"/>
    <s v="L-L-0.2"/>
    <n v="5"/>
    <x v="728"/>
    <s v="khuddartlz@about.com"/>
    <x v="0"/>
    <s v="Lib"/>
    <x v="3"/>
    <s v="L"/>
    <x v="1"/>
    <n v="0.2"/>
    <x v="3"/>
    <n v="4.7549999999999999"/>
    <n v="23.774999999999999"/>
    <n v="0.61814999999999998"/>
    <n v="2.6000000000000002E-2"/>
  </r>
  <r>
    <s v="VGI-33205-360"/>
    <x v="588"/>
    <s v="96762-10814-DA"/>
    <s v="L-M-0.5"/>
    <n v="6"/>
    <x v="729"/>
    <s v="jgippesm0@cloudflare.com"/>
    <x v="2"/>
    <s v="Lib"/>
    <x v="3"/>
    <s v="M"/>
    <x v="0"/>
    <n v="0.5"/>
    <x v="1"/>
    <n v="8.73"/>
    <n v="52.38"/>
    <n v="1.1349"/>
    <n v="2.1666666666666667E-2"/>
  </r>
  <r>
    <s v="PCA-14081-576"/>
    <x v="15"/>
    <s v="63112-10870-LC"/>
    <s v="R-L-0.2"/>
    <n v="5"/>
    <x v="730"/>
    <s v="lwhittleseem1@e-recht24.de"/>
    <x v="0"/>
    <s v="Rob"/>
    <x v="0"/>
    <s v="L"/>
    <x v="1"/>
    <n v="0.2"/>
    <x v="3"/>
    <n v="3.5849999999999995"/>
    <n v="17.924999999999997"/>
    <n v="0.21509999999999996"/>
    <n v="1.2E-2"/>
  </r>
  <r>
    <s v="SCS-67069-962"/>
    <x v="507"/>
    <s v="21403-49423-PD"/>
    <s v="A-L-2.5"/>
    <n v="5"/>
    <x v="731"/>
    <s v="gtrengrovem2@elpais.com"/>
    <x v="0"/>
    <s v="Ara"/>
    <x v="2"/>
    <s v="L"/>
    <x v="1"/>
    <n v="2.5"/>
    <x v="2"/>
    <n v="29.784999999999997"/>
    <n v="148.92499999999998"/>
    <n v="2.6806499999999995"/>
    <n v="1.7999999999999999E-2"/>
  </r>
  <r>
    <s v="BDM-03174-485"/>
    <x v="533"/>
    <s v="29581-13303-VB"/>
    <s v="R-L-0.5"/>
    <n v="4"/>
    <x v="732"/>
    <s v="wcalderom3@stumbleupon.com"/>
    <x v="0"/>
    <s v="Rob"/>
    <x v="0"/>
    <s v="L"/>
    <x v="1"/>
    <n v="0.5"/>
    <x v="1"/>
    <n v="7.169999999999999"/>
    <n v="28.679999999999996"/>
    <n v="0.43019999999999992"/>
    <n v="1.4999999999999999E-2"/>
  </r>
  <r>
    <s v="UJV-32333-364"/>
    <x v="589"/>
    <s v="86110-83695-YS"/>
    <s v="L-L-0.5"/>
    <n v="1"/>
    <x v="733"/>
    <m/>
    <x v="0"/>
    <s v="Lib"/>
    <x v="3"/>
    <s v="L"/>
    <x v="1"/>
    <n v="0.5"/>
    <x v="1"/>
    <n v="9.51"/>
    <n v="9.51"/>
    <n v="1.2363"/>
    <n v="0.13"/>
  </r>
  <r>
    <s v="FLI-11493-954"/>
    <x v="590"/>
    <s v="80454-42225-FT"/>
    <s v="A-L-0.5"/>
    <n v="4"/>
    <x v="734"/>
    <s v="jkennicottm5@yahoo.co.jp"/>
    <x v="0"/>
    <s v="Ara"/>
    <x v="2"/>
    <s v="L"/>
    <x v="1"/>
    <n v="0.5"/>
    <x v="1"/>
    <n v="7.77"/>
    <n v="31.08"/>
    <n v="0.69929999999999992"/>
    <n v="2.2499999999999999E-2"/>
  </r>
  <r>
    <s v="IWL-13117-537"/>
    <x v="457"/>
    <s v="29129-60664-KO"/>
    <s v="R-D-0.2"/>
    <n v="3"/>
    <x v="735"/>
    <s v="gruggenm6@nymag.com"/>
    <x v="0"/>
    <s v="Rob"/>
    <x v="0"/>
    <s v="D"/>
    <x v="2"/>
    <n v="0.2"/>
    <x v="3"/>
    <n v="2.6849999999999996"/>
    <n v="8.0549999999999997"/>
    <n v="0.16109999999999997"/>
    <n v="1.9999999999999997E-2"/>
  </r>
  <r>
    <s v="OAM-76916-748"/>
    <x v="591"/>
    <s v="63025-62939-AN"/>
    <s v="E-D-1"/>
    <n v="3"/>
    <x v="736"/>
    <m/>
    <x v="0"/>
    <s v="Exc"/>
    <x v="1"/>
    <s v="D"/>
    <x v="2"/>
    <n v="1"/>
    <x v="0"/>
    <n v="12.15"/>
    <n v="36.450000000000003"/>
    <n v="1.3365"/>
    <n v="3.6666666666666667E-2"/>
  </r>
  <r>
    <s v="UMB-11223-710"/>
    <x v="592"/>
    <s v="49012-12987-QT"/>
    <s v="R-D-0.2"/>
    <n v="6"/>
    <x v="737"/>
    <s v="mfrightm8@harvard.edu"/>
    <x v="1"/>
    <s v="Rob"/>
    <x v="0"/>
    <s v="D"/>
    <x v="2"/>
    <n v="0.2"/>
    <x v="3"/>
    <n v="2.6849999999999996"/>
    <n v="16.11"/>
    <n v="0.16109999999999997"/>
    <n v="9.9999999999999985E-3"/>
  </r>
  <r>
    <s v="LXR-09892-726"/>
    <x v="402"/>
    <s v="50924-94200-SQ"/>
    <s v="R-D-2.5"/>
    <n v="2"/>
    <x v="738"/>
    <s v="btartem9@aol.com"/>
    <x v="0"/>
    <s v="Rob"/>
    <x v="0"/>
    <s v="D"/>
    <x v="2"/>
    <n v="2.5"/>
    <x v="2"/>
    <n v="20.584999999999997"/>
    <n v="41.169999999999995"/>
    <n v="1.2350999999999999"/>
    <n v="3.0000000000000002E-2"/>
  </r>
  <r>
    <s v="QXX-89943-393"/>
    <x v="593"/>
    <s v="15673-18812-IU"/>
    <s v="R-D-0.2"/>
    <n v="4"/>
    <x v="739"/>
    <s v="ckrzysztofiakma@skyrock.com"/>
    <x v="0"/>
    <s v="Rob"/>
    <x v="0"/>
    <s v="D"/>
    <x v="2"/>
    <n v="0.2"/>
    <x v="3"/>
    <n v="2.6849999999999996"/>
    <n v="10.739999999999998"/>
    <n v="0.16109999999999997"/>
    <n v="1.4999999999999999E-2"/>
  </r>
  <r>
    <s v="WVS-57822-366"/>
    <x v="594"/>
    <s v="52151-75971-YY"/>
    <s v="E-M-2.5"/>
    <n v="4"/>
    <x v="740"/>
    <s v="dpenquetmb@diigo.com"/>
    <x v="0"/>
    <s v="Exc"/>
    <x v="1"/>
    <s v="M"/>
    <x v="0"/>
    <n v="2.5"/>
    <x v="2"/>
    <n v="31.624999999999996"/>
    <n v="126.49999999999999"/>
    <n v="3.4787499999999998"/>
    <n v="2.75E-2"/>
  </r>
  <r>
    <s v="CLJ-23403-689"/>
    <x v="77"/>
    <s v="19413-02045-CG"/>
    <s v="R-L-1"/>
    <n v="2"/>
    <x v="741"/>
    <m/>
    <x v="2"/>
    <s v="Rob"/>
    <x v="0"/>
    <s v="L"/>
    <x v="1"/>
    <n v="1"/>
    <x v="0"/>
    <n v="11.95"/>
    <n v="23.9"/>
    <n v="0.71699999999999997"/>
    <n v="0.03"/>
  </r>
  <r>
    <s v="XNU-83276-288"/>
    <x v="595"/>
    <s v="98185-92775-KT"/>
    <s v="R-M-0.5"/>
    <n v="1"/>
    <x v="742"/>
    <m/>
    <x v="0"/>
    <s v="Rob"/>
    <x v="0"/>
    <s v="M"/>
    <x v="0"/>
    <n v="0.5"/>
    <x v="1"/>
    <n v="5.97"/>
    <n v="5.97"/>
    <n v="0.35819999999999996"/>
    <n v="0.06"/>
  </r>
  <r>
    <s v="YOG-94666-679"/>
    <x v="596"/>
    <s v="86991-53901-AT"/>
    <s v="L-D-0.2"/>
    <n v="2"/>
    <x v="743"/>
    <m/>
    <x v="2"/>
    <s v="Lib"/>
    <x v="3"/>
    <s v="D"/>
    <x v="2"/>
    <n v="0.2"/>
    <x v="3"/>
    <n v="3.8849999999999998"/>
    <n v="7.77"/>
    <n v="0.50505"/>
    <n v="6.5000000000000002E-2"/>
  </r>
  <r>
    <s v="KHG-33953-115"/>
    <x v="514"/>
    <s v="78226-97287-JI"/>
    <s v="L-D-0.5"/>
    <n v="3"/>
    <x v="744"/>
    <s v="kferrettimf@huffingtonpost.com"/>
    <x v="1"/>
    <s v="Lib"/>
    <x v="3"/>
    <s v="D"/>
    <x v="2"/>
    <n v="0.5"/>
    <x v="1"/>
    <n v="7.77"/>
    <n v="23.31"/>
    <n v="1.0101"/>
    <n v="4.3333333333333335E-2"/>
  </r>
  <r>
    <s v="MHD-95615-696"/>
    <x v="54"/>
    <s v="27930-59250-JT"/>
    <s v="R-L-2.5"/>
    <n v="5"/>
    <x v="745"/>
    <m/>
    <x v="0"/>
    <s v="Rob"/>
    <x v="0"/>
    <s v="L"/>
    <x v="1"/>
    <n v="2.5"/>
    <x v="2"/>
    <n v="27.484999999999996"/>
    <n v="137.42499999999998"/>
    <n v="1.6490999999999998"/>
    <n v="1.2E-2"/>
  </r>
  <r>
    <s v="HBH-64794-080"/>
    <x v="597"/>
    <s v="40560-18556-YE"/>
    <s v="R-D-0.2"/>
    <n v="3"/>
    <x v="746"/>
    <m/>
    <x v="0"/>
    <s v="Rob"/>
    <x v="0"/>
    <s v="D"/>
    <x v="2"/>
    <n v="0.2"/>
    <x v="3"/>
    <n v="2.6849999999999996"/>
    <n v="8.0549999999999997"/>
    <n v="0.16109999999999997"/>
    <n v="1.9999999999999997E-2"/>
  </r>
  <r>
    <s v="CNJ-56058-223"/>
    <x v="105"/>
    <s v="40780-22081-LX"/>
    <s v="L-L-0.5"/>
    <n v="3"/>
    <x v="747"/>
    <s v="abalsdonemi@toplist.cz"/>
    <x v="0"/>
    <s v="Lib"/>
    <x v="3"/>
    <s v="L"/>
    <x v="1"/>
    <n v="0.5"/>
    <x v="1"/>
    <n v="9.51"/>
    <n v="28.53"/>
    <n v="1.2363"/>
    <n v="4.3333333333333328E-2"/>
  </r>
  <r>
    <s v="KHO-27106-786"/>
    <x v="210"/>
    <s v="01603-43789-TN"/>
    <s v="A-M-1"/>
    <n v="6"/>
    <x v="748"/>
    <s v="bromeramj@list-manage.com"/>
    <x v="1"/>
    <s v="Ara"/>
    <x v="2"/>
    <s v="M"/>
    <x v="0"/>
    <n v="1"/>
    <x v="0"/>
    <n v="11.25"/>
    <n v="67.5"/>
    <n v="1.0125"/>
    <n v="1.4999999999999999E-2"/>
  </r>
  <r>
    <s v="KHO-27106-786"/>
    <x v="210"/>
    <s v="01603-43789-TN"/>
    <s v="L-D-2.5"/>
    <n v="6"/>
    <x v="748"/>
    <s v="bromeramj@list-manage.com"/>
    <x v="1"/>
    <s v="Lib"/>
    <x v="3"/>
    <s v="D"/>
    <x v="2"/>
    <n v="2.5"/>
    <x v="2"/>
    <n v="29.784999999999997"/>
    <n v="178.70999999999998"/>
    <n v="3.8720499999999998"/>
    <n v="2.1666666666666667E-2"/>
  </r>
  <r>
    <s v="YAC-50329-982"/>
    <x v="598"/>
    <s v="75419-92838-TI"/>
    <s v="E-M-2.5"/>
    <n v="1"/>
    <x v="749"/>
    <s v="cbrydeml@tuttocitta.it"/>
    <x v="0"/>
    <s v="Exc"/>
    <x v="1"/>
    <s v="M"/>
    <x v="0"/>
    <n v="2.5"/>
    <x v="2"/>
    <n v="31.624999999999996"/>
    <n v="31.624999999999996"/>
    <n v="3.4787499999999998"/>
    <n v="0.11"/>
  </r>
  <r>
    <s v="VVL-95291-039"/>
    <x v="360"/>
    <s v="96516-97464-MF"/>
    <s v="E-L-0.2"/>
    <n v="2"/>
    <x v="750"/>
    <s v="senefermm@blog.com"/>
    <x v="0"/>
    <s v="Exc"/>
    <x v="1"/>
    <s v="L"/>
    <x v="1"/>
    <n v="0.2"/>
    <x v="3"/>
    <n v="4.4550000000000001"/>
    <n v="8.91"/>
    <n v="0.49004999999999999"/>
    <n v="5.5E-2"/>
  </r>
  <r>
    <s v="VUT-20974-364"/>
    <x v="62"/>
    <s v="90285-56295-PO"/>
    <s v="R-M-0.5"/>
    <n v="6"/>
    <x v="751"/>
    <s v="lhaggerstonemn@independent.co.uk"/>
    <x v="0"/>
    <s v="Rob"/>
    <x v="0"/>
    <s v="M"/>
    <x v="0"/>
    <n v="0.5"/>
    <x v="1"/>
    <n v="5.97"/>
    <n v="35.82"/>
    <n v="0.35819999999999996"/>
    <n v="9.9999999999999985E-3"/>
  </r>
  <r>
    <s v="SFC-34054-213"/>
    <x v="599"/>
    <s v="08100-71102-HQ"/>
    <s v="L-L-0.5"/>
    <n v="4"/>
    <x v="752"/>
    <s v="mgundrymo@omniture.com"/>
    <x v="1"/>
    <s v="Lib"/>
    <x v="3"/>
    <s v="L"/>
    <x v="1"/>
    <n v="0.5"/>
    <x v="1"/>
    <n v="9.51"/>
    <n v="38.04"/>
    <n v="1.2363"/>
    <n v="3.2500000000000001E-2"/>
  </r>
  <r>
    <s v="UDS-04807-593"/>
    <x v="600"/>
    <s v="84074-28110-OV"/>
    <s v="L-D-0.5"/>
    <n v="2"/>
    <x v="753"/>
    <s v="bwellanmp@cafepress.com"/>
    <x v="0"/>
    <s v="Lib"/>
    <x v="3"/>
    <s v="D"/>
    <x v="2"/>
    <n v="0.5"/>
    <x v="1"/>
    <n v="7.77"/>
    <n v="15.54"/>
    <n v="1.0101"/>
    <n v="6.5000000000000002E-2"/>
  </r>
  <r>
    <s v="FWE-98471-488"/>
    <x v="601"/>
    <s v="27930-59250-JT"/>
    <s v="L-L-1"/>
    <n v="5"/>
    <x v="745"/>
    <m/>
    <x v="0"/>
    <s v="Lib"/>
    <x v="3"/>
    <s v="L"/>
    <x v="1"/>
    <n v="1"/>
    <x v="0"/>
    <n v="15.85"/>
    <n v="79.25"/>
    <n v="2.0605000000000002"/>
    <n v="2.6000000000000002E-2"/>
  </r>
  <r>
    <s v="RAU-17060-674"/>
    <x v="602"/>
    <s v="12747-63766-EU"/>
    <s v="L-L-0.2"/>
    <n v="1"/>
    <x v="754"/>
    <s v="catchesonmr@xinhuanet.com"/>
    <x v="0"/>
    <s v="Lib"/>
    <x v="3"/>
    <s v="L"/>
    <x v="1"/>
    <n v="0.2"/>
    <x v="3"/>
    <n v="4.7549999999999999"/>
    <n v="4.7549999999999999"/>
    <n v="0.61814999999999998"/>
    <n v="0.13"/>
  </r>
  <r>
    <s v="AOL-13866-711"/>
    <x v="603"/>
    <s v="83490-88357-LJ"/>
    <s v="E-M-1"/>
    <n v="4"/>
    <x v="755"/>
    <s v="estentonms@google.it"/>
    <x v="0"/>
    <s v="Exc"/>
    <x v="1"/>
    <s v="M"/>
    <x v="0"/>
    <n v="1"/>
    <x v="0"/>
    <n v="13.75"/>
    <n v="55"/>
    <n v="1.5125"/>
    <n v="2.75E-2"/>
  </r>
  <r>
    <s v="NOA-79645-377"/>
    <x v="604"/>
    <s v="53729-30320-XZ"/>
    <s v="R-D-0.5"/>
    <n v="5"/>
    <x v="756"/>
    <s v="etrippmt@wp.com"/>
    <x v="0"/>
    <s v="Rob"/>
    <x v="0"/>
    <s v="D"/>
    <x v="2"/>
    <n v="0.5"/>
    <x v="1"/>
    <n v="5.3699999999999992"/>
    <n v="26.849999999999994"/>
    <n v="0.32219999999999993"/>
    <n v="1.2E-2"/>
  </r>
  <r>
    <s v="KMS-49214-806"/>
    <x v="605"/>
    <s v="50384-52703-LA"/>
    <s v="E-L-2.5"/>
    <n v="4"/>
    <x v="757"/>
    <s v="lmacmanusmu@imdb.com"/>
    <x v="0"/>
    <s v="Exc"/>
    <x v="1"/>
    <s v="L"/>
    <x v="1"/>
    <n v="2.5"/>
    <x v="2"/>
    <n v="34.154999999999994"/>
    <n v="136.61999999999998"/>
    <n v="3.7570499999999996"/>
    <n v="2.75E-2"/>
  </r>
  <r>
    <s v="ABK-08091-531"/>
    <x v="606"/>
    <s v="53864-36201-FG"/>
    <s v="L-L-1"/>
    <n v="3"/>
    <x v="758"/>
    <s v="tbenediktovichmv@ebay.com"/>
    <x v="0"/>
    <s v="Lib"/>
    <x v="3"/>
    <s v="L"/>
    <x v="1"/>
    <n v="1"/>
    <x v="0"/>
    <n v="15.85"/>
    <n v="47.55"/>
    <n v="2.0605000000000002"/>
    <n v="4.3333333333333342E-2"/>
  </r>
  <r>
    <s v="GPT-67705-953"/>
    <x v="446"/>
    <s v="70631-33225-MZ"/>
    <s v="A-M-0.2"/>
    <n v="5"/>
    <x v="759"/>
    <s v="cbournermw@chronoengine.com"/>
    <x v="0"/>
    <s v="Ara"/>
    <x v="2"/>
    <s v="M"/>
    <x v="0"/>
    <n v="0.2"/>
    <x v="3"/>
    <n v="3.375"/>
    <n v="16.875"/>
    <n v="0.30374999999999996"/>
    <n v="1.7999999999999999E-2"/>
  </r>
  <r>
    <s v="JNA-21450-177"/>
    <x v="18"/>
    <s v="54798-14109-HC"/>
    <s v="A-D-1"/>
    <n v="3"/>
    <x v="760"/>
    <s v="oskermen3@hatena.ne.jp"/>
    <x v="0"/>
    <s v="Ara"/>
    <x v="2"/>
    <s v="D"/>
    <x v="2"/>
    <n v="1"/>
    <x v="0"/>
    <n v="9.9499999999999993"/>
    <n v="29.849999999999998"/>
    <n v="0.89549999999999985"/>
    <n v="0.03"/>
  </r>
  <r>
    <s v="MPQ-23421-608"/>
    <x v="180"/>
    <s v="08023-52962-ET"/>
    <s v="E-M-0.5"/>
    <n v="5"/>
    <x v="761"/>
    <s v="kheddanmy@icq.com"/>
    <x v="0"/>
    <s v="Exc"/>
    <x v="1"/>
    <s v="M"/>
    <x v="0"/>
    <n v="0.5"/>
    <x v="1"/>
    <n v="8.25"/>
    <n v="41.25"/>
    <n v="0.90749999999999997"/>
    <n v="2.1999999999999999E-2"/>
  </r>
  <r>
    <s v="NLI-63891-565"/>
    <x v="580"/>
    <s v="41899-00283-VK"/>
    <s v="E-M-0.2"/>
    <n v="5"/>
    <x v="762"/>
    <s v="ichartersmz@abc.net.au"/>
    <x v="0"/>
    <s v="Exc"/>
    <x v="1"/>
    <s v="M"/>
    <x v="0"/>
    <n v="0.2"/>
    <x v="3"/>
    <n v="4.125"/>
    <n v="20.625"/>
    <n v="0.45374999999999999"/>
    <n v="2.1999999999999999E-2"/>
  </r>
  <r>
    <s v="HHF-36647-854"/>
    <x v="453"/>
    <s v="39011-18412-GR"/>
    <s v="A-D-2.5"/>
    <n v="6"/>
    <x v="763"/>
    <s v="aroubertn0@tmall.com"/>
    <x v="0"/>
    <s v="Ara"/>
    <x v="2"/>
    <s v="D"/>
    <x v="2"/>
    <n v="2.5"/>
    <x v="2"/>
    <n v="22.884999999999998"/>
    <n v="137.31"/>
    <n v="2.0596499999999995"/>
    <n v="1.4999999999999996E-2"/>
  </r>
  <r>
    <s v="SBN-16537-046"/>
    <x v="259"/>
    <s v="60255-12579-PZ"/>
    <s v="A-D-0.2"/>
    <n v="1"/>
    <x v="764"/>
    <s v="hmairsn1@so-net.ne.jp"/>
    <x v="0"/>
    <s v="Ara"/>
    <x v="2"/>
    <s v="D"/>
    <x v="2"/>
    <n v="0.2"/>
    <x v="3"/>
    <n v="2.9849999999999999"/>
    <n v="2.9849999999999999"/>
    <n v="0.26865"/>
    <n v="9.0000000000000011E-2"/>
  </r>
  <r>
    <s v="XZD-44484-632"/>
    <x v="607"/>
    <s v="80541-38332-BP"/>
    <s v="E-M-1"/>
    <n v="2"/>
    <x v="765"/>
    <s v="hrainforthn2@blog.com"/>
    <x v="0"/>
    <s v="Exc"/>
    <x v="1"/>
    <s v="M"/>
    <x v="0"/>
    <n v="1"/>
    <x v="0"/>
    <n v="13.75"/>
    <n v="27.5"/>
    <n v="1.5125"/>
    <n v="5.5E-2"/>
  </r>
  <r>
    <s v="XZD-44484-632"/>
    <x v="607"/>
    <s v="80541-38332-BP"/>
    <s v="A-D-0.2"/>
    <n v="2"/>
    <x v="765"/>
    <s v="hrainforthn2@blog.com"/>
    <x v="0"/>
    <s v="Ara"/>
    <x v="2"/>
    <s v="D"/>
    <x v="2"/>
    <n v="0.2"/>
    <x v="3"/>
    <n v="2.9849999999999999"/>
    <n v="5.97"/>
    <n v="0.26865"/>
    <n v="4.5000000000000005E-2"/>
  </r>
  <r>
    <s v="IKQ-39946-768"/>
    <x v="385"/>
    <s v="72778-50968-UQ"/>
    <s v="R-M-1"/>
    <n v="6"/>
    <x v="766"/>
    <s v="ijespern4@theglobeandmail.com"/>
    <x v="0"/>
    <s v="Rob"/>
    <x v="0"/>
    <s v="M"/>
    <x v="0"/>
    <n v="1"/>
    <x v="0"/>
    <n v="9.9499999999999993"/>
    <n v="59.699999999999996"/>
    <n v="0.59699999999999998"/>
    <n v="0.01"/>
  </r>
  <r>
    <s v="KMB-95211-174"/>
    <x v="608"/>
    <s v="23941-30203-MO"/>
    <s v="R-D-2.5"/>
    <n v="4"/>
    <x v="767"/>
    <s v="ldwerryhousen5@gravatar.com"/>
    <x v="0"/>
    <s v="Rob"/>
    <x v="0"/>
    <s v="D"/>
    <x v="2"/>
    <n v="2.5"/>
    <x v="2"/>
    <n v="20.584999999999997"/>
    <n v="82.339999999999989"/>
    <n v="1.2350999999999999"/>
    <n v="1.5000000000000001E-2"/>
  </r>
  <r>
    <s v="QWY-99467-368"/>
    <x v="609"/>
    <s v="96434-50068-DZ"/>
    <s v="A-D-2.5"/>
    <n v="1"/>
    <x v="768"/>
    <s v="nbroomern6@examiner.com"/>
    <x v="0"/>
    <s v="Ara"/>
    <x v="2"/>
    <s v="D"/>
    <x v="2"/>
    <n v="2.5"/>
    <x v="2"/>
    <n v="22.884999999999998"/>
    <n v="22.884999999999998"/>
    <n v="2.0596499999999995"/>
    <n v="8.9999999999999983E-2"/>
  </r>
  <r>
    <s v="SRG-76791-614"/>
    <x v="147"/>
    <s v="11729-74102-XB"/>
    <s v="E-L-0.5"/>
    <n v="1"/>
    <x v="769"/>
    <s v="kthoumassonn7@bloglovin.com"/>
    <x v="0"/>
    <s v="Exc"/>
    <x v="1"/>
    <s v="L"/>
    <x v="1"/>
    <n v="0.5"/>
    <x v="1"/>
    <n v="8.91"/>
    <n v="8.91"/>
    <n v="0.98009999999999997"/>
    <n v="0.11"/>
  </r>
  <r>
    <s v="VSN-94485-621"/>
    <x v="172"/>
    <s v="88116-12604-TE"/>
    <s v="A-D-0.2"/>
    <n v="4"/>
    <x v="770"/>
    <s v="fhabberghamn8@discovery.com"/>
    <x v="0"/>
    <s v="Ara"/>
    <x v="2"/>
    <s v="D"/>
    <x v="2"/>
    <n v="0.2"/>
    <x v="3"/>
    <n v="2.9849999999999999"/>
    <n v="11.94"/>
    <n v="0.26865"/>
    <n v="2.2500000000000003E-2"/>
  </r>
  <r>
    <s v="UFZ-24348-219"/>
    <x v="610"/>
    <s v="27930-59250-JT"/>
    <s v="L-M-2.5"/>
    <n v="3"/>
    <x v="745"/>
    <m/>
    <x v="0"/>
    <s v="Lib"/>
    <x v="3"/>
    <s v="M"/>
    <x v="0"/>
    <n v="2.5"/>
    <x v="2"/>
    <n v="33.464999999999996"/>
    <n v="100.39499999999998"/>
    <n v="4.3504499999999995"/>
    <n v="4.3333333333333335E-2"/>
  </r>
  <r>
    <s v="UKS-93055-397"/>
    <x v="611"/>
    <s v="13082-41034-PD"/>
    <s v="A-D-2.5"/>
    <n v="5"/>
    <x v="771"/>
    <s v="ravrashinna@tamu.edu"/>
    <x v="0"/>
    <s v="Ara"/>
    <x v="2"/>
    <s v="D"/>
    <x v="2"/>
    <n v="2.5"/>
    <x v="2"/>
    <n v="22.884999999999998"/>
    <n v="114.42499999999998"/>
    <n v="2.0596499999999995"/>
    <n v="1.7999999999999999E-2"/>
  </r>
  <r>
    <s v="AVH-56062-335"/>
    <x v="612"/>
    <s v="18082-74419-QH"/>
    <s v="E-M-0.5"/>
    <n v="5"/>
    <x v="772"/>
    <s v="mdoidgenb@etsy.com"/>
    <x v="0"/>
    <s v="Exc"/>
    <x v="1"/>
    <s v="M"/>
    <x v="0"/>
    <n v="0.5"/>
    <x v="1"/>
    <n v="8.25"/>
    <n v="41.25"/>
    <n v="0.90749999999999997"/>
    <n v="2.1999999999999999E-2"/>
  </r>
  <r>
    <s v="HGE-19842-613"/>
    <x v="613"/>
    <s v="49401-45041-ZU"/>
    <s v="R-L-0.5"/>
    <n v="4"/>
    <x v="773"/>
    <s v="jedinboronc@reverbnation.com"/>
    <x v="0"/>
    <s v="Rob"/>
    <x v="0"/>
    <s v="L"/>
    <x v="1"/>
    <n v="0.5"/>
    <x v="1"/>
    <n v="7.169999999999999"/>
    <n v="28.679999999999996"/>
    <n v="0.43019999999999992"/>
    <n v="1.4999999999999999E-2"/>
  </r>
  <r>
    <s v="WBA-85905-175"/>
    <x v="611"/>
    <s v="41252-45992-VS"/>
    <s v="L-M-0.2"/>
    <n v="1"/>
    <x v="774"/>
    <s v="ttewelsonnd@cdbaby.com"/>
    <x v="0"/>
    <s v="Lib"/>
    <x v="3"/>
    <s v="M"/>
    <x v="0"/>
    <n v="0.2"/>
    <x v="3"/>
    <n v="4.3650000000000002"/>
    <n v="4.3650000000000002"/>
    <n v="0.56745000000000001"/>
    <n v="0.13"/>
  </r>
  <r>
    <s v="DZI-35365-596"/>
    <x v="493"/>
    <s v="54798-14109-HC"/>
    <s v="E-M-0.2"/>
    <n v="2"/>
    <x v="760"/>
    <s v="oskermen3@hatena.ne.jp"/>
    <x v="0"/>
    <s v="Exc"/>
    <x v="1"/>
    <s v="M"/>
    <x v="0"/>
    <n v="0.2"/>
    <x v="3"/>
    <n v="4.125"/>
    <n v="8.25"/>
    <n v="0.45374999999999999"/>
    <n v="5.5E-2"/>
  </r>
  <r>
    <s v="XIR-88982-743"/>
    <x v="614"/>
    <s v="00852-54571-WP"/>
    <s v="E-M-0.2"/>
    <n v="2"/>
    <x v="775"/>
    <s v="ddrewittnf@mapquest.com"/>
    <x v="0"/>
    <s v="Exc"/>
    <x v="1"/>
    <s v="M"/>
    <x v="0"/>
    <n v="0.2"/>
    <x v="3"/>
    <n v="4.125"/>
    <n v="8.25"/>
    <n v="0.45374999999999999"/>
    <n v="5.5E-2"/>
  </r>
  <r>
    <s v="VUC-72395-865"/>
    <x v="151"/>
    <s v="13321-57602-GK"/>
    <s v="A-D-0.5"/>
    <n v="6"/>
    <x v="776"/>
    <s v="agladhillng@stanford.edu"/>
    <x v="0"/>
    <s v="Ara"/>
    <x v="2"/>
    <s v="D"/>
    <x v="2"/>
    <n v="0.5"/>
    <x v="1"/>
    <n v="5.97"/>
    <n v="35.82"/>
    <n v="0.5373"/>
    <n v="1.4999999999999999E-2"/>
  </r>
  <r>
    <s v="BQJ-44755-910"/>
    <x v="489"/>
    <s v="75006-89922-VW"/>
    <s v="E-D-2.5"/>
    <n v="6"/>
    <x v="777"/>
    <s v="mlorineznh@whitehouse.gov"/>
    <x v="0"/>
    <s v="Exc"/>
    <x v="1"/>
    <s v="D"/>
    <x v="2"/>
    <n v="2.5"/>
    <x v="2"/>
    <n v="27.945"/>
    <n v="167.67000000000002"/>
    <n v="3.07395"/>
    <n v="1.833333333333333E-2"/>
  </r>
  <r>
    <s v="JKC-64636-831"/>
    <x v="615"/>
    <s v="52098-80103-FD"/>
    <s v="A-M-2.5"/>
    <n v="2"/>
    <x v="778"/>
    <m/>
    <x v="0"/>
    <s v="Ara"/>
    <x v="2"/>
    <s v="M"/>
    <x v="0"/>
    <n v="2.5"/>
    <x v="2"/>
    <n v="25.874999999999996"/>
    <n v="51.749999999999993"/>
    <n v="2.3287499999999994"/>
    <n v="4.4999999999999998E-2"/>
  </r>
  <r>
    <s v="ZKI-78561-066"/>
    <x v="616"/>
    <s v="60121-12432-VU"/>
    <s v="A-D-0.2"/>
    <n v="3"/>
    <x v="779"/>
    <s v="mvannj@wikipedia.org"/>
    <x v="0"/>
    <s v="Ara"/>
    <x v="2"/>
    <s v="D"/>
    <x v="2"/>
    <n v="0.2"/>
    <x v="3"/>
    <n v="2.9849999999999999"/>
    <n v="8.9550000000000001"/>
    <n v="0.26865"/>
    <n v="0.03"/>
  </r>
  <r>
    <s v="IMP-12563-728"/>
    <x v="578"/>
    <s v="68346-14810-UA"/>
    <s v="E-L-0.5"/>
    <n v="6"/>
    <x v="780"/>
    <m/>
    <x v="0"/>
    <s v="Exc"/>
    <x v="1"/>
    <s v="L"/>
    <x v="1"/>
    <n v="0.5"/>
    <x v="1"/>
    <n v="8.91"/>
    <n v="53.46"/>
    <n v="0.98009999999999997"/>
    <n v="1.8333333333333333E-2"/>
  </r>
  <r>
    <s v="MZL-81126-390"/>
    <x v="617"/>
    <s v="48464-99723-HK"/>
    <s v="A-L-0.2"/>
    <n v="6"/>
    <x v="781"/>
    <s v="jethelstonnl@creativecommons.org"/>
    <x v="0"/>
    <s v="Ara"/>
    <x v="2"/>
    <s v="L"/>
    <x v="1"/>
    <n v="0.2"/>
    <x v="3"/>
    <n v="3.8849999999999998"/>
    <n v="23.31"/>
    <n v="0.34964999999999996"/>
    <n v="1.4999999999999999E-2"/>
  </r>
  <r>
    <s v="MZL-81126-390"/>
    <x v="617"/>
    <s v="48464-99723-HK"/>
    <s v="A-M-0.2"/>
    <n v="2"/>
    <x v="781"/>
    <s v="jethelstonnl@creativecommons.org"/>
    <x v="0"/>
    <s v="Ara"/>
    <x v="2"/>
    <s v="M"/>
    <x v="0"/>
    <n v="0.2"/>
    <x v="3"/>
    <n v="3.375"/>
    <n v="6.75"/>
    <n v="0.30374999999999996"/>
    <n v="4.4999999999999991E-2"/>
  </r>
  <r>
    <s v="TVF-57766-608"/>
    <x v="155"/>
    <s v="88420-46464-XE"/>
    <s v="L-D-0.5"/>
    <n v="1"/>
    <x v="782"/>
    <s v="peberznn@woothemes.com"/>
    <x v="0"/>
    <s v="Lib"/>
    <x v="3"/>
    <s v="D"/>
    <x v="2"/>
    <n v="0.5"/>
    <x v="1"/>
    <n v="7.77"/>
    <n v="7.77"/>
    <n v="1.0101"/>
    <n v="0.13"/>
  </r>
  <r>
    <s v="RUX-37995-892"/>
    <x v="461"/>
    <s v="37762-09530-MP"/>
    <s v="L-D-2.5"/>
    <n v="4"/>
    <x v="783"/>
    <s v="bgaishno@altervista.org"/>
    <x v="0"/>
    <s v="Lib"/>
    <x v="3"/>
    <s v="D"/>
    <x v="2"/>
    <n v="2.5"/>
    <x v="2"/>
    <n v="29.784999999999997"/>
    <n v="119.13999999999999"/>
    <n v="3.8720499999999998"/>
    <n v="3.2500000000000001E-2"/>
  </r>
  <r>
    <s v="AVK-76526-953"/>
    <x v="87"/>
    <s v="47268-50127-XY"/>
    <s v="A-D-1"/>
    <n v="2"/>
    <x v="784"/>
    <s v="ldantonnp@miitbeian.gov.cn"/>
    <x v="0"/>
    <s v="Ara"/>
    <x v="2"/>
    <s v="D"/>
    <x v="2"/>
    <n v="1"/>
    <x v="0"/>
    <n v="9.9499999999999993"/>
    <n v="19.899999999999999"/>
    <n v="0.89549999999999985"/>
    <n v="4.4999999999999998E-2"/>
  </r>
  <r>
    <s v="RIU-02231-623"/>
    <x v="618"/>
    <s v="25544-84179-QC"/>
    <s v="R-L-0.5"/>
    <n v="5"/>
    <x v="785"/>
    <s v="smorrallnq@answers.com"/>
    <x v="0"/>
    <s v="Rob"/>
    <x v="0"/>
    <s v="L"/>
    <x v="1"/>
    <n v="0.5"/>
    <x v="1"/>
    <n v="7.169999999999999"/>
    <n v="35.849999999999994"/>
    <n v="0.43019999999999992"/>
    <n v="1.2E-2"/>
  </r>
  <r>
    <s v="WFK-99317-827"/>
    <x v="619"/>
    <s v="32058-76765-ZL"/>
    <s v="L-D-2.5"/>
    <n v="3"/>
    <x v="786"/>
    <s v="dcrownshawnr@photobucket.com"/>
    <x v="0"/>
    <s v="Lib"/>
    <x v="3"/>
    <s v="D"/>
    <x v="2"/>
    <n v="2.5"/>
    <x v="2"/>
    <n v="29.784999999999997"/>
    <n v="89.35499999999999"/>
    <n v="3.8720499999999998"/>
    <n v="4.3333333333333335E-2"/>
  </r>
  <r>
    <s v="SFD-00372-284"/>
    <x v="440"/>
    <s v="54798-14109-HC"/>
    <s v="L-M-0.2"/>
    <n v="2"/>
    <x v="760"/>
    <s v="oskermen3@hatena.ne.jp"/>
    <x v="0"/>
    <s v="Lib"/>
    <x v="3"/>
    <s v="M"/>
    <x v="0"/>
    <n v="0.2"/>
    <x v="3"/>
    <n v="4.3650000000000002"/>
    <n v="8.73"/>
    <n v="0.56745000000000001"/>
    <n v="6.5000000000000002E-2"/>
  </r>
  <r>
    <s v="SXC-62166-515"/>
    <x v="489"/>
    <s v="69171-65646-UC"/>
    <s v="R-L-2.5"/>
    <n v="5"/>
    <x v="787"/>
    <s v="jreddochnt@sun.com"/>
    <x v="0"/>
    <s v="Rob"/>
    <x v="0"/>
    <s v="L"/>
    <x v="1"/>
    <n v="2.5"/>
    <x v="2"/>
    <n v="27.484999999999996"/>
    <n v="137.42499999999998"/>
    <n v="1.6490999999999998"/>
    <n v="1.2E-2"/>
  </r>
  <r>
    <s v="YIE-87008-621"/>
    <x v="620"/>
    <s v="22503-52799-MI"/>
    <s v="L-M-0.5"/>
    <n v="4"/>
    <x v="788"/>
    <s v="stitleynu@whitehouse.gov"/>
    <x v="0"/>
    <s v="Lib"/>
    <x v="3"/>
    <s v="M"/>
    <x v="0"/>
    <n v="0.5"/>
    <x v="1"/>
    <n v="8.73"/>
    <n v="34.92"/>
    <n v="1.1349"/>
    <n v="3.2500000000000001E-2"/>
  </r>
  <r>
    <s v="HRM-94548-288"/>
    <x v="621"/>
    <s v="08934-65581-ZI"/>
    <s v="A-L-2.5"/>
    <n v="6"/>
    <x v="789"/>
    <s v="rsimaonv@simplemachines.org"/>
    <x v="0"/>
    <s v="Ara"/>
    <x v="2"/>
    <s v="L"/>
    <x v="1"/>
    <n v="2.5"/>
    <x v="2"/>
    <n v="29.784999999999997"/>
    <n v="178.70999999999998"/>
    <n v="2.6806499999999995"/>
    <n v="1.4999999999999999E-2"/>
  </r>
  <r>
    <s v="UJG-34731-295"/>
    <x v="374"/>
    <s v="15764-22559-ZT"/>
    <s v="A-M-2.5"/>
    <n v="1"/>
    <x v="790"/>
    <m/>
    <x v="0"/>
    <s v="Ara"/>
    <x v="2"/>
    <s v="M"/>
    <x v="0"/>
    <n v="2.5"/>
    <x v="2"/>
    <n v="25.874999999999996"/>
    <n v="25.874999999999996"/>
    <n v="2.3287499999999994"/>
    <n v="0.09"/>
  </r>
  <r>
    <s v="TWD-70988-853"/>
    <x v="345"/>
    <s v="87519-68847-ZG"/>
    <s v="L-D-1"/>
    <n v="6"/>
    <x v="791"/>
    <s v="nchisholmnx@example.com"/>
    <x v="0"/>
    <s v="Lib"/>
    <x v="3"/>
    <s v="D"/>
    <x v="2"/>
    <n v="1"/>
    <x v="0"/>
    <n v="12.95"/>
    <n v="77.699999999999989"/>
    <n v="1.6835"/>
    <n v="2.1666666666666671E-2"/>
  </r>
  <r>
    <s v="CIX-22904-641"/>
    <x v="622"/>
    <s v="78012-56878-UB"/>
    <s v="R-M-1"/>
    <n v="1"/>
    <x v="792"/>
    <s v="goatsny@live.com"/>
    <x v="0"/>
    <s v="Rob"/>
    <x v="0"/>
    <s v="M"/>
    <x v="0"/>
    <n v="1"/>
    <x v="0"/>
    <n v="9.9499999999999993"/>
    <n v="9.9499999999999993"/>
    <n v="0.59699999999999998"/>
    <n v="6.0000000000000005E-2"/>
  </r>
  <r>
    <s v="DLV-65840-759"/>
    <x v="623"/>
    <s v="77192-72145-RG"/>
    <s v="L-M-1"/>
    <n v="2"/>
    <x v="793"/>
    <s v="mbirkinnz@java.com"/>
    <x v="0"/>
    <s v="Lib"/>
    <x v="3"/>
    <s v="M"/>
    <x v="0"/>
    <n v="1"/>
    <x v="0"/>
    <n v="14.55"/>
    <n v="29.1"/>
    <n v="1.8915000000000002"/>
    <n v="6.5000000000000002E-2"/>
  </r>
  <r>
    <s v="RXN-55491-201"/>
    <x v="354"/>
    <s v="86071-79238-CX"/>
    <s v="R-L-0.2"/>
    <n v="6"/>
    <x v="794"/>
    <s v="rpysono0@constantcontact.com"/>
    <x v="1"/>
    <s v="Rob"/>
    <x v="0"/>
    <s v="L"/>
    <x v="1"/>
    <n v="0.2"/>
    <x v="3"/>
    <n v="3.5849999999999995"/>
    <n v="21.509999999999998"/>
    <n v="0.21509999999999996"/>
    <n v="9.9999999999999985E-3"/>
  </r>
  <r>
    <s v="UHK-63283-868"/>
    <x v="624"/>
    <s v="16809-16936-WF"/>
    <s v="A-M-0.5"/>
    <n v="1"/>
    <x v="795"/>
    <s v="mmacconnechieo9@reuters.com"/>
    <x v="0"/>
    <s v="Ara"/>
    <x v="2"/>
    <s v="M"/>
    <x v="0"/>
    <n v="0.5"/>
    <x v="1"/>
    <n v="6.75"/>
    <n v="6.75"/>
    <n v="0.60749999999999993"/>
    <n v="8.9999999999999983E-2"/>
  </r>
  <r>
    <s v="PJC-31401-893"/>
    <x v="561"/>
    <s v="11212-69985-ZJ"/>
    <s v="A-D-0.5"/>
    <n v="3"/>
    <x v="796"/>
    <s v="rtreachero2@usa.gov"/>
    <x v="1"/>
    <s v="Ara"/>
    <x v="2"/>
    <s v="D"/>
    <x v="2"/>
    <n v="0.5"/>
    <x v="1"/>
    <n v="5.97"/>
    <n v="17.91"/>
    <n v="0.5373"/>
    <n v="0.03"/>
  </r>
  <r>
    <s v="HHO-79903-185"/>
    <x v="42"/>
    <s v="53893-01719-CL"/>
    <s v="A-L-2.5"/>
    <n v="1"/>
    <x v="797"/>
    <s v="bfattorinio3@quantcast.com"/>
    <x v="1"/>
    <s v="Ara"/>
    <x v="2"/>
    <s v="L"/>
    <x v="1"/>
    <n v="2.5"/>
    <x v="2"/>
    <n v="29.784999999999997"/>
    <n v="29.784999999999997"/>
    <n v="2.6806499999999995"/>
    <n v="0.09"/>
  </r>
  <r>
    <s v="YWM-07310-594"/>
    <x v="267"/>
    <s v="66028-99867-WJ"/>
    <s v="E-M-0.5"/>
    <n v="5"/>
    <x v="798"/>
    <s v="mpalleskeo4@nyu.edu"/>
    <x v="0"/>
    <s v="Exc"/>
    <x v="1"/>
    <s v="M"/>
    <x v="0"/>
    <n v="0.5"/>
    <x v="1"/>
    <n v="8.25"/>
    <n v="41.25"/>
    <n v="0.90749999999999997"/>
    <n v="2.1999999999999999E-2"/>
  </r>
  <r>
    <s v="FHD-94983-982"/>
    <x v="625"/>
    <s v="62839-56723-CH"/>
    <s v="R-M-0.5"/>
    <n v="3"/>
    <x v="799"/>
    <m/>
    <x v="0"/>
    <s v="Rob"/>
    <x v="0"/>
    <s v="M"/>
    <x v="0"/>
    <n v="0.5"/>
    <x v="1"/>
    <n v="5.97"/>
    <n v="17.91"/>
    <n v="0.35819999999999996"/>
    <n v="1.9999999999999997E-2"/>
  </r>
  <r>
    <s v="WQK-10857-119"/>
    <x v="616"/>
    <s v="96849-52854-CR"/>
    <s v="E-D-0.5"/>
    <n v="1"/>
    <x v="800"/>
    <s v="fantcliffeo6@amazon.co.jp"/>
    <x v="1"/>
    <s v="Exc"/>
    <x v="1"/>
    <s v="D"/>
    <x v="2"/>
    <n v="0.5"/>
    <x v="1"/>
    <n v="7.29"/>
    <n v="7.29"/>
    <n v="0.80190000000000006"/>
    <n v="0.11"/>
  </r>
  <r>
    <s v="DXA-50313-073"/>
    <x v="626"/>
    <s v="19755-55847-VW"/>
    <s v="E-L-1"/>
    <n v="2"/>
    <x v="801"/>
    <s v="pmatignono7@harvard.edu"/>
    <x v="2"/>
    <s v="Exc"/>
    <x v="1"/>
    <s v="L"/>
    <x v="1"/>
    <n v="1"/>
    <x v="0"/>
    <n v="14.85"/>
    <n v="29.7"/>
    <n v="1.6335"/>
    <n v="5.5E-2"/>
  </r>
  <r>
    <s v="ONW-00560-570"/>
    <x v="52"/>
    <s v="32900-82606-BO"/>
    <s v="A-M-1"/>
    <n v="2"/>
    <x v="802"/>
    <s v="cweondo8@theglobeandmail.com"/>
    <x v="0"/>
    <s v="Ara"/>
    <x v="2"/>
    <s v="M"/>
    <x v="0"/>
    <n v="1"/>
    <x v="0"/>
    <n v="11.25"/>
    <n v="22.5"/>
    <n v="1.0125"/>
    <n v="4.4999999999999998E-2"/>
  </r>
  <r>
    <s v="BRJ-19414-277"/>
    <x v="622"/>
    <s v="16809-16936-WF"/>
    <s v="R-M-0.2"/>
    <n v="4"/>
    <x v="795"/>
    <s v="mmacconnechieo9@reuters.com"/>
    <x v="0"/>
    <s v="Rob"/>
    <x v="0"/>
    <s v="M"/>
    <x v="0"/>
    <n v="0.2"/>
    <x v="3"/>
    <n v="2.9849999999999999"/>
    <n v="11.94"/>
    <n v="0.17909999999999998"/>
    <n v="1.4999999999999999E-2"/>
  </r>
  <r>
    <s v="MIQ-16322-908"/>
    <x v="627"/>
    <s v="20118-28138-QD"/>
    <s v="A-L-1"/>
    <n v="2"/>
    <x v="803"/>
    <s v="jskentelberyoa@paypal.com"/>
    <x v="0"/>
    <s v="Ara"/>
    <x v="2"/>
    <s v="L"/>
    <x v="1"/>
    <n v="1"/>
    <x v="0"/>
    <n v="12.95"/>
    <n v="25.9"/>
    <n v="1.1655"/>
    <n v="4.4999999999999998E-2"/>
  </r>
  <r>
    <s v="MVO-39328-830"/>
    <x v="628"/>
    <s v="84057-45461-AH"/>
    <s v="L-M-0.5"/>
    <n v="5"/>
    <x v="804"/>
    <s v="ocomberob@goo.gl"/>
    <x v="1"/>
    <s v="Lib"/>
    <x v="3"/>
    <s v="M"/>
    <x v="0"/>
    <n v="0.5"/>
    <x v="1"/>
    <n v="8.73"/>
    <n v="43.650000000000006"/>
    <n v="1.1349"/>
    <n v="2.5999999999999995E-2"/>
  </r>
  <r>
    <s v="MVO-39328-830"/>
    <x v="628"/>
    <s v="84057-45461-AH"/>
    <s v="A-L-0.5"/>
    <n v="6"/>
    <x v="804"/>
    <s v="ocomberob@goo.gl"/>
    <x v="1"/>
    <s v="Ara"/>
    <x v="2"/>
    <s v="L"/>
    <x v="1"/>
    <n v="0.5"/>
    <x v="1"/>
    <n v="7.77"/>
    <n v="46.62"/>
    <n v="0.69929999999999992"/>
    <n v="1.4999999999999999E-2"/>
  </r>
  <r>
    <s v="NTJ-88319-746"/>
    <x v="629"/>
    <s v="90882-88130-KQ"/>
    <s v="L-L-0.5"/>
    <n v="3"/>
    <x v="805"/>
    <s v="ztramelod@netlog.com"/>
    <x v="0"/>
    <s v="Lib"/>
    <x v="3"/>
    <s v="L"/>
    <x v="1"/>
    <n v="0.5"/>
    <x v="1"/>
    <n v="9.51"/>
    <n v="28.53"/>
    <n v="1.2363"/>
    <n v="4.3333333333333328E-2"/>
  </r>
  <r>
    <s v="LCY-24377-948"/>
    <x v="630"/>
    <s v="21617-79890-DD"/>
    <s v="R-L-2.5"/>
    <n v="1"/>
    <x v="806"/>
    <m/>
    <x v="0"/>
    <s v="Rob"/>
    <x v="0"/>
    <s v="L"/>
    <x v="1"/>
    <n v="2.5"/>
    <x v="2"/>
    <n v="27.484999999999996"/>
    <n v="27.484999999999996"/>
    <n v="1.6490999999999998"/>
    <n v="6.0000000000000005E-2"/>
  </r>
  <r>
    <s v="FWD-85967-769"/>
    <x v="631"/>
    <s v="20256-54689-LO"/>
    <s v="E-D-0.2"/>
    <n v="3"/>
    <x v="807"/>
    <m/>
    <x v="0"/>
    <s v="Exc"/>
    <x v="1"/>
    <s v="D"/>
    <x v="2"/>
    <n v="0.2"/>
    <x v="3"/>
    <n v="3.645"/>
    <n v="10.935"/>
    <n v="0.40095000000000003"/>
    <n v="3.6666666666666667E-2"/>
  </r>
  <r>
    <s v="KTO-53793-109"/>
    <x v="229"/>
    <s v="17572-27091-AA"/>
    <s v="R-L-0.2"/>
    <n v="2"/>
    <x v="808"/>
    <s v="chatfullog@ebay.com"/>
    <x v="0"/>
    <s v="Rob"/>
    <x v="0"/>
    <s v="L"/>
    <x v="1"/>
    <n v="0.2"/>
    <x v="3"/>
    <n v="3.5849999999999995"/>
    <n v="7.169999999999999"/>
    <n v="0.21509999999999996"/>
    <n v="0.03"/>
  </r>
  <r>
    <s v="OCK-89033-348"/>
    <x v="632"/>
    <s v="82300-88786-UE"/>
    <s v="A-L-0.2"/>
    <n v="6"/>
    <x v="809"/>
    <m/>
    <x v="0"/>
    <s v="Ara"/>
    <x v="2"/>
    <s v="L"/>
    <x v="1"/>
    <n v="0.2"/>
    <x v="3"/>
    <n v="3.8849999999999998"/>
    <n v="23.31"/>
    <n v="0.34964999999999996"/>
    <n v="1.4999999999999999E-2"/>
  </r>
  <r>
    <s v="GPZ-36017-366"/>
    <x v="633"/>
    <s v="65732-22589-OW"/>
    <s v="A-D-2.5"/>
    <n v="5"/>
    <x v="810"/>
    <s v="kmarrisonoq@dropbox.com"/>
    <x v="0"/>
    <s v="Ara"/>
    <x v="2"/>
    <s v="D"/>
    <x v="2"/>
    <n v="2.5"/>
    <x v="2"/>
    <n v="22.884999999999998"/>
    <n v="114.42499999999998"/>
    <n v="2.0596499999999995"/>
    <n v="1.7999999999999999E-2"/>
  </r>
  <r>
    <s v="BZP-33213-637"/>
    <x v="95"/>
    <s v="77175-09826-SF"/>
    <s v="A-M-2.5"/>
    <n v="3"/>
    <x v="811"/>
    <s v="lagnolooj@pinterest.com"/>
    <x v="0"/>
    <s v="Ara"/>
    <x v="2"/>
    <s v="M"/>
    <x v="0"/>
    <n v="2.5"/>
    <x v="2"/>
    <n v="25.874999999999996"/>
    <n v="77.624999999999986"/>
    <n v="2.3287499999999994"/>
    <n v="0.03"/>
  </r>
  <r>
    <s v="WFH-21507-708"/>
    <x v="521"/>
    <s v="07237-32539-NB"/>
    <s v="R-D-0.5"/>
    <n v="1"/>
    <x v="812"/>
    <s v="dkiddyok@fda.gov"/>
    <x v="0"/>
    <s v="Rob"/>
    <x v="0"/>
    <s v="D"/>
    <x v="2"/>
    <n v="0.5"/>
    <x v="1"/>
    <n v="5.3699999999999992"/>
    <n v="5.3699999999999992"/>
    <n v="0.32219999999999993"/>
    <n v="0.06"/>
  </r>
  <r>
    <s v="HST-96923-073"/>
    <x v="76"/>
    <s v="54722-76431-EX"/>
    <s v="R-D-2.5"/>
    <n v="6"/>
    <x v="813"/>
    <s v="hpetroulisol@state.tx.us"/>
    <x v="1"/>
    <s v="Rob"/>
    <x v="0"/>
    <s v="D"/>
    <x v="2"/>
    <n v="2.5"/>
    <x v="2"/>
    <n v="20.584999999999997"/>
    <n v="123.50999999999999"/>
    <n v="1.2350999999999999"/>
    <n v="0.01"/>
  </r>
  <r>
    <s v="ENN-79947-323"/>
    <x v="634"/>
    <s v="67847-82662-TE"/>
    <s v="L-M-0.5"/>
    <n v="2"/>
    <x v="814"/>
    <s v="mschollom@taobao.com"/>
    <x v="0"/>
    <s v="Lib"/>
    <x v="3"/>
    <s v="M"/>
    <x v="0"/>
    <n v="0.5"/>
    <x v="1"/>
    <n v="8.73"/>
    <n v="17.46"/>
    <n v="1.1349"/>
    <n v="6.5000000000000002E-2"/>
  </r>
  <r>
    <s v="BHA-47429-889"/>
    <x v="635"/>
    <s v="51114-51191-EW"/>
    <s v="E-L-0.2"/>
    <n v="3"/>
    <x v="815"/>
    <s v="kfersonon@g.co"/>
    <x v="0"/>
    <s v="Exc"/>
    <x v="1"/>
    <s v="L"/>
    <x v="1"/>
    <n v="0.2"/>
    <x v="3"/>
    <n v="4.4550000000000001"/>
    <n v="13.365"/>
    <n v="0.49004999999999999"/>
    <n v="3.6666666666666667E-2"/>
  </r>
  <r>
    <s v="SZY-63017-318"/>
    <x v="636"/>
    <s v="91809-58808-TV"/>
    <s v="A-L-0.2"/>
    <n v="2"/>
    <x v="816"/>
    <s v="bkellowayoo@omniture.com"/>
    <x v="0"/>
    <s v="Ara"/>
    <x v="2"/>
    <s v="L"/>
    <x v="1"/>
    <n v="0.2"/>
    <x v="3"/>
    <n v="3.8849999999999998"/>
    <n v="7.77"/>
    <n v="0.34964999999999996"/>
    <n v="4.4999999999999998E-2"/>
  </r>
  <r>
    <s v="LCU-93317-340"/>
    <x v="637"/>
    <s v="84996-26826-DK"/>
    <s v="R-D-0.2"/>
    <n v="1"/>
    <x v="817"/>
    <s v="soliffeop@yellowbook.com"/>
    <x v="0"/>
    <s v="Rob"/>
    <x v="0"/>
    <s v="D"/>
    <x v="2"/>
    <n v="0.2"/>
    <x v="3"/>
    <n v="2.6849999999999996"/>
    <n v="2.6849999999999996"/>
    <n v="0.16109999999999997"/>
    <n v="0.06"/>
  </r>
  <r>
    <s v="UOM-71431-481"/>
    <x v="182"/>
    <s v="65732-22589-OW"/>
    <s v="R-D-2.5"/>
    <n v="1"/>
    <x v="810"/>
    <s v="kmarrisonoq@dropbox.com"/>
    <x v="0"/>
    <s v="Rob"/>
    <x v="0"/>
    <s v="D"/>
    <x v="2"/>
    <n v="2.5"/>
    <x v="2"/>
    <n v="20.584999999999997"/>
    <n v="20.584999999999997"/>
    <n v="1.2350999999999999"/>
    <n v="6.0000000000000005E-2"/>
  </r>
  <r>
    <s v="PJH-42618-877"/>
    <x v="479"/>
    <s v="93676-95250-XJ"/>
    <s v="A-D-2.5"/>
    <n v="5"/>
    <x v="818"/>
    <s v="cdolohuntyor@dailymail.co.uk"/>
    <x v="0"/>
    <s v="Ara"/>
    <x v="2"/>
    <s v="D"/>
    <x v="2"/>
    <n v="2.5"/>
    <x v="2"/>
    <n v="22.884999999999998"/>
    <n v="114.42499999999998"/>
    <n v="2.0596499999999995"/>
    <n v="1.7999999999999999E-2"/>
  </r>
  <r>
    <s v="XED-90333-402"/>
    <x v="638"/>
    <s v="28300-14355-GF"/>
    <s v="E-M-0.2"/>
    <n v="5"/>
    <x v="819"/>
    <s v="pvasilenkoos@addtoany.com"/>
    <x v="2"/>
    <s v="Exc"/>
    <x v="1"/>
    <s v="M"/>
    <x v="0"/>
    <n v="0.2"/>
    <x v="3"/>
    <n v="4.125"/>
    <n v="20.625"/>
    <n v="0.45374999999999999"/>
    <n v="2.1999999999999999E-2"/>
  </r>
  <r>
    <s v="IKK-62234-199"/>
    <x v="639"/>
    <s v="91190-84826-IQ"/>
    <s v="L-L-0.5"/>
    <n v="6"/>
    <x v="820"/>
    <s v="rschankelborgot@ameblo.jp"/>
    <x v="0"/>
    <s v="Lib"/>
    <x v="3"/>
    <s v="L"/>
    <x v="1"/>
    <n v="0.5"/>
    <x v="1"/>
    <n v="9.51"/>
    <n v="57.06"/>
    <n v="1.2363"/>
    <n v="2.1666666666666664E-2"/>
  </r>
  <r>
    <s v="KAW-95195-329"/>
    <x v="640"/>
    <s v="34570-99384-AF"/>
    <s v="R-D-2.5"/>
    <n v="4"/>
    <x v="821"/>
    <m/>
    <x v="1"/>
    <s v="Rob"/>
    <x v="0"/>
    <s v="D"/>
    <x v="2"/>
    <n v="2.5"/>
    <x v="2"/>
    <n v="20.584999999999997"/>
    <n v="82.339999999999989"/>
    <n v="1.2350999999999999"/>
    <n v="1.5000000000000001E-2"/>
  </r>
  <r>
    <s v="QDO-57268-842"/>
    <x v="612"/>
    <s v="57808-90533-UE"/>
    <s v="E-M-2.5"/>
    <n v="5"/>
    <x v="822"/>
    <m/>
    <x v="0"/>
    <s v="Exc"/>
    <x v="1"/>
    <s v="M"/>
    <x v="0"/>
    <n v="2.5"/>
    <x v="2"/>
    <n v="31.624999999999996"/>
    <n v="158.12499999999997"/>
    <n v="3.4787499999999998"/>
    <n v="2.2000000000000002E-2"/>
  </r>
  <r>
    <s v="IIZ-24416-212"/>
    <x v="641"/>
    <s v="76060-30540-LB"/>
    <s v="R-D-0.5"/>
    <n v="6"/>
    <x v="823"/>
    <s v="bcargenow@geocities.jp"/>
    <x v="0"/>
    <s v="Rob"/>
    <x v="0"/>
    <s v="D"/>
    <x v="2"/>
    <n v="0.5"/>
    <x v="1"/>
    <n v="5.3699999999999992"/>
    <n v="32.22"/>
    <n v="0.32219999999999993"/>
    <n v="9.9999999999999985E-3"/>
  </r>
  <r>
    <s v="AWP-11469-510"/>
    <x v="36"/>
    <s v="76730-63769-ND"/>
    <s v="E-D-1"/>
    <n v="2"/>
    <x v="824"/>
    <s v="rsticklerox@printfriendly.com"/>
    <x v="2"/>
    <s v="Exc"/>
    <x v="1"/>
    <s v="D"/>
    <x v="2"/>
    <n v="1"/>
    <x v="0"/>
    <n v="12.15"/>
    <n v="24.3"/>
    <n v="1.3365"/>
    <n v="5.5E-2"/>
  </r>
  <r>
    <s v="KXA-27983-918"/>
    <x v="642"/>
    <s v="96042-27290-EQ"/>
    <s v="R-L-0.5"/>
    <n v="5"/>
    <x v="825"/>
    <m/>
    <x v="0"/>
    <s v="Rob"/>
    <x v="0"/>
    <s v="L"/>
    <x v="1"/>
    <n v="0.5"/>
    <x v="1"/>
    <n v="7.169999999999999"/>
    <n v="35.849999999999994"/>
    <n v="0.43019999999999992"/>
    <n v="1.2E-2"/>
  </r>
  <r>
    <s v="VKQ-39009-292"/>
    <x v="219"/>
    <s v="57808-90533-UE"/>
    <s v="L-M-1"/>
    <n v="5"/>
    <x v="822"/>
    <m/>
    <x v="0"/>
    <s v="Lib"/>
    <x v="3"/>
    <s v="M"/>
    <x v="0"/>
    <n v="1"/>
    <x v="0"/>
    <n v="14.55"/>
    <n v="72.75"/>
    <n v="1.8915000000000002"/>
    <n v="2.6000000000000002E-2"/>
  </r>
  <r>
    <s v="PDB-98743-282"/>
    <x v="643"/>
    <s v="51940-02669-OR"/>
    <s v="L-L-1"/>
    <n v="3"/>
    <x v="826"/>
    <m/>
    <x v="1"/>
    <s v="Lib"/>
    <x v="3"/>
    <s v="L"/>
    <x v="1"/>
    <n v="1"/>
    <x v="0"/>
    <n v="15.85"/>
    <n v="47.55"/>
    <n v="2.0605000000000002"/>
    <n v="4.3333333333333342E-2"/>
  </r>
  <r>
    <s v="SXW-34014-556"/>
    <x v="644"/>
    <s v="99144-98314-GN"/>
    <s v="R-L-0.2"/>
    <n v="1"/>
    <x v="827"/>
    <s v="djevonp1@ibm.com"/>
    <x v="0"/>
    <s v="Rob"/>
    <x v="0"/>
    <s v="L"/>
    <x v="1"/>
    <n v="0.2"/>
    <x v="3"/>
    <n v="3.5849999999999995"/>
    <n v="3.5849999999999995"/>
    <n v="0.21509999999999996"/>
    <n v="0.06"/>
  </r>
  <r>
    <s v="QOJ-38788-727"/>
    <x v="136"/>
    <s v="16358-63919-CE"/>
    <s v="E-M-2.5"/>
    <n v="5"/>
    <x v="828"/>
    <s v="hrannerp2@omniture.com"/>
    <x v="0"/>
    <s v="Exc"/>
    <x v="1"/>
    <s v="M"/>
    <x v="0"/>
    <n v="2.5"/>
    <x v="2"/>
    <n v="31.624999999999996"/>
    <n v="158.12499999999997"/>
    <n v="3.4787499999999998"/>
    <n v="2.2000000000000002E-2"/>
  </r>
  <r>
    <s v="TGF-38649-658"/>
    <x v="645"/>
    <s v="67743-54817-UT"/>
    <s v="L-M-0.5"/>
    <n v="2"/>
    <x v="829"/>
    <s v="bimriep3@addtoany.com"/>
    <x v="0"/>
    <s v="Lib"/>
    <x v="3"/>
    <s v="M"/>
    <x v="0"/>
    <n v="0.5"/>
    <x v="1"/>
    <n v="8.73"/>
    <n v="17.46"/>
    <n v="1.1349"/>
    <n v="6.5000000000000002E-2"/>
  </r>
  <r>
    <s v="EAI-25194-209"/>
    <x v="646"/>
    <s v="44601-51441-BH"/>
    <s v="A-L-2.5"/>
    <n v="5"/>
    <x v="830"/>
    <s v="dsopperp4@eventbrite.com"/>
    <x v="0"/>
    <s v="Ara"/>
    <x v="2"/>
    <s v="L"/>
    <x v="1"/>
    <n v="2.5"/>
    <x v="2"/>
    <n v="29.784999999999997"/>
    <n v="148.92499999999998"/>
    <n v="2.6806499999999995"/>
    <n v="1.7999999999999999E-2"/>
  </r>
  <r>
    <s v="IJK-34441-720"/>
    <x v="647"/>
    <s v="97201-58870-WB"/>
    <s v="A-M-0.5"/>
    <n v="6"/>
    <x v="831"/>
    <m/>
    <x v="0"/>
    <s v="Ara"/>
    <x v="2"/>
    <s v="M"/>
    <x v="0"/>
    <n v="0.5"/>
    <x v="1"/>
    <n v="6.75"/>
    <n v="40.5"/>
    <n v="0.60749999999999993"/>
    <n v="1.4999999999999998E-2"/>
  </r>
  <r>
    <s v="ZMC-00336-619"/>
    <x v="591"/>
    <s v="19849-12926-QF"/>
    <s v="A-M-0.5"/>
    <n v="4"/>
    <x v="832"/>
    <s v="lledgleyp6@de.vu"/>
    <x v="0"/>
    <s v="Ara"/>
    <x v="2"/>
    <s v="M"/>
    <x v="0"/>
    <n v="0.5"/>
    <x v="1"/>
    <n v="6.75"/>
    <n v="27"/>
    <n v="0.60749999999999993"/>
    <n v="2.2499999999999996E-2"/>
  </r>
  <r>
    <s v="UPX-54529-618"/>
    <x v="648"/>
    <s v="40535-56770-UM"/>
    <s v="L-D-1"/>
    <n v="3"/>
    <x v="833"/>
    <s v="tmenaryp7@phoca.cz"/>
    <x v="0"/>
    <s v="Lib"/>
    <x v="3"/>
    <s v="D"/>
    <x v="2"/>
    <n v="1"/>
    <x v="0"/>
    <n v="12.95"/>
    <n v="38.849999999999994"/>
    <n v="1.6835"/>
    <n v="4.3333333333333342E-2"/>
  </r>
  <r>
    <s v="DLX-01059-899"/>
    <x v="191"/>
    <s v="74940-09646-MU"/>
    <s v="R-L-1"/>
    <n v="5"/>
    <x v="834"/>
    <s v="gciccottip8@so-net.ne.jp"/>
    <x v="0"/>
    <s v="Rob"/>
    <x v="0"/>
    <s v="L"/>
    <x v="1"/>
    <n v="1"/>
    <x v="0"/>
    <n v="11.95"/>
    <n v="59.75"/>
    <n v="0.71699999999999997"/>
    <n v="1.2E-2"/>
  </r>
  <r>
    <s v="MEK-85120-243"/>
    <x v="649"/>
    <s v="06623-54610-HC"/>
    <s v="R-L-0.2"/>
    <n v="3"/>
    <x v="835"/>
    <m/>
    <x v="0"/>
    <s v="Rob"/>
    <x v="0"/>
    <s v="L"/>
    <x v="1"/>
    <n v="0.2"/>
    <x v="3"/>
    <n v="3.5849999999999995"/>
    <n v="10.754999999999999"/>
    <n v="0.21509999999999996"/>
    <n v="1.9999999999999997E-2"/>
  </r>
  <r>
    <s v="NFI-37188-246"/>
    <x v="553"/>
    <s v="89490-75361-AF"/>
    <s v="A-D-2.5"/>
    <n v="4"/>
    <x v="836"/>
    <s v="wjallinpa@pcworld.com"/>
    <x v="0"/>
    <s v="Ara"/>
    <x v="2"/>
    <s v="D"/>
    <x v="2"/>
    <n v="2.5"/>
    <x v="2"/>
    <n v="22.884999999999998"/>
    <n v="91.539999999999992"/>
    <n v="2.0596499999999995"/>
    <n v="2.2499999999999996E-2"/>
  </r>
  <r>
    <s v="BXH-62195-013"/>
    <x v="584"/>
    <s v="94526-79230-GZ"/>
    <s v="A-M-1"/>
    <n v="4"/>
    <x v="837"/>
    <s v="mbogeypb@thetimes.co.uk"/>
    <x v="0"/>
    <s v="Ara"/>
    <x v="2"/>
    <s v="M"/>
    <x v="0"/>
    <n v="1"/>
    <x v="0"/>
    <n v="11.25"/>
    <n v="45"/>
    <n v="1.0125"/>
    <n v="2.2499999999999999E-2"/>
  </r>
  <r>
    <s v="YLK-78851-470"/>
    <x v="650"/>
    <s v="58559-08254-UY"/>
    <s v="R-M-2.5"/>
    <n v="6"/>
    <x v="838"/>
    <m/>
    <x v="0"/>
    <s v="Rob"/>
    <x v="0"/>
    <s v="M"/>
    <x v="0"/>
    <n v="2.5"/>
    <x v="2"/>
    <n v="22.884999999999998"/>
    <n v="137.31"/>
    <n v="1.3730999999999998"/>
    <n v="9.9999999999999985E-3"/>
  </r>
  <r>
    <s v="DXY-76225-633"/>
    <x v="121"/>
    <s v="88574-37083-WX"/>
    <s v="A-M-0.5"/>
    <n v="1"/>
    <x v="839"/>
    <s v="mcobbledickpd@ucsd.edu"/>
    <x v="0"/>
    <s v="Ara"/>
    <x v="2"/>
    <s v="M"/>
    <x v="0"/>
    <n v="0.5"/>
    <x v="1"/>
    <n v="6.75"/>
    <n v="6.75"/>
    <n v="0.60749999999999993"/>
    <n v="8.9999999999999983E-2"/>
  </r>
  <r>
    <s v="UHP-24614-199"/>
    <x v="472"/>
    <s v="67953-79896-AC"/>
    <s v="A-M-1"/>
    <n v="4"/>
    <x v="840"/>
    <s v="alewrype@whitehouse.gov"/>
    <x v="0"/>
    <s v="Ara"/>
    <x v="2"/>
    <s v="M"/>
    <x v="0"/>
    <n v="1"/>
    <x v="0"/>
    <n v="11.25"/>
    <n v="45"/>
    <n v="1.0125"/>
    <n v="2.2499999999999999E-2"/>
  </r>
  <r>
    <s v="HBY-35655-049"/>
    <x v="594"/>
    <s v="69207-93422-CQ"/>
    <s v="E-D-2.5"/>
    <n v="3"/>
    <x v="841"/>
    <s v="ihesselpf@ox.ac.uk"/>
    <x v="0"/>
    <s v="Exc"/>
    <x v="1"/>
    <s v="D"/>
    <x v="2"/>
    <n v="2.5"/>
    <x v="2"/>
    <n v="27.945"/>
    <n v="83.835000000000008"/>
    <n v="3.07395"/>
    <n v="3.666666666666666E-2"/>
  </r>
  <r>
    <s v="DCE-22886-861"/>
    <x v="89"/>
    <s v="56060-17602-RG"/>
    <s v="E-D-0.2"/>
    <n v="1"/>
    <x v="842"/>
    <m/>
    <x v="1"/>
    <s v="Exc"/>
    <x v="1"/>
    <s v="D"/>
    <x v="2"/>
    <n v="0.2"/>
    <x v="3"/>
    <n v="3.645"/>
    <n v="3.645"/>
    <n v="0.40095000000000003"/>
    <n v="0.11"/>
  </r>
  <r>
    <s v="QTG-93823-843"/>
    <x v="651"/>
    <s v="46859-14212-FI"/>
    <s v="A-M-0.5"/>
    <n v="1"/>
    <x v="843"/>
    <s v="csorrellph@amazon.com"/>
    <x v="2"/>
    <s v="Ara"/>
    <x v="2"/>
    <s v="M"/>
    <x v="0"/>
    <n v="0.5"/>
    <x v="1"/>
    <n v="6.75"/>
    <n v="6.75"/>
    <n v="0.60749999999999993"/>
    <n v="8.9999999999999983E-2"/>
  </r>
  <r>
    <s v="QTG-93823-843"/>
    <x v="651"/>
    <s v="46859-14212-FI"/>
    <s v="E-D-0.5"/>
    <n v="3"/>
    <x v="843"/>
    <s v="csorrellph@amazon.com"/>
    <x v="2"/>
    <s v="Exc"/>
    <x v="1"/>
    <s v="D"/>
    <x v="2"/>
    <n v="0.5"/>
    <x v="1"/>
    <n v="7.29"/>
    <n v="21.87"/>
    <n v="0.80190000000000006"/>
    <n v="3.6666666666666667E-2"/>
  </r>
  <r>
    <s v="WFT-16178-396"/>
    <x v="249"/>
    <s v="33555-01585-RP"/>
    <s v="R-D-0.2"/>
    <n v="5"/>
    <x v="844"/>
    <s v="qheavysidepj@unc.edu"/>
    <x v="0"/>
    <s v="Rob"/>
    <x v="0"/>
    <s v="D"/>
    <x v="2"/>
    <n v="0.2"/>
    <x v="3"/>
    <n v="2.6849999999999996"/>
    <n v="13.424999999999997"/>
    <n v="0.16109999999999997"/>
    <n v="1.2E-2"/>
  </r>
  <r>
    <s v="ERC-54560-934"/>
    <x v="652"/>
    <s v="11932-85629-CU"/>
    <s v="R-D-2.5"/>
    <n v="6"/>
    <x v="845"/>
    <s v="hreuvenpk@whitehouse.gov"/>
    <x v="0"/>
    <s v="Rob"/>
    <x v="0"/>
    <s v="D"/>
    <x v="2"/>
    <n v="2.5"/>
    <x v="2"/>
    <n v="20.584999999999997"/>
    <n v="123.50999999999999"/>
    <n v="1.2350999999999999"/>
    <n v="0.01"/>
  </r>
  <r>
    <s v="RUK-78200-416"/>
    <x v="653"/>
    <s v="36192-07175-XC"/>
    <s v="L-D-0.2"/>
    <n v="2"/>
    <x v="846"/>
    <s v="mattwoolpl@nba.com"/>
    <x v="0"/>
    <s v="Lib"/>
    <x v="3"/>
    <s v="D"/>
    <x v="2"/>
    <n v="0.2"/>
    <x v="3"/>
    <n v="3.8849999999999998"/>
    <n v="7.77"/>
    <n v="0.50505"/>
    <n v="6.5000000000000002E-2"/>
  </r>
  <r>
    <s v="KHK-13105-388"/>
    <x v="177"/>
    <s v="46242-54946-ZW"/>
    <s v="A-M-1"/>
    <n v="6"/>
    <x v="847"/>
    <m/>
    <x v="0"/>
    <s v="Ara"/>
    <x v="2"/>
    <s v="M"/>
    <x v="0"/>
    <n v="1"/>
    <x v="0"/>
    <n v="11.25"/>
    <n v="67.5"/>
    <n v="1.0125"/>
    <n v="1.4999999999999999E-2"/>
  </r>
  <r>
    <s v="NJR-03699-189"/>
    <x v="22"/>
    <s v="95152-82155-VQ"/>
    <s v="E-D-2.5"/>
    <n v="1"/>
    <x v="848"/>
    <s v="gwynespn@dagondesign.com"/>
    <x v="0"/>
    <s v="Exc"/>
    <x v="1"/>
    <s v="D"/>
    <x v="2"/>
    <n v="2.5"/>
    <x v="2"/>
    <n v="27.945"/>
    <n v="27.945"/>
    <n v="3.07395"/>
    <n v="0.11"/>
  </r>
  <r>
    <s v="PJV-20427-019"/>
    <x v="508"/>
    <s v="13404-39127-WQ"/>
    <s v="A-L-2.5"/>
    <n v="3"/>
    <x v="849"/>
    <s v="cmaccourtpo@amazon.com"/>
    <x v="0"/>
    <s v="Ara"/>
    <x v="2"/>
    <s v="L"/>
    <x v="1"/>
    <n v="2.5"/>
    <x v="2"/>
    <n v="29.784999999999997"/>
    <n v="89.35499999999999"/>
    <n v="2.6806499999999995"/>
    <n v="0.03"/>
  </r>
  <r>
    <s v="UGK-07613-982"/>
    <x v="654"/>
    <s v="57808-90533-UE"/>
    <s v="A-M-0.5"/>
    <n v="3"/>
    <x v="822"/>
    <m/>
    <x v="0"/>
    <s v="Ara"/>
    <x v="2"/>
    <s v="M"/>
    <x v="0"/>
    <n v="0.5"/>
    <x v="1"/>
    <n v="6.75"/>
    <n v="20.25"/>
    <n v="0.60749999999999993"/>
    <n v="2.9999999999999995E-2"/>
  </r>
  <r>
    <s v="OLA-68289-577"/>
    <x v="524"/>
    <s v="40226-52317-IO"/>
    <s v="A-M-0.5"/>
    <n v="5"/>
    <x v="850"/>
    <s v="ewilsonepq@eepurl.com"/>
    <x v="0"/>
    <s v="Ara"/>
    <x v="2"/>
    <s v="M"/>
    <x v="0"/>
    <n v="0.5"/>
    <x v="1"/>
    <n v="6.75"/>
    <n v="33.75"/>
    <n v="0.60749999999999993"/>
    <n v="1.7999999999999999E-2"/>
  </r>
  <r>
    <s v="TNR-84447-052"/>
    <x v="655"/>
    <s v="34419-18068-AG"/>
    <s v="E-D-2.5"/>
    <n v="4"/>
    <x v="851"/>
    <s v="dduffiepr@time.com"/>
    <x v="0"/>
    <s v="Exc"/>
    <x v="1"/>
    <s v="D"/>
    <x v="2"/>
    <n v="2.5"/>
    <x v="2"/>
    <n v="27.945"/>
    <n v="111.78"/>
    <n v="3.07395"/>
    <n v="2.75E-2"/>
  </r>
  <r>
    <s v="FBZ-64200-586"/>
    <x v="523"/>
    <s v="51738-61457-RS"/>
    <s v="E-M-2.5"/>
    <n v="2"/>
    <x v="852"/>
    <s v="mmatiasekps@ucoz.ru"/>
    <x v="0"/>
    <s v="Exc"/>
    <x v="1"/>
    <s v="M"/>
    <x v="0"/>
    <n v="2.5"/>
    <x v="2"/>
    <n v="31.624999999999996"/>
    <n v="63.249999999999993"/>
    <n v="3.4787499999999998"/>
    <n v="5.5E-2"/>
  </r>
  <r>
    <s v="OBN-66334-505"/>
    <x v="656"/>
    <s v="86757-52367-ON"/>
    <s v="E-L-0.2"/>
    <n v="2"/>
    <x v="853"/>
    <s v="jcamillopt@shinystat.com"/>
    <x v="0"/>
    <s v="Exc"/>
    <x v="1"/>
    <s v="L"/>
    <x v="1"/>
    <n v="0.2"/>
    <x v="3"/>
    <n v="4.4550000000000001"/>
    <n v="8.91"/>
    <n v="0.49004999999999999"/>
    <n v="5.5E-2"/>
  </r>
  <r>
    <s v="NXM-89323-646"/>
    <x v="657"/>
    <s v="28158-93383-CK"/>
    <s v="E-D-1"/>
    <n v="1"/>
    <x v="854"/>
    <s v="kphilbrickpu@cdc.gov"/>
    <x v="0"/>
    <s v="Exc"/>
    <x v="1"/>
    <s v="D"/>
    <x v="2"/>
    <n v="1"/>
    <x v="0"/>
    <n v="12.15"/>
    <n v="12.15"/>
    <n v="1.3365"/>
    <n v="0.11"/>
  </r>
  <r>
    <s v="NHI-23264-055"/>
    <x v="658"/>
    <s v="44799-09711-XW"/>
    <s v="A-D-0.5"/>
    <n v="4"/>
    <x v="855"/>
    <m/>
    <x v="0"/>
    <s v="Ara"/>
    <x v="2"/>
    <s v="D"/>
    <x v="2"/>
    <n v="0.5"/>
    <x v="1"/>
    <n v="5.97"/>
    <n v="23.88"/>
    <n v="0.5373"/>
    <n v="2.2500000000000003E-2"/>
  </r>
  <r>
    <s v="EQH-53569-934"/>
    <x v="659"/>
    <s v="53667-91553-LT"/>
    <s v="E-M-1"/>
    <n v="4"/>
    <x v="856"/>
    <s v="bsillispw@istockphoto.com"/>
    <x v="0"/>
    <s v="Exc"/>
    <x v="1"/>
    <s v="M"/>
    <x v="0"/>
    <n v="1"/>
    <x v="0"/>
    <n v="13.75"/>
    <n v="55"/>
    <n v="1.5125"/>
    <n v="2.75E-2"/>
  </r>
  <r>
    <s v="XKK-06692-189"/>
    <x v="558"/>
    <s v="86579-92122-OC"/>
    <s v="R-D-1"/>
    <n v="3"/>
    <x v="857"/>
    <m/>
    <x v="0"/>
    <s v="Rob"/>
    <x v="0"/>
    <s v="D"/>
    <x v="2"/>
    <n v="1"/>
    <x v="0"/>
    <n v="8.9499999999999993"/>
    <n v="26.849999999999998"/>
    <n v="0.53699999999999992"/>
    <n v="1.9999999999999997E-2"/>
  </r>
  <r>
    <s v="BYP-16005-016"/>
    <x v="660"/>
    <s v="01474-63436-TP"/>
    <s v="R-M-2.5"/>
    <n v="5"/>
    <x v="858"/>
    <s v="rcuttspy@techcrunch.com"/>
    <x v="0"/>
    <s v="Rob"/>
    <x v="0"/>
    <s v="M"/>
    <x v="0"/>
    <n v="2.5"/>
    <x v="2"/>
    <n v="22.884999999999998"/>
    <n v="114.42499999999998"/>
    <n v="1.3730999999999998"/>
    <n v="1.2E-2"/>
  </r>
  <r>
    <s v="LWS-13938-905"/>
    <x v="661"/>
    <s v="90533-82440-EE"/>
    <s v="A-M-2.5"/>
    <n v="6"/>
    <x v="859"/>
    <s v="mdelvespz@nature.com"/>
    <x v="0"/>
    <s v="Ara"/>
    <x v="2"/>
    <s v="M"/>
    <x v="0"/>
    <n v="2.5"/>
    <x v="2"/>
    <n v="25.874999999999996"/>
    <n v="155.24999999999997"/>
    <n v="2.3287499999999994"/>
    <n v="1.4999999999999999E-2"/>
  </r>
  <r>
    <s v="OLH-95722-362"/>
    <x v="662"/>
    <s v="48553-69225-VX"/>
    <s v="L-D-0.5"/>
    <n v="3"/>
    <x v="860"/>
    <s v="dgrittonq0@nydailynews.com"/>
    <x v="0"/>
    <s v="Lib"/>
    <x v="3"/>
    <s v="D"/>
    <x v="2"/>
    <n v="0.5"/>
    <x v="1"/>
    <n v="7.77"/>
    <n v="23.31"/>
    <n v="1.0101"/>
    <n v="4.3333333333333335E-2"/>
  </r>
  <r>
    <s v="OLH-95722-362"/>
    <x v="662"/>
    <s v="48553-69225-VX"/>
    <s v="R-M-2.5"/>
    <n v="4"/>
    <x v="860"/>
    <s v="dgrittonq0@nydailynews.com"/>
    <x v="0"/>
    <s v="Rob"/>
    <x v="0"/>
    <s v="M"/>
    <x v="0"/>
    <n v="2.5"/>
    <x v="2"/>
    <n v="22.884999999999998"/>
    <n v="91.539999999999992"/>
    <n v="1.3730999999999998"/>
    <n v="1.4999999999999999E-2"/>
  </r>
  <r>
    <s v="KCW-50949-318"/>
    <x v="184"/>
    <s v="52374-27313-IV"/>
    <s v="E-L-1"/>
    <n v="5"/>
    <x v="861"/>
    <s v="dgutq2@umich.edu"/>
    <x v="0"/>
    <s v="Exc"/>
    <x v="1"/>
    <s v="L"/>
    <x v="1"/>
    <n v="1"/>
    <x v="0"/>
    <n v="14.85"/>
    <n v="74.25"/>
    <n v="1.6335"/>
    <n v="2.1999999999999999E-2"/>
  </r>
  <r>
    <s v="JGZ-16947-591"/>
    <x v="663"/>
    <s v="14264-41252-SL"/>
    <s v="L-L-0.2"/>
    <n v="6"/>
    <x v="862"/>
    <s v="wpummeryq3@topsy.com"/>
    <x v="0"/>
    <s v="Lib"/>
    <x v="3"/>
    <s v="L"/>
    <x v="1"/>
    <n v="0.2"/>
    <x v="3"/>
    <n v="4.7549999999999999"/>
    <n v="28.53"/>
    <n v="0.61814999999999998"/>
    <n v="2.1666666666666664E-2"/>
  </r>
  <r>
    <s v="LXS-63326-144"/>
    <x v="334"/>
    <s v="35367-50483-AR"/>
    <s v="R-L-0.5"/>
    <n v="2"/>
    <x v="863"/>
    <s v="gsiudaq4@nytimes.com"/>
    <x v="0"/>
    <s v="Rob"/>
    <x v="0"/>
    <s v="L"/>
    <x v="1"/>
    <n v="0.5"/>
    <x v="1"/>
    <n v="7.169999999999999"/>
    <n v="14.339999999999998"/>
    <n v="0.43019999999999992"/>
    <n v="0.03"/>
  </r>
  <r>
    <s v="CZG-86544-655"/>
    <x v="664"/>
    <s v="69443-77665-QW"/>
    <s v="A-L-0.5"/>
    <n v="2"/>
    <x v="864"/>
    <s v="hcrowneq5@wufoo.com"/>
    <x v="1"/>
    <s v="Ara"/>
    <x v="2"/>
    <s v="L"/>
    <x v="1"/>
    <n v="0.5"/>
    <x v="1"/>
    <n v="7.77"/>
    <n v="15.54"/>
    <n v="0.69929999999999992"/>
    <n v="4.4999999999999998E-2"/>
  </r>
  <r>
    <s v="WFV-88138-247"/>
    <x v="24"/>
    <s v="63411-51758-QC"/>
    <s v="R-L-1"/>
    <n v="3"/>
    <x v="865"/>
    <s v="vpawseyq6@tiny.cc"/>
    <x v="0"/>
    <s v="Rob"/>
    <x v="0"/>
    <s v="L"/>
    <x v="1"/>
    <n v="1"/>
    <x v="0"/>
    <n v="11.95"/>
    <n v="35.849999999999994"/>
    <n v="0.71699999999999997"/>
    <n v="2.0000000000000004E-2"/>
  </r>
  <r>
    <s v="RFG-28227-288"/>
    <x v="12"/>
    <s v="68605-21835-UF"/>
    <s v="A-L-0.5"/>
    <n v="6"/>
    <x v="866"/>
    <s v="awaterhouseq7@istockphoto.com"/>
    <x v="0"/>
    <s v="Ara"/>
    <x v="2"/>
    <s v="L"/>
    <x v="1"/>
    <n v="0.5"/>
    <x v="1"/>
    <n v="7.77"/>
    <n v="46.62"/>
    <n v="0.69929999999999992"/>
    <n v="1.4999999999999999E-2"/>
  </r>
  <r>
    <s v="QAK-77286-758"/>
    <x v="105"/>
    <s v="34786-30419-XY"/>
    <s v="R-L-0.5"/>
    <n v="5"/>
    <x v="867"/>
    <s v="fhaughianq8@1688.com"/>
    <x v="0"/>
    <s v="Rob"/>
    <x v="0"/>
    <s v="L"/>
    <x v="1"/>
    <n v="0.5"/>
    <x v="1"/>
    <n v="7.169999999999999"/>
    <n v="35.849999999999994"/>
    <n v="0.43019999999999992"/>
    <n v="1.2E-2"/>
  </r>
  <r>
    <s v="CZD-56716-840"/>
    <x v="665"/>
    <s v="15456-29250-RU"/>
    <s v="L-D-2.5"/>
    <n v="4"/>
    <x v="868"/>
    <m/>
    <x v="0"/>
    <s v="Lib"/>
    <x v="3"/>
    <s v="D"/>
    <x v="2"/>
    <n v="2.5"/>
    <x v="2"/>
    <n v="29.784999999999997"/>
    <n v="119.13999999999999"/>
    <n v="3.8720499999999998"/>
    <n v="3.2500000000000001E-2"/>
  </r>
  <r>
    <s v="UBI-59229-277"/>
    <x v="44"/>
    <s v="00886-35803-FG"/>
    <s v="L-D-0.5"/>
    <n v="3"/>
    <x v="869"/>
    <m/>
    <x v="0"/>
    <s v="Lib"/>
    <x v="3"/>
    <s v="D"/>
    <x v="2"/>
    <n v="0.5"/>
    <x v="1"/>
    <n v="7.77"/>
    <n v="23.31"/>
    <n v="1.0101"/>
    <n v="4.3333333333333335E-2"/>
  </r>
  <r>
    <s v="WJJ-37489-898"/>
    <x v="171"/>
    <s v="31599-82152-AD"/>
    <s v="A-M-1"/>
    <n v="1"/>
    <x v="870"/>
    <s v="rfaltinqb@topsy.com"/>
    <x v="1"/>
    <s v="Ara"/>
    <x v="2"/>
    <s v="M"/>
    <x v="0"/>
    <n v="1"/>
    <x v="0"/>
    <n v="11.25"/>
    <n v="11.25"/>
    <n v="1.0125"/>
    <n v="0.09"/>
  </r>
  <r>
    <s v="ORX-57454-917"/>
    <x v="328"/>
    <s v="76209-39601-ZR"/>
    <s v="E-D-2.5"/>
    <n v="3"/>
    <x v="871"/>
    <s v="gcheekeqc@sitemeter.com"/>
    <x v="2"/>
    <s v="Exc"/>
    <x v="1"/>
    <s v="D"/>
    <x v="2"/>
    <n v="2.5"/>
    <x v="2"/>
    <n v="27.945"/>
    <n v="83.835000000000008"/>
    <n v="3.07395"/>
    <n v="3.666666666666666E-2"/>
  </r>
  <r>
    <s v="GRB-68838-629"/>
    <x v="648"/>
    <s v="15064-65241-HB"/>
    <s v="R-L-2.5"/>
    <n v="4"/>
    <x v="872"/>
    <s v="grattqd@phpbb.com"/>
    <x v="1"/>
    <s v="Rob"/>
    <x v="0"/>
    <s v="L"/>
    <x v="1"/>
    <n v="2.5"/>
    <x v="2"/>
    <n v="27.484999999999996"/>
    <n v="109.93999999999998"/>
    <n v="1.6490999999999998"/>
    <n v="1.5000000000000001E-2"/>
  </r>
  <r>
    <s v="SHT-04865-419"/>
    <x v="666"/>
    <s v="69215-90789-DL"/>
    <s v="R-L-0.2"/>
    <n v="4"/>
    <x v="873"/>
    <m/>
    <x v="0"/>
    <s v="Rob"/>
    <x v="0"/>
    <s v="L"/>
    <x v="1"/>
    <n v="0.2"/>
    <x v="3"/>
    <n v="3.5849999999999995"/>
    <n v="14.339999999999998"/>
    <n v="0.21509999999999996"/>
    <n v="1.4999999999999999E-2"/>
  </r>
  <r>
    <s v="UQI-28177-865"/>
    <x v="577"/>
    <s v="04317-46176-TB"/>
    <s v="R-L-0.2"/>
    <n v="6"/>
    <x v="874"/>
    <s v="ieberleinqf@hc360.com"/>
    <x v="0"/>
    <s v="Rob"/>
    <x v="0"/>
    <s v="L"/>
    <x v="1"/>
    <n v="0.2"/>
    <x v="3"/>
    <n v="3.5849999999999995"/>
    <n v="21.509999999999998"/>
    <n v="0.21509999999999996"/>
    <n v="9.9999999999999985E-3"/>
  </r>
  <r>
    <s v="OIB-13664-879"/>
    <x v="114"/>
    <s v="04713-57765-KR"/>
    <s v="A-M-1"/>
    <n v="2"/>
    <x v="875"/>
    <s v="jdrengqg@uiuc.edu"/>
    <x v="1"/>
    <s v="Ara"/>
    <x v="2"/>
    <s v="M"/>
    <x v="0"/>
    <n v="1"/>
    <x v="0"/>
    <n v="11.25"/>
    <n v="22.5"/>
    <n v="1.0125"/>
    <n v="4.4999999999999998E-2"/>
  </r>
  <r>
    <s v="PJS-30996-485"/>
    <x v="4"/>
    <s v="86579-92122-OC"/>
    <s v="A-L-0.2"/>
    <n v="1"/>
    <x v="857"/>
    <m/>
    <x v="0"/>
    <s v="Ara"/>
    <x v="2"/>
    <s v="L"/>
    <x v="1"/>
    <n v="0.2"/>
    <x v="3"/>
    <n v="3.8849999999999998"/>
    <n v="3.8849999999999998"/>
    <n v="0.34964999999999996"/>
    <n v="0.09"/>
  </r>
  <r>
    <s v="HEL-86709-449"/>
    <x v="667"/>
    <s v="86579-92122-OC"/>
    <s v="E-D-2.5"/>
    <n v="1"/>
    <x v="857"/>
    <m/>
    <x v="0"/>
    <s v="Exc"/>
    <x v="1"/>
    <s v="D"/>
    <x v="2"/>
    <n v="2.5"/>
    <x v="2"/>
    <n v="27.945"/>
    <n v="27.945"/>
    <n v="3.07395"/>
    <n v="0.11"/>
  </r>
  <r>
    <s v="NCH-55389-562"/>
    <x v="110"/>
    <s v="86579-92122-OC"/>
    <s v="E-L-2.5"/>
    <n v="5"/>
    <x v="857"/>
    <m/>
    <x v="0"/>
    <s v="Exc"/>
    <x v="1"/>
    <s v="L"/>
    <x v="1"/>
    <n v="2.5"/>
    <x v="2"/>
    <n v="34.154999999999994"/>
    <n v="170.77499999999998"/>
    <n v="3.7570499999999996"/>
    <n v="2.1999999999999999E-2"/>
  </r>
  <r>
    <s v="NCH-55389-562"/>
    <x v="110"/>
    <s v="86579-92122-OC"/>
    <s v="R-L-2.5"/>
    <n v="2"/>
    <x v="857"/>
    <m/>
    <x v="0"/>
    <s v="Rob"/>
    <x v="0"/>
    <s v="L"/>
    <x v="1"/>
    <n v="2.5"/>
    <x v="2"/>
    <n v="27.484999999999996"/>
    <n v="54.969999999999992"/>
    <n v="1.6490999999999998"/>
    <n v="3.0000000000000002E-2"/>
  </r>
  <r>
    <s v="NCH-55389-562"/>
    <x v="110"/>
    <s v="86579-92122-OC"/>
    <s v="E-L-1"/>
    <n v="1"/>
    <x v="857"/>
    <m/>
    <x v="0"/>
    <s v="Exc"/>
    <x v="1"/>
    <s v="L"/>
    <x v="1"/>
    <n v="1"/>
    <x v="0"/>
    <n v="14.85"/>
    <n v="14.85"/>
    <n v="1.6335"/>
    <n v="0.11"/>
  </r>
  <r>
    <s v="NCH-55389-562"/>
    <x v="110"/>
    <s v="86579-92122-OC"/>
    <s v="A-L-0.2"/>
    <n v="2"/>
    <x v="857"/>
    <m/>
    <x v="0"/>
    <s v="Ara"/>
    <x v="2"/>
    <s v="L"/>
    <x v="1"/>
    <n v="0.2"/>
    <x v="3"/>
    <n v="3.8849999999999998"/>
    <n v="7.77"/>
    <n v="0.34964999999999996"/>
    <n v="4.4999999999999998E-2"/>
  </r>
  <r>
    <s v="GUG-45603-775"/>
    <x v="668"/>
    <s v="40959-32642-DN"/>
    <s v="L-L-0.2"/>
    <n v="5"/>
    <x v="876"/>
    <s v="rstrathernqn@devhub.com"/>
    <x v="0"/>
    <s v="Lib"/>
    <x v="3"/>
    <s v="L"/>
    <x v="1"/>
    <n v="0.2"/>
    <x v="3"/>
    <n v="4.7549999999999999"/>
    <n v="23.774999999999999"/>
    <n v="0.61814999999999998"/>
    <n v="2.6000000000000002E-2"/>
  </r>
  <r>
    <s v="KJB-98240-098"/>
    <x v="422"/>
    <s v="77746-08153-PM"/>
    <s v="L-L-1"/>
    <n v="5"/>
    <x v="877"/>
    <s v="cmiguelqo@exblog.jp"/>
    <x v="0"/>
    <s v="Lib"/>
    <x v="3"/>
    <s v="L"/>
    <x v="1"/>
    <n v="1"/>
    <x v="0"/>
    <n v="15.85"/>
    <n v="79.25"/>
    <n v="2.0605000000000002"/>
    <n v="2.6000000000000002E-2"/>
  </r>
  <r>
    <s v="JMS-48374-462"/>
    <x v="669"/>
    <s v="49667-96708-JL"/>
    <s v="A-D-2.5"/>
    <n v="2"/>
    <x v="878"/>
    <m/>
    <x v="0"/>
    <s v="Ara"/>
    <x v="2"/>
    <s v="D"/>
    <x v="2"/>
    <n v="2.5"/>
    <x v="2"/>
    <n v="22.884999999999998"/>
    <n v="45.769999999999996"/>
    <n v="2.0596499999999995"/>
    <n v="4.4999999999999991E-2"/>
  </r>
  <r>
    <s v="YIT-15877-117"/>
    <x v="670"/>
    <s v="24155-79322-EQ"/>
    <s v="R-D-1"/>
    <n v="1"/>
    <x v="879"/>
    <s v="mrocksqq@exblog.jp"/>
    <x v="1"/>
    <s v="Rob"/>
    <x v="0"/>
    <s v="D"/>
    <x v="2"/>
    <n v="1"/>
    <x v="0"/>
    <n v="8.9499999999999993"/>
    <n v="8.9499999999999993"/>
    <n v="0.53699999999999992"/>
    <n v="0.06"/>
  </r>
  <r>
    <s v="YVK-82679-655"/>
    <x v="341"/>
    <s v="95342-88311-SF"/>
    <s v="R-M-0.5"/>
    <n v="4"/>
    <x v="880"/>
    <s v="yburrellsqr@vinaora.com"/>
    <x v="0"/>
    <s v="Rob"/>
    <x v="0"/>
    <s v="M"/>
    <x v="0"/>
    <n v="0.5"/>
    <x v="1"/>
    <n v="5.97"/>
    <n v="23.88"/>
    <n v="0.35819999999999996"/>
    <n v="1.4999999999999999E-2"/>
  </r>
  <r>
    <s v="TYH-81940-054"/>
    <x v="671"/>
    <s v="69374-08133-RI"/>
    <s v="E-L-0.2"/>
    <n v="5"/>
    <x v="881"/>
    <s v="cgoodrumqs@goodreads.com"/>
    <x v="0"/>
    <s v="Exc"/>
    <x v="1"/>
    <s v="L"/>
    <x v="1"/>
    <n v="0.2"/>
    <x v="3"/>
    <n v="4.4550000000000001"/>
    <n v="22.274999999999999"/>
    <n v="0.49004999999999999"/>
    <n v="2.2000000000000002E-2"/>
  </r>
  <r>
    <s v="HTY-30660-254"/>
    <x v="672"/>
    <s v="83844-95908-RX"/>
    <s v="R-M-1"/>
    <n v="3"/>
    <x v="882"/>
    <s v="jjefferysqt@blog.com"/>
    <x v="0"/>
    <s v="Rob"/>
    <x v="0"/>
    <s v="M"/>
    <x v="0"/>
    <n v="1"/>
    <x v="0"/>
    <n v="9.9499999999999993"/>
    <n v="29.849999999999998"/>
    <n v="0.59699999999999998"/>
    <n v="0.02"/>
  </r>
  <r>
    <s v="GPW-43956-761"/>
    <x v="673"/>
    <s v="09667-09231-YM"/>
    <s v="E-L-0.5"/>
    <n v="6"/>
    <x v="883"/>
    <s v="bwardellqu@adobe.com"/>
    <x v="0"/>
    <s v="Exc"/>
    <x v="1"/>
    <s v="L"/>
    <x v="1"/>
    <n v="0.5"/>
    <x v="1"/>
    <n v="8.91"/>
    <n v="53.46"/>
    <n v="0.98009999999999997"/>
    <n v="1.8333333333333333E-2"/>
  </r>
  <r>
    <s v="DWY-56352-412"/>
    <x v="674"/>
    <s v="55427-08059-DF"/>
    <s v="R-D-0.2"/>
    <n v="1"/>
    <x v="884"/>
    <s v="zwalisiakqv@ucsd.edu"/>
    <x v="1"/>
    <s v="Rob"/>
    <x v="0"/>
    <s v="D"/>
    <x v="2"/>
    <n v="0.2"/>
    <x v="3"/>
    <n v="2.6849999999999996"/>
    <n v="2.6849999999999996"/>
    <n v="0.16109999999999997"/>
    <n v="0.06"/>
  </r>
  <r>
    <s v="PUH-55647-976"/>
    <x v="675"/>
    <s v="06624-54037-BQ"/>
    <s v="R-M-0.2"/>
    <n v="2"/>
    <x v="885"/>
    <s v="wleopoldqw@blogspot.com"/>
    <x v="0"/>
    <s v="Rob"/>
    <x v="0"/>
    <s v="M"/>
    <x v="0"/>
    <n v="0.2"/>
    <x v="3"/>
    <n v="2.9849999999999999"/>
    <n v="5.97"/>
    <n v="0.17909999999999998"/>
    <n v="0.03"/>
  </r>
  <r>
    <s v="DTB-71371-705"/>
    <x v="539"/>
    <s v="48544-90737-AZ"/>
    <s v="L-D-1"/>
    <n v="1"/>
    <x v="886"/>
    <s v="cshaldersqx@cisco.com"/>
    <x v="0"/>
    <s v="Lib"/>
    <x v="3"/>
    <s v="D"/>
    <x v="2"/>
    <n v="1"/>
    <x v="0"/>
    <n v="12.95"/>
    <n v="12.95"/>
    <n v="1.6835"/>
    <n v="0.13"/>
  </r>
  <r>
    <s v="ZDC-64769-740"/>
    <x v="676"/>
    <s v="79463-01597-FQ"/>
    <s v="E-M-0.5"/>
    <n v="1"/>
    <x v="887"/>
    <m/>
    <x v="0"/>
    <s v="Exc"/>
    <x v="1"/>
    <s v="M"/>
    <x v="0"/>
    <n v="0.5"/>
    <x v="1"/>
    <n v="8.25"/>
    <n v="8.25"/>
    <n v="0.90749999999999997"/>
    <n v="0.11"/>
  </r>
  <r>
    <s v="TED-81959-419"/>
    <x v="677"/>
    <s v="27702-50024-XC"/>
    <s v="A-L-2.5"/>
    <n v="5"/>
    <x v="888"/>
    <s v="nfurberqz@jugem.jp"/>
    <x v="0"/>
    <s v="Ara"/>
    <x v="2"/>
    <s v="L"/>
    <x v="1"/>
    <n v="2.5"/>
    <x v="2"/>
    <n v="29.784999999999997"/>
    <n v="148.92499999999998"/>
    <n v="2.6806499999999995"/>
    <n v="1.7999999999999999E-2"/>
  </r>
  <r>
    <s v="FDO-25756-141"/>
    <x v="629"/>
    <s v="57360-46846-NS"/>
    <s v="A-L-2.5"/>
    <n v="3"/>
    <x v="889"/>
    <m/>
    <x v="1"/>
    <s v="Ara"/>
    <x v="2"/>
    <s v="L"/>
    <x v="1"/>
    <n v="2.5"/>
    <x v="2"/>
    <n v="29.784999999999997"/>
    <n v="89.35499999999999"/>
    <n v="2.6806499999999995"/>
    <n v="0.03"/>
  </r>
  <r>
    <s v="HKN-31467-517"/>
    <x v="662"/>
    <s v="84045-66771-SL"/>
    <s v="L-M-1"/>
    <n v="6"/>
    <x v="890"/>
    <s v="ckeaver1@ucoz.com"/>
    <x v="0"/>
    <s v="Lib"/>
    <x v="3"/>
    <s v="M"/>
    <x v="0"/>
    <n v="1"/>
    <x v="0"/>
    <n v="14.55"/>
    <n v="87.300000000000011"/>
    <n v="1.8915000000000002"/>
    <n v="2.1666666666666667E-2"/>
  </r>
  <r>
    <s v="POF-29666-012"/>
    <x v="102"/>
    <s v="46885-00260-TL"/>
    <s v="R-D-0.5"/>
    <n v="1"/>
    <x v="891"/>
    <s v="sroseboroughr2@virginia.edu"/>
    <x v="0"/>
    <s v="Rob"/>
    <x v="0"/>
    <s v="D"/>
    <x v="2"/>
    <n v="0.5"/>
    <x v="1"/>
    <n v="5.3699999999999992"/>
    <n v="5.3699999999999992"/>
    <n v="0.32219999999999993"/>
    <n v="0.06"/>
  </r>
  <r>
    <s v="IRX-59256-644"/>
    <x v="678"/>
    <s v="96446-62142-EN"/>
    <s v="A-D-0.2"/>
    <n v="3"/>
    <x v="892"/>
    <s v="ckingwellr3@squarespace.com"/>
    <x v="1"/>
    <s v="Ara"/>
    <x v="2"/>
    <s v="D"/>
    <x v="2"/>
    <n v="0.2"/>
    <x v="3"/>
    <n v="2.9849999999999999"/>
    <n v="8.9550000000000001"/>
    <n v="0.26865"/>
    <n v="0.03"/>
  </r>
  <r>
    <s v="LTN-89139-350"/>
    <x v="679"/>
    <s v="07756-71018-GU"/>
    <s v="R-L-2.5"/>
    <n v="5"/>
    <x v="893"/>
    <s v="kcantor4@gmpg.org"/>
    <x v="0"/>
    <s v="Rob"/>
    <x v="0"/>
    <s v="L"/>
    <x v="1"/>
    <n v="2.5"/>
    <x v="2"/>
    <n v="27.484999999999996"/>
    <n v="137.42499999999998"/>
    <n v="1.6490999999999998"/>
    <n v="1.2E-2"/>
  </r>
  <r>
    <s v="TXF-79780-017"/>
    <x v="112"/>
    <s v="92048-47813-QB"/>
    <s v="R-L-1"/>
    <n v="5"/>
    <x v="894"/>
    <s v="mblakemorer5@nsw.gov.au"/>
    <x v="0"/>
    <s v="Rob"/>
    <x v="0"/>
    <s v="L"/>
    <x v="1"/>
    <n v="1"/>
    <x v="0"/>
    <n v="11.95"/>
    <n v="59.75"/>
    <n v="0.71699999999999997"/>
    <n v="1.2E-2"/>
  </r>
  <r>
    <s v="ALM-80762-974"/>
    <x v="55"/>
    <s v="84045-66771-SL"/>
    <s v="A-L-0.5"/>
    <n v="3"/>
    <x v="890"/>
    <s v="ckeaver1@ucoz.com"/>
    <x v="0"/>
    <s v="Ara"/>
    <x v="2"/>
    <s v="L"/>
    <x v="1"/>
    <n v="0.5"/>
    <x v="1"/>
    <n v="7.77"/>
    <n v="23.31"/>
    <n v="0.69929999999999992"/>
    <n v="0.03"/>
  </r>
  <r>
    <s v="NXF-15738-707"/>
    <x v="680"/>
    <s v="28699-16256-XV"/>
    <s v="R-D-0.5"/>
    <n v="2"/>
    <x v="895"/>
    <m/>
    <x v="0"/>
    <s v="Rob"/>
    <x v="0"/>
    <s v="D"/>
    <x v="2"/>
    <n v="0.5"/>
    <x v="1"/>
    <n v="5.3699999999999992"/>
    <n v="10.739999999999998"/>
    <n v="0.32219999999999993"/>
    <n v="0.03"/>
  </r>
  <r>
    <s v="MVV-19034-198"/>
    <x v="94"/>
    <s v="98476-63654-CG"/>
    <s v="E-D-2.5"/>
    <n v="6"/>
    <x v="896"/>
    <m/>
    <x v="0"/>
    <s v="Exc"/>
    <x v="1"/>
    <s v="D"/>
    <x v="2"/>
    <n v="2.5"/>
    <x v="2"/>
    <n v="27.945"/>
    <n v="167.67000000000002"/>
    <n v="3.07395"/>
    <n v="1.833333333333333E-2"/>
  </r>
  <r>
    <s v="KUX-19632-830"/>
    <x v="160"/>
    <s v="55409-07759-YG"/>
    <s v="E-D-0.2"/>
    <n v="6"/>
    <x v="897"/>
    <s v="cbernardotr9@wix.com"/>
    <x v="0"/>
    <s v="Exc"/>
    <x v="1"/>
    <s v="D"/>
    <x v="2"/>
    <n v="0.2"/>
    <x v="3"/>
    <n v="3.645"/>
    <n v="21.87"/>
    <n v="0.40095000000000003"/>
    <n v="1.8333333333333333E-2"/>
  </r>
  <r>
    <s v="SNZ-44595-152"/>
    <x v="681"/>
    <s v="06136-65250-PG"/>
    <s v="R-L-1"/>
    <n v="2"/>
    <x v="898"/>
    <s v="kkemeryra@t.co"/>
    <x v="0"/>
    <s v="Rob"/>
    <x v="0"/>
    <s v="L"/>
    <x v="1"/>
    <n v="1"/>
    <x v="0"/>
    <n v="11.95"/>
    <n v="23.9"/>
    <n v="0.71699999999999997"/>
    <n v="0.03"/>
  </r>
  <r>
    <s v="GQA-37241-629"/>
    <x v="502"/>
    <s v="08405-33165-BS"/>
    <s v="A-M-0.2"/>
    <n v="2"/>
    <x v="899"/>
    <s v="fparlotrb@forbes.com"/>
    <x v="0"/>
    <s v="Ara"/>
    <x v="2"/>
    <s v="M"/>
    <x v="0"/>
    <n v="0.2"/>
    <x v="3"/>
    <n v="3.375"/>
    <n v="6.75"/>
    <n v="0.30374999999999996"/>
    <n v="4.4999999999999991E-2"/>
  </r>
  <r>
    <s v="WVV-79948-067"/>
    <x v="682"/>
    <s v="66070-30559-WI"/>
    <s v="E-M-2.5"/>
    <n v="1"/>
    <x v="900"/>
    <s v="rcheakrc@tripadvisor.com"/>
    <x v="1"/>
    <s v="Exc"/>
    <x v="1"/>
    <s v="M"/>
    <x v="0"/>
    <n v="2.5"/>
    <x v="2"/>
    <n v="31.624999999999996"/>
    <n v="31.624999999999996"/>
    <n v="3.4787499999999998"/>
    <n v="0.11"/>
  </r>
  <r>
    <s v="LHX-81117-166"/>
    <x v="683"/>
    <s v="01282-28364-RZ"/>
    <s v="R-L-1"/>
    <n v="4"/>
    <x v="901"/>
    <s v="kogeneayrd@utexas.edu"/>
    <x v="0"/>
    <s v="Rob"/>
    <x v="0"/>
    <s v="L"/>
    <x v="1"/>
    <n v="1"/>
    <x v="0"/>
    <n v="11.95"/>
    <n v="47.8"/>
    <n v="0.71699999999999997"/>
    <n v="1.4999999999999999E-2"/>
  </r>
  <r>
    <s v="GCD-75444-320"/>
    <x v="594"/>
    <s v="51277-93873-RP"/>
    <s v="L-M-2.5"/>
    <n v="1"/>
    <x v="902"/>
    <s v="cayrere@symantec.com"/>
    <x v="0"/>
    <s v="Lib"/>
    <x v="3"/>
    <s v="M"/>
    <x v="0"/>
    <n v="2.5"/>
    <x v="2"/>
    <n v="33.464999999999996"/>
    <n v="33.464999999999996"/>
    <n v="4.3504499999999995"/>
    <n v="0.13"/>
  </r>
  <r>
    <s v="SGA-30059-217"/>
    <x v="389"/>
    <s v="84405-83364-DG"/>
    <s v="A-D-0.5"/>
    <n v="5"/>
    <x v="903"/>
    <s v="lkynetonrf@macromedia.com"/>
    <x v="2"/>
    <s v="Ara"/>
    <x v="2"/>
    <s v="D"/>
    <x v="2"/>
    <n v="0.5"/>
    <x v="1"/>
    <n v="5.97"/>
    <n v="29.849999999999998"/>
    <n v="0.5373"/>
    <n v="1.8000000000000002E-2"/>
  </r>
  <r>
    <s v="GNL-98714-885"/>
    <x v="583"/>
    <s v="83731-53280-YC"/>
    <s v="R-M-1"/>
    <n v="3"/>
    <x v="904"/>
    <m/>
    <x v="2"/>
    <s v="Rob"/>
    <x v="0"/>
    <s v="M"/>
    <x v="0"/>
    <n v="1"/>
    <x v="0"/>
    <n v="9.9499999999999993"/>
    <n v="29.849999999999998"/>
    <n v="0.59699999999999998"/>
    <n v="0.02"/>
  </r>
  <r>
    <s v="OQA-93249-841"/>
    <x v="647"/>
    <s v="03917-13632-KC"/>
    <s v="A-M-2.5"/>
    <n v="6"/>
    <x v="905"/>
    <m/>
    <x v="0"/>
    <s v="Ara"/>
    <x v="2"/>
    <s v="M"/>
    <x v="0"/>
    <n v="2.5"/>
    <x v="2"/>
    <n v="25.874999999999996"/>
    <n v="155.24999999999997"/>
    <n v="2.3287499999999994"/>
    <n v="1.4999999999999999E-2"/>
  </r>
  <r>
    <s v="DUV-12075-132"/>
    <x v="366"/>
    <s v="62494-09113-RP"/>
    <s v="E-D-0.2"/>
    <n v="5"/>
    <x v="906"/>
    <m/>
    <x v="0"/>
    <s v="Exc"/>
    <x v="1"/>
    <s v="D"/>
    <x v="2"/>
    <n v="0.2"/>
    <x v="3"/>
    <n v="3.645"/>
    <n v="18.225000000000001"/>
    <n v="0.40095000000000003"/>
    <n v="2.1999999999999999E-2"/>
  </r>
  <r>
    <s v="DUV-12075-132"/>
    <x v="366"/>
    <s v="62494-09113-RP"/>
    <s v="L-D-0.5"/>
    <n v="2"/>
    <x v="906"/>
    <m/>
    <x v="0"/>
    <s v="Lib"/>
    <x v="3"/>
    <s v="D"/>
    <x v="2"/>
    <n v="0.5"/>
    <x v="1"/>
    <n v="7.77"/>
    <n v="15.54"/>
    <n v="1.0101"/>
    <n v="6.5000000000000002E-2"/>
  </r>
  <r>
    <s v="KPO-24942-184"/>
    <x v="684"/>
    <s v="70567-65133-CN"/>
    <s v="L-L-2.5"/>
    <n v="3"/>
    <x v="907"/>
    <m/>
    <x v="1"/>
    <s v="Lib"/>
    <x v="3"/>
    <s v="L"/>
    <x v="1"/>
    <n v="2.5"/>
    <x v="2"/>
    <n v="36.454999999999998"/>
    <n v="109.36499999999999"/>
    <n v="4.7391499999999995"/>
    <n v="4.3333333333333328E-2"/>
  </r>
  <r>
    <s v="SRJ-79353-838"/>
    <x v="506"/>
    <s v="77869-81373-AY"/>
    <s v="A-L-1"/>
    <n v="6"/>
    <x v="908"/>
    <m/>
    <x v="0"/>
    <s v="Ara"/>
    <x v="2"/>
    <s v="L"/>
    <x v="1"/>
    <n v="1"/>
    <x v="0"/>
    <n v="12.95"/>
    <n v="77.699999999999989"/>
    <n v="1.1655"/>
    <n v="1.5000000000000001E-2"/>
  </r>
  <r>
    <s v="XBV-40336-071"/>
    <x v="685"/>
    <s v="38536-98293-JZ"/>
    <s v="A-D-0.2"/>
    <n v="3"/>
    <x v="909"/>
    <m/>
    <x v="1"/>
    <s v="Ara"/>
    <x v="2"/>
    <s v="D"/>
    <x v="2"/>
    <n v="0.2"/>
    <x v="3"/>
    <n v="2.9849999999999999"/>
    <n v="8.9550000000000001"/>
    <n v="0.26865"/>
    <n v="0.03"/>
  </r>
  <r>
    <s v="RLM-96511-467"/>
    <x v="191"/>
    <s v="43014-53743-XK"/>
    <s v="R-L-2.5"/>
    <n v="1"/>
    <x v="910"/>
    <s v="jtewelsonrn@samsung.com"/>
    <x v="0"/>
    <s v="Rob"/>
    <x v="0"/>
    <s v="L"/>
    <x v="1"/>
    <n v="2.5"/>
    <x v="2"/>
    <n v="27.484999999999996"/>
    <n v="27.484999999999996"/>
    <n v="1.6490999999999998"/>
    <n v="6.0000000000000005E-2"/>
  </r>
  <r>
    <s v="AEZ-13242-456"/>
    <x v="686"/>
    <s v="62494-09113-RP"/>
    <s v="R-M-0.5"/>
    <n v="5"/>
    <x v="906"/>
    <m/>
    <x v="0"/>
    <s v="Rob"/>
    <x v="0"/>
    <s v="M"/>
    <x v="0"/>
    <n v="0.5"/>
    <x v="1"/>
    <n v="5.97"/>
    <n v="29.849999999999998"/>
    <n v="0.35819999999999996"/>
    <n v="1.2E-2"/>
  </r>
  <r>
    <s v="UME-75640-698"/>
    <x v="687"/>
    <s v="62494-09113-RP"/>
    <s v="A-M-0.5"/>
    <n v="4"/>
    <x v="906"/>
    <m/>
    <x v="0"/>
    <s v="Ara"/>
    <x v="2"/>
    <s v="M"/>
    <x v="0"/>
    <n v="0.5"/>
    <x v="1"/>
    <n v="6.75"/>
    <n v="27"/>
    <n v="0.60749999999999993"/>
    <n v="2.2499999999999996E-2"/>
  </r>
  <r>
    <s v="GJC-66474-557"/>
    <x v="629"/>
    <s v="64965-78386-MY"/>
    <s v="A-D-1"/>
    <n v="1"/>
    <x v="911"/>
    <s v="njennyrq@bigcartel.com"/>
    <x v="0"/>
    <s v="Ara"/>
    <x v="2"/>
    <s v="D"/>
    <x v="2"/>
    <n v="1"/>
    <x v="0"/>
    <n v="9.9499999999999993"/>
    <n v="9.9499999999999993"/>
    <n v="0.89549999999999985"/>
    <n v="0.09"/>
  </r>
  <r>
    <s v="IRV-20769-219"/>
    <x v="688"/>
    <s v="77131-58092-GE"/>
    <s v="E-M-0.2"/>
    <n v="3"/>
    <x v="912"/>
    <m/>
    <x v="2"/>
    <s v="Exc"/>
    <x v="1"/>
    <s v="M"/>
    <x v="0"/>
    <n v="0.2"/>
    <x v="3"/>
    <n v="4.125"/>
    <n v="12.375"/>
    <n v="0.45374999999999999"/>
    <n v="3.666666666666666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C5327-DE2F-4980-88B0-66B32E95F7DB}"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9">
  <location ref="A3:F53" firstHeaderRow="1" firstDataRow="2"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axis="axisCol" showAll="0">
      <items count="5">
        <item x="2"/>
        <item x="1"/>
        <item x="3"/>
        <item x="0"/>
        <item t="default"/>
      </items>
    </pivotField>
    <pivotField showAll="0"/>
    <pivotField showAll="0">
      <items count="4">
        <item x="2"/>
        <item x="1"/>
        <item x="0"/>
        <item t="default"/>
      </items>
    </pivotField>
    <pivotField showAll="0"/>
    <pivotField showAll="0">
      <items count="5">
        <item x="3"/>
        <item x="1"/>
        <item x="0"/>
        <item x="2"/>
        <item t="default"/>
      </items>
    </pivotField>
    <pivotField showAll="0"/>
    <pivotField dataField="1" showAll="0"/>
    <pivotField showAll="0"/>
    <pivotField numFmtId="9"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9"/>
    <field x="18"/>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9"/>
  </colFields>
  <colItems count="5">
    <i>
      <x/>
    </i>
    <i>
      <x v="1"/>
    </i>
    <i>
      <x v="2"/>
    </i>
    <i>
      <x v="3"/>
    </i>
    <i t="grand">
      <x/>
    </i>
  </colItems>
  <dataFields count="1">
    <dataField name="Sum of Sales" fld="15" baseField="0" baseItem="0"/>
  </dataFields>
  <chartFormats count="4">
    <chartFormat chart="38" format="17" series="1">
      <pivotArea type="data" outline="0" fieldPosition="0">
        <references count="2">
          <reference field="4294967294" count="1" selected="0">
            <x v="0"/>
          </reference>
          <reference field="9" count="1" selected="0">
            <x v="0"/>
          </reference>
        </references>
      </pivotArea>
    </chartFormat>
    <chartFormat chart="38" format="18" series="1">
      <pivotArea type="data" outline="0" fieldPosition="0">
        <references count="2">
          <reference field="4294967294" count="1" selected="0">
            <x v="0"/>
          </reference>
          <reference field="9" count="1" selected="0">
            <x v="1"/>
          </reference>
        </references>
      </pivotArea>
    </chartFormat>
    <chartFormat chart="38" format="19" series="1">
      <pivotArea type="data" outline="0" fieldPosition="0">
        <references count="2">
          <reference field="4294967294" count="1" selected="0">
            <x v="0"/>
          </reference>
          <reference field="9" count="1" selected="0">
            <x v="2"/>
          </reference>
        </references>
      </pivotArea>
    </chartFormat>
    <chartFormat chart="38" format="20"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04F5E0-CB2E-43E9-A941-656177FE9F0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A3:B7"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items count="4">
        <item x="2"/>
        <item x="1"/>
        <item x="0"/>
        <item t="default"/>
      </items>
    </pivotField>
    <pivotField showAll="0"/>
    <pivotField showAll="0">
      <items count="5">
        <item x="3"/>
        <item x="1"/>
        <item x="0"/>
        <item x="2"/>
        <item t="default"/>
      </items>
    </pivotField>
    <pivotField showAll="0"/>
    <pivotField dataField="1" showAll="0"/>
    <pivotField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5" baseField="0" baseItem="0"/>
  </dataFields>
  <chartFormats count="1">
    <chartFormat chart="32"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41237C-E5DA-4E09-8C11-2E0C64AC0DC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5">
  <location ref="A3:B8"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items count="4">
        <item x="2"/>
        <item x="1"/>
        <item x="0"/>
        <item t="default"/>
      </items>
    </pivotField>
    <pivotField showAll="0"/>
    <pivotField showAll="0">
      <items count="5">
        <item x="3"/>
        <item x="1"/>
        <item x="0"/>
        <item x="2"/>
        <item t="default"/>
      </items>
    </pivotField>
    <pivotField showAll="0"/>
    <pivotField showAll="0"/>
    <pivotField showAll="0"/>
    <pivotField dataField="1"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9"/>
  </rowFields>
  <rowItems count="5">
    <i>
      <x/>
    </i>
    <i>
      <x v="1"/>
    </i>
    <i>
      <x v="2"/>
    </i>
    <i>
      <x v="3"/>
    </i>
    <i t="grand">
      <x/>
    </i>
  </rowItems>
  <colItems count="1">
    <i/>
  </colItems>
  <dataFields count="1">
    <dataField name="Average of Gross Profit Margin" fld="17" subtotal="average" baseField="9" baseItem="0" numFmtId="9"/>
  </dataFields>
  <chartFormats count="1">
    <chartFormat chart="44"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4B9425-4CAA-48C8-B617-383CAAE79AD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2">
  <location ref="A3:B9"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showAll="0"/>
    <pivotField showAll="0">
      <items count="4">
        <item x="2"/>
        <item x="1"/>
        <item x="0"/>
        <item t="default"/>
      </items>
    </pivotField>
    <pivotField showAll="0"/>
    <pivotField showAll="0">
      <items count="5">
        <item x="3"/>
        <item x="1"/>
        <item x="0"/>
        <item x="2"/>
        <item t="default"/>
      </items>
    </pivotField>
    <pivotField showAll="0"/>
    <pivotField dataField="1" showAll="0"/>
    <pivotField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6">
    <i>
      <x v="28"/>
    </i>
    <i>
      <x v="125"/>
    </i>
    <i>
      <x v="255"/>
    </i>
    <i>
      <x v="646"/>
    </i>
    <i>
      <x v="831"/>
    </i>
    <i t="grand">
      <x/>
    </i>
  </rowItems>
  <colItems count="1">
    <i/>
  </colItems>
  <dataFields count="1">
    <dataField name="Sum of Sales" fld="15" baseField="0" baseItem="0"/>
  </dataFields>
  <formats count="1">
    <format dxfId="14">
      <pivotArea collapsedLevelsAreSubtotals="1" fieldPosition="0">
        <references count="1">
          <reference field="5" count="5">
            <x v="28"/>
            <x v="125"/>
            <x v="255"/>
            <x v="646"/>
            <x v="831"/>
          </reference>
        </references>
      </pivotArea>
    </format>
  </formats>
  <chartFormats count="1">
    <chartFormat chart="6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0E859D-CD47-4203-8C47-755AA8DC0B4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2">
  <location ref="A3:B8"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dataField="1" showAll="0"/>
    <pivotField showAll="0"/>
    <pivotField showAll="0"/>
    <pivotField showAll="0"/>
    <pivotField showAll="0"/>
    <pivotField axis="axisRow" showAll="0">
      <items count="5">
        <item x="2"/>
        <item x="1"/>
        <item x="3"/>
        <item x="0"/>
        <item t="default"/>
      </items>
    </pivotField>
    <pivotField showAll="0"/>
    <pivotField showAll="0">
      <items count="4">
        <item x="2"/>
        <item x="1"/>
        <item x="0"/>
        <item t="default"/>
      </items>
    </pivotField>
    <pivotField showAll="0"/>
    <pivotField showAll="0">
      <items count="5">
        <item x="3"/>
        <item x="1"/>
        <item x="0"/>
        <item x="2"/>
        <item t="default"/>
      </items>
    </pivotField>
    <pivotField showAll="0"/>
    <pivotField showAll="0"/>
    <pivotField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9"/>
  </rowFields>
  <rowItems count="5">
    <i>
      <x/>
    </i>
    <i>
      <x v="1"/>
    </i>
    <i>
      <x v="2"/>
    </i>
    <i>
      <x v="3"/>
    </i>
    <i t="grand">
      <x/>
    </i>
  </rowItems>
  <colItems count="1">
    <i/>
  </colItems>
  <dataFields count="1">
    <dataField name="Sum of Quantity" fld="4" baseField="0" baseItem="0"/>
  </dataFields>
  <chartFormats count="5">
    <chartFormat chart="50" format="16" series="1">
      <pivotArea type="data" outline="0" fieldPosition="0">
        <references count="1">
          <reference field="4294967294" count="1" selected="0">
            <x v="0"/>
          </reference>
        </references>
      </pivotArea>
    </chartFormat>
    <chartFormat chart="50" format="17">
      <pivotArea type="data" outline="0" fieldPosition="0">
        <references count="2">
          <reference field="4294967294" count="1" selected="0">
            <x v="0"/>
          </reference>
          <reference field="9" count="1" selected="0">
            <x v="0"/>
          </reference>
        </references>
      </pivotArea>
    </chartFormat>
    <chartFormat chart="50" format="18">
      <pivotArea type="data" outline="0" fieldPosition="0">
        <references count="2">
          <reference field="4294967294" count="1" selected="0">
            <x v="0"/>
          </reference>
          <reference field="9" count="1" selected="0">
            <x v="1"/>
          </reference>
        </references>
      </pivotArea>
    </chartFormat>
    <chartFormat chart="50" format="19">
      <pivotArea type="data" outline="0" fieldPosition="0">
        <references count="2">
          <reference field="4294967294" count="1" selected="0">
            <x v="0"/>
          </reference>
          <reference field="9" count="1" selected="0">
            <x v="2"/>
          </reference>
        </references>
      </pivotArea>
    </chartFormat>
    <chartFormat chart="50" format="20">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2CCBE1D-EBE1-4620-A7B1-AA8CF4A19088}" sourceName="Roast Type Name ">
  <pivotTables>
    <pivotTable tabId="20" name="PivotTable2"/>
    <pivotTable tabId="21" name="PivotTable2"/>
    <pivotTable tabId="22" name="PivotTable2"/>
    <pivotTable tabId="23" name="PivotTable2"/>
    <pivotTable tabId="24" name="PivotTable2"/>
  </pivotTables>
  <data>
    <tabular pivotCacheId="70717079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2" xr10:uid="{FF6874C9-F243-4106-8A44-807A60694F08}" sourceName="Size2">
  <pivotTables>
    <pivotTable tabId="20" name="PivotTable2"/>
    <pivotTable tabId="21" name="PivotTable2"/>
    <pivotTable tabId="22" name="PivotTable2"/>
    <pivotTable tabId="23" name="PivotTable2"/>
    <pivotTable tabId="24" name="PivotTable2"/>
  </pivotTables>
  <data>
    <tabular pivotCacheId="70717079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82CFD57E-B873-47CE-8154-6D65BC3B6BDD}" cache="Slicer_Roast_Type_Name" caption="Roast Type" style="Slicer Style 7" rowHeight="234950"/>
  <slicer name="Size2 1" xr10:uid="{966E0806-566C-427A-9EC4-3FC0C45A58B1}" cache="Slicer_Size2" caption="Size" columnCount="2" style="Slicer Style 7"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3609A-1F15-4E8E-957D-BDE8DFFE042B}" name="Table1" displayName="Table1" ref="A1:R1001" totalsRowShown="0" headerRowDxfId="13">
  <autoFilter ref="A1:R1001" xr:uid="{12A3609A-1F15-4E8E-957D-BDE8DFFE042B}">
    <filterColumn colId="9">
      <filters>
        <filter val="Arabica"/>
      </filters>
    </filterColumn>
  </autoFilter>
  <tableColumns count="18">
    <tableColumn id="1" xr3:uid="{F50948EC-3462-4E7D-9F47-4243473CCE0C}" name="Order ID" dataDxfId="12"/>
    <tableColumn id="2" xr3:uid="{F5944BBC-D6C6-4903-BFE5-344816BD21C9}" name="Order Date" dataDxfId="11"/>
    <tableColumn id="3" xr3:uid="{F7C87941-26B0-46B5-94C7-06DB987EB394}" name="Customer ID" dataDxfId="10"/>
    <tableColumn id="4" xr3:uid="{945CD4FA-E27C-453E-98D2-03CA64BFA12E}" name="Product ID"/>
    <tableColumn id="5" xr3:uid="{A46CA018-21C0-4FC8-8BBC-04B28EF242C1}" name="Quantity" dataDxfId="9"/>
    <tableColumn id="6" xr3:uid="{D751F958-D0F8-4165-AA4A-37AC4077F81A}" name="Customer Name" dataDxfId="8">
      <calculatedColumnFormula>VLOOKUP(orders!C2:C1001,customers!A:B,2,FALSE)</calculatedColumnFormula>
    </tableColumn>
    <tableColumn id="7" xr3:uid="{D123F92B-F7A0-4DE2-92FE-5DAD1EECDED1}" name="Email" dataDxfId="7"/>
    <tableColumn id="8" xr3:uid="{F0D952AE-008C-406B-8766-8651019E6F6C}" name="Country" dataDxfId="6">
      <calculatedColumnFormula>VLOOKUP(C:C,customers!A:G,7,FALSE)</calculatedColumnFormula>
    </tableColumn>
    <tableColumn id="9" xr3:uid="{FE57F1E4-7F19-45FC-95B2-C9C95781D278}" name="Coffee Type">
      <calculatedColumnFormula>VLOOKUP(orders!D:D,products!A:B,2,FALSE)</calculatedColumnFormula>
    </tableColumn>
    <tableColumn id="10" xr3:uid="{C603316F-5546-4812-A6D9-E15AFDF8E619}" name="Coffee Type Name">
      <calculatedColumnFormula>IF(I2="Rob","Robusta",IF(I2="Exc","Excelsa",IF(I2="Lib","Liberica",IF(I2="Ara","Arabica",""))))</calculatedColumnFormula>
    </tableColumn>
    <tableColumn id="11" xr3:uid="{6D34F973-5A21-4D27-BC9E-60A3A4D3091A}" name="Roast Type">
      <calculatedColumnFormula>VLOOKUP(D:D,products!A:C,3,FALSE)</calculatedColumnFormula>
    </tableColumn>
    <tableColumn id="12" xr3:uid="{E2655C23-1227-46FA-A191-FC8DFEDD5570}" name="Roast Type Name ">
      <calculatedColumnFormula>IF(K2="M","Medium",IF(K2="L","Light",IF(K2="D","Dark","")))</calculatedColumnFormula>
    </tableColumn>
    <tableColumn id="13" xr3:uid="{902F6130-BC05-44BC-B93B-576D59424EC3}" name="Size" dataDxfId="5">
      <calculatedColumnFormula>VLOOKUP(D:D,products!A:D,4,FALSE)</calculatedColumnFormula>
    </tableColumn>
    <tableColumn id="14" xr3:uid="{76CC5130-AEAD-4767-8297-EAB45B9222F3}" name="Size2" dataDxfId="4" dataCellStyle="Comma">
      <calculatedColumnFormula>M2&amp;"Kg"</calculatedColumnFormula>
    </tableColumn>
    <tableColumn id="15" xr3:uid="{E5A88BD5-ACFB-43C5-94CD-1382DC549240}" name="Unit Price">
      <calculatedColumnFormula>VLOOKUP(D:D,products!A:E,5,FALSE)</calculatedColumnFormula>
    </tableColumn>
    <tableColumn id="16" xr3:uid="{2A932A10-8ABB-475F-84BF-07B71A01C8EB}" name="Sales" dataDxfId="3" dataCellStyle="Comma">
      <calculatedColumnFormula>O2*E2</calculatedColumnFormula>
    </tableColumn>
    <tableColumn id="17" xr3:uid="{7FC4F04F-EF26-4B25-A41C-9C013DBE3551}" name="Profit">
      <calculatedColumnFormula>VLOOKUP(D:D,products!A:G,7,FALSE)</calculatedColumnFormula>
    </tableColumn>
    <tableColumn id="18" xr3:uid="{1859BAD8-5372-4A2D-898E-FCCD3D604322}" name="Gross Profit Margin" dataDxfId="2" dataCellStyle="Percent">
      <calculatedColumnFormula>(Q2/P2)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EBEB239-9ADE-4C1C-B51A-BDE9A3395C8B}" sourceName="Order Date">
  <pivotTables>
    <pivotTable tabId="20" name="PivotTable2"/>
    <pivotTable tabId="21" name="PivotTable2"/>
    <pivotTable tabId="22" name="PivotTable2"/>
    <pivotTable tabId="23" name="PivotTable2"/>
    <pivotTable tabId="24" name="PivotTable2"/>
  </pivotTables>
  <state minimalRefreshVersion="6" lastRefreshVersion="6" pivotCacheId="7071707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5FB7819-DF89-42C4-9F6B-8FD5C2F9EA94}" cache="NativeTimeline_Order_Date" caption="Period" level="2" selectionLevel="2" scrollPosition="2019-01-01T00:00:00" style="Timeline Style 4"/>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447A-303D-4667-9848-1CCDBEA9E0DF}">
  <sheetPr>
    <pageSetUpPr fitToPage="1"/>
  </sheetPr>
  <dimension ref="A1"/>
  <sheetViews>
    <sheetView showGridLines="0" view="pageBreakPreview" topLeftCell="A2" zoomScale="70" zoomScaleNormal="100" zoomScaleSheetLayoutView="70" workbookViewId="0">
      <selection activeCell="W19" sqref="W19"/>
    </sheetView>
  </sheetViews>
  <sheetFormatPr defaultRowHeight="14.4" x14ac:dyDescent="0.3"/>
  <cols>
    <col min="1" max="1" width="1.33203125" customWidth="1"/>
    <col min="2" max="2" width="3.5546875" customWidth="1"/>
  </cols>
  <sheetData>
    <row r="1" customFormat="1" ht="6" customHeight="1" x14ac:dyDescent="0.3"/>
  </sheetData>
  <pageMargins left="0.7" right="0.7" top="0.75" bottom="0.75" header="0.3" footer="0.3"/>
  <pageSetup scale="47"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0D277-5F48-46F7-87C4-536D3144D4EE}">
  <dimension ref="A3:F53"/>
  <sheetViews>
    <sheetView workbookViewId="0">
      <selection activeCell="X40" sqref="X40"/>
    </sheetView>
  </sheetViews>
  <sheetFormatPr defaultRowHeight="14.4" x14ac:dyDescent="0.3"/>
  <cols>
    <col min="1" max="1" width="12.5546875" bestFit="1" customWidth="1"/>
    <col min="2" max="2" width="15.5546875" bestFit="1" customWidth="1"/>
    <col min="3" max="3" width="9" bestFit="1" customWidth="1"/>
    <col min="4" max="4" width="10" bestFit="1" customWidth="1"/>
    <col min="5" max="5" width="9" bestFit="1" customWidth="1"/>
    <col min="6" max="6" width="10.77734375" bestFit="1" customWidth="1"/>
    <col min="7" max="7" width="8" bestFit="1" customWidth="1"/>
    <col min="8" max="8" width="9" bestFit="1" customWidth="1"/>
    <col min="9" max="9" width="7" bestFit="1" customWidth="1"/>
    <col min="10" max="13" width="8" bestFit="1" customWidth="1"/>
    <col min="14" max="14" width="12" bestFit="1" customWidth="1"/>
    <col min="15" max="15" width="9" bestFit="1" customWidth="1"/>
    <col min="16" max="16" width="7" bestFit="1" customWidth="1"/>
    <col min="17" max="18" width="8" bestFit="1" customWidth="1"/>
    <col min="19" max="19" width="7" bestFit="1" customWidth="1"/>
    <col min="20" max="21" width="9" bestFit="1" customWidth="1"/>
    <col min="22" max="22" width="7" bestFit="1" customWidth="1"/>
    <col min="23" max="23" width="8" bestFit="1" customWidth="1"/>
    <col min="24" max="25" width="7" bestFit="1" customWidth="1"/>
    <col min="26" max="26" width="9" bestFit="1" customWidth="1"/>
    <col min="27" max="27" width="11.6640625" bestFit="1" customWidth="1"/>
    <col min="28" max="28" width="9.44140625" bestFit="1" customWidth="1"/>
    <col min="29" max="29" width="7" bestFit="1" customWidth="1"/>
    <col min="30" max="30" width="8" bestFit="1" customWidth="1"/>
    <col min="31" max="31" width="9" bestFit="1" customWidth="1"/>
    <col min="32" max="34" width="8" bestFit="1" customWidth="1"/>
    <col min="35" max="36" width="7" bestFit="1" customWidth="1"/>
    <col min="37" max="37" width="8" bestFit="1" customWidth="1"/>
    <col min="38" max="38" width="9" bestFit="1" customWidth="1"/>
    <col min="39" max="39" width="7" bestFit="1" customWidth="1"/>
    <col min="40" max="40" width="12.109375" bestFit="1" customWidth="1"/>
    <col min="41" max="41" width="9.88671875" bestFit="1" customWidth="1"/>
    <col min="42" max="42" width="7" bestFit="1" customWidth="1"/>
    <col min="43" max="43" width="9" bestFit="1" customWidth="1"/>
    <col min="44" max="44" width="8" bestFit="1" customWidth="1"/>
    <col min="45" max="48" width="7" bestFit="1" customWidth="1"/>
    <col min="49" max="49" width="5.33203125" bestFit="1" customWidth="1"/>
    <col min="50" max="50" width="6" bestFit="1" customWidth="1"/>
    <col min="51" max="51" width="8" bestFit="1" customWidth="1"/>
    <col min="52" max="52" width="7" bestFit="1" customWidth="1"/>
    <col min="53" max="53" width="12.5546875" bestFit="1" customWidth="1"/>
    <col min="54" max="54" width="10.77734375" bestFit="1" customWidth="1"/>
  </cols>
  <sheetData>
    <row r="3" spans="1:6" x14ac:dyDescent="0.3">
      <c r="A3" s="12" t="s">
        <v>6200</v>
      </c>
      <c r="B3" s="12" t="s">
        <v>6203</v>
      </c>
    </row>
    <row r="4" spans="1:6" x14ac:dyDescent="0.3">
      <c r="A4" s="12" t="s">
        <v>6201</v>
      </c>
      <c r="B4" t="s">
        <v>6204</v>
      </c>
      <c r="C4" t="s">
        <v>6205</v>
      </c>
      <c r="D4" t="s">
        <v>6206</v>
      </c>
      <c r="E4" t="s">
        <v>6207</v>
      </c>
      <c r="F4" t="s">
        <v>6202</v>
      </c>
    </row>
    <row r="5" spans="1:6" x14ac:dyDescent="0.3">
      <c r="A5" s="5" t="s">
        <v>6208</v>
      </c>
      <c r="B5">
        <v>2926.63</v>
      </c>
      <c r="C5">
        <v>3481.4599999999996</v>
      </c>
      <c r="D5">
        <v>3378.0049999999997</v>
      </c>
      <c r="E5">
        <v>2401.0700000000002</v>
      </c>
      <c r="F5">
        <v>12187.164999999999</v>
      </c>
    </row>
    <row r="6" spans="1:6" x14ac:dyDescent="0.3">
      <c r="A6" s="13" t="s">
        <v>6212</v>
      </c>
      <c r="B6">
        <v>186.85499999999999</v>
      </c>
      <c r="C6">
        <v>305.97000000000003</v>
      </c>
      <c r="D6">
        <v>213.15999999999997</v>
      </c>
      <c r="E6">
        <v>123</v>
      </c>
      <c r="F6">
        <v>828.98500000000001</v>
      </c>
    </row>
    <row r="7" spans="1:6" x14ac:dyDescent="0.3">
      <c r="A7" s="13" t="s">
        <v>6213</v>
      </c>
      <c r="B7">
        <v>251.96499999999997</v>
      </c>
      <c r="C7">
        <v>129.46</v>
      </c>
      <c r="D7">
        <v>434.03999999999996</v>
      </c>
      <c r="E7">
        <v>171.93999999999997</v>
      </c>
      <c r="F7">
        <v>987.40499999999986</v>
      </c>
    </row>
    <row r="8" spans="1:6" x14ac:dyDescent="0.3">
      <c r="A8" s="13" t="s">
        <v>6214</v>
      </c>
      <c r="B8">
        <v>224.94499999999999</v>
      </c>
      <c r="C8">
        <v>349.12</v>
      </c>
      <c r="D8">
        <v>321.04000000000002</v>
      </c>
      <c r="E8">
        <v>126.035</v>
      </c>
      <c r="F8">
        <v>1021.14</v>
      </c>
    </row>
    <row r="9" spans="1:6" x14ac:dyDescent="0.3">
      <c r="A9" s="13" t="s">
        <v>6215</v>
      </c>
      <c r="B9">
        <v>307.12</v>
      </c>
      <c r="C9">
        <v>681.07499999999993</v>
      </c>
      <c r="D9">
        <v>533.70499999999993</v>
      </c>
      <c r="E9">
        <v>158.85</v>
      </c>
      <c r="F9">
        <v>1680.7499999999998</v>
      </c>
    </row>
    <row r="10" spans="1:6" x14ac:dyDescent="0.3">
      <c r="A10" s="13" t="s">
        <v>6216</v>
      </c>
      <c r="B10">
        <v>53.664999999999992</v>
      </c>
      <c r="C10">
        <v>83.025000000000006</v>
      </c>
      <c r="D10">
        <v>193.83499999999998</v>
      </c>
      <c r="E10">
        <v>68.039999999999992</v>
      </c>
      <c r="F10">
        <v>398.56499999999994</v>
      </c>
    </row>
    <row r="11" spans="1:6" x14ac:dyDescent="0.3">
      <c r="A11" s="13" t="s">
        <v>6217</v>
      </c>
      <c r="B11">
        <v>163.01999999999998</v>
      </c>
      <c r="C11">
        <v>678.3599999999999</v>
      </c>
      <c r="D11">
        <v>171.04500000000002</v>
      </c>
      <c r="E11">
        <v>372.255</v>
      </c>
      <c r="F11">
        <v>1384.6799999999998</v>
      </c>
    </row>
    <row r="12" spans="1:6" x14ac:dyDescent="0.3">
      <c r="A12" s="13" t="s">
        <v>6218</v>
      </c>
      <c r="B12">
        <v>345.02</v>
      </c>
      <c r="C12">
        <v>273.86999999999995</v>
      </c>
      <c r="D12">
        <v>184.12999999999997</v>
      </c>
      <c r="E12">
        <v>201.11499999999998</v>
      </c>
      <c r="F12">
        <v>1004.1349999999999</v>
      </c>
    </row>
    <row r="13" spans="1:6" x14ac:dyDescent="0.3">
      <c r="A13" s="13" t="s">
        <v>6219</v>
      </c>
      <c r="B13">
        <v>334.89</v>
      </c>
      <c r="C13">
        <v>70.95</v>
      </c>
      <c r="D13">
        <v>134.23000000000002</v>
      </c>
      <c r="E13">
        <v>166.27499999999998</v>
      </c>
      <c r="F13">
        <v>706.34499999999991</v>
      </c>
    </row>
    <row r="14" spans="1:6" x14ac:dyDescent="0.3">
      <c r="A14" s="13" t="s">
        <v>6220</v>
      </c>
      <c r="B14">
        <v>178.70999999999998</v>
      </c>
      <c r="C14">
        <v>166.1</v>
      </c>
      <c r="D14">
        <v>439.30999999999995</v>
      </c>
      <c r="E14">
        <v>492.9</v>
      </c>
      <c r="F14">
        <v>1277.02</v>
      </c>
    </row>
    <row r="15" spans="1:6" x14ac:dyDescent="0.3">
      <c r="A15" s="13" t="s">
        <v>6221</v>
      </c>
      <c r="B15">
        <v>301.98500000000001</v>
      </c>
      <c r="C15">
        <v>153.76499999999999</v>
      </c>
      <c r="D15">
        <v>215.55499999999998</v>
      </c>
      <c r="E15">
        <v>213.66499999999999</v>
      </c>
      <c r="F15">
        <v>884.96999999999991</v>
      </c>
    </row>
    <row r="16" spans="1:6" x14ac:dyDescent="0.3">
      <c r="A16" s="13" t="s">
        <v>6222</v>
      </c>
      <c r="B16">
        <v>312.83499999999998</v>
      </c>
      <c r="C16">
        <v>63.249999999999993</v>
      </c>
      <c r="D16">
        <v>350.89500000000004</v>
      </c>
      <c r="E16">
        <v>96.405000000000001</v>
      </c>
      <c r="F16">
        <v>823.38499999999999</v>
      </c>
    </row>
    <row r="17" spans="1:6" x14ac:dyDescent="0.3">
      <c r="A17" s="13" t="s">
        <v>6223</v>
      </c>
      <c r="B17">
        <v>265.62</v>
      </c>
      <c r="C17">
        <v>526.51499999999987</v>
      </c>
      <c r="D17">
        <v>187.06</v>
      </c>
      <c r="E17">
        <v>210.58999999999997</v>
      </c>
      <c r="F17">
        <v>1189.7849999999999</v>
      </c>
    </row>
    <row r="18" spans="1:6" x14ac:dyDescent="0.3">
      <c r="A18" s="5" t="s">
        <v>6209</v>
      </c>
      <c r="B18">
        <v>3356.415</v>
      </c>
      <c r="C18">
        <v>3663.41</v>
      </c>
      <c r="D18">
        <v>2604.4550000000004</v>
      </c>
      <c r="E18">
        <v>2493.2649999999999</v>
      </c>
      <c r="F18">
        <v>12117.544999999998</v>
      </c>
    </row>
    <row r="19" spans="1:6" x14ac:dyDescent="0.3">
      <c r="A19" s="13" t="s">
        <v>6212</v>
      </c>
      <c r="B19">
        <v>47.25</v>
      </c>
      <c r="C19">
        <v>65.805000000000007</v>
      </c>
      <c r="D19">
        <v>274.67500000000001</v>
      </c>
      <c r="E19">
        <v>179.22</v>
      </c>
      <c r="F19">
        <v>566.95000000000005</v>
      </c>
    </row>
    <row r="20" spans="1:6" x14ac:dyDescent="0.3">
      <c r="A20" s="13" t="s">
        <v>6213</v>
      </c>
      <c r="B20">
        <v>745.44999999999993</v>
      </c>
      <c r="C20">
        <v>428.88499999999999</v>
      </c>
      <c r="D20">
        <v>194.17499999999998</v>
      </c>
      <c r="E20">
        <v>429.82999999999993</v>
      </c>
      <c r="F20">
        <v>1798.34</v>
      </c>
    </row>
    <row r="21" spans="1:6" x14ac:dyDescent="0.3">
      <c r="A21" s="13" t="s">
        <v>6214</v>
      </c>
      <c r="B21">
        <v>130.47</v>
      </c>
      <c r="C21">
        <v>271.48500000000001</v>
      </c>
      <c r="D21">
        <v>281.20499999999998</v>
      </c>
      <c r="E21">
        <v>231.63000000000002</v>
      </c>
      <c r="F21">
        <v>914.79000000000008</v>
      </c>
    </row>
    <row r="22" spans="1:6" x14ac:dyDescent="0.3">
      <c r="A22" s="13" t="s">
        <v>6215</v>
      </c>
      <c r="B22">
        <v>27</v>
      </c>
      <c r="C22">
        <v>347.26</v>
      </c>
      <c r="D22">
        <v>147.51</v>
      </c>
      <c r="E22">
        <v>240.04</v>
      </c>
      <c r="F22">
        <v>761.81</v>
      </c>
    </row>
    <row r="23" spans="1:6" x14ac:dyDescent="0.3">
      <c r="A23" s="13" t="s">
        <v>6216</v>
      </c>
      <c r="B23">
        <v>255.11499999999995</v>
      </c>
      <c r="C23">
        <v>541.73</v>
      </c>
      <c r="D23">
        <v>83.43</v>
      </c>
      <c r="E23">
        <v>59.079999999999991</v>
      </c>
      <c r="F23">
        <v>939.35500000000013</v>
      </c>
    </row>
    <row r="24" spans="1:6" x14ac:dyDescent="0.3">
      <c r="A24" s="13" t="s">
        <v>6217</v>
      </c>
      <c r="B24">
        <v>584.78999999999985</v>
      </c>
      <c r="C24">
        <v>357.42999999999995</v>
      </c>
      <c r="D24">
        <v>355.34</v>
      </c>
      <c r="E24">
        <v>140.88</v>
      </c>
      <c r="F24">
        <v>1438.4399999999996</v>
      </c>
    </row>
    <row r="25" spans="1:6" x14ac:dyDescent="0.3">
      <c r="A25" s="13" t="s">
        <v>6218</v>
      </c>
      <c r="B25">
        <v>430.62</v>
      </c>
      <c r="C25">
        <v>227.42500000000001</v>
      </c>
      <c r="D25">
        <v>236.315</v>
      </c>
      <c r="E25">
        <v>414.58499999999992</v>
      </c>
      <c r="F25">
        <v>1308.9450000000002</v>
      </c>
    </row>
    <row r="26" spans="1:6" x14ac:dyDescent="0.3">
      <c r="A26" s="13" t="s">
        <v>6219</v>
      </c>
      <c r="B26">
        <v>22.5</v>
      </c>
      <c r="C26">
        <v>77.72</v>
      </c>
      <c r="D26">
        <v>60.5</v>
      </c>
      <c r="E26">
        <v>139.67999999999998</v>
      </c>
      <c r="F26">
        <v>300.39999999999998</v>
      </c>
    </row>
    <row r="27" spans="1:6" x14ac:dyDescent="0.3">
      <c r="A27" s="13" t="s">
        <v>6220</v>
      </c>
      <c r="B27">
        <v>126.14999999999999</v>
      </c>
      <c r="C27">
        <v>195.11</v>
      </c>
      <c r="D27">
        <v>89.13</v>
      </c>
      <c r="E27">
        <v>302.65999999999997</v>
      </c>
      <c r="F27">
        <v>713.05</v>
      </c>
    </row>
    <row r="28" spans="1:6" x14ac:dyDescent="0.3">
      <c r="A28" s="13" t="s">
        <v>6221</v>
      </c>
      <c r="B28">
        <v>376.03</v>
      </c>
      <c r="C28">
        <v>523.24</v>
      </c>
      <c r="D28">
        <v>440.96499999999997</v>
      </c>
      <c r="E28">
        <v>174.46999999999997</v>
      </c>
      <c r="F28">
        <v>1514.7049999999999</v>
      </c>
    </row>
    <row r="29" spans="1:6" x14ac:dyDescent="0.3">
      <c r="A29" s="13" t="s">
        <v>6222</v>
      </c>
      <c r="B29">
        <v>515.17999999999995</v>
      </c>
      <c r="C29">
        <v>142.56</v>
      </c>
      <c r="D29">
        <v>347.03999999999996</v>
      </c>
      <c r="E29">
        <v>104.08499999999999</v>
      </c>
      <c r="F29">
        <v>1108.865</v>
      </c>
    </row>
    <row r="30" spans="1:6" x14ac:dyDescent="0.3">
      <c r="A30" s="13" t="s">
        <v>6223</v>
      </c>
      <c r="B30">
        <v>95.859999999999985</v>
      </c>
      <c r="C30">
        <v>484.76</v>
      </c>
      <c r="D30">
        <v>94.17</v>
      </c>
      <c r="E30">
        <v>77.10499999999999</v>
      </c>
      <c r="F30">
        <v>751.89499999999998</v>
      </c>
    </row>
    <row r="31" spans="1:6" x14ac:dyDescent="0.3">
      <c r="A31" s="5" t="s">
        <v>6210</v>
      </c>
      <c r="B31">
        <v>4045.63</v>
      </c>
      <c r="C31">
        <v>3469.64</v>
      </c>
      <c r="D31">
        <v>3836.6949999999997</v>
      </c>
      <c r="E31">
        <v>2414.145</v>
      </c>
      <c r="F31">
        <v>13766.109999999999</v>
      </c>
    </row>
    <row r="32" spans="1:6" x14ac:dyDescent="0.3">
      <c r="A32" s="13" t="s">
        <v>6212</v>
      </c>
      <c r="B32">
        <v>258.34500000000003</v>
      </c>
      <c r="C32">
        <v>139.625</v>
      </c>
      <c r="D32">
        <v>279.52000000000004</v>
      </c>
      <c r="E32">
        <v>160.19499999999999</v>
      </c>
      <c r="F32">
        <v>837.68499999999995</v>
      </c>
    </row>
    <row r="33" spans="1:6" x14ac:dyDescent="0.3">
      <c r="A33" s="13" t="s">
        <v>6213</v>
      </c>
      <c r="B33">
        <v>342.2</v>
      </c>
      <c r="C33">
        <v>284.24999999999994</v>
      </c>
      <c r="D33">
        <v>251.83</v>
      </c>
      <c r="E33">
        <v>80.550000000000011</v>
      </c>
      <c r="F33">
        <v>958.82999999999993</v>
      </c>
    </row>
    <row r="34" spans="1:6" x14ac:dyDescent="0.3">
      <c r="A34" s="13" t="s">
        <v>6214</v>
      </c>
      <c r="B34">
        <v>418.30499999999989</v>
      </c>
      <c r="C34">
        <v>468.125</v>
      </c>
      <c r="D34">
        <v>405.05500000000006</v>
      </c>
      <c r="E34">
        <v>253.15499999999997</v>
      </c>
      <c r="F34">
        <v>1544.6399999999999</v>
      </c>
    </row>
    <row r="35" spans="1:6" x14ac:dyDescent="0.3">
      <c r="A35" s="13" t="s">
        <v>6215</v>
      </c>
      <c r="B35">
        <v>102.32999999999998</v>
      </c>
      <c r="C35">
        <v>242.14000000000001</v>
      </c>
      <c r="D35">
        <v>554.875</v>
      </c>
      <c r="E35">
        <v>106.23999999999998</v>
      </c>
      <c r="F35">
        <v>1005.585</v>
      </c>
    </row>
    <row r="36" spans="1:6" x14ac:dyDescent="0.3">
      <c r="A36" s="13" t="s">
        <v>6216</v>
      </c>
      <c r="B36">
        <v>234.71999999999997</v>
      </c>
      <c r="C36">
        <v>133.08000000000001</v>
      </c>
      <c r="D36">
        <v>267.2</v>
      </c>
      <c r="E36">
        <v>272.68999999999994</v>
      </c>
      <c r="F36">
        <v>907.68999999999994</v>
      </c>
    </row>
    <row r="37" spans="1:6" x14ac:dyDescent="0.3">
      <c r="A37" s="13" t="s">
        <v>6217</v>
      </c>
      <c r="B37">
        <v>430.39</v>
      </c>
      <c r="C37">
        <v>136.20500000000001</v>
      </c>
      <c r="D37">
        <v>209.6</v>
      </c>
      <c r="E37">
        <v>88.334999999999994</v>
      </c>
      <c r="F37">
        <v>864.53000000000009</v>
      </c>
    </row>
    <row r="38" spans="1:6" x14ac:dyDescent="0.3">
      <c r="A38" s="13" t="s">
        <v>6218</v>
      </c>
      <c r="B38">
        <v>109.005</v>
      </c>
      <c r="C38">
        <v>393.57499999999999</v>
      </c>
      <c r="D38">
        <v>61.034999999999997</v>
      </c>
      <c r="E38">
        <v>199.48999999999998</v>
      </c>
      <c r="F38">
        <v>763.10500000000002</v>
      </c>
    </row>
    <row r="39" spans="1:6" x14ac:dyDescent="0.3">
      <c r="A39" s="13" t="s">
        <v>6219</v>
      </c>
      <c r="B39">
        <v>287.52499999999998</v>
      </c>
      <c r="C39">
        <v>288.67</v>
      </c>
      <c r="D39">
        <v>125.58</v>
      </c>
      <c r="E39">
        <v>374.13499999999999</v>
      </c>
      <c r="F39">
        <v>1075.9099999999999</v>
      </c>
    </row>
    <row r="40" spans="1:6" x14ac:dyDescent="0.3">
      <c r="A40" s="13" t="s">
        <v>6220</v>
      </c>
      <c r="B40">
        <v>840.92999999999984</v>
      </c>
      <c r="C40">
        <v>409.875</v>
      </c>
      <c r="D40">
        <v>171.32999999999998</v>
      </c>
      <c r="E40">
        <v>221.43999999999997</v>
      </c>
      <c r="F40">
        <v>1643.5749999999998</v>
      </c>
    </row>
    <row r="41" spans="1:6" x14ac:dyDescent="0.3">
      <c r="A41" s="13" t="s">
        <v>6221</v>
      </c>
      <c r="B41">
        <v>299.07</v>
      </c>
      <c r="C41">
        <v>260.32499999999999</v>
      </c>
      <c r="D41">
        <v>584.64</v>
      </c>
      <c r="E41">
        <v>256.36500000000001</v>
      </c>
      <c r="F41">
        <v>1400.3999999999999</v>
      </c>
    </row>
    <row r="42" spans="1:6" x14ac:dyDescent="0.3">
      <c r="A42" s="13" t="s">
        <v>6222</v>
      </c>
      <c r="B42">
        <v>323.32499999999999</v>
      </c>
      <c r="C42">
        <v>565.57000000000005</v>
      </c>
      <c r="D42">
        <v>537.80999999999995</v>
      </c>
      <c r="E42">
        <v>189.47499999999999</v>
      </c>
      <c r="F42">
        <v>1616.1799999999998</v>
      </c>
    </row>
    <row r="43" spans="1:6" x14ac:dyDescent="0.3">
      <c r="A43" s="13" t="s">
        <v>6223</v>
      </c>
      <c r="B43">
        <v>399.48499999999996</v>
      </c>
      <c r="C43">
        <v>148.19999999999999</v>
      </c>
      <c r="D43">
        <v>388.21999999999997</v>
      </c>
      <c r="E43">
        <v>212.07499999999999</v>
      </c>
      <c r="F43">
        <v>1147.98</v>
      </c>
    </row>
    <row r="44" spans="1:6" x14ac:dyDescent="0.3">
      <c r="A44" s="5" t="s">
        <v>6211</v>
      </c>
      <c r="B44">
        <v>1439.82</v>
      </c>
      <c r="C44">
        <v>1691.9299999999998</v>
      </c>
      <c r="D44">
        <v>2234.9199999999996</v>
      </c>
      <c r="E44">
        <v>1696.7649999999999</v>
      </c>
      <c r="F44">
        <v>7063.4349999999986</v>
      </c>
    </row>
    <row r="45" spans="1:6" x14ac:dyDescent="0.3">
      <c r="A45" s="13" t="s">
        <v>6212</v>
      </c>
      <c r="B45">
        <v>112.69499999999999</v>
      </c>
      <c r="C45">
        <v>166.32</v>
      </c>
      <c r="D45">
        <v>843.71499999999992</v>
      </c>
      <c r="E45">
        <v>146.685</v>
      </c>
      <c r="F45">
        <v>1269.415</v>
      </c>
    </row>
    <row r="46" spans="1:6" x14ac:dyDescent="0.3">
      <c r="A46" s="13" t="s">
        <v>6213</v>
      </c>
      <c r="B46">
        <v>114.87999999999998</v>
      </c>
      <c r="C46">
        <v>133.815</v>
      </c>
      <c r="D46">
        <v>91.175000000000011</v>
      </c>
      <c r="E46">
        <v>53.759999999999991</v>
      </c>
      <c r="F46">
        <v>393.63</v>
      </c>
    </row>
    <row r="47" spans="1:6" x14ac:dyDescent="0.3">
      <c r="A47" s="13" t="s">
        <v>6214</v>
      </c>
      <c r="B47">
        <v>277.76</v>
      </c>
      <c r="C47">
        <v>175.41</v>
      </c>
      <c r="D47">
        <v>462.50999999999993</v>
      </c>
      <c r="E47">
        <v>399.52499999999998</v>
      </c>
      <c r="F47">
        <v>1315.2049999999999</v>
      </c>
    </row>
    <row r="48" spans="1:6" x14ac:dyDescent="0.3">
      <c r="A48" s="13" t="s">
        <v>6215</v>
      </c>
      <c r="B48">
        <v>197.89499999999998</v>
      </c>
      <c r="C48">
        <v>289.755</v>
      </c>
      <c r="D48">
        <v>88.545000000000002</v>
      </c>
      <c r="E48">
        <v>200.25499999999997</v>
      </c>
      <c r="F48">
        <v>776.44999999999993</v>
      </c>
    </row>
    <row r="49" spans="1:6" x14ac:dyDescent="0.3">
      <c r="A49" s="13" t="s">
        <v>6216</v>
      </c>
      <c r="B49">
        <v>193.11499999999998</v>
      </c>
      <c r="C49">
        <v>212.49499999999998</v>
      </c>
      <c r="D49">
        <v>292.29000000000002</v>
      </c>
      <c r="E49">
        <v>304.46999999999997</v>
      </c>
      <c r="F49">
        <v>1002.3699999999999</v>
      </c>
    </row>
    <row r="50" spans="1:6" x14ac:dyDescent="0.3">
      <c r="A50" s="13" t="s">
        <v>6217</v>
      </c>
      <c r="B50">
        <v>179.79</v>
      </c>
      <c r="C50">
        <v>426.2</v>
      </c>
      <c r="D50">
        <v>170.08999999999997</v>
      </c>
      <c r="E50">
        <v>379.31</v>
      </c>
      <c r="F50">
        <v>1155.3899999999999</v>
      </c>
    </row>
    <row r="51" spans="1:6" x14ac:dyDescent="0.3">
      <c r="A51" s="13" t="s">
        <v>6218</v>
      </c>
      <c r="B51">
        <v>247.28999999999996</v>
      </c>
      <c r="C51">
        <v>246.685</v>
      </c>
      <c r="D51">
        <v>271.05499999999995</v>
      </c>
      <c r="E51">
        <v>141.69999999999999</v>
      </c>
      <c r="F51">
        <v>906.73</v>
      </c>
    </row>
    <row r="52" spans="1:6" x14ac:dyDescent="0.3">
      <c r="A52" s="13" t="s">
        <v>6219</v>
      </c>
      <c r="B52">
        <v>116.39499999999998</v>
      </c>
      <c r="C52">
        <v>41.25</v>
      </c>
      <c r="D52">
        <v>15.54</v>
      </c>
      <c r="E52">
        <v>71.06</v>
      </c>
      <c r="F52">
        <v>244.24499999999998</v>
      </c>
    </row>
    <row r="53" spans="1:6" x14ac:dyDescent="0.3">
      <c r="A53" s="5" t="s">
        <v>6202</v>
      </c>
      <c r="B53">
        <v>11768.495000000003</v>
      </c>
      <c r="C53">
        <v>12306.440000000002</v>
      </c>
      <c r="D53">
        <v>12054.075000000003</v>
      </c>
      <c r="E53">
        <v>9005.244999999999</v>
      </c>
      <c r="F53">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5DED-4D38-43D7-9F2A-007FC1E0630F}">
  <dimension ref="A3:B7"/>
  <sheetViews>
    <sheetView workbookViewId="0">
      <selection activeCell="O9" sqref="O9"/>
    </sheetView>
  </sheetViews>
  <sheetFormatPr defaultRowHeight="14.4" x14ac:dyDescent="0.3"/>
  <cols>
    <col min="1" max="1" width="14" bestFit="1" customWidth="1"/>
    <col min="2" max="2" width="11.6640625" bestFit="1" customWidth="1"/>
    <col min="3" max="3" width="9" bestFit="1" customWidth="1"/>
    <col min="4" max="4" width="10" bestFit="1" customWidth="1"/>
    <col min="5" max="5" width="9" bestFit="1" customWidth="1"/>
    <col min="6" max="6" width="10.77734375" bestFit="1" customWidth="1"/>
    <col min="7" max="7" width="8" bestFit="1" customWidth="1"/>
    <col min="8" max="8" width="9" bestFit="1" customWidth="1"/>
    <col min="9" max="9" width="7" bestFit="1" customWidth="1"/>
    <col min="10" max="13" width="8" bestFit="1" customWidth="1"/>
    <col min="14" max="14" width="12" bestFit="1" customWidth="1"/>
    <col min="15" max="15" width="9" bestFit="1" customWidth="1"/>
    <col min="16" max="16" width="7" bestFit="1" customWidth="1"/>
    <col min="17" max="18" width="8" bestFit="1" customWidth="1"/>
    <col min="19" max="19" width="7" bestFit="1" customWidth="1"/>
    <col min="20" max="21" width="9" bestFit="1" customWidth="1"/>
    <col min="22" max="22" width="7" bestFit="1" customWidth="1"/>
    <col min="23" max="23" width="8" bestFit="1" customWidth="1"/>
    <col min="24" max="25" width="7" bestFit="1" customWidth="1"/>
    <col min="26" max="26" width="9" bestFit="1" customWidth="1"/>
    <col min="27" max="27" width="11.6640625" bestFit="1" customWidth="1"/>
    <col min="28" max="28" width="9.44140625" bestFit="1" customWidth="1"/>
    <col min="29" max="29" width="7" bestFit="1" customWidth="1"/>
    <col min="30" max="30" width="8" bestFit="1" customWidth="1"/>
    <col min="31" max="31" width="9" bestFit="1" customWidth="1"/>
    <col min="32" max="34" width="8" bestFit="1" customWidth="1"/>
    <col min="35" max="36" width="7" bestFit="1" customWidth="1"/>
    <col min="37" max="37" width="8" bestFit="1" customWidth="1"/>
    <col min="38" max="38" width="9" bestFit="1" customWidth="1"/>
    <col min="39" max="39" width="7" bestFit="1" customWidth="1"/>
    <col min="40" max="40" width="12.109375" bestFit="1" customWidth="1"/>
    <col min="41" max="41" width="9.88671875" bestFit="1" customWidth="1"/>
    <col min="42" max="42" width="7" bestFit="1" customWidth="1"/>
    <col min="43" max="43" width="9" bestFit="1" customWidth="1"/>
    <col min="44" max="44" width="8" bestFit="1" customWidth="1"/>
    <col min="45" max="48" width="7" bestFit="1" customWidth="1"/>
    <col min="49" max="49" width="5.33203125" bestFit="1" customWidth="1"/>
    <col min="50" max="50" width="6" bestFit="1" customWidth="1"/>
    <col min="51" max="51" width="8" bestFit="1" customWidth="1"/>
    <col min="52" max="52" width="7" bestFit="1" customWidth="1"/>
    <col min="53" max="53" width="12.5546875" bestFit="1" customWidth="1"/>
    <col min="54" max="54" width="10.77734375" bestFit="1" customWidth="1"/>
  </cols>
  <sheetData>
    <row r="3" spans="1:2" x14ac:dyDescent="0.3">
      <c r="A3" s="12" t="s">
        <v>6201</v>
      </c>
      <c r="B3" t="s">
        <v>6200</v>
      </c>
    </row>
    <row r="4" spans="1:2" x14ac:dyDescent="0.3">
      <c r="A4" s="5" t="s">
        <v>318</v>
      </c>
      <c r="B4">
        <v>6696.8649999999989</v>
      </c>
    </row>
    <row r="5" spans="1:2" x14ac:dyDescent="0.3">
      <c r="A5" s="5" t="s">
        <v>28</v>
      </c>
      <c r="B5">
        <v>2798.5050000000001</v>
      </c>
    </row>
    <row r="6" spans="1:2" x14ac:dyDescent="0.3">
      <c r="A6" s="5" t="s">
        <v>19</v>
      </c>
      <c r="B6">
        <v>35638.88499999998</v>
      </c>
    </row>
    <row r="7" spans="1:2" x14ac:dyDescent="0.3">
      <c r="A7" s="5" t="s">
        <v>6202</v>
      </c>
      <c r="B7">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E326-AD78-420F-BFA3-0B9D11D2ECD0}">
  <dimension ref="A3:B8"/>
  <sheetViews>
    <sheetView workbookViewId="0">
      <selection activeCell="AA17" sqref="AA17"/>
    </sheetView>
  </sheetViews>
  <sheetFormatPr defaultRowHeight="14.4" x14ac:dyDescent="0.3"/>
  <cols>
    <col min="1" max="1" width="12.5546875" bestFit="1" customWidth="1"/>
    <col min="2" max="2" width="27.109375" bestFit="1" customWidth="1"/>
    <col min="3" max="50" width="3.44140625" bestFit="1" customWidth="1"/>
    <col min="51" max="52" width="4.44140625" bestFit="1" customWidth="1"/>
    <col min="53" max="54" width="10.77734375" bestFit="1" customWidth="1"/>
  </cols>
  <sheetData>
    <row r="3" spans="1:2" x14ac:dyDescent="0.3">
      <c r="A3" s="12" t="s">
        <v>6201</v>
      </c>
      <c r="B3" t="s">
        <v>6224</v>
      </c>
    </row>
    <row r="4" spans="1:2" x14ac:dyDescent="0.3">
      <c r="A4" s="5" t="s">
        <v>6204</v>
      </c>
      <c r="B4" s="15">
        <v>3.5329545454545433E-2</v>
      </c>
    </row>
    <row r="5" spans="1:2" x14ac:dyDescent="0.3">
      <c r="A5" s="5" t="s">
        <v>6205</v>
      </c>
      <c r="B5" s="15">
        <v>4.3176113360323891E-2</v>
      </c>
    </row>
    <row r="6" spans="1:2" x14ac:dyDescent="0.3">
      <c r="A6" s="5" t="s">
        <v>6206</v>
      </c>
      <c r="B6" s="15">
        <v>5.2227150537634374E-2</v>
      </c>
    </row>
    <row r="7" spans="1:2" x14ac:dyDescent="0.3">
      <c r="A7" s="5" t="s">
        <v>6207</v>
      </c>
      <c r="B7" s="15">
        <v>2.2929460580912785E-2</v>
      </c>
    </row>
    <row r="8" spans="1:2" x14ac:dyDescent="0.3">
      <c r="A8" s="5" t="s">
        <v>6202</v>
      </c>
      <c r="B8" s="15">
        <v>3.8469833333333522E-2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37A6-7FBE-4CF8-A3BB-019289ABD4E8}">
  <dimension ref="A3:B9"/>
  <sheetViews>
    <sheetView tabSelected="1" workbookViewId="0">
      <selection activeCell="Z17" sqref="Z17"/>
    </sheetView>
  </sheetViews>
  <sheetFormatPr defaultRowHeight="14.4" x14ac:dyDescent="0.3"/>
  <cols>
    <col min="1" max="1" width="15.109375" bestFit="1" customWidth="1"/>
    <col min="2" max="2" width="11.6640625" bestFit="1" customWidth="1"/>
    <col min="3" max="50" width="3.44140625" bestFit="1" customWidth="1"/>
    <col min="51" max="52" width="4.44140625" bestFit="1" customWidth="1"/>
    <col min="53" max="54" width="10.77734375" bestFit="1" customWidth="1"/>
  </cols>
  <sheetData>
    <row r="3" spans="1:2" x14ac:dyDescent="0.3">
      <c r="A3" s="12" t="s">
        <v>6201</v>
      </c>
      <c r="B3" t="s">
        <v>6200</v>
      </c>
    </row>
    <row r="4" spans="1:2" x14ac:dyDescent="0.3">
      <c r="A4" s="5" t="s">
        <v>5114</v>
      </c>
      <c r="B4" s="16">
        <v>317.06999999999994</v>
      </c>
    </row>
    <row r="5" spans="1:2" x14ac:dyDescent="0.3">
      <c r="A5" s="5" t="s">
        <v>5765</v>
      </c>
      <c r="B5" s="16">
        <v>307.04499999999996</v>
      </c>
    </row>
    <row r="6" spans="1:2" x14ac:dyDescent="0.3">
      <c r="A6" s="5" t="s">
        <v>3753</v>
      </c>
      <c r="B6" s="16">
        <v>278.01</v>
      </c>
    </row>
    <row r="7" spans="1:2" x14ac:dyDescent="0.3">
      <c r="A7" s="5" t="s">
        <v>1598</v>
      </c>
      <c r="B7" s="16">
        <v>281.67499999999995</v>
      </c>
    </row>
    <row r="8" spans="1:2" x14ac:dyDescent="0.3">
      <c r="A8" s="5" t="s">
        <v>2587</v>
      </c>
      <c r="B8" s="16">
        <v>289.11</v>
      </c>
    </row>
    <row r="9" spans="1:2" x14ac:dyDescent="0.3">
      <c r="A9" s="5" t="s">
        <v>6202</v>
      </c>
      <c r="B9">
        <v>1472.9099999999999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01A5-219F-4CD6-A847-4E81FD7C72E7}">
  <dimension ref="A3:B8"/>
  <sheetViews>
    <sheetView workbookViewId="0">
      <selection activeCell="P8" sqref="P8"/>
    </sheetView>
  </sheetViews>
  <sheetFormatPr defaultRowHeight="14.4" x14ac:dyDescent="0.3"/>
  <cols>
    <col min="1" max="1" width="12.5546875" bestFit="1" customWidth="1"/>
    <col min="2" max="2" width="14.88671875" bestFit="1" customWidth="1"/>
    <col min="3" max="50" width="3.44140625" bestFit="1" customWidth="1"/>
    <col min="51" max="52" width="4.44140625" bestFit="1" customWidth="1"/>
    <col min="53" max="54" width="10.77734375" bestFit="1" customWidth="1"/>
  </cols>
  <sheetData>
    <row r="3" spans="1:2" x14ac:dyDescent="0.3">
      <c r="A3" s="12" t="s">
        <v>6201</v>
      </c>
      <c r="B3" t="s">
        <v>6225</v>
      </c>
    </row>
    <row r="4" spans="1:2" x14ac:dyDescent="0.3">
      <c r="A4" s="5" t="s">
        <v>6204</v>
      </c>
      <c r="B4">
        <v>947</v>
      </c>
    </row>
    <row r="5" spans="1:2" x14ac:dyDescent="0.3">
      <c r="A5" s="5" t="s">
        <v>6205</v>
      </c>
      <c r="B5">
        <v>872</v>
      </c>
    </row>
    <row r="6" spans="1:2" x14ac:dyDescent="0.3">
      <c r="A6" s="5" t="s">
        <v>6206</v>
      </c>
      <c r="B6">
        <v>854</v>
      </c>
    </row>
    <row r="7" spans="1:2" x14ac:dyDescent="0.3">
      <c r="A7" s="5" t="s">
        <v>6207</v>
      </c>
      <c r="B7">
        <v>878</v>
      </c>
    </row>
    <row r="8" spans="1:2" x14ac:dyDescent="0.3">
      <c r="A8" s="5" t="s">
        <v>6202</v>
      </c>
      <c r="B8">
        <v>3551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C1" zoomScale="115" zoomScaleNormal="115" workbookViewId="0">
      <selection activeCell="R4" sqref="R4"/>
    </sheetView>
  </sheetViews>
  <sheetFormatPr defaultRowHeight="14.4" x14ac:dyDescent="0.3"/>
  <cols>
    <col min="1" max="1" width="16.5546875" style="5" bestFit="1" customWidth="1"/>
    <col min="2" max="2" width="11.88671875" style="10" bestFit="1" customWidth="1"/>
    <col min="3" max="3" width="17.44140625" style="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8.109375" customWidth="1"/>
    <col min="11" max="11" width="11.6640625" customWidth="1"/>
    <col min="12" max="12" width="17.6640625" customWidth="1"/>
    <col min="13" max="13" width="5.77734375" customWidth="1"/>
    <col min="14" max="14" width="8" style="9" customWidth="1"/>
    <col min="15" max="15" width="10.77734375" customWidth="1"/>
    <col min="16" max="16" width="7.77734375" bestFit="1" customWidth="1"/>
    <col min="18" max="18" width="18.5546875" style="6" customWidth="1"/>
  </cols>
  <sheetData>
    <row r="1" spans="1:18" x14ac:dyDescent="0.3">
      <c r="A1" s="4" t="s">
        <v>0</v>
      </c>
      <c r="B1" s="3" t="s">
        <v>1</v>
      </c>
      <c r="C1" s="4" t="s">
        <v>3</v>
      </c>
      <c r="D1" s="2" t="s">
        <v>11</v>
      </c>
      <c r="E1" s="2" t="s">
        <v>14</v>
      </c>
      <c r="F1" s="2" t="s">
        <v>4</v>
      </c>
      <c r="G1" s="2" t="s">
        <v>2</v>
      </c>
      <c r="H1" s="2" t="s">
        <v>7</v>
      </c>
      <c r="I1" s="2" t="s">
        <v>9</v>
      </c>
      <c r="J1" s="2" t="s">
        <v>6197</v>
      </c>
      <c r="K1" s="2" t="s">
        <v>10</v>
      </c>
      <c r="L1" s="2" t="s">
        <v>6196</v>
      </c>
      <c r="M1" s="2" t="s">
        <v>12</v>
      </c>
      <c r="N1" s="8" t="s">
        <v>6199</v>
      </c>
      <c r="O1" s="2" t="s">
        <v>13</v>
      </c>
      <c r="P1" s="2" t="s">
        <v>15</v>
      </c>
      <c r="Q1" s="2" t="s">
        <v>16</v>
      </c>
      <c r="R1" s="7" t="s">
        <v>6198</v>
      </c>
    </row>
    <row r="2" spans="1:18" hidden="1" x14ac:dyDescent="0.3">
      <c r="A2" s="4" t="s">
        <v>490</v>
      </c>
      <c r="B2" s="11">
        <v>43713</v>
      </c>
      <c r="C2" s="4" t="s">
        <v>491</v>
      </c>
      <c r="D2" t="s">
        <v>6138</v>
      </c>
      <c r="E2" s="2">
        <v>2</v>
      </c>
      <c r="F2" s="2" t="str">
        <f>VLOOKUP(orders!C2:C1001,customers!A:B,2,FALSE)</f>
        <v>Aloisia Allner</v>
      </c>
      <c r="G2" s="2" t="str">
        <f>VLOOKUP(orders!C2:C1001,customers!A:C,3,FALSE)</f>
        <v>aallner0@lulu.com</v>
      </c>
      <c r="H2" s="2" t="str">
        <f>VLOOKUP(C:C,customers!A:G,7,FALSE)</f>
        <v>United States</v>
      </c>
      <c r="I2" t="str">
        <f>VLOOKUP(orders!D:D,products!A:B,2,FALSE)</f>
        <v>Rob</v>
      </c>
      <c r="J2" t="str">
        <f>IF(I2="Rob","Robusta",IF(I2="Exc","Excelsa",IF(I2="Lib","Liberica",IF(I2="Ara","Arabica",""))))</f>
        <v>Robusta</v>
      </c>
      <c r="K2" t="str">
        <f>VLOOKUP(D:D,products!A:C,3,FALSE)</f>
        <v>M</v>
      </c>
      <c r="L2" t="str">
        <f>IF(K2="M","Medium",IF(K2="L","Light",IF(K2="D","Dark","")))</f>
        <v>Medium</v>
      </c>
      <c r="M2">
        <f>VLOOKUP(D:D,products!A:D,4,FALSE)</f>
        <v>1</v>
      </c>
      <c r="N2" s="9" t="str">
        <f>M2&amp;"Kg"</f>
        <v>1Kg</v>
      </c>
      <c r="O2">
        <f>VLOOKUP(D:D,products!A:E,5,FALSE)</f>
        <v>9.9499999999999993</v>
      </c>
      <c r="P2" s="14">
        <f t="shared" ref="P2:P65" si="0">O2*E2</f>
        <v>19.899999999999999</v>
      </c>
      <c r="Q2">
        <f>VLOOKUP(D:D,products!A:G,7,FALSE)</f>
        <v>0.59699999999999998</v>
      </c>
      <c r="R2" s="6">
        <f>(Q2/P2)</f>
        <v>3.0000000000000002E-2</v>
      </c>
    </row>
    <row r="3" spans="1:18" hidden="1" x14ac:dyDescent="0.3">
      <c r="A3" s="4" t="s">
        <v>490</v>
      </c>
      <c r="B3" s="11">
        <v>43713</v>
      </c>
      <c r="C3" s="4" t="s">
        <v>491</v>
      </c>
      <c r="D3" t="s">
        <v>6139</v>
      </c>
      <c r="E3" s="2">
        <v>5</v>
      </c>
      <c r="F3" s="2" t="str">
        <f>VLOOKUP(orders!C3:C1002,customers!A:B,2,FALSE)</f>
        <v>Aloisia Allner</v>
      </c>
      <c r="G3" s="2" t="str">
        <f>VLOOKUP(orders!C3:C1002,customers!A:C,3,FALSE)</f>
        <v>aallner0@lulu.com</v>
      </c>
      <c r="H3" s="2" t="str">
        <f>VLOOKUP(C:C,customers!A:G,7,FALSE)</f>
        <v>United States</v>
      </c>
      <c r="I3" t="str">
        <f>VLOOKUP(orders!D:D,products!A:B,2,FALSE)</f>
        <v>Exc</v>
      </c>
      <c r="J3" t="str">
        <f t="shared" ref="J3:J66" si="1">IF(I3="Rob","Robusta",IF(I3="Exc","Excelsa",IF(I3="Lib","Liberica",IF(I3="Ara","Arabica",""))))</f>
        <v>Excelsa</v>
      </c>
      <c r="K3" t="str">
        <f>VLOOKUP(D:D,products!A:C,3,FALSE)</f>
        <v>M</v>
      </c>
      <c r="L3" t="str">
        <f t="shared" ref="L3:L66" si="2">IF(K3="M","Medium",IF(K3="L","Light",IF(K3="D","Dark","")))</f>
        <v>Medium</v>
      </c>
      <c r="M3">
        <f>VLOOKUP(D:D,products!A:D,4,FALSE)</f>
        <v>0.5</v>
      </c>
      <c r="N3" s="9" t="str">
        <f t="shared" ref="N3:N66" si="3">M3&amp;"Kg"</f>
        <v>0.5Kg</v>
      </c>
      <c r="O3">
        <f>VLOOKUP(D:D,products!A:E,5,FALSE)</f>
        <v>8.25</v>
      </c>
      <c r="P3" s="14">
        <f t="shared" si="0"/>
        <v>41.25</v>
      </c>
      <c r="Q3">
        <f>VLOOKUP(D:D,products!A:G,7,FALSE)</f>
        <v>0.90749999999999997</v>
      </c>
      <c r="R3" s="6">
        <f t="shared" ref="R3:R66" si="4">(Q3/P3)</f>
        <v>2.1999999999999999E-2</v>
      </c>
    </row>
    <row r="4" spans="1:18" x14ac:dyDescent="0.3">
      <c r="A4" s="4" t="s">
        <v>501</v>
      </c>
      <c r="B4" s="11">
        <v>44364</v>
      </c>
      <c r="C4" s="4" t="s">
        <v>502</v>
      </c>
      <c r="D4" t="s">
        <v>6140</v>
      </c>
      <c r="E4" s="2">
        <v>1</v>
      </c>
      <c r="F4" s="2" t="str">
        <f>VLOOKUP(orders!C4:C1003,customers!A:B,2,FALSE)</f>
        <v>Jami Redholes</v>
      </c>
      <c r="G4" s="2" t="str">
        <f>VLOOKUP(orders!C4:C1003,customers!A:C,3,FALSE)</f>
        <v>jredholes2@tmall.com</v>
      </c>
      <c r="H4" s="2" t="str">
        <f>VLOOKUP(C:C,customers!A:G,7,FALSE)</f>
        <v>United States</v>
      </c>
      <c r="I4" t="str">
        <f>VLOOKUP(orders!D:D,products!A:B,2,FALSE)</f>
        <v>Ara</v>
      </c>
      <c r="J4" t="str">
        <f t="shared" si="1"/>
        <v>Arabica</v>
      </c>
      <c r="K4" t="str">
        <f>VLOOKUP(D:D,products!A:C,3,FALSE)</f>
        <v>L</v>
      </c>
      <c r="L4" t="str">
        <f t="shared" si="2"/>
        <v>Light</v>
      </c>
      <c r="M4">
        <f>VLOOKUP(D:D,products!A:D,4,FALSE)</f>
        <v>1</v>
      </c>
      <c r="N4" s="9" t="str">
        <f t="shared" si="3"/>
        <v>1Kg</v>
      </c>
      <c r="O4">
        <f>VLOOKUP(D:D,products!A:E,5,FALSE)</f>
        <v>12.95</v>
      </c>
      <c r="P4" s="14">
        <f t="shared" si="0"/>
        <v>12.95</v>
      </c>
      <c r="Q4">
        <f>VLOOKUP(D:D,products!A:G,7,FALSE)</f>
        <v>1.1655</v>
      </c>
      <c r="R4" s="6">
        <f t="shared" si="4"/>
        <v>0.09</v>
      </c>
    </row>
    <row r="5" spans="1:18" hidden="1" x14ac:dyDescent="0.3">
      <c r="A5" s="4" t="s">
        <v>512</v>
      </c>
      <c r="B5" s="11">
        <v>44392</v>
      </c>
      <c r="C5" s="4" t="s">
        <v>513</v>
      </c>
      <c r="D5" t="s">
        <v>6141</v>
      </c>
      <c r="E5" s="2">
        <v>2</v>
      </c>
      <c r="F5" s="2" t="str">
        <f>VLOOKUP(orders!C5:C1004,customers!A:B,2,FALSE)</f>
        <v>Christoffer O' Shea</v>
      </c>
      <c r="G5" s="2"/>
      <c r="H5" s="2" t="str">
        <f>VLOOKUP(C:C,customers!A:G,7,FALSE)</f>
        <v>Ireland</v>
      </c>
      <c r="I5" t="str">
        <f>VLOOKUP(orders!D:D,products!A:B,2,FALSE)</f>
        <v>Exc</v>
      </c>
      <c r="J5" t="str">
        <f t="shared" si="1"/>
        <v>Excelsa</v>
      </c>
      <c r="K5" t="str">
        <f>VLOOKUP(D:D,products!A:C,3,FALSE)</f>
        <v>M</v>
      </c>
      <c r="L5" t="str">
        <f t="shared" si="2"/>
        <v>Medium</v>
      </c>
      <c r="M5">
        <f>VLOOKUP(D:D,products!A:D,4,FALSE)</f>
        <v>1</v>
      </c>
      <c r="N5" s="9" t="str">
        <f t="shared" si="3"/>
        <v>1Kg</v>
      </c>
      <c r="O5">
        <f>VLOOKUP(D:D,products!A:E,5,FALSE)</f>
        <v>13.75</v>
      </c>
      <c r="P5" s="14">
        <f t="shared" si="0"/>
        <v>27.5</v>
      </c>
      <c r="Q5">
        <f>VLOOKUP(D:D,products!A:G,7,FALSE)</f>
        <v>1.5125</v>
      </c>
      <c r="R5" s="6">
        <f t="shared" si="4"/>
        <v>5.5E-2</v>
      </c>
    </row>
    <row r="6" spans="1:18" hidden="1" x14ac:dyDescent="0.3">
      <c r="A6" s="4" t="s">
        <v>512</v>
      </c>
      <c r="B6" s="11">
        <v>44392</v>
      </c>
      <c r="C6" s="4" t="s">
        <v>513</v>
      </c>
      <c r="D6" t="s">
        <v>6142</v>
      </c>
      <c r="E6" s="2">
        <v>2</v>
      </c>
      <c r="F6" s="2" t="str">
        <f>VLOOKUP(orders!C6:C1005,customers!A:B,2,FALSE)</f>
        <v>Christoffer O' Shea</v>
      </c>
      <c r="G6" s="2"/>
      <c r="H6" s="2" t="str">
        <f>VLOOKUP(C:C,customers!A:G,7,FALSE)</f>
        <v>Ireland</v>
      </c>
      <c r="I6" t="str">
        <f>VLOOKUP(orders!D:D,products!A:B,2,FALSE)</f>
        <v>Rob</v>
      </c>
      <c r="J6" t="str">
        <f t="shared" si="1"/>
        <v>Robusta</v>
      </c>
      <c r="K6" t="str">
        <f>VLOOKUP(D:D,products!A:C,3,FALSE)</f>
        <v>L</v>
      </c>
      <c r="L6" t="str">
        <f t="shared" si="2"/>
        <v>Light</v>
      </c>
      <c r="M6">
        <f>VLOOKUP(D:D,products!A:D,4,FALSE)</f>
        <v>2.5</v>
      </c>
      <c r="N6" s="9" t="str">
        <f t="shared" si="3"/>
        <v>2.5Kg</v>
      </c>
      <c r="O6">
        <f>VLOOKUP(D:D,products!A:E,5,FALSE)</f>
        <v>27.484999999999996</v>
      </c>
      <c r="P6" s="14">
        <f t="shared" si="0"/>
        <v>54.969999999999992</v>
      </c>
      <c r="Q6">
        <f>VLOOKUP(D:D,products!A:G,7,FALSE)</f>
        <v>1.6490999999999998</v>
      </c>
      <c r="R6" s="6">
        <f t="shared" si="4"/>
        <v>3.0000000000000002E-2</v>
      </c>
    </row>
    <row r="7" spans="1:18" hidden="1" x14ac:dyDescent="0.3">
      <c r="A7" s="4" t="s">
        <v>519</v>
      </c>
      <c r="B7" s="11">
        <v>44412</v>
      </c>
      <c r="C7" s="4" t="s">
        <v>520</v>
      </c>
      <c r="D7" t="s">
        <v>6143</v>
      </c>
      <c r="E7" s="2">
        <v>3</v>
      </c>
      <c r="F7" s="2" t="str">
        <f>VLOOKUP(orders!C7:C1006,customers!A:B,2,FALSE)</f>
        <v>Beryle Cottier</v>
      </c>
      <c r="G7" s="2"/>
      <c r="H7" s="2" t="str">
        <f>VLOOKUP(C:C,customers!A:G,7,FALSE)</f>
        <v>United States</v>
      </c>
      <c r="I7" t="str">
        <f>VLOOKUP(orders!D:D,products!A:B,2,FALSE)</f>
        <v>Lib</v>
      </c>
      <c r="J7" t="str">
        <f t="shared" si="1"/>
        <v>Liberica</v>
      </c>
      <c r="K7" t="str">
        <f>VLOOKUP(D:D,products!A:C,3,FALSE)</f>
        <v>D</v>
      </c>
      <c r="L7" t="str">
        <f t="shared" si="2"/>
        <v>Dark</v>
      </c>
      <c r="M7">
        <f>VLOOKUP(D:D,products!A:D,4,FALSE)</f>
        <v>1</v>
      </c>
      <c r="N7" s="9" t="str">
        <f t="shared" si="3"/>
        <v>1Kg</v>
      </c>
      <c r="O7">
        <f>VLOOKUP(D:D,products!A:E,5,FALSE)</f>
        <v>12.95</v>
      </c>
      <c r="P7" s="14">
        <f t="shared" si="0"/>
        <v>38.849999999999994</v>
      </c>
      <c r="Q7">
        <f>VLOOKUP(D:D,products!A:G,7,FALSE)</f>
        <v>1.6835</v>
      </c>
      <c r="R7" s="6">
        <f t="shared" si="4"/>
        <v>4.3333333333333342E-2</v>
      </c>
    </row>
    <row r="8" spans="1:18" hidden="1" x14ac:dyDescent="0.3">
      <c r="A8" s="4" t="s">
        <v>524</v>
      </c>
      <c r="B8" s="11">
        <v>44582</v>
      </c>
      <c r="C8" s="4" t="s">
        <v>525</v>
      </c>
      <c r="D8" t="s">
        <v>6144</v>
      </c>
      <c r="E8" s="2">
        <v>3</v>
      </c>
      <c r="F8" s="2" t="str">
        <f>VLOOKUP(orders!C8:C1007,customers!A:B,2,FALSE)</f>
        <v>Shaylynn Lobe</v>
      </c>
      <c r="G8" s="2" t="str">
        <f>VLOOKUP(orders!C8:C1007,customers!A:C,3,FALSE)</f>
        <v>slobe6@nifty.com</v>
      </c>
      <c r="H8" s="2" t="str">
        <f>VLOOKUP(C:C,customers!A:G,7,FALSE)</f>
        <v>United States</v>
      </c>
      <c r="I8" t="str">
        <f>VLOOKUP(orders!D:D,products!A:B,2,FALSE)</f>
        <v>Exc</v>
      </c>
      <c r="J8" t="str">
        <f t="shared" si="1"/>
        <v>Excelsa</v>
      </c>
      <c r="K8" t="str">
        <f>VLOOKUP(D:D,products!A:C,3,FALSE)</f>
        <v>D</v>
      </c>
      <c r="L8" t="str">
        <f t="shared" si="2"/>
        <v>Dark</v>
      </c>
      <c r="M8">
        <f>VLOOKUP(D:D,products!A:D,4,FALSE)</f>
        <v>0.5</v>
      </c>
      <c r="N8" s="9" t="str">
        <f t="shared" si="3"/>
        <v>0.5Kg</v>
      </c>
      <c r="O8">
        <f>VLOOKUP(D:D,products!A:E,5,FALSE)</f>
        <v>7.29</v>
      </c>
      <c r="P8" s="14">
        <f t="shared" si="0"/>
        <v>21.87</v>
      </c>
      <c r="Q8">
        <f>VLOOKUP(D:D,products!A:G,7,FALSE)</f>
        <v>0.80190000000000006</v>
      </c>
      <c r="R8" s="6">
        <f t="shared" si="4"/>
        <v>3.6666666666666667E-2</v>
      </c>
    </row>
    <row r="9" spans="1:18" hidden="1" x14ac:dyDescent="0.3">
      <c r="A9" s="4" t="s">
        <v>530</v>
      </c>
      <c r="B9" s="11">
        <v>44701</v>
      </c>
      <c r="C9" s="4" t="s">
        <v>531</v>
      </c>
      <c r="D9" t="s">
        <v>6145</v>
      </c>
      <c r="E9" s="2">
        <v>1</v>
      </c>
      <c r="F9" s="2" t="str">
        <f>VLOOKUP(orders!C9:C1008,customers!A:B,2,FALSE)</f>
        <v>Melvin Wharfe</v>
      </c>
      <c r="G9" s="2"/>
      <c r="H9" s="2" t="str">
        <f>VLOOKUP(C:C,customers!A:G,7,FALSE)</f>
        <v>Ireland</v>
      </c>
      <c r="I9" t="str">
        <f>VLOOKUP(orders!D:D,products!A:B,2,FALSE)</f>
        <v>Lib</v>
      </c>
      <c r="J9" t="str">
        <f t="shared" si="1"/>
        <v>Liberica</v>
      </c>
      <c r="K9" t="str">
        <f>VLOOKUP(D:D,products!A:C,3,FALSE)</f>
        <v>L</v>
      </c>
      <c r="L9" t="str">
        <f t="shared" si="2"/>
        <v>Light</v>
      </c>
      <c r="M9">
        <f>VLOOKUP(D:D,products!A:D,4,FALSE)</f>
        <v>0.2</v>
      </c>
      <c r="N9" s="9" t="str">
        <f t="shared" si="3"/>
        <v>0.2Kg</v>
      </c>
      <c r="O9">
        <f>VLOOKUP(D:D,products!A:E,5,FALSE)</f>
        <v>4.7549999999999999</v>
      </c>
      <c r="P9" s="14">
        <f t="shared" si="0"/>
        <v>4.7549999999999999</v>
      </c>
      <c r="Q9">
        <f>VLOOKUP(D:D,products!A:G,7,FALSE)</f>
        <v>0.61814999999999998</v>
      </c>
      <c r="R9" s="6">
        <f t="shared" si="4"/>
        <v>0.13</v>
      </c>
    </row>
    <row r="10" spans="1:18" hidden="1" x14ac:dyDescent="0.3">
      <c r="A10" s="4" t="s">
        <v>535</v>
      </c>
      <c r="B10" s="11">
        <v>43467</v>
      </c>
      <c r="C10" s="4" t="s">
        <v>536</v>
      </c>
      <c r="D10" t="s">
        <v>6146</v>
      </c>
      <c r="E10" s="2">
        <v>3</v>
      </c>
      <c r="F10" s="2" t="str">
        <f>VLOOKUP(orders!C10:C1009,customers!A:B,2,FALSE)</f>
        <v>Guthrey Petracci</v>
      </c>
      <c r="G10" s="2" t="str">
        <f>VLOOKUP(orders!C10:C1009,customers!A:C,3,FALSE)</f>
        <v>gpetracci8@livejournal.com</v>
      </c>
      <c r="H10" s="2" t="str">
        <f>VLOOKUP(C:C,customers!A:G,7,FALSE)</f>
        <v>United States</v>
      </c>
      <c r="I10" t="str">
        <f>VLOOKUP(orders!D:D,products!A:B,2,FALSE)</f>
        <v>Rob</v>
      </c>
      <c r="J10" t="str">
        <f t="shared" si="1"/>
        <v>Robusta</v>
      </c>
      <c r="K10" t="str">
        <f>VLOOKUP(D:D,products!A:C,3,FALSE)</f>
        <v>M</v>
      </c>
      <c r="L10" t="str">
        <f t="shared" si="2"/>
        <v>Medium</v>
      </c>
      <c r="M10">
        <f>VLOOKUP(D:D,products!A:D,4,FALSE)</f>
        <v>0.5</v>
      </c>
      <c r="N10" s="9" t="str">
        <f t="shared" si="3"/>
        <v>0.5Kg</v>
      </c>
      <c r="O10">
        <f>VLOOKUP(D:D,products!A:E,5,FALSE)</f>
        <v>5.97</v>
      </c>
      <c r="P10" s="14">
        <f t="shared" si="0"/>
        <v>17.91</v>
      </c>
      <c r="Q10">
        <f>VLOOKUP(D:D,products!A:G,7,FALSE)</f>
        <v>0.35819999999999996</v>
      </c>
      <c r="R10" s="6">
        <f t="shared" si="4"/>
        <v>1.9999999999999997E-2</v>
      </c>
    </row>
    <row r="11" spans="1:18" hidden="1" x14ac:dyDescent="0.3">
      <c r="A11" s="4" t="s">
        <v>541</v>
      </c>
      <c r="B11" s="11">
        <v>43713</v>
      </c>
      <c r="C11" s="4" t="s">
        <v>542</v>
      </c>
      <c r="D11" t="s">
        <v>6146</v>
      </c>
      <c r="E11" s="2">
        <v>1</v>
      </c>
      <c r="F11" s="2" t="str">
        <f>VLOOKUP(orders!C11:C1010,customers!A:B,2,FALSE)</f>
        <v>Rodger Raven</v>
      </c>
      <c r="G11" s="2" t="str">
        <f>VLOOKUP(orders!C11:C1010,customers!A:C,3,FALSE)</f>
        <v>rraven9@ed.gov</v>
      </c>
      <c r="H11" s="2" t="str">
        <f>VLOOKUP(C:C,customers!A:G,7,FALSE)</f>
        <v>United States</v>
      </c>
      <c r="I11" t="str">
        <f>VLOOKUP(orders!D:D,products!A:B,2,FALSE)</f>
        <v>Rob</v>
      </c>
      <c r="J11" t="str">
        <f t="shared" si="1"/>
        <v>Robusta</v>
      </c>
      <c r="K11" t="str">
        <f>VLOOKUP(D:D,products!A:C,3,FALSE)</f>
        <v>M</v>
      </c>
      <c r="L11" t="str">
        <f t="shared" si="2"/>
        <v>Medium</v>
      </c>
      <c r="M11">
        <f>VLOOKUP(D:D,products!A:D,4,FALSE)</f>
        <v>0.5</v>
      </c>
      <c r="N11" s="9" t="str">
        <f t="shared" si="3"/>
        <v>0.5Kg</v>
      </c>
      <c r="O11">
        <f>VLOOKUP(D:D,products!A:E,5,FALSE)</f>
        <v>5.97</v>
      </c>
      <c r="P11" s="14">
        <f t="shared" si="0"/>
        <v>5.97</v>
      </c>
      <c r="Q11">
        <f>VLOOKUP(D:D,products!A:G,7,FALSE)</f>
        <v>0.35819999999999996</v>
      </c>
      <c r="R11" s="6">
        <f t="shared" si="4"/>
        <v>0.06</v>
      </c>
    </row>
    <row r="12" spans="1:18" x14ac:dyDescent="0.3">
      <c r="A12" s="4" t="s">
        <v>547</v>
      </c>
      <c r="B12" s="11">
        <v>44263</v>
      </c>
      <c r="C12" s="4" t="s">
        <v>548</v>
      </c>
      <c r="D12" t="s">
        <v>6147</v>
      </c>
      <c r="E12" s="2">
        <v>4</v>
      </c>
      <c r="F12" s="2" t="str">
        <f>VLOOKUP(orders!C12:C1011,customers!A:B,2,FALSE)</f>
        <v>Ferrell Ferber</v>
      </c>
      <c r="G12" s="2" t="str">
        <f>VLOOKUP(orders!C12:C1011,customers!A:C,3,FALSE)</f>
        <v>fferbera@businesswire.com</v>
      </c>
      <c r="H12" s="2" t="str">
        <f>VLOOKUP(C:C,customers!A:G,7,FALSE)</f>
        <v>United States</v>
      </c>
      <c r="I12" t="str">
        <f>VLOOKUP(orders!D:D,products!A:B,2,FALSE)</f>
        <v>Ara</v>
      </c>
      <c r="J12" t="str">
        <f t="shared" si="1"/>
        <v>Arabica</v>
      </c>
      <c r="K12" t="str">
        <f>VLOOKUP(D:D,products!A:C,3,FALSE)</f>
        <v>D</v>
      </c>
      <c r="L12" t="str">
        <f t="shared" si="2"/>
        <v>Dark</v>
      </c>
      <c r="M12">
        <f>VLOOKUP(D:D,products!A:D,4,FALSE)</f>
        <v>1</v>
      </c>
      <c r="N12" s="9" t="str">
        <f t="shared" si="3"/>
        <v>1Kg</v>
      </c>
      <c r="O12">
        <f>VLOOKUP(D:D,products!A:E,5,FALSE)</f>
        <v>9.9499999999999993</v>
      </c>
      <c r="P12" s="14">
        <f t="shared" si="0"/>
        <v>39.799999999999997</v>
      </c>
      <c r="Q12">
        <f>VLOOKUP(D:D,products!A:G,7,FALSE)</f>
        <v>0.89549999999999985</v>
      </c>
      <c r="R12" s="6">
        <f t="shared" si="4"/>
        <v>2.2499999999999999E-2</v>
      </c>
    </row>
    <row r="13" spans="1:18" hidden="1" x14ac:dyDescent="0.3">
      <c r="A13" s="4" t="s">
        <v>553</v>
      </c>
      <c r="B13" s="11">
        <v>44132</v>
      </c>
      <c r="C13" s="4" t="s">
        <v>554</v>
      </c>
      <c r="D13" t="s">
        <v>6148</v>
      </c>
      <c r="E13" s="2">
        <v>5</v>
      </c>
      <c r="F13" s="2" t="str">
        <f>VLOOKUP(orders!C13:C1012,customers!A:B,2,FALSE)</f>
        <v>Duky Phizackerly</v>
      </c>
      <c r="G13" s="2" t="str">
        <f>VLOOKUP(orders!C13:C1012,customers!A:C,3,FALSE)</f>
        <v>dphizackerlyb@utexas.edu</v>
      </c>
      <c r="H13" s="2" t="str">
        <f>VLOOKUP(C:C,customers!A:G,7,FALSE)</f>
        <v>United States</v>
      </c>
      <c r="I13" t="str">
        <f>VLOOKUP(orders!D:D,products!A:B,2,FALSE)</f>
        <v>Exc</v>
      </c>
      <c r="J13" t="str">
        <f t="shared" si="1"/>
        <v>Excelsa</v>
      </c>
      <c r="K13" t="str">
        <f>VLOOKUP(D:D,products!A:C,3,FALSE)</f>
        <v>L</v>
      </c>
      <c r="L13" t="str">
        <f t="shared" si="2"/>
        <v>Light</v>
      </c>
      <c r="M13">
        <f>VLOOKUP(D:D,products!A:D,4,FALSE)</f>
        <v>2.5</v>
      </c>
      <c r="N13" s="9" t="str">
        <f t="shared" si="3"/>
        <v>2.5Kg</v>
      </c>
      <c r="O13">
        <f>VLOOKUP(D:D,products!A:E,5,FALSE)</f>
        <v>34.154999999999994</v>
      </c>
      <c r="P13" s="14">
        <f t="shared" si="0"/>
        <v>170.77499999999998</v>
      </c>
      <c r="Q13">
        <f>VLOOKUP(D:D,products!A:G,7,FALSE)</f>
        <v>3.7570499999999996</v>
      </c>
      <c r="R13" s="6">
        <f t="shared" si="4"/>
        <v>2.1999999999999999E-2</v>
      </c>
    </row>
    <row r="14" spans="1:18" hidden="1" x14ac:dyDescent="0.3">
      <c r="A14" s="4" t="s">
        <v>559</v>
      </c>
      <c r="B14" s="11">
        <v>44744</v>
      </c>
      <c r="C14" s="4" t="s">
        <v>560</v>
      </c>
      <c r="D14" t="s">
        <v>6138</v>
      </c>
      <c r="E14" s="2">
        <v>5</v>
      </c>
      <c r="F14" s="2" t="str">
        <f>VLOOKUP(orders!C14:C1013,customers!A:B,2,FALSE)</f>
        <v>Rosaleen Scholar</v>
      </c>
      <c r="G14" s="2" t="str">
        <f>VLOOKUP(orders!C14:C1013,customers!A:C,3,FALSE)</f>
        <v>rscholarc@nyu.edu</v>
      </c>
      <c r="H14" s="2" t="str">
        <f>VLOOKUP(C:C,customers!A:G,7,FALSE)</f>
        <v>United States</v>
      </c>
      <c r="I14" t="str">
        <f>VLOOKUP(orders!D:D,products!A:B,2,FALSE)</f>
        <v>Rob</v>
      </c>
      <c r="J14" t="str">
        <f t="shared" si="1"/>
        <v>Robusta</v>
      </c>
      <c r="K14" t="str">
        <f>VLOOKUP(D:D,products!A:C,3,FALSE)</f>
        <v>M</v>
      </c>
      <c r="L14" t="str">
        <f t="shared" si="2"/>
        <v>Medium</v>
      </c>
      <c r="M14">
        <f>VLOOKUP(D:D,products!A:D,4,FALSE)</f>
        <v>1</v>
      </c>
      <c r="N14" s="9" t="str">
        <f t="shared" si="3"/>
        <v>1Kg</v>
      </c>
      <c r="O14">
        <f>VLOOKUP(D:D,products!A:E,5,FALSE)</f>
        <v>9.9499999999999993</v>
      </c>
      <c r="P14" s="14">
        <f t="shared" si="0"/>
        <v>49.75</v>
      </c>
      <c r="Q14">
        <f>VLOOKUP(D:D,products!A:G,7,FALSE)</f>
        <v>0.59699999999999998</v>
      </c>
      <c r="R14" s="6">
        <f t="shared" si="4"/>
        <v>1.2E-2</v>
      </c>
    </row>
    <row r="15" spans="1:18" hidden="1" x14ac:dyDescent="0.3">
      <c r="A15" s="4" t="s">
        <v>565</v>
      </c>
      <c r="B15" s="11">
        <v>43973</v>
      </c>
      <c r="C15" s="4" t="s">
        <v>566</v>
      </c>
      <c r="D15" t="s">
        <v>6149</v>
      </c>
      <c r="E15" s="2">
        <v>2</v>
      </c>
      <c r="F15" s="2" t="str">
        <f>VLOOKUP(orders!C15:C1014,customers!A:B,2,FALSE)</f>
        <v>Terence Vanyutin</v>
      </c>
      <c r="G15" s="2" t="str">
        <f>VLOOKUP(orders!C15:C1014,customers!A:C,3,FALSE)</f>
        <v>tvanyutind@wix.com</v>
      </c>
      <c r="H15" s="2" t="str">
        <f>VLOOKUP(C:C,customers!A:G,7,FALSE)</f>
        <v>United States</v>
      </c>
      <c r="I15" t="str">
        <f>VLOOKUP(orders!D:D,products!A:B,2,FALSE)</f>
        <v>Rob</v>
      </c>
      <c r="J15" t="str">
        <f t="shared" si="1"/>
        <v>Robusta</v>
      </c>
      <c r="K15" t="str">
        <f>VLOOKUP(D:D,products!A:C,3,FALSE)</f>
        <v>D</v>
      </c>
      <c r="L15" t="str">
        <f t="shared" si="2"/>
        <v>Dark</v>
      </c>
      <c r="M15">
        <f>VLOOKUP(D:D,products!A:D,4,FALSE)</f>
        <v>2.5</v>
      </c>
      <c r="N15" s="9" t="str">
        <f t="shared" si="3"/>
        <v>2.5Kg</v>
      </c>
      <c r="O15">
        <f>VLOOKUP(D:D,products!A:E,5,FALSE)</f>
        <v>20.584999999999997</v>
      </c>
      <c r="P15" s="14">
        <f t="shared" si="0"/>
        <v>41.169999999999995</v>
      </c>
      <c r="Q15">
        <f>VLOOKUP(D:D,products!A:G,7,FALSE)</f>
        <v>1.2350999999999999</v>
      </c>
      <c r="R15" s="6">
        <f t="shared" si="4"/>
        <v>3.0000000000000002E-2</v>
      </c>
    </row>
    <row r="16" spans="1:18" hidden="1" x14ac:dyDescent="0.3">
      <c r="A16" s="4" t="s">
        <v>570</v>
      </c>
      <c r="B16" s="11">
        <v>44656</v>
      </c>
      <c r="C16" s="4" t="s">
        <v>571</v>
      </c>
      <c r="D16" t="s">
        <v>6150</v>
      </c>
      <c r="E16" s="2">
        <v>3</v>
      </c>
      <c r="F16" s="2" t="str">
        <f>VLOOKUP(orders!C16:C1015,customers!A:B,2,FALSE)</f>
        <v>Patrice Trobe</v>
      </c>
      <c r="G16" s="2" t="str">
        <f>VLOOKUP(orders!C16:C1015,customers!A:C,3,FALSE)</f>
        <v>ptrobee@wunderground.com</v>
      </c>
      <c r="H16" s="2" t="str">
        <f>VLOOKUP(C:C,customers!A:G,7,FALSE)</f>
        <v>United States</v>
      </c>
      <c r="I16" t="str">
        <f>VLOOKUP(orders!D:D,products!A:B,2,FALSE)</f>
        <v>Lib</v>
      </c>
      <c r="J16" t="str">
        <f t="shared" si="1"/>
        <v>Liberica</v>
      </c>
      <c r="K16" t="str">
        <f>VLOOKUP(D:D,products!A:C,3,FALSE)</f>
        <v>D</v>
      </c>
      <c r="L16" t="str">
        <f t="shared" si="2"/>
        <v>Dark</v>
      </c>
      <c r="M16">
        <f>VLOOKUP(D:D,products!A:D,4,FALSE)</f>
        <v>0.2</v>
      </c>
      <c r="N16" s="9" t="str">
        <f t="shared" si="3"/>
        <v>0.2Kg</v>
      </c>
      <c r="O16">
        <f>VLOOKUP(D:D,products!A:E,5,FALSE)</f>
        <v>3.8849999999999998</v>
      </c>
      <c r="P16" s="14">
        <f t="shared" si="0"/>
        <v>11.654999999999999</v>
      </c>
      <c r="Q16">
        <f>VLOOKUP(D:D,products!A:G,7,FALSE)</f>
        <v>0.50505</v>
      </c>
      <c r="R16" s="6">
        <f t="shared" si="4"/>
        <v>4.3333333333333335E-2</v>
      </c>
    </row>
    <row r="17" spans="1:18" hidden="1" x14ac:dyDescent="0.3">
      <c r="A17" s="4" t="s">
        <v>576</v>
      </c>
      <c r="B17" s="11">
        <v>44719</v>
      </c>
      <c r="C17" s="4" t="s">
        <v>577</v>
      </c>
      <c r="D17" t="s">
        <v>6151</v>
      </c>
      <c r="E17" s="2">
        <v>5</v>
      </c>
      <c r="F17" s="2" t="str">
        <f>VLOOKUP(orders!C17:C1016,customers!A:B,2,FALSE)</f>
        <v>Llywellyn Oscroft</v>
      </c>
      <c r="G17" s="2" t="str">
        <f>VLOOKUP(orders!C17:C1016,customers!A:C,3,FALSE)</f>
        <v>loscroftf@ebay.co.uk</v>
      </c>
      <c r="H17" s="2" t="str">
        <f>VLOOKUP(C:C,customers!A:G,7,FALSE)</f>
        <v>United States</v>
      </c>
      <c r="I17" t="str">
        <f>VLOOKUP(orders!D:D,products!A:B,2,FALSE)</f>
        <v>Rob</v>
      </c>
      <c r="J17" t="str">
        <f t="shared" si="1"/>
        <v>Robusta</v>
      </c>
      <c r="K17" t="str">
        <f>VLOOKUP(D:D,products!A:C,3,FALSE)</f>
        <v>M</v>
      </c>
      <c r="L17" t="str">
        <f t="shared" si="2"/>
        <v>Medium</v>
      </c>
      <c r="M17">
        <f>VLOOKUP(D:D,products!A:D,4,FALSE)</f>
        <v>2.5</v>
      </c>
      <c r="N17" s="9" t="str">
        <f t="shared" si="3"/>
        <v>2.5Kg</v>
      </c>
      <c r="O17">
        <f>VLOOKUP(D:D,products!A:E,5,FALSE)</f>
        <v>22.884999999999998</v>
      </c>
      <c r="P17" s="14">
        <f t="shared" si="0"/>
        <v>114.42499999999998</v>
      </c>
      <c r="Q17">
        <f>VLOOKUP(D:D,products!A:G,7,FALSE)</f>
        <v>1.3730999999999998</v>
      </c>
      <c r="R17" s="6">
        <f t="shared" si="4"/>
        <v>1.2E-2</v>
      </c>
    </row>
    <row r="18" spans="1:18" x14ac:dyDescent="0.3">
      <c r="A18" s="4" t="s">
        <v>581</v>
      </c>
      <c r="B18" s="11">
        <v>43544</v>
      </c>
      <c r="C18" s="4" t="s">
        <v>582</v>
      </c>
      <c r="D18" t="s">
        <v>6152</v>
      </c>
      <c r="E18" s="2">
        <v>6</v>
      </c>
      <c r="F18" s="2" t="str">
        <f>VLOOKUP(orders!C18:C1017,customers!A:B,2,FALSE)</f>
        <v>Minni Alabaster</v>
      </c>
      <c r="G18" s="2" t="str">
        <f>VLOOKUP(orders!C18:C1017,customers!A:C,3,FALSE)</f>
        <v>malabasterg@hexun.com</v>
      </c>
      <c r="H18" s="2" t="str">
        <f>VLOOKUP(C:C,customers!A:G,7,FALSE)</f>
        <v>United States</v>
      </c>
      <c r="I18" t="str">
        <f>VLOOKUP(orders!D:D,products!A:B,2,FALSE)</f>
        <v>Ara</v>
      </c>
      <c r="J18" t="str">
        <f t="shared" si="1"/>
        <v>Arabica</v>
      </c>
      <c r="K18" t="str">
        <f>VLOOKUP(D:D,products!A:C,3,FALSE)</f>
        <v>M</v>
      </c>
      <c r="L18" t="str">
        <f t="shared" si="2"/>
        <v>Medium</v>
      </c>
      <c r="M18">
        <f>VLOOKUP(D:D,products!A:D,4,FALSE)</f>
        <v>0.2</v>
      </c>
      <c r="N18" s="9" t="str">
        <f t="shared" si="3"/>
        <v>0.2Kg</v>
      </c>
      <c r="O18">
        <f>VLOOKUP(D:D,products!A:E,5,FALSE)</f>
        <v>3.375</v>
      </c>
      <c r="P18" s="14">
        <f t="shared" si="0"/>
        <v>20.25</v>
      </c>
      <c r="Q18">
        <f>VLOOKUP(D:D,products!A:G,7,FALSE)</f>
        <v>0.30374999999999996</v>
      </c>
      <c r="R18" s="6">
        <f t="shared" si="4"/>
        <v>1.4999999999999998E-2</v>
      </c>
    </row>
    <row r="19" spans="1:18" x14ac:dyDescent="0.3">
      <c r="A19" s="4" t="s">
        <v>587</v>
      </c>
      <c r="B19" s="11">
        <v>43757</v>
      </c>
      <c r="C19" s="4" t="s">
        <v>588</v>
      </c>
      <c r="D19" t="s">
        <v>6140</v>
      </c>
      <c r="E19" s="2">
        <v>6</v>
      </c>
      <c r="F19" s="2" t="str">
        <f>VLOOKUP(orders!C19:C1018,customers!A:B,2,FALSE)</f>
        <v>Rhianon Broxup</v>
      </c>
      <c r="G19" s="2" t="str">
        <f>VLOOKUP(orders!C19:C1018,customers!A:C,3,FALSE)</f>
        <v>rbroxuph@jimdo.com</v>
      </c>
      <c r="H19" s="2" t="str">
        <f>VLOOKUP(C:C,customers!A:G,7,FALSE)</f>
        <v>United States</v>
      </c>
      <c r="I19" t="str">
        <f>VLOOKUP(orders!D:D,products!A:B,2,FALSE)</f>
        <v>Ara</v>
      </c>
      <c r="J19" t="str">
        <f t="shared" si="1"/>
        <v>Arabica</v>
      </c>
      <c r="K19" t="str">
        <f>VLOOKUP(D:D,products!A:C,3,FALSE)</f>
        <v>L</v>
      </c>
      <c r="L19" t="str">
        <f t="shared" si="2"/>
        <v>Light</v>
      </c>
      <c r="M19">
        <f>VLOOKUP(D:D,products!A:D,4,FALSE)</f>
        <v>1</v>
      </c>
      <c r="N19" s="9" t="str">
        <f t="shared" si="3"/>
        <v>1Kg</v>
      </c>
      <c r="O19">
        <f>VLOOKUP(D:D,products!A:E,5,FALSE)</f>
        <v>12.95</v>
      </c>
      <c r="P19" s="14">
        <f t="shared" si="0"/>
        <v>77.699999999999989</v>
      </c>
      <c r="Q19">
        <f>VLOOKUP(D:D,products!A:G,7,FALSE)</f>
        <v>1.1655</v>
      </c>
      <c r="R19" s="6">
        <f t="shared" si="4"/>
        <v>1.5000000000000001E-2</v>
      </c>
    </row>
    <row r="20" spans="1:18" hidden="1" x14ac:dyDescent="0.3">
      <c r="A20" s="4" t="s">
        <v>593</v>
      </c>
      <c r="B20" s="11">
        <v>43629</v>
      </c>
      <c r="C20" s="4" t="s">
        <v>594</v>
      </c>
      <c r="D20" t="s">
        <v>6149</v>
      </c>
      <c r="E20" s="2">
        <v>4</v>
      </c>
      <c r="F20" s="2" t="str">
        <f>VLOOKUP(orders!C20:C1019,customers!A:B,2,FALSE)</f>
        <v>Pall Redford</v>
      </c>
      <c r="G20" s="2" t="str">
        <f>VLOOKUP(orders!C20:C1019,customers!A:C,3,FALSE)</f>
        <v>predfordi@ow.ly</v>
      </c>
      <c r="H20" s="2" t="str">
        <f>VLOOKUP(C:C,customers!A:G,7,FALSE)</f>
        <v>Ireland</v>
      </c>
      <c r="I20" t="str">
        <f>VLOOKUP(orders!D:D,products!A:B,2,FALSE)</f>
        <v>Rob</v>
      </c>
      <c r="J20" t="str">
        <f t="shared" si="1"/>
        <v>Robusta</v>
      </c>
      <c r="K20" t="str">
        <f>VLOOKUP(D:D,products!A:C,3,FALSE)</f>
        <v>D</v>
      </c>
      <c r="L20" t="str">
        <f t="shared" si="2"/>
        <v>Dark</v>
      </c>
      <c r="M20">
        <f>VLOOKUP(D:D,products!A:D,4,FALSE)</f>
        <v>2.5</v>
      </c>
      <c r="N20" s="9" t="str">
        <f t="shared" si="3"/>
        <v>2.5Kg</v>
      </c>
      <c r="O20">
        <f>VLOOKUP(D:D,products!A:E,5,FALSE)</f>
        <v>20.584999999999997</v>
      </c>
      <c r="P20" s="14">
        <f t="shared" si="0"/>
        <v>82.339999999999989</v>
      </c>
      <c r="Q20">
        <f>VLOOKUP(D:D,products!A:G,7,FALSE)</f>
        <v>1.2350999999999999</v>
      </c>
      <c r="R20" s="6">
        <f t="shared" si="4"/>
        <v>1.5000000000000001E-2</v>
      </c>
    </row>
    <row r="21" spans="1:18" x14ac:dyDescent="0.3">
      <c r="A21" s="4" t="s">
        <v>598</v>
      </c>
      <c r="B21" s="11">
        <v>44169</v>
      </c>
      <c r="C21" s="4" t="s">
        <v>599</v>
      </c>
      <c r="D21" t="s">
        <v>6152</v>
      </c>
      <c r="E21" s="2">
        <v>5</v>
      </c>
      <c r="F21" s="2" t="str">
        <f>VLOOKUP(orders!C21:C1020,customers!A:B,2,FALSE)</f>
        <v>Aurea Corradino</v>
      </c>
      <c r="G21" s="2" t="str">
        <f>VLOOKUP(orders!C21:C1020,customers!A:C,3,FALSE)</f>
        <v>acorradinoj@harvard.edu</v>
      </c>
      <c r="H21" s="2" t="str">
        <f>VLOOKUP(C:C,customers!A:G,7,FALSE)</f>
        <v>United States</v>
      </c>
      <c r="I21" t="str">
        <f>VLOOKUP(orders!D:D,products!A:B,2,FALSE)</f>
        <v>Ara</v>
      </c>
      <c r="J21" t="str">
        <f t="shared" si="1"/>
        <v>Arabica</v>
      </c>
      <c r="K21" t="str">
        <f>VLOOKUP(D:D,products!A:C,3,FALSE)</f>
        <v>M</v>
      </c>
      <c r="L21" t="str">
        <f t="shared" si="2"/>
        <v>Medium</v>
      </c>
      <c r="M21">
        <f>VLOOKUP(D:D,products!A:D,4,FALSE)</f>
        <v>0.2</v>
      </c>
      <c r="N21" s="9" t="str">
        <f t="shared" si="3"/>
        <v>0.2Kg</v>
      </c>
      <c r="O21">
        <f>VLOOKUP(D:D,products!A:E,5,FALSE)</f>
        <v>3.375</v>
      </c>
      <c r="P21" s="14">
        <f t="shared" si="0"/>
        <v>16.875</v>
      </c>
      <c r="Q21">
        <f>VLOOKUP(D:D,products!A:G,7,FALSE)</f>
        <v>0.30374999999999996</v>
      </c>
      <c r="R21" s="6">
        <f t="shared" si="4"/>
        <v>1.7999999999999999E-2</v>
      </c>
    </row>
    <row r="22" spans="1:18" hidden="1" x14ac:dyDescent="0.3">
      <c r="A22" s="4" t="s">
        <v>598</v>
      </c>
      <c r="B22" s="11">
        <v>44169</v>
      </c>
      <c r="C22" s="4" t="s">
        <v>599</v>
      </c>
      <c r="D22" t="s">
        <v>6153</v>
      </c>
      <c r="E22" s="2">
        <v>4</v>
      </c>
      <c r="F22" s="2" t="str">
        <f>VLOOKUP(orders!C22:C1021,customers!A:B,2,FALSE)</f>
        <v>Aurea Corradino</v>
      </c>
      <c r="G22" s="2" t="str">
        <f>VLOOKUP(orders!C22:C1021,customers!A:C,3,FALSE)</f>
        <v>acorradinoj@harvard.edu</v>
      </c>
      <c r="H22" s="2" t="str">
        <f>VLOOKUP(C:C,customers!A:G,7,FALSE)</f>
        <v>United States</v>
      </c>
      <c r="I22" t="str">
        <f>VLOOKUP(orders!D:D,products!A:B,2,FALSE)</f>
        <v>Exc</v>
      </c>
      <c r="J22" t="str">
        <f t="shared" si="1"/>
        <v>Excelsa</v>
      </c>
      <c r="K22" t="str">
        <f>VLOOKUP(D:D,products!A:C,3,FALSE)</f>
        <v>D</v>
      </c>
      <c r="L22" t="str">
        <f t="shared" si="2"/>
        <v>Dark</v>
      </c>
      <c r="M22">
        <f>VLOOKUP(D:D,products!A:D,4,FALSE)</f>
        <v>0.2</v>
      </c>
      <c r="N22" s="9" t="str">
        <f t="shared" si="3"/>
        <v>0.2Kg</v>
      </c>
      <c r="O22">
        <f>VLOOKUP(D:D,products!A:E,5,FALSE)</f>
        <v>3.645</v>
      </c>
      <c r="P22" s="14">
        <f t="shared" si="0"/>
        <v>14.58</v>
      </c>
      <c r="Q22">
        <f>VLOOKUP(D:D,products!A:G,7,FALSE)</f>
        <v>0.40095000000000003</v>
      </c>
      <c r="R22" s="6">
        <f t="shared" si="4"/>
        <v>2.75E-2</v>
      </c>
    </row>
    <row r="23" spans="1:18" x14ac:dyDescent="0.3">
      <c r="A23" s="4" t="s">
        <v>608</v>
      </c>
      <c r="B23" s="11">
        <v>44169</v>
      </c>
      <c r="C23" s="4" t="s">
        <v>609</v>
      </c>
      <c r="D23" t="s">
        <v>6154</v>
      </c>
      <c r="E23" s="2">
        <v>6</v>
      </c>
      <c r="F23" s="2" t="str">
        <f>VLOOKUP(orders!C23:C1022,customers!A:B,2,FALSE)</f>
        <v>Avrit Davidowsky</v>
      </c>
      <c r="G23" s="2" t="str">
        <f>VLOOKUP(orders!C23:C1022,customers!A:C,3,FALSE)</f>
        <v>adavidowskyl@netvibes.com</v>
      </c>
      <c r="H23" s="2" t="str">
        <f>VLOOKUP(C:C,customers!A:G,7,FALSE)</f>
        <v>United States</v>
      </c>
      <c r="I23" t="str">
        <f>VLOOKUP(orders!D:D,products!A:B,2,FALSE)</f>
        <v>Ara</v>
      </c>
      <c r="J23" t="str">
        <f t="shared" si="1"/>
        <v>Arabica</v>
      </c>
      <c r="K23" t="str">
        <f>VLOOKUP(D:D,products!A:C,3,FALSE)</f>
        <v>D</v>
      </c>
      <c r="L23" t="str">
        <f t="shared" si="2"/>
        <v>Dark</v>
      </c>
      <c r="M23">
        <f>VLOOKUP(D:D,products!A:D,4,FALSE)</f>
        <v>0.2</v>
      </c>
      <c r="N23" s="9" t="str">
        <f t="shared" si="3"/>
        <v>0.2Kg</v>
      </c>
      <c r="O23">
        <f>VLOOKUP(D:D,products!A:E,5,FALSE)</f>
        <v>2.9849999999999999</v>
      </c>
      <c r="P23" s="14">
        <f t="shared" si="0"/>
        <v>17.91</v>
      </c>
      <c r="Q23">
        <f>VLOOKUP(D:D,products!A:G,7,FALSE)</f>
        <v>0.26865</v>
      </c>
      <c r="R23" s="6">
        <f t="shared" si="4"/>
        <v>1.4999999999999999E-2</v>
      </c>
    </row>
    <row r="24" spans="1:18" hidden="1" x14ac:dyDescent="0.3">
      <c r="A24" s="4" t="s">
        <v>614</v>
      </c>
      <c r="B24" s="11">
        <v>44218</v>
      </c>
      <c r="C24" s="4" t="s">
        <v>615</v>
      </c>
      <c r="D24" t="s">
        <v>6151</v>
      </c>
      <c r="E24" s="2">
        <v>4</v>
      </c>
      <c r="F24" s="2" t="str">
        <f>VLOOKUP(orders!C24:C1023,customers!A:B,2,FALSE)</f>
        <v>Annabel Antuk</v>
      </c>
      <c r="G24" s="2" t="str">
        <f>VLOOKUP(orders!C24:C1023,customers!A:C,3,FALSE)</f>
        <v>aantukm@kickstarter.com</v>
      </c>
      <c r="H24" s="2" t="str">
        <f>VLOOKUP(C:C,customers!A:G,7,FALSE)</f>
        <v>United States</v>
      </c>
      <c r="I24" t="str">
        <f>VLOOKUP(orders!D:D,products!A:B,2,FALSE)</f>
        <v>Rob</v>
      </c>
      <c r="J24" t="str">
        <f t="shared" si="1"/>
        <v>Robusta</v>
      </c>
      <c r="K24" t="str">
        <f>VLOOKUP(D:D,products!A:C,3,FALSE)</f>
        <v>M</v>
      </c>
      <c r="L24" t="str">
        <f t="shared" si="2"/>
        <v>Medium</v>
      </c>
      <c r="M24">
        <f>VLOOKUP(D:D,products!A:D,4,FALSE)</f>
        <v>2.5</v>
      </c>
      <c r="N24" s="9" t="str">
        <f t="shared" si="3"/>
        <v>2.5Kg</v>
      </c>
      <c r="O24">
        <f>VLOOKUP(D:D,products!A:E,5,FALSE)</f>
        <v>22.884999999999998</v>
      </c>
      <c r="P24" s="14">
        <f t="shared" si="0"/>
        <v>91.539999999999992</v>
      </c>
      <c r="Q24">
        <f>VLOOKUP(D:D,products!A:G,7,FALSE)</f>
        <v>1.3730999999999998</v>
      </c>
      <c r="R24" s="6">
        <f t="shared" si="4"/>
        <v>1.4999999999999999E-2</v>
      </c>
    </row>
    <row r="25" spans="1:18" x14ac:dyDescent="0.3">
      <c r="A25" s="4" t="s">
        <v>620</v>
      </c>
      <c r="B25" s="11">
        <v>44603</v>
      </c>
      <c r="C25" s="4" t="s">
        <v>621</v>
      </c>
      <c r="D25" t="s">
        <v>6154</v>
      </c>
      <c r="E25" s="2">
        <v>4</v>
      </c>
      <c r="F25" s="2" t="str">
        <f>VLOOKUP(orders!C25:C1024,customers!A:B,2,FALSE)</f>
        <v>Iorgo Kleinert</v>
      </c>
      <c r="G25" s="2" t="str">
        <f>VLOOKUP(orders!C25:C1024,customers!A:C,3,FALSE)</f>
        <v>ikleinertn@timesonline.co.uk</v>
      </c>
      <c r="H25" s="2" t="str">
        <f>VLOOKUP(C:C,customers!A:G,7,FALSE)</f>
        <v>United States</v>
      </c>
      <c r="I25" t="str">
        <f>VLOOKUP(orders!D:D,products!A:B,2,FALSE)</f>
        <v>Ara</v>
      </c>
      <c r="J25" t="str">
        <f t="shared" si="1"/>
        <v>Arabica</v>
      </c>
      <c r="K25" t="str">
        <f>VLOOKUP(D:D,products!A:C,3,FALSE)</f>
        <v>D</v>
      </c>
      <c r="L25" t="str">
        <f t="shared" si="2"/>
        <v>Dark</v>
      </c>
      <c r="M25">
        <f>VLOOKUP(D:D,products!A:D,4,FALSE)</f>
        <v>0.2</v>
      </c>
      <c r="N25" s="9" t="str">
        <f t="shared" si="3"/>
        <v>0.2Kg</v>
      </c>
      <c r="O25">
        <f>VLOOKUP(D:D,products!A:E,5,FALSE)</f>
        <v>2.9849999999999999</v>
      </c>
      <c r="P25" s="14">
        <f t="shared" si="0"/>
        <v>11.94</v>
      </c>
      <c r="Q25">
        <f>VLOOKUP(D:D,products!A:G,7,FALSE)</f>
        <v>0.26865</v>
      </c>
      <c r="R25" s="6">
        <f t="shared" si="4"/>
        <v>2.2500000000000003E-2</v>
      </c>
    </row>
    <row r="26" spans="1:18" x14ac:dyDescent="0.3">
      <c r="A26" s="4" t="s">
        <v>626</v>
      </c>
      <c r="B26" s="11">
        <v>44454</v>
      </c>
      <c r="C26" s="4" t="s">
        <v>627</v>
      </c>
      <c r="D26" t="s">
        <v>6155</v>
      </c>
      <c r="E26" s="2">
        <v>1</v>
      </c>
      <c r="F26" s="2" t="str">
        <f>VLOOKUP(orders!C26:C1025,customers!A:B,2,FALSE)</f>
        <v>Chrisy Blofeld</v>
      </c>
      <c r="G26" s="2" t="str">
        <f>VLOOKUP(orders!C26:C1025,customers!A:C,3,FALSE)</f>
        <v>cblofeldo@amazon.co.uk</v>
      </c>
      <c r="H26" s="2" t="str">
        <f>VLOOKUP(C:C,customers!A:G,7,FALSE)</f>
        <v>United States</v>
      </c>
      <c r="I26" t="str">
        <f>VLOOKUP(orders!D:D,products!A:B,2,FALSE)</f>
        <v>Ara</v>
      </c>
      <c r="J26" t="str">
        <f t="shared" si="1"/>
        <v>Arabica</v>
      </c>
      <c r="K26" t="str">
        <f>VLOOKUP(D:D,products!A:C,3,FALSE)</f>
        <v>M</v>
      </c>
      <c r="L26" t="str">
        <f t="shared" si="2"/>
        <v>Medium</v>
      </c>
      <c r="M26">
        <f>VLOOKUP(D:D,products!A:D,4,FALSE)</f>
        <v>1</v>
      </c>
      <c r="N26" s="9" t="str">
        <f t="shared" si="3"/>
        <v>1Kg</v>
      </c>
      <c r="O26">
        <f>VLOOKUP(D:D,products!A:E,5,FALSE)</f>
        <v>11.25</v>
      </c>
      <c r="P26" s="14">
        <f t="shared" si="0"/>
        <v>11.25</v>
      </c>
      <c r="Q26">
        <f>VLOOKUP(D:D,products!A:G,7,FALSE)</f>
        <v>1.0125</v>
      </c>
      <c r="R26" s="6">
        <f t="shared" si="4"/>
        <v>0.09</v>
      </c>
    </row>
    <row r="27" spans="1:18" hidden="1" x14ac:dyDescent="0.3">
      <c r="A27" s="4" t="s">
        <v>632</v>
      </c>
      <c r="B27" s="11">
        <v>44128</v>
      </c>
      <c r="C27" s="4" t="s">
        <v>633</v>
      </c>
      <c r="D27" t="s">
        <v>6156</v>
      </c>
      <c r="E27" s="2">
        <v>3</v>
      </c>
      <c r="F27" s="2" t="str">
        <f>VLOOKUP(orders!C27:C1026,customers!A:B,2,FALSE)</f>
        <v>Culley Farris</v>
      </c>
      <c r="G27" s="2"/>
      <c r="H27" s="2" t="str">
        <f>VLOOKUP(C:C,customers!A:G,7,FALSE)</f>
        <v>United States</v>
      </c>
      <c r="I27" t="str">
        <f>VLOOKUP(orders!D:D,products!A:B,2,FALSE)</f>
        <v>Exc</v>
      </c>
      <c r="J27" t="str">
        <f t="shared" si="1"/>
        <v>Excelsa</v>
      </c>
      <c r="K27" t="str">
        <f>VLOOKUP(D:D,products!A:C,3,FALSE)</f>
        <v>M</v>
      </c>
      <c r="L27" t="str">
        <f t="shared" si="2"/>
        <v>Medium</v>
      </c>
      <c r="M27">
        <f>VLOOKUP(D:D,products!A:D,4,FALSE)</f>
        <v>0.2</v>
      </c>
      <c r="N27" s="9" t="str">
        <f t="shared" si="3"/>
        <v>0.2Kg</v>
      </c>
      <c r="O27">
        <f>VLOOKUP(D:D,products!A:E,5,FALSE)</f>
        <v>4.125</v>
      </c>
      <c r="P27" s="14">
        <f t="shared" si="0"/>
        <v>12.375</v>
      </c>
      <c r="Q27">
        <f>VLOOKUP(D:D,products!A:G,7,FALSE)</f>
        <v>0.45374999999999999</v>
      </c>
      <c r="R27" s="6">
        <f t="shared" si="4"/>
        <v>3.6666666666666667E-2</v>
      </c>
    </row>
    <row r="28" spans="1:18" x14ac:dyDescent="0.3">
      <c r="A28" s="4" t="s">
        <v>637</v>
      </c>
      <c r="B28" s="11">
        <v>43516</v>
      </c>
      <c r="C28" s="4" t="s">
        <v>638</v>
      </c>
      <c r="D28" t="s">
        <v>6157</v>
      </c>
      <c r="E28" s="2">
        <v>4</v>
      </c>
      <c r="F28" s="2" t="str">
        <f>VLOOKUP(orders!C28:C1027,customers!A:B,2,FALSE)</f>
        <v>Selene Shales</v>
      </c>
      <c r="G28" s="2" t="str">
        <f>VLOOKUP(orders!C28:C1027,customers!A:C,3,FALSE)</f>
        <v>sshalesq@umich.edu</v>
      </c>
      <c r="H28" s="2" t="str">
        <f>VLOOKUP(C:C,customers!A:G,7,FALSE)</f>
        <v>United States</v>
      </c>
      <c r="I28" t="str">
        <f>VLOOKUP(orders!D:D,products!A:B,2,FALSE)</f>
        <v>Ara</v>
      </c>
      <c r="J28" t="str">
        <f t="shared" si="1"/>
        <v>Arabica</v>
      </c>
      <c r="K28" t="str">
        <f>VLOOKUP(D:D,products!A:C,3,FALSE)</f>
        <v>M</v>
      </c>
      <c r="L28" t="str">
        <f t="shared" si="2"/>
        <v>Medium</v>
      </c>
      <c r="M28">
        <f>VLOOKUP(D:D,products!A:D,4,FALSE)</f>
        <v>0.5</v>
      </c>
      <c r="N28" s="9" t="str">
        <f t="shared" si="3"/>
        <v>0.5Kg</v>
      </c>
      <c r="O28">
        <f>VLOOKUP(D:D,products!A:E,5,FALSE)</f>
        <v>6.75</v>
      </c>
      <c r="P28" s="14">
        <f t="shared" si="0"/>
        <v>27</v>
      </c>
      <c r="Q28">
        <f>VLOOKUP(D:D,products!A:G,7,FALSE)</f>
        <v>0.60749999999999993</v>
      </c>
      <c r="R28" s="6">
        <f t="shared" si="4"/>
        <v>2.2499999999999996E-2</v>
      </c>
    </row>
    <row r="29" spans="1:18" x14ac:dyDescent="0.3">
      <c r="A29" s="4" t="s">
        <v>643</v>
      </c>
      <c r="B29" s="11">
        <v>43746</v>
      </c>
      <c r="C29" s="4" t="s">
        <v>644</v>
      </c>
      <c r="D29" t="s">
        <v>6152</v>
      </c>
      <c r="E29" s="2">
        <v>5</v>
      </c>
      <c r="F29" s="2" t="str">
        <f>VLOOKUP(orders!C29:C1028,customers!A:B,2,FALSE)</f>
        <v>Vivie Danneil</v>
      </c>
      <c r="G29" s="2" t="str">
        <f>VLOOKUP(orders!C29:C1028,customers!A:C,3,FALSE)</f>
        <v>vdanneilr@mtv.com</v>
      </c>
      <c r="H29" s="2" t="str">
        <f>VLOOKUP(C:C,customers!A:G,7,FALSE)</f>
        <v>Ireland</v>
      </c>
      <c r="I29" t="str">
        <f>VLOOKUP(orders!D:D,products!A:B,2,FALSE)</f>
        <v>Ara</v>
      </c>
      <c r="J29" t="str">
        <f t="shared" si="1"/>
        <v>Arabica</v>
      </c>
      <c r="K29" t="str">
        <f>VLOOKUP(D:D,products!A:C,3,FALSE)</f>
        <v>M</v>
      </c>
      <c r="L29" t="str">
        <f t="shared" si="2"/>
        <v>Medium</v>
      </c>
      <c r="M29">
        <f>VLOOKUP(D:D,products!A:D,4,FALSE)</f>
        <v>0.2</v>
      </c>
      <c r="N29" s="9" t="str">
        <f t="shared" si="3"/>
        <v>0.2Kg</v>
      </c>
      <c r="O29">
        <f>VLOOKUP(D:D,products!A:E,5,FALSE)</f>
        <v>3.375</v>
      </c>
      <c r="P29" s="14">
        <f t="shared" si="0"/>
        <v>16.875</v>
      </c>
      <c r="Q29">
        <f>VLOOKUP(D:D,products!A:G,7,FALSE)</f>
        <v>0.30374999999999996</v>
      </c>
      <c r="R29" s="6">
        <f t="shared" si="4"/>
        <v>1.7999999999999999E-2</v>
      </c>
    </row>
    <row r="30" spans="1:18" x14ac:dyDescent="0.3">
      <c r="A30" s="4" t="s">
        <v>649</v>
      </c>
      <c r="B30" s="11">
        <v>44775</v>
      </c>
      <c r="C30" s="4" t="s">
        <v>650</v>
      </c>
      <c r="D30" t="s">
        <v>6158</v>
      </c>
      <c r="E30" s="2">
        <v>3</v>
      </c>
      <c r="F30" s="2" t="str">
        <f>VLOOKUP(orders!C30:C1029,customers!A:B,2,FALSE)</f>
        <v>Theresita Newbury</v>
      </c>
      <c r="G30" s="2" t="str">
        <f>VLOOKUP(orders!C30:C1029,customers!A:C,3,FALSE)</f>
        <v>tnewburys@usda.gov</v>
      </c>
      <c r="H30" s="2" t="str">
        <f>VLOOKUP(C:C,customers!A:G,7,FALSE)</f>
        <v>Ireland</v>
      </c>
      <c r="I30" t="str">
        <f>VLOOKUP(orders!D:D,products!A:B,2,FALSE)</f>
        <v>Ara</v>
      </c>
      <c r="J30" t="str">
        <f t="shared" si="1"/>
        <v>Arabica</v>
      </c>
      <c r="K30" t="str">
        <f>VLOOKUP(D:D,products!A:C,3,FALSE)</f>
        <v>D</v>
      </c>
      <c r="L30" t="str">
        <f t="shared" si="2"/>
        <v>Dark</v>
      </c>
      <c r="M30">
        <f>VLOOKUP(D:D,products!A:D,4,FALSE)</f>
        <v>0.5</v>
      </c>
      <c r="N30" s="9" t="str">
        <f t="shared" si="3"/>
        <v>0.5Kg</v>
      </c>
      <c r="O30">
        <f>VLOOKUP(D:D,products!A:E,5,FALSE)</f>
        <v>5.97</v>
      </c>
      <c r="P30" s="14">
        <f t="shared" si="0"/>
        <v>17.91</v>
      </c>
      <c r="Q30">
        <f>VLOOKUP(D:D,products!A:G,7,FALSE)</f>
        <v>0.5373</v>
      </c>
      <c r="R30" s="6">
        <f t="shared" si="4"/>
        <v>0.03</v>
      </c>
    </row>
    <row r="31" spans="1:18" x14ac:dyDescent="0.3">
      <c r="A31" s="4" t="s">
        <v>655</v>
      </c>
      <c r="B31" s="11">
        <v>43516</v>
      </c>
      <c r="C31" s="4" t="s">
        <v>656</v>
      </c>
      <c r="D31" t="s">
        <v>6147</v>
      </c>
      <c r="E31" s="2">
        <v>4</v>
      </c>
      <c r="F31" s="2" t="str">
        <f>VLOOKUP(orders!C31:C1030,customers!A:B,2,FALSE)</f>
        <v>Mozelle Calcutt</v>
      </c>
      <c r="G31" s="2" t="str">
        <f>VLOOKUP(orders!C31:C1030,customers!A:C,3,FALSE)</f>
        <v>mcalcuttt@baidu.com</v>
      </c>
      <c r="H31" s="2" t="str">
        <f>VLOOKUP(C:C,customers!A:G,7,FALSE)</f>
        <v>Ireland</v>
      </c>
      <c r="I31" t="str">
        <f>VLOOKUP(orders!D:D,products!A:B,2,FALSE)</f>
        <v>Ara</v>
      </c>
      <c r="J31" t="str">
        <f t="shared" si="1"/>
        <v>Arabica</v>
      </c>
      <c r="K31" t="str">
        <f>VLOOKUP(D:D,products!A:C,3,FALSE)</f>
        <v>D</v>
      </c>
      <c r="L31" t="str">
        <f t="shared" si="2"/>
        <v>Dark</v>
      </c>
      <c r="M31">
        <f>VLOOKUP(D:D,products!A:D,4,FALSE)</f>
        <v>1</v>
      </c>
      <c r="N31" s="9" t="str">
        <f t="shared" si="3"/>
        <v>1Kg</v>
      </c>
      <c r="O31">
        <f>VLOOKUP(D:D,products!A:E,5,FALSE)</f>
        <v>9.9499999999999993</v>
      </c>
      <c r="P31" s="14">
        <f t="shared" si="0"/>
        <v>39.799999999999997</v>
      </c>
      <c r="Q31">
        <f>VLOOKUP(D:D,products!A:G,7,FALSE)</f>
        <v>0.89549999999999985</v>
      </c>
      <c r="R31" s="6">
        <f t="shared" si="4"/>
        <v>2.2499999999999999E-2</v>
      </c>
    </row>
    <row r="32" spans="1:18" hidden="1" x14ac:dyDescent="0.3">
      <c r="A32" s="4" t="s">
        <v>661</v>
      </c>
      <c r="B32" s="11">
        <v>44464</v>
      </c>
      <c r="C32" s="4" t="s">
        <v>662</v>
      </c>
      <c r="D32" t="s">
        <v>6159</v>
      </c>
      <c r="E32" s="2">
        <v>5</v>
      </c>
      <c r="F32" s="2" t="str">
        <f>VLOOKUP(orders!C32:C1031,customers!A:B,2,FALSE)</f>
        <v>Adrian Swaine</v>
      </c>
      <c r="G32" s="2"/>
      <c r="H32" s="2" t="str">
        <f>VLOOKUP(C:C,customers!A:G,7,FALSE)</f>
        <v>United States</v>
      </c>
      <c r="I32" t="str">
        <f>VLOOKUP(orders!D:D,products!A:B,2,FALSE)</f>
        <v>Lib</v>
      </c>
      <c r="J32" t="str">
        <f t="shared" si="1"/>
        <v>Liberica</v>
      </c>
      <c r="K32" t="str">
        <f>VLOOKUP(D:D,products!A:C,3,FALSE)</f>
        <v>M</v>
      </c>
      <c r="L32" t="str">
        <f t="shared" si="2"/>
        <v>Medium</v>
      </c>
      <c r="M32">
        <f>VLOOKUP(D:D,products!A:D,4,FALSE)</f>
        <v>0.2</v>
      </c>
      <c r="N32" s="9" t="str">
        <f t="shared" si="3"/>
        <v>0.2Kg</v>
      </c>
      <c r="O32">
        <f>VLOOKUP(D:D,products!A:E,5,FALSE)</f>
        <v>4.3650000000000002</v>
      </c>
      <c r="P32" s="14">
        <f t="shared" si="0"/>
        <v>21.825000000000003</v>
      </c>
      <c r="Q32">
        <f>VLOOKUP(D:D,products!A:G,7,FALSE)</f>
        <v>0.56745000000000001</v>
      </c>
      <c r="R32" s="6">
        <f t="shared" si="4"/>
        <v>2.5999999999999995E-2</v>
      </c>
    </row>
    <row r="33" spans="1:18" x14ac:dyDescent="0.3">
      <c r="A33" s="4" t="s">
        <v>661</v>
      </c>
      <c r="B33" s="11">
        <v>44464</v>
      </c>
      <c r="C33" s="4" t="s">
        <v>662</v>
      </c>
      <c r="D33" t="s">
        <v>6158</v>
      </c>
      <c r="E33" s="2">
        <v>6</v>
      </c>
      <c r="F33" s="2" t="str">
        <f>VLOOKUP(orders!C33:C1032,customers!A:B,2,FALSE)</f>
        <v>Adrian Swaine</v>
      </c>
      <c r="G33" s="2"/>
      <c r="H33" s="2" t="str">
        <f>VLOOKUP(C:C,customers!A:G,7,FALSE)</f>
        <v>United States</v>
      </c>
      <c r="I33" t="str">
        <f>VLOOKUP(orders!D:D,products!A:B,2,FALSE)</f>
        <v>Ara</v>
      </c>
      <c r="J33" t="str">
        <f t="shared" si="1"/>
        <v>Arabica</v>
      </c>
      <c r="K33" t="str">
        <f>VLOOKUP(D:D,products!A:C,3,FALSE)</f>
        <v>D</v>
      </c>
      <c r="L33" t="str">
        <f t="shared" si="2"/>
        <v>Dark</v>
      </c>
      <c r="M33">
        <f>VLOOKUP(D:D,products!A:D,4,FALSE)</f>
        <v>0.5</v>
      </c>
      <c r="N33" s="9" t="str">
        <f t="shared" si="3"/>
        <v>0.5Kg</v>
      </c>
      <c r="O33">
        <f>VLOOKUP(D:D,products!A:E,5,FALSE)</f>
        <v>5.97</v>
      </c>
      <c r="P33" s="14">
        <f t="shared" si="0"/>
        <v>35.82</v>
      </c>
      <c r="Q33">
        <f>VLOOKUP(D:D,products!A:G,7,FALSE)</f>
        <v>0.5373</v>
      </c>
      <c r="R33" s="6">
        <f t="shared" si="4"/>
        <v>1.4999999999999999E-2</v>
      </c>
    </row>
    <row r="34" spans="1:18" hidden="1" x14ac:dyDescent="0.3">
      <c r="A34" s="4" t="s">
        <v>661</v>
      </c>
      <c r="B34" s="11">
        <v>44464</v>
      </c>
      <c r="C34" s="4" t="s">
        <v>662</v>
      </c>
      <c r="D34" t="s">
        <v>6160</v>
      </c>
      <c r="E34" s="2">
        <v>6</v>
      </c>
      <c r="F34" s="2" t="str">
        <f>VLOOKUP(orders!C34:C1033,customers!A:B,2,FALSE)</f>
        <v>Adrian Swaine</v>
      </c>
      <c r="G34" s="2"/>
      <c r="H34" s="2" t="str">
        <f>VLOOKUP(C:C,customers!A:G,7,FALSE)</f>
        <v>United States</v>
      </c>
      <c r="I34" t="str">
        <f>VLOOKUP(orders!D:D,products!A:B,2,FALSE)</f>
        <v>Lib</v>
      </c>
      <c r="J34" t="str">
        <f t="shared" si="1"/>
        <v>Liberica</v>
      </c>
      <c r="K34" t="str">
        <f>VLOOKUP(D:D,products!A:C,3,FALSE)</f>
        <v>M</v>
      </c>
      <c r="L34" t="str">
        <f t="shared" si="2"/>
        <v>Medium</v>
      </c>
      <c r="M34">
        <f>VLOOKUP(D:D,products!A:D,4,FALSE)</f>
        <v>0.5</v>
      </c>
      <c r="N34" s="9" t="str">
        <f t="shared" si="3"/>
        <v>0.5Kg</v>
      </c>
      <c r="O34">
        <f>VLOOKUP(D:D,products!A:E,5,FALSE)</f>
        <v>8.73</v>
      </c>
      <c r="P34" s="14">
        <f t="shared" si="0"/>
        <v>52.38</v>
      </c>
      <c r="Q34">
        <f>VLOOKUP(D:D,products!A:G,7,FALSE)</f>
        <v>1.1349</v>
      </c>
      <c r="R34" s="6">
        <f t="shared" si="4"/>
        <v>2.1666666666666667E-2</v>
      </c>
    </row>
    <row r="35" spans="1:18" hidden="1" x14ac:dyDescent="0.3">
      <c r="A35" s="4" t="s">
        <v>676</v>
      </c>
      <c r="B35" s="11">
        <v>44394</v>
      </c>
      <c r="C35" s="4" t="s">
        <v>677</v>
      </c>
      <c r="D35" t="s">
        <v>6145</v>
      </c>
      <c r="E35" s="2">
        <v>5</v>
      </c>
      <c r="F35" s="2" t="str">
        <f>VLOOKUP(orders!C35:C1034,customers!A:B,2,FALSE)</f>
        <v>Gallard Gatheral</v>
      </c>
      <c r="G35" s="2" t="str">
        <f>VLOOKUP(orders!C35:C1034,customers!A:C,3,FALSE)</f>
        <v>ggatheralx@123-reg.co.uk</v>
      </c>
      <c r="H35" s="2" t="str">
        <f>VLOOKUP(C:C,customers!A:G,7,FALSE)</f>
        <v>United States</v>
      </c>
      <c r="I35" t="str">
        <f>VLOOKUP(orders!D:D,products!A:B,2,FALSE)</f>
        <v>Lib</v>
      </c>
      <c r="J35" t="str">
        <f t="shared" si="1"/>
        <v>Liberica</v>
      </c>
      <c r="K35" t="str">
        <f>VLOOKUP(D:D,products!A:C,3,FALSE)</f>
        <v>L</v>
      </c>
      <c r="L35" t="str">
        <f t="shared" si="2"/>
        <v>Light</v>
      </c>
      <c r="M35">
        <f>VLOOKUP(D:D,products!A:D,4,FALSE)</f>
        <v>0.2</v>
      </c>
      <c r="N35" s="9" t="str">
        <f t="shared" si="3"/>
        <v>0.2Kg</v>
      </c>
      <c r="O35">
        <f>VLOOKUP(D:D,products!A:E,5,FALSE)</f>
        <v>4.7549999999999999</v>
      </c>
      <c r="P35" s="14">
        <f t="shared" si="0"/>
        <v>23.774999999999999</v>
      </c>
      <c r="Q35">
        <f>VLOOKUP(D:D,products!A:G,7,FALSE)</f>
        <v>0.61814999999999998</v>
      </c>
      <c r="R35" s="6">
        <f t="shared" si="4"/>
        <v>2.6000000000000002E-2</v>
      </c>
    </row>
    <row r="36" spans="1:18" hidden="1" x14ac:dyDescent="0.3">
      <c r="A36" s="4" t="s">
        <v>681</v>
      </c>
      <c r="B36" s="11">
        <v>44011</v>
      </c>
      <c r="C36" s="4" t="s">
        <v>682</v>
      </c>
      <c r="D36" t="s">
        <v>6161</v>
      </c>
      <c r="E36" s="2">
        <v>6</v>
      </c>
      <c r="F36" s="2" t="str">
        <f>VLOOKUP(orders!C36:C1035,customers!A:B,2,FALSE)</f>
        <v>Una Welberry</v>
      </c>
      <c r="G36" s="2" t="str">
        <f>VLOOKUP(orders!C36:C1035,customers!A:C,3,FALSE)</f>
        <v>uwelberryy@ebay.co.uk</v>
      </c>
      <c r="H36" s="2" t="str">
        <f>VLOOKUP(C:C,customers!A:G,7,FALSE)</f>
        <v>United Kingdom</v>
      </c>
      <c r="I36" t="str">
        <f>VLOOKUP(orders!D:D,products!A:B,2,FALSE)</f>
        <v>Lib</v>
      </c>
      <c r="J36" t="str">
        <f t="shared" si="1"/>
        <v>Liberica</v>
      </c>
      <c r="K36" t="str">
        <f>VLOOKUP(D:D,products!A:C,3,FALSE)</f>
        <v>L</v>
      </c>
      <c r="L36" t="str">
        <f t="shared" si="2"/>
        <v>Light</v>
      </c>
      <c r="M36">
        <f>VLOOKUP(D:D,products!A:D,4,FALSE)</f>
        <v>0.5</v>
      </c>
      <c r="N36" s="9" t="str">
        <f t="shared" si="3"/>
        <v>0.5Kg</v>
      </c>
      <c r="O36">
        <f>VLOOKUP(D:D,products!A:E,5,FALSE)</f>
        <v>9.51</v>
      </c>
      <c r="P36" s="14">
        <f t="shared" si="0"/>
        <v>57.06</v>
      </c>
      <c r="Q36">
        <f>VLOOKUP(D:D,products!A:G,7,FALSE)</f>
        <v>1.2363</v>
      </c>
      <c r="R36" s="6">
        <f t="shared" si="4"/>
        <v>2.1666666666666664E-2</v>
      </c>
    </row>
    <row r="37" spans="1:18" x14ac:dyDescent="0.3">
      <c r="A37" s="4" t="s">
        <v>687</v>
      </c>
      <c r="B37" s="11">
        <v>44348</v>
      </c>
      <c r="C37" s="4" t="s">
        <v>688</v>
      </c>
      <c r="D37" t="s">
        <v>6158</v>
      </c>
      <c r="E37" s="2">
        <v>6</v>
      </c>
      <c r="F37" s="2" t="str">
        <f>VLOOKUP(orders!C37:C1036,customers!A:B,2,FALSE)</f>
        <v>Faber Eilhart</v>
      </c>
      <c r="G37" s="2" t="str">
        <f>VLOOKUP(orders!C37:C1036,customers!A:C,3,FALSE)</f>
        <v>feilhartz@who.int</v>
      </c>
      <c r="H37" s="2" t="str">
        <f>VLOOKUP(C:C,customers!A:G,7,FALSE)</f>
        <v>United States</v>
      </c>
      <c r="I37" t="str">
        <f>VLOOKUP(orders!D:D,products!A:B,2,FALSE)</f>
        <v>Ara</v>
      </c>
      <c r="J37" t="str">
        <f t="shared" si="1"/>
        <v>Arabica</v>
      </c>
      <c r="K37" t="str">
        <f>VLOOKUP(D:D,products!A:C,3,FALSE)</f>
        <v>D</v>
      </c>
      <c r="L37" t="str">
        <f t="shared" si="2"/>
        <v>Dark</v>
      </c>
      <c r="M37">
        <f>VLOOKUP(D:D,products!A:D,4,FALSE)</f>
        <v>0.5</v>
      </c>
      <c r="N37" s="9" t="str">
        <f t="shared" si="3"/>
        <v>0.5Kg</v>
      </c>
      <c r="O37">
        <f>VLOOKUP(D:D,products!A:E,5,FALSE)</f>
        <v>5.97</v>
      </c>
      <c r="P37" s="14">
        <f t="shared" si="0"/>
        <v>35.82</v>
      </c>
      <c r="Q37">
        <f>VLOOKUP(D:D,products!A:G,7,FALSE)</f>
        <v>0.5373</v>
      </c>
      <c r="R37" s="6">
        <f t="shared" si="4"/>
        <v>1.4999999999999999E-2</v>
      </c>
    </row>
    <row r="38" spans="1:18" hidden="1" x14ac:dyDescent="0.3">
      <c r="A38" s="4" t="s">
        <v>693</v>
      </c>
      <c r="B38" s="11">
        <v>44233</v>
      </c>
      <c r="C38" s="4" t="s">
        <v>694</v>
      </c>
      <c r="D38" t="s">
        <v>6159</v>
      </c>
      <c r="E38" s="2">
        <v>2</v>
      </c>
      <c r="F38" s="2" t="str">
        <f>VLOOKUP(orders!C38:C1037,customers!A:B,2,FALSE)</f>
        <v>Zorina Ponting</v>
      </c>
      <c r="G38" s="2" t="str">
        <f>VLOOKUP(orders!C38:C1037,customers!A:C,3,FALSE)</f>
        <v>zponting10@altervista.org</v>
      </c>
      <c r="H38" s="2" t="str">
        <f>VLOOKUP(C:C,customers!A:G,7,FALSE)</f>
        <v>United States</v>
      </c>
      <c r="I38" t="str">
        <f>VLOOKUP(orders!D:D,products!A:B,2,FALSE)</f>
        <v>Lib</v>
      </c>
      <c r="J38" t="str">
        <f t="shared" si="1"/>
        <v>Liberica</v>
      </c>
      <c r="K38" t="str">
        <f>VLOOKUP(D:D,products!A:C,3,FALSE)</f>
        <v>M</v>
      </c>
      <c r="L38" t="str">
        <f t="shared" si="2"/>
        <v>Medium</v>
      </c>
      <c r="M38">
        <f>VLOOKUP(D:D,products!A:D,4,FALSE)</f>
        <v>0.2</v>
      </c>
      <c r="N38" s="9" t="str">
        <f t="shared" si="3"/>
        <v>0.2Kg</v>
      </c>
      <c r="O38">
        <f>VLOOKUP(D:D,products!A:E,5,FALSE)</f>
        <v>4.3650000000000002</v>
      </c>
      <c r="P38" s="14">
        <f t="shared" si="0"/>
        <v>8.73</v>
      </c>
      <c r="Q38">
        <f>VLOOKUP(D:D,products!A:G,7,FALSE)</f>
        <v>0.56745000000000001</v>
      </c>
      <c r="R38" s="6">
        <f t="shared" si="4"/>
        <v>6.5000000000000002E-2</v>
      </c>
    </row>
    <row r="39" spans="1:18" hidden="1" x14ac:dyDescent="0.3">
      <c r="A39" s="4" t="s">
        <v>699</v>
      </c>
      <c r="B39" s="11">
        <v>43580</v>
      </c>
      <c r="C39" s="4" t="s">
        <v>700</v>
      </c>
      <c r="D39" t="s">
        <v>6161</v>
      </c>
      <c r="E39" s="2">
        <v>3</v>
      </c>
      <c r="F39" s="2" t="str">
        <f>VLOOKUP(orders!C39:C1038,customers!A:B,2,FALSE)</f>
        <v>Silvio Strase</v>
      </c>
      <c r="G39" s="2" t="str">
        <f>VLOOKUP(orders!C39:C1038,customers!A:C,3,FALSE)</f>
        <v>sstrase11@booking.com</v>
      </c>
      <c r="H39" s="2" t="str">
        <f>VLOOKUP(C:C,customers!A:G,7,FALSE)</f>
        <v>United States</v>
      </c>
      <c r="I39" t="str">
        <f>VLOOKUP(orders!D:D,products!A:B,2,FALSE)</f>
        <v>Lib</v>
      </c>
      <c r="J39" t="str">
        <f t="shared" si="1"/>
        <v>Liberica</v>
      </c>
      <c r="K39" t="str">
        <f>VLOOKUP(D:D,products!A:C,3,FALSE)</f>
        <v>L</v>
      </c>
      <c r="L39" t="str">
        <f t="shared" si="2"/>
        <v>Light</v>
      </c>
      <c r="M39">
        <f>VLOOKUP(D:D,products!A:D,4,FALSE)</f>
        <v>0.5</v>
      </c>
      <c r="N39" s="9" t="str">
        <f t="shared" si="3"/>
        <v>0.5Kg</v>
      </c>
      <c r="O39">
        <f>VLOOKUP(D:D,products!A:E,5,FALSE)</f>
        <v>9.51</v>
      </c>
      <c r="P39" s="14">
        <f t="shared" si="0"/>
        <v>28.53</v>
      </c>
      <c r="Q39">
        <f>VLOOKUP(D:D,products!A:G,7,FALSE)</f>
        <v>1.2363</v>
      </c>
      <c r="R39" s="6">
        <f t="shared" si="4"/>
        <v>4.3333333333333328E-2</v>
      </c>
    </row>
    <row r="40" spans="1:18" hidden="1" x14ac:dyDescent="0.3">
      <c r="A40" s="4" t="s">
        <v>705</v>
      </c>
      <c r="B40" s="11">
        <v>43946</v>
      </c>
      <c r="C40" s="4" t="s">
        <v>706</v>
      </c>
      <c r="D40" t="s">
        <v>6151</v>
      </c>
      <c r="E40" s="2">
        <v>5</v>
      </c>
      <c r="F40" s="2" t="str">
        <f>VLOOKUP(orders!C40:C1039,customers!A:B,2,FALSE)</f>
        <v>Dorie de la Tremoille</v>
      </c>
      <c r="G40" s="2" t="str">
        <f>VLOOKUP(orders!C40:C1039,customers!A:C,3,FALSE)</f>
        <v>dde12@unesco.org</v>
      </c>
      <c r="H40" s="2" t="str">
        <f>VLOOKUP(C:C,customers!A:G,7,FALSE)</f>
        <v>United States</v>
      </c>
      <c r="I40" t="str">
        <f>VLOOKUP(orders!D:D,products!A:B,2,FALSE)</f>
        <v>Rob</v>
      </c>
      <c r="J40" t="str">
        <f t="shared" si="1"/>
        <v>Robusta</v>
      </c>
      <c r="K40" t="str">
        <f>VLOOKUP(D:D,products!A:C,3,FALSE)</f>
        <v>M</v>
      </c>
      <c r="L40" t="str">
        <f t="shared" si="2"/>
        <v>Medium</v>
      </c>
      <c r="M40">
        <f>VLOOKUP(D:D,products!A:D,4,FALSE)</f>
        <v>2.5</v>
      </c>
      <c r="N40" s="9" t="str">
        <f t="shared" si="3"/>
        <v>2.5Kg</v>
      </c>
      <c r="O40">
        <f>VLOOKUP(D:D,products!A:E,5,FALSE)</f>
        <v>22.884999999999998</v>
      </c>
      <c r="P40" s="14">
        <f t="shared" si="0"/>
        <v>114.42499999999998</v>
      </c>
      <c r="Q40">
        <f>VLOOKUP(D:D,products!A:G,7,FALSE)</f>
        <v>1.3730999999999998</v>
      </c>
      <c r="R40" s="6">
        <f t="shared" si="4"/>
        <v>1.2E-2</v>
      </c>
    </row>
    <row r="41" spans="1:18" hidden="1" x14ac:dyDescent="0.3">
      <c r="A41" s="4" t="s">
        <v>711</v>
      </c>
      <c r="B41" s="11">
        <v>44524</v>
      </c>
      <c r="C41" s="4" t="s">
        <v>712</v>
      </c>
      <c r="D41" t="s">
        <v>6138</v>
      </c>
      <c r="E41" s="2">
        <v>6</v>
      </c>
      <c r="F41" s="2" t="str">
        <f>VLOOKUP(orders!C41:C1040,customers!A:B,2,FALSE)</f>
        <v>Hy Zanetto</v>
      </c>
      <c r="G41" s="2"/>
      <c r="H41" s="2" t="str">
        <f>VLOOKUP(C:C,customers!A:G,7,FALSE)</f>
        <v>United States</v>
      </c>
      <c r="I41" t="str">
        <f>VLOOKUP(orders!D:D,products!A:B,2,FALSE)</f>
        <v>Rob</v>
      </c>
      <c r="J41" t="str">
        <f t="shared" si="1"/>
        <v>Robusta</v>
      </c>
      <c r="K41" t="str">
        <f>VLOOKUP(D:D,products!A:C,3,FALSE)</f>
        <v>M</v>
      </c>
      <c r="L41" t="str">
        <f t="shared" si="2"/>
        <v>Medium</v>
      </c>
      <c r="M41">
        <f>VLOOKUP(D:D,products!A:D,4,FALSE)</f>
        <v>1</v>
      </c>
      <c r="N41" s="9" t="str">
        <f t="shared" si="3"/>
        <v>1Kg</v>
      </c>
      <c r="O41">
        <f>VLOOKUP(D:D,products!A:E,5,FALSE)</f>
        <v>9.9499999999999993</v>
      </c>
      <c r="P41" s="14">
        <f t="shared" si="0"/>
        <v>59.699999999999996</v>
      </c>
      <c r="Q41">
        <f>VLOOKUP(D:D,products!A:G,7,FALSE)</f>
        <v>0.59699999999999998</v>
      </c>
      <c r="R41" s="6">
        <f t="shared" si="4"/>
        <v>0.01</v>
      </c>
    </row>
    <row r="42" spans="1:18" hidden="1" x14ac:dyDescent="0.3">
      <c r="A42" s="4" t="s">
        <v>715</v>
      </c>
      <c r="B42" s="11">
        <v>44305</v>
      </c>
      <c r="C42" s="4" t="s">
        <v>716</v>
      </c>
      <c r="D42" t="s">
        <v>6162</v>
      </c>
      <c r="E42" s="2">
        <v>3</v>
      </c>
      <c r="F42" s="2" t="str">
        <f>VLOOKUP(orders!C42:C1041,customers!A:B,2,FALSE)</f>
        <v>Jessica McNess</v>
      </c>
      <c r="G42" s="2"/>
      <c r="H42" s="2" t="str">
        <f>VLOOKUP(C:C,customers!A:G,7,FALSE)</f>
        <v>United States</v>
      </c>
      <c r="I42" t="str">
        <f>VLOOKUP(orders!D:D,products!A:B,2,FALSE)</f>
        <v>Lib</v>
      </c>
      <c r="J42" t="str">
        <f t="shared" si="1"/>
        <v>Liberica</v>
      </c>
      <c r="K42" t="str">
        <f>VLOOKUP(D:D,products!A:C,3,FALSE)</f>
        <v>M</v>
      </c>
      <c r="L42" t="str">
        <f t="shared" si="2"/>
        <v>Medium</v>
      </c>
      <c r="M42">
        <f>VLOOKUP(D:D,products!A:D,4,FALSE)</f>
        <v>1</v>
      </c>
      <c r="N42" s="9" t="str">
        <f t="shared" si="3"/>
        <v>1Kg</v>
      </c>
      <c r="O42">
        <f>VLOOKUP(D:D,products!A:E,5,FALSE)</f>
        <v>14.55</v>
      </c>
      <c r="P42" s="14">
        <f t="shared" si="0"/>
        <v>43.650000000000006</v>
      </c>
      <c r="Q42">
        <f>VLOOKUP(D:D,products!A:G,7,FALSE)</f>
        <v>1.8915000000000002</v>
      </c>
      <c r="R42" s="6">
        <f t="shared" si="4"/>
        <v>4.3333333333333335E-2</v>
      </c>
    </row>
    <row r="43" spans="1:18" hidden="1" x14ac:dyDescent="0.3">
      <c r="A43" s="4" t="s">
        <v>720</v>
      </c>
      <c r="B43" s="11">
        <v>44749</v>
      </c>
      <c r="C43" s="4" t="s">
        <v>721</v>
      </c>
      <c r="D43" t="s">
        <v>6153</v>
      </c>
      <c r="E43" s="2">
        <v>2</v>
      </c>
      <c r="F43" s="2" t="str">
        <f>VLOOKUP(orders!C43:C1042,customers!A:B,2,FALSE)</f>
        <v>Lorenzo Yeoland</v>
      </c>
      <c r="G43" s="2" t="str">
        <f>VLOOKUP(orders!C43:C1042,customers!A:C,3,FALSE)</f>
        <v>lyeoland15@pbs.org</v>
      </c>
      <c r="H43" s="2" t="str">
        <f>VLOOKUP(C:C,customers!A:G,7,FALSE)</f>
        <v>United States</v>
      </c>
      <c r="I43" t="str">
        <f>VLOOKUP(orders!D:D,products!A:B,2,FALSE)</f>
        <v>Exc</v>
      </c>
      <c r="J43" t="str">
        <f t="shared" si="1"/>
        <v>Excelsa</v>
      </c>
      <c r="K43" t="str">
        <f>VLOOKUP(D:D,products!A:C,3,FALSE)</f>
        <v>D</v>
      </c>
      <c r="L43" t="str">
        <f t="shared" si="2"/>
        <v>Dark</v>
      </c>
      <c r="M43">
        <f>VLOOKUP(D:D,products!A:D,4,FALSE)</f>
        <v>0.2</v>
      </c>
      <c r="N43" s="9" t="str">
        <f t="shared" si="3"/>
        <v>0.2Kg</v>
      </c>
      <c r="O43">
        <f>VLOOKUP(D:D,products!A:E,5,FALSE)</f>
        <v>3.645</v>
      </c>
      <c r="P43" s="14">
        <f t="shared" si="0"/>
        <v>7.29</v>
      </c>
      <c r="Q43">
        <f>VLOOKUP(D:D,products!A:G,7,FALSE)</f>
        <v>0.40095000000000003</v>
      </c>
      <c r="R43" s="6">
        <f t="shared" si="4"/>
        <v>5.5E-2</v>
      </c>
    </row>
    <row r="44" spans="1:18" hidden="1" x14ac:dyDescent="0.3">
      <c r="A44" s="4" t="s">
        <v>726</v>
      </c>
      <c r="B44" s="11">
        <v>43607</v>
      </c>
      <c r="C44" s="4" t="s">
        <v>727</v>
      </c>
      <c r="D44" t="s">
        <v>6163</v>
      </c>
      <c r="E44" s="2">
        <v>3</v>
      </c>
      <c r="F44" s="2" t="str">
        <f>VLOOKUP(orders!C44:C1043,customers!A:B,2,FALSE)</f>
        <v>Abigail Tolworthy</v>
      </c>
      <c r="G44" s="2" t="str">
        <f>VLOOKUP(orders!C44:C1043,customers!A:C,3,FALSE)</f>
        <v>atolworthy16@toplist.cz</v>
      </c>
      <c r="H44" s="2" t="str">
        <f>VLOOKUP(C:C,customers!A:G,7,FALSE)</f>
        <v>United States</v>
      </c>
      <c r="I44" t="str">
        <f>VLOOKUP(orders!D:D,products!A:B,2,FALSE)</f>
        <v>Rob</v>
      </c>
      <c r="J44" t="str">
        <f t="shared" si="1"/>
        <v>Robusta</v>
      </c>
      <c r="K44" t="str">
        <f>VLOOKUP(D:D,products!A:C,3,FALSE)</f>
        <v>D</v>
      </c>
      <c r="L44" t="str">
        <f t="shared" si="2"/>
        <v>Dark</v>
      </c>
      <c r="M44">
        <f>VLOOKUP(D:D,products!A:D,4,FALSE)</f>
        <v>0.2</v>
      </c>
      <c r="N44" s="9" t="str">
        <f t="shared" si="3"/>
        <v>0.2Kg</v>
      </c>
      <c r="O44">
        <f>VLOOKUP(D:D,products!A:E,5,FALSE)</f>
        <v>2.6849999999999996</v>
      </c>
      <c r="P44" s="14">
        <f t="shared" si="0"/>
        <v>8.0549999999999997</v>
      </c>
      <c r="Q44">
        <f>VLOOKUP(D:D,products!A:G,7,FALSE)</f>
        <v>0.16109999999999997</v>
      </c>
      <c r="R44" s="6">
        <f t="shared" si="4"/>
        <v>1.9999999999999997E-2</v>
      </c>
    </row>
    <row r="45" spans="1:18" hidden="1" x14ac:dyDescent="0.3">
      <c r="A45" s="4" t="s">
        <v>733</v>
      </c>
      <c r="B45" s="11">
        <v>44473</v>
      </c>
      <c r="C45" s="4" t="s">
        <v>734</v>
      </c>
      <c r="D45" t="s">
        <v>6164</v>
      </c>
      <c r="E45" s="2">
        <v>2</v>
      </c>
      <c r="F45" s="2" t="str">
        <f>VLOOKUP(orders!C45:C1044,customers!A:B,2,FALSE)</f>
        <v>Maurie Bartol</v>
      </c>
      <c r="G45" s="2"/>
      <c r="H45" s="2" t="str">
        <f>VLOOKUP(C:C,customers!A:G,7,FALSE)</f>
        <v>United States</v>
      </c>
      <c r="I45" t="str">
        <f>VLOOKUP(orders!D:D,products!A:B,2,FALSE)</f>
        <v>Lib</v>
      </c>
      <c r="J45" t="str">
        <f t="shared" si="1"/>
        <v>Liberica</v>
      </c>
      <c r="K45" t="str">
        <f>VLOOKUP(D:D,products!A:C,3,FALSE)</f>
        <v>L</v>
      </c>
      <c r="L45" t="str">
        <f t="shared" si="2"/>
        <v>Light</v>
      </c>
      <c r="M45">
        <f>VLOOKUP(D:D,products!A:D,4,FALSE)</f>
        <v>2.5</v>
      </c>
      <c r="N45" s="9" t="str">
        <f t="shared" si="3"/>
        <v>2.5Kg</v>
      </c>
      <c r="O45">
        <f>VLOOKUP(D:D,products!A:E,5,FALSE)</f>
        <v>36.454999999999998</v>
      </c>
      <c r="P45" s="14">
        <f t="shared" si="0"/>
        <v>72.91</v>
      </c>
      <c r="Q45">
        <f>VLOOKUP(D:D,products!A:G,7,FALSE)</f>
        <v>4.7391499999999995</v>
      </c>
      <c r="R45" s="6">
        <f t="shared" si="4"/>
        <v>6.5000000000000002E-2</v>
      </c>
    </row>
    <row r="46" spans="1:18" hidden="1" x14ac:dyDescent="0.3">
      <c r="A46" s="4" t="s">
        <v>738</v>
      </c>
      <c r="B46" s="11">
        <v>43932</v>
      </c>
      <c r="C46" s="4" t="s">
        <v>739</v>
      </c>
      <c r="D46" t="s">
        <v>6139</v>
      </c>
      <c r="E46" s="2">
        <v>2</v>
      </c>
      <c r="F46" s="2" t="str">
        <f>VLOOKUP(orders!C46:C1045,customers!A:B,2,FALSE)</f>
        <v>Olag Baudassi</v>
      </c>
      <c r="G46" s="2" t="str">
        <f>VLOOKUP(orders!C46:C1045,customers!A:C,3,FALSE)</f>
        <v>obaudassi18@seesaa.net</v>
      </c>
      <c r="H46" s="2" t="str">
        <f>VLOOKUP(C:C,customers!A:G,7,FALSE)</f>
        <v>United States</v>
      </c>
      <c r="I46" t="str">
        <f>VLOOKUP(orders!D:D,products!A:B,2,FALSE)</f>
        <v>Exc</v>
      </c>
      <c r="J46" t="str">
        <f t="shared" si="1"/>
        <v>Excelsa</v>
      </c>
      <c r="K46" t="str">
        <f>VLOOKUP(D:D,products!A:C,3,FALSE)</f>
        <v>M</v>
      </c>
      <c r="L46" t="str">
        <f t="shared" si="2"/>
        <v>Medium</v>
      </c>
      <c r="M46">
        <f>VLOOKUP(D:D,products!A:D,4,FALSE)</f>
        <v>0.5</v>
      </c>
      <c r="N46" s="9" t="str">
        <f t="shared" si="3"/>
        <v>0.5Kg</v>
      </c>
      <c r="O46">
        <f>VLOOKUP(D:D,products!A:E,5,FALSE)</f>
        <v>8.25</v>
      </c>
      <c r="P46" s="14">
        <f t="shared" si="0"/>
        <v>16.5</v>
      </c>
      <c r="Q46">
        <f>VLOOKUP(D:D,products!A:G,7,FALSE)</f>
        <v>0.90749999999999997</v>
      </c>
      <c r="R46" s="6">
        <f t="shared" si="4"/>
        <v>5.5E-2</v>
      </c>
    </row>
    <row r="47" spans="1:18" hidden="1" x14ac:dyDescent="0.3">
      <c r="A47" s="4" t="s">
        <v>744</v>
      </c>
      <c r="B47" s="11">
        <v>44592</v>
      </c>
      <c r="C47" s="4" t="s">
        <v>745</v>
      </c>
      <c r="D47" t="s">
        <v>6165</v>
      </c>
      <c r="E47" s="2">
        <v>6</v>
      </c>
      <c r="F47" s="2" t="str">
        <f>VLOOKUP(orders!C47:C1046,customers!A:B,2,FALSE)</f>
        <v>Petey Kingsbury</v>
      </c>
      <c r="G47" s="2" t="str">
        <f>VLOOKUP(orders!C47:C1046,customers!A:C,3,FALSE)</f>
        <v>pkingsbury19@comcast.net</v>
      </c>
      <c r="H47" s="2" t="str">
        <f>VLOOKUP(C:C,customers!A:G,7,FALSE)</f>
        <v>United States</v>
      </c>
      <c r="I47" t="str">
        <f>VLOOKUP(orders!D:D,products!A:B,2,FALSE)</f>
        <v>Lib</v>
      </c>
      <c r="J47" t="str">
        <f t="shared" si="1"/>
        <v>Liberica</v>
      </c>
      <c r="K47" t="str">
        <f>VLOOKUP(D:D,products!A:C,3,FALSE)</f>
        <v>D</v>
      </c>
      <c r="L47" t="str">
        <f t="shared" si="2"/>
        <v>Dark</v>
      </c>
      <c r="M47">
        <f>VLOOKUP(D:D,products!A:D,4,FALSE)</f>
        <v>2.5</v>
      </c>
      <c r="N47" s="9" t="str">
        <f t="shared" si="3"/>
        <v>2.5Kg</v>
      </c>
      <c r="O47">
        <f>VLOOKUP(D:D,products!A:E,5,FALSE)</f>
        <v>29.784999999999997</v>
      </c>
      <c r="P47" s="14">
        <f t="shared" si="0"/>
        <v>178.70999999999998</v>
      </c>
      <c r="Q47">
        <f>VLOOKUP(D:D,products!A:G,7,FALSE)</f>
        <v>3.8720499999999998</v>
      </c>
      <c r="R47" s="6">
        <f t="shared" si="4"/>
        <v>2.1666666666666667E-2</v>
      </c>
    </row>
    <row r="48" spans="1:18" hidden="1" x14ac:dyDescent="0.3">
      <c r="A48" s="4" t="s">
        <v>750</v>
      </c>
      <c r="B48" s="11">
        <v>43776</v>
      </c>
      <c r="C48" s="4" t="s">
        <v>751</v>
      </c>
      <c r="D48" t="s">
        <v>6166</v>
      </c>
      <c r="E48" s="2">
        <v>2</v>
      </c>
      <c r="F48" s="2" t="str">
        <f>VLOOKUP(orders!C48:C1047,customers!A:B,2,FALSE)</f>
        <v>Donna Baskeyfied</v>
      </c>
      <c r="G48" s="2"/>
      <c r="H48" s="2" t="str">
        <f>VLOOKUP(C:C,customers!A:G,7,FALSE)</f>
        <v>United States</v>
      </c>
      <c r="I48" t="str">
        <f>VLOOKUP(orders!D:D,products!A:B,2,FALSE)</f>
        <v>Exc</v>
      </c>
      <c r="J48" t="str">
        <f t="shared" si="1"/>
        <v>Excelsa</v>
      </c>
      <c r="K48" t="str">
        <f>VLOOKUP(D:D,products!A:C,3,FALSE)</f>
        <v>M</v>
      </c>
      <c r="L48" t="str">
        <f t="shared" si="2"/>
        <v>Medium</v>
      </c>
      <c r="M48">
        <f>VLOOKUP(D:D,products!A:D,4,FALSE)</f>
        <v>2.5</v>
      </c>
      <c r="N48" s="9" t="str">
        <f t="shared" si="3"/>
        <v>2.5Kg</v>
      </c>
      <c r="O48">
        <f>VLOOKUP(D:D,products!A:E,5,FALSE)</f>
        <v>31.624999999999996</v>
      </c>
      <c r="P48" s="14">
        <f t="shared" si="0"/>
        <v>63.249999999999993</v>
      </c>
      <c r="Q48">
        <f>VLOOKUP(D:D,products!A:G,7,FALSE)</f>
        <v>3.4787499999999998</v>
      </c>
      <c r="R48" s="6">
        <f t="shared" si="4"/>
        <v>5.5E-2</v>
      </c>
    </row>
    <row r="49" spans="1:18" x14ac:dyDescent="0.3">
      <c r="A49" s="4" t="s">
        <v>755</v>
      </c>
      <c r="B49" s="11">
        <v>43644</v>
      </c>
      <c r="C49" s="4" t="s">
        <v>756</v>
      </c>
      <c r="D49" t="s">
        <v>6167</v>
      </c>
      <c r="E49" s="2">
        <v>2</v>
      </c>
      <c r="F49" s="2" t="str">
        <f>VLOOKUP(orders!C49:C1048,customers!A:B,2,FALSE)</f>
        <v>Arda Curley</v>
      </c>
      <c r="G49" s="2" t="str">
        <f>VLOOKUP(orders!C49:C1048,customers!A:C,3,FALSE)</f>
        <v>acurley1b@hao123.com</v>
      </c>
      <c r="H49" s="2" t="str">
        <f>VLOOKUP(C:C,customers!A:G,7,FALSE)</f>
        <v>United States</v>
      </c>
      <c r="I49" t="str">
        <f>VLOOKUP(orders!D:D,products!A:B,2,FALSE)</f>
        <v>Ara</v>
      </c>
      <c r="J49" t="str">
        <f t="shared" si="1"/>
        <v>Arabica</v>
      </c>
      <c r="K49" t="str">
        <f>VLOOKUP(D:D,products!A:C,3,FALSE)</f>
        <v>L</v>
      </c>
      <c r="L49" t="str">
        <f t="shared" si="2"/>
        <v>Light</v>
      </c>
      <c r="M49">
        <f>VLOOKUP(D:D,products!A:D,4,FALSE)</f>
        <v>0.2</v>
      </c>
      <c r="N49" s="9" t="str">
        <f t="shared" si="3"/>
        <v>0.2Kg</v>
      </c>
      <c r="O49">
        <f>VLOOKUP(D:D,products!A:E,5,FALSE)</f>
        <v>3.8849999999999998</v>
      </c>
      <c r="P49" s="14">
        <f t="shared" si="0"/>
        <v>7.77</v>
      </c>
      <c r="Q49">
        <f>VLOOKUP(D:D,products!A:G,7,FALSE)</f>
        <v>0.34964999999999996</v>
      </c>
      <c r="R49" s="6">
        <f t="shared" si="4"/>
        <v>4.4999999999999998E-2</v>
      </c>
    </row>
    <row r="50" spans="1:18" x14ac:dyDescent="0.3">
      <c r="A50" s="4" t="s">
        <v>761</v>
      </c>
      <c r="B50" s="11">
        <v>44085</v>
      </c>
      <c r="C50" s="4" t="s">
        <v>762</v>
      </c>
      <c r="D50" t="s">
        <v>6168</v>
      </c>
      <c r="E50" s="2">
        <v>4</v>
      </c>
      <c r="F50" s="2" t="str">
        <f>VLOOKUP(orders!C50:C1049,customers!A:B,2,FALSE)</f>
        <v>Raynor McGilvary</v>
      </c>
      <c r="G50" s="2" t="str">
        <f>VLOOKUP(orders!C50:C1049,customers!A:C,3,FALSE)</f>
        <v>rmcgilvary1c@tamu.edu</v>
      </c>
      <c r="H50" s="2" t="str">
        <f>VLOOKUP(C:C,customers!A:G,7,FALSE)</f>
        <v>United States</v>
      </c>
      <c r="I50" t="str">
        <f>VLOOKUP(orders!D:D,products!A:B,2,FALSE)</f>
        <v>Ara</v>
      </c>
      <c r="J50" t="str">
        <f t="shared" si="1"/>
        <v>Arabica</v>
      </c>
      <c r="K50" t="str">
        <f>VLOOKUP(D:D,products!A:C,3,FALSE)</f>
        <v>D</v>
      </c>
      <c r="L50" t="str">
        <f t="shared" si="2"/>
        <v>Dark</v>
      </c>
      <c r="M50">
        <f>VLOOKUP(D:D,products!A:D,4,FALSE)</f>
        <v>2.5</v>
      </c>
      <c r="N50" s="9" t="str">
        <f t="shared" si="3"/>
        <v>2.5Kg</v>
      </c>
      <c r="O50">
        <f>VLOOKUP(D:D,products!A:E,5,FALSE)</f>
        <v>22.884999999999998</v>
      </c>
      <c r="P50" s="14">
        <f t="shared" si="0"/>
        <v>91.539999999999992</v>
      </c>
      <c r="Q50">
        <f>VLOOKUP(D:D,products!A:G,7,FALSE)</f>
        <v>2.0596499999999995</v>
      </c>
      <c r="R50" s="6">
        <f t="shared" si="4"/>
        <v>2.2499999999999996E-2</v>
      </c>
    </row>
    <row r="51" spans="1:18" x14ac:dyDescent="0.3">
      <c r="A51" s="4" t="s">
        <v>766</v>
      </c>
      <c r="B51" s="11">
        <v>44790</v>
      </c>
      <c r="C51" s="4" t="s">
        <v>767</v>
      </c>
      <c r="D51" t="s">
        <v>6140</v>
      </c>
      <c r="E51" s="2">
        <v>3</v>
      </c>
      <c r="F51" s="2" t="str">
        <f>VLOOKUP(orders!C51:C1050,customers!A:B,2,FALSE)</f>
        <v>Isis Pikett</v>
      </c>
      <c r="G51" s="2" t="str">
        <f>VLOOKUP(orders!C51:C1050,customers!A:C,3,FALSE)</f>
        <v>ipikett1d@xinhuanet.com</v>
      </c>
      <c r="H51" s="2" t="str">
        <f>VLOOKUP(C:C,customers!A:G,7,FALSE)</f>
        <v>United States</v>
      </c>
      <c r="I51" t="str">
        <f>VLOOKUP(orders!D:D,products!A:B,2,FALSE)</f>
        <v>Ara</v>
      </c>
      <c r="J51" t="str">
        <f t="shared" si="1"/>
        <v>Arabica</v>
      </c>
      <c r="K51" t="str">
        <f>VLOOKUP(D:D,products!A:C,3,FALSE)</f>
        <v>L</v>
      </c>
      <c r="L51" t="str">
        <f t="shared" si="2"/>
        <v>Light</v>
      </c>
      <c r="M51">
        <f>VLOOKUP(D:D,products!A:D,4,FALSE)</f>
        <v>1</v>
      </c>
      <c r="N51" s="9" t="str">
        <f t="shared" si="3"/>
        <v>1Kg</v>
      </c>
      <c r="O51">
        <f>VLOOKUP(D:D,products!A:E,5,FALSE)</f>
        <v>12.95</v>
      </c>
      <c r="P51" s="14">
        <f t="shared" si="0"/>
        <v>38.849999999999994</v>
      </c>
      <c r="Q51">
        <f>VLOOKUP(D:D,products!A:G,7,FALSE)</f>
        <v>1.1655</v>
      </c>
      <c r="R51" s="6">
        <f t="shared" si="4"/>
        <v>3.0000000000000002E-2</v>
      </c>
    </row>
    <row r="52" spans="1:18" hidden="1" x14ac:dyDescent="0.3">
      <c r="A52" s="4" t="s">
        <v>772</v>
      </c>
      <c r="B52" s="11">
        <v>44792</v>
      </c>
      <c r="C52" s="4" t="s">
        <v>773</v>
      </c>
      <c r="D52" t="s">
        <v>6169</v>
      </c>
      <c r="E52" s="2">
        <v>2</v>
      </c>
      <c r="F52" s="2" t="str">
        <f>VLOOKUP(orders!C52:C1051,customers!A:B,2,FALSE)</f>
        <v>Inger Bouldon</v>
      </c>
      <c r="G52" s="2" t="str">
        <f>VLOOKUP(orders!C52:C1051,customers!A:C,3,FALSE)</f>
        <v>ibouldon1e@gizmodo.com</v>
      </c>
      <c r="H52" s="2" t="str">
        <f>VLOOKUP(C:C,customers!A:G,7,FALSE)</f>
        <v>United States</v>
      </c>
      <c r="I52" t="str">
        <f>VLOOKUP(orders!D:D,products!A:B,2,FALSE)</f>
        <v>Lib</v>
      </c>
      <c r="J52" t="str">
        <f t="shared" si="1"/>
        <v>Liberica</v>
      </c>
      <c r="K52" t="str">
        <f>VLOOKUP(D:D,products!A:C,3,FALSE)</f>
        <v>D</v>
      </c>
      <c r="L52" t="str">
        <f t="shared" si="2"/>
        <v>Dark</v>
      </c>
      <c r="M52">
        <f>VLOOKUP(D:D,products!A:D,4,FALSE)</f>
        <v>0.5</v>
      </c>
      <c r="N52" s="9" t="str">
        <f t="shared" si="3"/>
        <v>0.5Kg</v>
      </c>
      <c r="O52">
        <f>VLOOKUP(D:D,products!A:E,5,FALSE)</f>
        <v>7.77</v>
      </c>
      <c r="P52" s="14">
        <f t="shared" si="0"/>
        <v>15.54</v>
      </c>
      <c r="Q52">
        <f>VLOOKUP(D:D,products!A:G,7,FALSE)</f>
        <v>1.0101</v>
      </c>
      <c r="R52" s="6">
        <f t="shared" si="4"/>
        <v>6.5000000000000002E-2</v>
      </c>
    </row>
    <row r="53" spans="1:18" hidden="1" x14ac:dyDescent="0.3">
      <c r="A53" s="4" t="s">
        <v>778</v>
      </c>
      <c r="B53" s="11">
        <v>43600</v>
      </c>
      <c r="C53" s="4" t="s">
        <v>779</v>
      </c>
      <c r="D53" t="s">
        <v>6164</v>
      </c>
      <c r="E53" s="2">
        <v>4</v>
      </c>
      <c r="F53" s="2" t="str">
        <f>VLOOKUP(orders!C53:C1052,customers!A:B,2,FALSE)</f>
        <v>Karry Flanders</v>
      </c>
      <c r="G53" s="2" t="str">
        <f>VLOOKUP(orders!C53:C1052,customers!A:C,3,FALSE)</f>
        <v>kflanders1f@over-blog.com</v>
      </c>
      <c r="H53" s="2" t="str">
        <f>VLOOKUP(C:C,customers!A:G,7,FALSE)</f>
        <v>Ireland</v>
      </c>
      <c r="I53" t="str">
        <f>VLOOKUP(orders!D:D,products!A:B,2,FALSE)</f>
        <v>Lib</v>
      </c>
      <c r="J53" t="str">
        <f t="shared" si="1"/>
        <v>Liberica</v>
      </c>
      <c r="K53" t="str">
        <f>VLOOKUP(D:D,products!A:C,3,FALSE)</f>
        <v>L</v>
      </c>
      <c r="L53" t="str">
        <f t="shared" si="2"/>
        <v>Light</v>
      </c>
      <c r="M53">
        <f>VLOOKUP(D:D,products!A:D,4,FALSE)</f>
        <v>2.5</v>
      </c>
      <c r="N53" s="9" t="str">
        <f t="shared" si="3"/>
        <v>2.5Kg</v>
      </c>
      <c r="O53">
        <f>VLOOKUP(D:D,products!A:E,5,FALSE)</f>
        <v>36.454999999999998</v>
      </c>
      <c r="P53" s="14">
        <f t="shared" si="0"/>
        <v>145.82</v>
      </c>
      <c r="Q53">
        <f>VLOOKUP(D:D,products!A:G,7,FALSE)</f>
        <v>4.7391499999999995</v>
      </c>
      <c r="R53" s="6">
        <f t="shared" si="4"/>
        <v>3.2500000000000001E-2</v>
      </c>
    </row>
    <row r="54" spans="1:18" hidden="1" x14ac:dyDescent="0.3">
      <c r="A54" s="4" t="s">
        <v>784</v>
      </c>
      <c r="B54" s="11">
        <v>43719</v>
      </c>
      <c r="C54" s="4" t="s">
        <v>785</v>
      </c>
      <c r="D54" t="s">
        <v>6146</v>
      </c>
      <c r="E54" s="2">
        <v>5</v>
      </c>
      <c r="F54" s="2" t="str">
        <f>VLOOKUP(orders!C54:C1053,customers!A:B,2,FALSE)</f>
        <v>Hartley Mattioli</v>
      </c>
      <c r="G54" s="2" t="str">
        <f>VLOOKUP(orders!C54:C1053,customers!A:C,3,FALSE)</f>
        <v>hmattioli1g@webmd.com</v>
      </c>
      <c r="H54" s="2" t="str">
        <f>VLOOKUP(C:C,customers!A:G,7,FALSE)</f>
        <v>United Kingdom</v>
      </c>
      <c r="I54" t="str">
        <f>VLOOKUP(orders!D:D,products!A:B,2,FALSE)</f>
        <v>Rob</v>
      </c>
      <c r="J54" t="str">
        <f t="shared" si="1"/>
        <v>Robusta</v>
      </c>
      <c r="K54" t="str">
        <f>VLOOKUP(D:D,products!A:C,3,FALSE)</f>
        <v>M</v>
      </c>
      <c r="L54" t="str">
        <f t="shared" si="2"/>
        <v>Medium</v>
      </c>
      <c r="M54">
        <f>VLOOKUP(D:D,products!A:D,4,FALSE)</f>
        <v>0.5</v>
      </c>
      <c r="N54" s="9" t="str">
        <f t="shared" si="3"/>
        <v>0.5Kg</v>
      </c>
      <c r="O54">
        <f>VLOOKUP(D:D,products!A:E,5,FALSE)</f>
        <v>5.97</v>
      </c>
      <c r="P54" s="14">
        <f t="shared" si="0"/>
        <v>29.849999999999998</v>
      </c>
      <c r="Q54">
        <f>VLOOKUP(D:D,products!A:G,7,FALSE)</f>
        <v>0.35819999999999996</v>
      </c>
      <c r="R54" s="6">
        <f t="shared" si="4"/>
        <v>1.2E-2</v>
      </c>
    </row>
    <row r="55" spans="1:18" hidden="1" x14ac:dyDescent="0.3">
      <c r="A55" s="4" t="s">
        <v>784</v>
      </c>
      <c r="B55" s="11">
        <v>43719</v>
      </c>
      <c r="C55" s="4" t="s">
        <v>785</v>
      </c>
      <c r="D55" t="s">
        <v>6164</v>
      </c>
      <c r="E55" s="2">
        <v>2</v>
      </c>
      <c r="F55" s="2" t="str">
        <f>VLOOKUP(orders!C55:C1054,customers!A:B,2,FALSE)</f>
        <v>Hartley Mattioli</v>
      </c>
      <c r="G55" s="2" t="str">
        <f>VLOOKUP(orders!C55:C1054,customers!A:C,3,FALSE)</f>
        <v>hmattioli1g@webmd.com</v>
      </c>
      <c r="H55" s="2" t="str">
        <f>VLOOKUP(C:C,customers!A:G,7,FALSE)</f>
        <v>United Kingdom</v>
      </c>
      <c r="I55" t="str">
        <f>VLOOKUP(orders!D:D,products!A:B,2,FALSE)</f>
        <v>Lib</v>
      </c>
      <c r="J55" t="str">
        <f t="shared" si="1"/>
        <v>Liberica</v>
      </c>
      <c r="K55" t="str">
        <f>VLOOKUP(D:D,products!A:C,3,FALSE)</f>
        <v>L</v>
      </c>
      <c r="L55" t="str">
        <f t="shared" si="2"/>
        <v>Light</v>
      </c>
      <c r="M55">
        <f>VLOOKUP(D:D,products!A:D,4,FALSE)</f>
        <v>2.5</v>
      </c>
      <c r="N55" s="9" t="str">
        <f t="shared" si="3"/>
        <v>2.5Kg</v>
      </c>
      <c r="O55">
        <f>VLOOKUP(D:D,products!A:E,5,FALSE)</f>
        <v>36.454999999999998</v>
      </c>
      <c r="P55" s="14">
        <f t="shared" si="0"/>
        <v>72.91</v>
      </c>
      <c r="Q55">
        <f>VLOOKUP(D:D,products!A:G,7,FALSE)</f>
        <v>4.7391499999999995</v>
      </c>
      <c r="R55" s="6">
        <f t="shared" si="4"/>
        <v>6.5000000000000002E-2</v>
      </c>
    </row>
    <row r="56" spans="1:18" hidden="1" x14ac:dyDescent="0.3">
      <c r="A56" s="4" t="s">
        <v>794</v>
      </c>
      <c r="B56" s="11">
        <v>44271</v>
      </c>
      <c r="C56" s="4" t="s">
        <v>795</v>
      </c>
      <c r="D56" t="s">
        <v>6162</v>
      </c>
      <c r="E56" s="2">
        <v>5</v>
      </c>
      <c r="F56" s="2" t="str">
        <f>VLOOKUP(orders!C56:C1055,customers!A:B,2,FALSE)</f>
        <v>Archambault Gillard</v>
      </c>
      <c r="G56" s="2" t="str">
        <f>VLOOKUP(orders!C56:C1055,customers!A:C,3,FALSE)</f>
        <v>agillard1i@issuu.com</v>
      </c>
      <c r="H56" s="2" t="str">
        <f>VLOOKUP(C:C,customers!A:G,7,FALSE)</f>
        <v>United States</v>
      </c>
      <c r="I56" t="str">
        <f>VLOOKUP(orders!D:D,products!A:B,2,FALSE)</f>
        <v>Lib</v>
      </c>
      <c r="J56" t="str">
        <f t="shared" si="1"/>
        <v>Liberica</v>
      </c>
      <c r="K56" t="str">
        <f>VLOOKUP(D:D,products!A:C,3,FALSE)</f>
        <v>M</v>
      </c>
      <c r="L56" t="str">
        <f t="shared" si="2"/>
        <v>Medium</v>
      </c>
      <c r="M56">
        <f>VLOOKUP(D:D,products!A:D,4,FALSE)</f>
        <v>1</v>
      </c>
      <c r="N56" s="9" t="str">
        <f t="shared" si="3"/>
        <v>1Kg</v>
      </c>
      <c r="O56">
        <f>VLOOKUP(D:D,products!A:E,5,FALSE)</f>
        <v>14.55</v>
      </c>
      <c r="P56" s="14">
        <f t="shared" si="0"/>
        <v>72.75</v>
      </c>
      <c r="Q56">
        <f>VLOOKUP(D:D,products!A:G,7,FALSE)</f>
        <v>1.8915000000000002</v>
      </c>
      <c r="R56" s="6">
        <f t="shared" si="4"/>
        <v>2.6000000000000002E-2</v>
      </c>
    </row>
    <row r="57" spans="1:18" hidden="1" x14ac:dyDescent="0.3">
      <c r="A57" s="4" t="s">
        <v>800</v>
      </c>
      <c r="B57" s="11">
        <v>44168</v>
      </c>
      <c r="C57" s="4" t="s">
        <v>801</v>
      </c>
      <c r="D57" t="s">
        <v>6170</v>
      </c>
      <c r="E57" s="2">
        <v>3</v>
      </c>
      <c r="F57" s="2" t="str">
        <f>VLOOKUP(orders!C57:C1056,customers!A:B,2,FALSE)</f>
        <v>Salomo Cushworth</v>
      </c>
      <c r="G57" s="2"/>
      <c r="H57" s="2" t="str">
        <f>VLOOKUP(C:C,customers!A:G,7,FALSE)</f>
        <v>United States</v>
      </c>
      <c r="I57" t="str">
        <f>VLOOKUP(orders!D:D,products!A:B,2,FALSE)</f>
        <v>Lib</v>
      </c>
      <c r="J57" t="str">
        <f t="shared" si="1"/>
        <v>Liberica</v>
      </c>
      <c r="K57" t="str">
        <f>VLOOKUP(D:D,products!A:C,3,FALSE)</f>
        <v>L</v>
      </c>
      <c r="L57" t="str">
        <f t="shared" si="2"/>
        <v>Light</v>
      </c>
      <c r="M57">
        <f>VLOOKUP(D:D,products!A:D,4,FALSE)</f>
        <v>1</v>
      </c>
      <c r="N57" s="9" t="str">
        <f t="shared" si="3"/>
        <v>1Kg</v>
      </c>
      <c r="O57">
        <f>VLOOKUP(D:D,products!A:E,5,FALSE)</f>
        <v>15.85</v>
      </c>
      <c r="P57" s="14">
        <f t="shared" si="0"/>
        <v>47.55</v>
      </c>
      <c r="Q57">
        <f>VLOOKUP(D:D,products!A:G,7,FALSE)</f>
        <v>2.0605000000000002</v>
      </c>
      <c r="R57" s="6">
        <f t="shared" si="4"/>
        <v>4.3333333333333342E-2</v>
      </c>
    </row>
    <row r="58" spans="1:18" hidden="1" x14ac:dyDescent="0.3">
      <c r="A58" s="4" t="s">
        <v>805</v>
      </c>
      <c r="B58" s="11">
        <v>43857</v>
      </c>
      <c r="C58" s="4" t="s">
        <v>806</v>
      </c>
      <c r="D58" t="s">
        <v>6153</v>
      </c>
      <c r="E58" s="2">
        <v>3</v>
      </c>
      <c r="F58" s="2" t="str">
        <f>VLOOKUP(orders!C58:C1057,customers!A:B,2,FALSE)</f>
        <v>Theda Grizard</v>
      </c>
      <c r="G58" s="2" t="str">
        <f>VLOOKUP(orders!C58:C1057,customers!A:C,3,FALSE)</f>
        <v>tgrizard1k@odnoklassniki.ru</v>
      </c>
      <c r="H58" s="2" t="str">
        <f>VLOOKUP(C:C,customers!A:G,7,FALSE)</f>
        <v>United States</v>
      </c>
      <c r="I58" t="str">
        <f>VLOOKUP(orders!D:D,products!A:B,2,FALSE)</f>
        <v>Exc</v>
      </c>
      <c r="J58" t="str">
        <f t="shared" si="1"/>
        <v>Excelsa</v>
      </c>
      <c r="K58" t="str">
        <f>VLOOKUP(D:D,products!A:C,3,FALSE)</f>
        <v>D</v>
      </c>
      <c r="L58" t="str">
        <f t="shared" si="2"/>
        <v>Dark</v>
      </c>
      <c r="M58">
        <f>VLOOKUP(D:D,products!A:D,4,FALSE)</f>
        <v>0.2</v>
      </c>
      <c r="N58" s="9" t="str">
        <f t="shared" si="3"/>
        <v>0.2Kg</v>
      </c>
      <c r="O58">
        <f>VLOOKUP(D:D,products!A:E,5,FALSE)</f>
        <v>3.645</v>
      </c>
      <c r="P58" s="14">
        <f t="shared" si="0"/>
        <v>10.935</v>
      </c>
      <c r="Q58">
        <f>VLOOKUP(D:D,products!A:G,7,FALSE)</f>
        <v>0.40095000000000003</v>
      </c>
      <c r="R58" s="6">
        <f t="shared" si="4"/>
        <v>3.6666666666666667E-2</v>
      </c>
    </row>
    <row r="59" spans="1:18" hidden="1" x14ac:dyDescent="0.3">
      <c r="A59" s="4" t="s">
        <v>811</v>
      </c>
      <c r="B59" s="11">
        <v>44759</v>
      </c>
      <c r="C59" s="4" t="s">
        <v>812</v>
      </c>
      <c r="D59" t="s">
        <v>6171</v>
      </c>
      <c r="E59" s="2">
        <v>4</v>
      </c>
      <c r="F59" s="2" t="str">
        <f>VLOOKUP(orders!C59:C1058,customers!A:B,2,FALSE)</f>
        <v>Rozele Relton</v>
      </c>
      <c r="G59" s="2" t="str">
        <f>VLOOKUP(orders!C59:C1058,customers!A:C,3,FALSE)</f>
        <v>rrelton1l@stanford.edu</v>
      </c>
      <c r="H59" s="2" t="str">
        <f>VLOOKUP(C:C,customers!A:G,7,FALSE)</f>
        <v>United States</v>
      </c>
      <c r="I59" t="str">
        <f>VLOOKUP(orders!D:D,products!A:B,2,FALSE)</f>
        <v>Exc</v>
      </c>
      <c r="J59" t="str">
        <f t="shared" si="1"/>
        <v>Excelsa</v>
      </c>
      <c r="K59" t="str">
        <f>VLOOKUP(D:D,products!A:C,3,FALSE)</f>
        <v>L</v>
      </c>
      <c r="L59" t="str">
        <f t="shared" si="2"/>
        <v>Light</v>
      </c>
      <c r="M59">
        <f>VLOOKUP(D:D,products!A:D,4,FALSE)</f>
        <v>1</v>
      </c>
      <c r="N59" s="9" t="str">
        <f t="shared" si="3"/>
        <v>1Kg</v>
      </c>
      <c r="O59">
        <f>VLOOKUP(D:D,products!A:E,5,FALSE)</f>
        <v>14.85</v>
      </c>
      <c r="P59" s="14">
        <f t="shared" si="0"/>
        <v>59.4</v>
      </c>
      <c r="Q59">
        <f>VLOOKUP(D:D,products!A:G,7,FALSE)</f>
        <v>1.6335</v>
      </c>
      <c r="R59" s="6">
        <f t="shared" si="4"/>
        <v>2.75E-2</v>
      </c>
    </row>
    <row r="60" spans="1:18" hidden="1" x14ac:dyDescent="0.3">
      <c r="A60" s="4" t="s">
        <v>817</v>
      </c>
      <c r="B60" s="11">
        <v>44624</v>
      </c>
      <c r="C60" s="4" t="s">
        <v>818</v>
      </c>
      <c r="D60" t="s">
        <v>6165</v>
      </c>
      <c r="E60" s="2">
        <v>3</v>
      </c>
      <c r="F60" s="2" t="str">
        <f>VLOOKUP(orders!C60:C1059,customers!A:B,2,FALSE)</f>
        <v>Willa Rolling</v>
      </c>
      <c r="G60" s="2"/>
      <c r="H60" s="2" t="str">
        <f>VLOOKUP(C:C,customers!A:G,7,FALSE)</f>
        <v>United States</v>
      </c>
      <c r="I60" t="str">
        <f>VLOOKUP(orders!D:D,products!A:B,2,FALSE)</f>
        <v>Lib</v>
      </c>
      <c r="J60" t="str">
        <f t="shared" si="1"/>
        <v>Liberica</v>
      </c>
      <c r="K60" t="str">
        <f>VLOOKUP(D:D,products!A:C,3,FALSE)</f>
        <v>D</v>
      </c>
      <c r="L60" t="str">
        <f t="shared" si="2"/>
        <v>Dark</v>
      </c>
      <c r="M60">
        <f>VLOOKUP(D:D,products!A:D,4,FALSE)</f>
        <v>2.5</v>
      </c>
      <c r="N60" s="9" t="str">
        <f t="shared" si="3"/>
        <v>2.5Kg</v>
      </c>
      <c r="O60">
        <f>VLOOKUP(D:D,products!A:E,5,FALSE)</f>
        <v>29.784999999999997</v>
      </c>
      <c r="P60" s="14">
        <f t="shared" si="0"/>
        <v>89.35499999999999</v>
      </c>
      <c r="Q60">
        <f>VLOOKUP(D:D,products!A:G,7,FALSE)</f>
        <v>3.8720499999999998</v>
      </c>
      <c r="R60" s="6">
        <f t="shared" si="4"/>
        <v>4.3333333333333335E-2</v>
      </c>
    </row>
    <row r="61" spans="1:18" hidden="1" x14ac:dyDescent="0.3">
      <c r="A61" s="4" t="s">
        <v>822</v>
      </c>
      <c r="B61" s="11">
        <v>44537</v>
      </c>
      <c r="C61" s="4" t="s">
        <v>823</v>
      </c>
      <c r="D61" t="s">
        <v>6160</v>
      </c>
      <c r="E61" s="2">
        <v>3</v>
      </c>
      <c r="F61" s="2" t="str">
        <f>VLOOKUP(orders!C61:C1060,customers!A:B,2,FALSE)</f>
        <v>Stanislaus Gilroy</v>
      </c>
      <c r="G61" s="2" t="str">
        <f>VLOOKUP(orders!C61:C1060,customers!A:C,3,FALSE)</f>
        <v>sgilroy1n@eepurl.com</v>
      </c>
      <c r="H61" s="2" t="str">
        <f>VLOOKUP(C:C,customers!A:G,7,FALSE)</f>
        <v>United States</v>
      </c>
      <c r="I61" t="str">
        <f>VLOOKUP(orders!D:D,products!A:B,2,FALSE)</f>
        <v>Lib</v>
      </c>
      <c r="J61" t="str">
        <f t="shared" si="1"/>
        <v>Liberica</v>
      </c>
      <c r="K61" t="str">
        <f>VLOOKUP(D:D,products!A:C,3,FALSE)</f>
        <v>M</v>
      </c>
      <c r="L61" t="str">
        <f t="shared" si="2"/>
        <v>Medium</v>
      </c>
      <c r="M61">
        <f>VLOOKUP(D:D,products!A:D,4,FALSE)</f>
        <v>0.5</v>
      </c>
      <c r="N61" s="9" t="str">
        <f t="shared" si="3"/>
        <v>0.5Kg</v>
      </c>
      <c r="O61">
        <f>VLOOKUP(D:D,products!A:E,5,FALSE)</f>
        <v>8.73</v>
      </c>
      <c r="P61" s="14">
        <f t="shared" si="0"/>
        <v>26.19</v>
      </c>
      <c r="Q61">
        <f>VLOOKUP(D:D,products!A:G,7,FALSE)</f>
        <v>1.1349</v>
      </c>
      <c r="R61" s="6">
        <f t="shared" si="4"/>
        <v>4.3333333333333335E-2</v>
      </c>
    </row>
    <row r="62" spans="1:18" x14ac:dyDescent="0.3">
      <c r="A62" s="4" t="s">
        <v>827</v>
      </c>
      <c r="B62" s="11">
        <v>44252</v>
      </c>
      <c r="C62" s="4" t="s">
        <v>828</v>
      </c>
      <c r="D62" t="s">
        <v>6168</v>
      </c>
      <c r="E62" s="2">
        <v>5</v>
      </c>
      <c r="F62" s="2" t="str">
        <f>VLOOKUP(orders!C62:C1061,customers!A:B,2,FALSE)</f>
        <v>Correy Cottingham</v>
      </c>
      <c r="G62" s="2" t="str">
        <f>VLOOKUP(orders!C62:C1061,customers!A:C,3,FALSE)</f>
        <v>ccottingham1o@wikipedia.org</v>
      </c>
      <c r="H62" s="2" t="str">
        <f>VLOOKUP(C:C,customers!A:G,7,FALSE)</f>
        <v>United States</v>
      </c>
      <c r="I62" t="str">
        <f>VLOOKUP(orders!D:D,products!A:B,2,FALSE)</f>
        <v>Ara</v>
      </c>
      <c r="J62" t="str">
        <f t="shared" si="1"/>
        <v>Arabica</v>
      </c>
      <c r="K62" t="str">
        <f>VLOOKUP(D:D,products!A:C,3,FALSE)</f>
        <v>D</v>
      </c>
      <c r="L62" t="str">
        <f t="shared" si="2"/>
        <v>Dark</v>
      </c>
      <c r="M62">
        <f>VLOOKUP(D:D,products!A:D,4,FALSE)</f>
        <v>2.5</v>
      </c>
      <c r="N62" s="9" t="str">
        <f t="shared" si="3"/>
        <v>2.5Kg</v>
      </c>
      <c r="O62">
        <f>VLOOKUP(D:D,products!A:E,5,FALSE)</f>
        <v>22.884999999999998</v>
      </c>
      <c r="P62" s="14">
        <f t="shared" si="0"/>
        <v>114.42499999999998</v>
      </c>
      <c r="Q62">
        <f>VLOOKUP(D:D,products!A:G,7,FALSE)</f>
        <v>2.0596499999999995</v>
      </c>
      <c r="R62" s="6">
        <f t="shared" si="4"/>
        <v>1.7999999999999999E-2</v>
      </c>
    </row>
    <row r="63" spans="1:18" hidden="1" x14ac:dyDescent="0.3">
      <c r="A63" s="4" t="s">
        <v>833</v>
      </c>
      <c r="B63" s="11">
        <v>43521</v>
      </c>
      <c r="C63" s="4" t="s">
        <v>834</v>
      </c>
      <c r="D63" t="s">
        <v>6172</v>
      </c>
      <c r="E63" s="2">
        <v>5</v>
      </c>
      <c r="F63" s="2" t="str">
        <f>VLOOKUP(orders!C63:C1062,customers!A:B,2,FALSE)</f>
        <v>Pammi Endacott</v>
      </c>
      <c r="G63" s="2"/>
      <c r="H63" s="2" t="str">
        <f>VLOOKUP(C:C,customers!A:G,7,FALSE)</f>
        <v>United Kingdom</v>
      </c>
      <c r="I63" t="str">
        <f>VLOOKUP(orders!D:D,products!A:B,2,FALSE)</f>
        <v>Rob</v>
      </c>
      <c r="J63" t="str">
        <f t="shared" si="1"/>
        <v>Robusta</v>
      </c>
      <c r="K63" t="str">
        <f>VLOOKUP(D:D,products!A:C,3,FALSE)</f>
        <v>D</v>
      </c>
      <c r="L63" t="str">
        <f t="shared" si="2"/>
        <v>Dark</v>
      </c>
      <c r="M63">
        <f>VLOOKUP(D:D,products!A:D,4,FALSE)</f>
        <v>0.5</v>
      </c>
      <c r="N63" s="9" t="str">
        <f t="shared" si="3"/>
        <v>0.5Kg</v>
      </c>
      <c r="O63">
        <f>VLOOKUP(D:D,products!A:E,5,FALSE)</f>
        <v>5.3699999999999992</v>
      </c>
      <c r="P63" s="14">
        <f t="shared" si="0"/>
        <v>26.849999999999994</v>
      </c>
      <c r="Q63">
        <f>VLOOKUP(D:D,products!A:G,7,FALSE)</f>
        <v>0.32219999999999993</v>
      </c>
      <c r="R63" s="6">
        <f t="shared" si="4"/>
        <v>1.2E-2</v>
      </c>
    </row>
    <row r="64" spans="1:18" hidden="1" x14ac:dyDescent="0.3">
      <c r="A64" s="4" t="s">
        <v>838</v>
      </c>
      <c r="B64" s="11">
        <v>43505</v>
      </c>
      <c r="C64" s="4" t="s">
        <v>839</v>
      </c>
      <c r="D64" t="s">
        <v>6145</v>
      </c>
      <c r="E64" s="2">
        <v>5</v>
      </c>
      <c r="F64" s="2" t="str">
        <f>VLOOKUP(orders!C64:C1063,customers!A:B,2,FALSE)</f>
        <v>Nona Linklater</v>
      </c>
      <c r="G64" s="2"/>
      <c r="H64" s="2" t="str">
        <f>VLOOKUP(C:C,customers!A:G,7,FALSE)</f>
        <v>United States</v>
      </c>
      <c r="I64" t="str">
        <f>VLOOKUP(orders!D:D,products!A:B,2,FALSE)</f>
        <v>Lib</v>
      </c>
      <c r="J64" t="str">
        <f t="shared" si="1"/>
        <v>Liberica</v>
      </c>
      <c r="K64" t="str">
        <f>VLOOKUP(D:D,products!A:C,3,FALSE)</f>
        <v>L</v>
      </c>
      <c r="L64" t="str">
        <f t="shared" si="2"/>
        <v>Light</v>
      </c>
      <c r="M64">
        <f>VLOOKUP(D:D,products!A:D,4,FALSE)</f>
        <v>0.2</v>
      </c>
      <c r="N64" s="9" t="str">
        <f t="shared" si="3"/>
        <v>0.2Kg</v>
      </c>
      <c r="O64">
        <f>VLOOKUP(D:D,products!A:E,5,FALSE)</f>
        <v>4.7549999999999999</v>
      </c>
      <c r="P64" s="14">
        <f t="shared" si="0"/>
        <v>23.774999999999999</v>
      </c>
      <c r="Q64">
        <f>VLOOKUP(D:D,products!A:G,7,FALSE)</f>
        <v>0.61814999999999998</v>
      </c>
      <c r="R64" s="6">
        <f t="shared" si="4"/>
        <v>2.6000000000000002E-2</v>
      </c>
    </row>
    <row r="65" spans="1:18" x14ac:dyDescent="0.3">
      <c r="A65" s="4" t="s">
        <v>843</v>
      </c>
      <c r="B65" s="11">
        <v>43868</v>
      </c>
      <c r="C65" s="4" t="s">
        <v>844</v>
      </c>
      <c r="D65" t="s">
        <v>6157</v>
      </c>
      <c r="E65" s="2">
        <v>1</v>
      </c>
      <c r="F65" s="2" t="str">
        <f>VLOOKUP(orders!C65:C1064,customers!A:B,2,FALSE)</f>
        <v>Annadiane Dykes</v>
      </c>
      <c r="G65" s="2" t="str">
        <f>VLOOKUP(orders!C65:C1064,customers!A:C,3,FALSE)</f>
        <v>adykes1r@eventbrite.com</v>
      </c>
      <c r="H65" s="2" t="str">
        <f>VLOOKUP(C:C,customers!A:G,7,FALSE)</f>
        <v>United States</v>
      </c>
      <c r="I65" t="str">
        <f>VLOOKUP(orders!D:D,products!A:B,2,FALSE)</f>
        <v>Ara</v>
      </c>
      <c r="J65" t="str">
        <f t="shared" si="1"/>
        <v>Arabica</v>
      </c>
      <c r="K65" t="str">
        <f>VLOOKUP(D:D,products!A:C,3,FALSE)</f>
        <v>M</v>
      </c>
      <c r="L65" t="str">
        <f t="shared" si="2"/>
        <v>Medium</v>
      </c>
      <c r="M65">
        <f>VLOOKUP(D:D,products!A:D,4,FALSE)</f>
        <v>0.5</v>
      </c>
      <c r="N65" s="9" t="str">
        <f t="shared" si="3"/>
        <v>0.5Kg</v>
      </c>
      <c r="O65">
        <f>VLOOKUP(D:D,products!A:E,5,FALSE)</f>
        <v>6.75</v>
      </c>
      <c r="P65" s="14">
        <f t="shared" si="0"/>
        <v>6.75</v>
      </c>
      <c r="Q65">
        <f>VLOOKUP(D:D,products!A:G,7,FALSE)</f>
        <v>0.60749999999999993</v>
      </c>
      <c r="R65" s="6">
        <f t="shared" si="4"/>
        <v>8.9999999999999983E-2</v>
      </c>
    </row>
    <row r="66" spans="1:18" hidden="1" x14ac:dyDescent="0.3">
      <c r="A66" s="4" t="s">
        <v>849</v>
      </c>
      <c r="B66" s="11">
        <v>43913</v>
      </c>
      <c r="C66" s="4" t="s">
        <v>850</v>
      </c>
      <c r="D66" t="s">
        <v>6146</v>
      </c>
      <c r="E66" s="2">
        <v>6</v>
      </c>
      <c r="F66" s="2" t="str">
        <f>VLOOKUP(orders!C66:C1065,customers!A:B,2,FALSE)</f>
        <v>Felecia Dodgson</v>
      </c>
      <c r="G66" s="2"/>
      <c r="H66" s="2" t="str">
        <f>VLOOKUP(C:C,customers!A:G,7,FALSE)</f>
        <v>United States</v>
      </c>
      <c r="I66" t="str">
        <f>VLOOKUP(orders!D:D,products!A:B,2,FALSE)</f>
        <v>Rob</v>
      </c>
      <c r="J66" t="str">
        <f t="shared" si="1"/>
        <v>Robusta</v>
      </c>
      <c r="K66" t="str">
        <f>VLOOKUP(D:D,products!A:C,3,FALSE)</f>
        <v>M</v>
      </c>
      <c r="L66" t="str">
        <f t="shared" si="2"/>
        <v>Medium</v>
      </c>
      <c r="M66">
        <f>VLOOKUP(D:D,products!A:D,4,FALSE)</f>
        <v>0.5</v>
      </c>
      <c r="N66" s="9" t="str">
        <f t="shared" si="3"/>
        <v>0.5Kg</v>
      </c>
      <c r="O66">
        <f>VLOOKUP(D:D,products!A:E,5,FALSE)</f>
        <v>5.97</v>
      </c>
      <c r="P66" s="14">
        <f t="shared" ref="P66:P129" si="5">O66*E66</f>
        <v>35.82</v>
      </c>
      <c r="Q66">
        <f>VLOOKUP(D:D,products!A:G,7,FALSE)</f>
        <v>0.35819999999999996</v>
      </c>
      <c r="R66" s="6">
        <f t="shared" si="4"/>
        <v>9.9999999999999985E-3</v>
      </c>
    </row>
    <row r="67" spans="1:18" hidden="1" x14ac:dyDescent="0.3">
      <c r="A67" s="4" t="s">
        <v>854</v>
      </c>
      <c r="B67" s="11">
        <v>44626</v>
      </c>
      <c r="C67" s="4" t="s">
        <v>855</v>
      </c>
      <c r="D67" t="s">
        <v>6149</v>
      </c>
      <c r="E67" s="2">
        <v>4</v>
      </c>
      <c r="F67" s="2" t="str">
        <f>VLOOKUP(orders!C67:C1066,customers!A:B,2,FALSE)</f>
        <v>Angelia Cockrem</v>
      </c>
      <c r="G67" s="2" t="str">
        <f>VLOOKUP(orders!C67:C1066,customers!A:C,3,FALSE)</f>
        <v>acockrem1t@engadget.com</v>
      </c>
      <c r="H67" s="2" t="str">
        <f>VLOOKUP(C:C,customers!A:G,7,FALSE)</f>
        <v>United States</v>
      </c>
      <c r="I67" t="str">
        <f>VLOOKUP(orders!D:D,products!A:B,2,FALSE)</f>
        <v>Rob</v>
      </c>
      <c r="J67" t="str">
        <f t="shared" ref="J67:J130" si="6">IF(I67="Rob","Robusta",IF(I67="Exc","Excelsa",IF(I67="Lib","Liberica",IF(I67="Ara","Arabica",""))))</f>
        <v>Robusta</v>
      </c>
      <c r="K67" t="str">
        <f>VLOOKUP(D:D,products!A:C,3,FALSE)</f>
        <v>D</v>
      </c>
      <c r="L67" t="str">
        <f t="shared" ref="L67:L130" si="7">IF(K67="M","Medium",IF(K67="L","Light",IF(K67="D","Dark","")))</f>
        <v>Dark</v>
      </c>
      <c r="M67">
        <f>VLOOKUP(D:D,products!A:D,4,FALSE)</f>
        <v>2.5</v>
      </c>
      <c r="N67" s="9" t="str">
        <f t="shared" ref="N67:N130" si="8">M67&amp;"Kg"</f>
        <v>2.5Kg</v>
      </c>
      <c r="O67">
        <f>VLOOKUP(D:D,products!A:E,5,FALSE)</f>
        <v>20.584999999999997</v>
      </c>
      <c r="P67" s="14">
        <f t="shared" si="5"/>
        <v>82.339999999999989</v>
      </c>
      <c r="Q67">
        <f>VLOOKUP(D:D,products!A:G,7,FALSE)</f>
        <v>1.2350999999999999</v>
      </c>
      <c r="R67" s="6">
        <f t="shared" ref="R67:R130" si="9">(Q67/P67)</f>
        <v>1.5000000000000001E-2</v>
      </c>
    </row>
    <row r="68" spans="1:18" hidden="1" x14ac:dyDescent="0.3">
      <c r="A68" s="4" t="s">
        <v>860</v>
      </c>
      <c r="B68" s="11">
        <v>44666</v>
      </c>
      <c r="C68" s="4" t="s">
        <v>861</v>
      </c>
      <c r="D68" t="s">
        <v>6173</v>
      </c>
      <c r="E68" s="2">
        <v>1</v>
      </c>
      <c r="F68" s="2" t="str">
        <f>VLOOKUP(orders!C68:C1067,customers!A:B,2,FALSE)</f>
        <v>Belvia Umpleby</v>
      </c>
      <c r="G68" s="2" t="str">
        <f>VLOOKUP(orders!C68:C1067,customers!A:C,3,FALSE)</f>
        <v>bumpleby1u@soundcloud.com</v>
      </c>
      <c r="H68" s="2" t="str">
        <f>VLOOKUP(C:C,customers!A:G,7,FALSE)</f>
        <v>United States</v>
      </c>
      <c r="I68" t="str">
        <f>VLOOKUP(orders!D:D,products!A:B,2,FALSE)</f>
        <v>Rob</v>
      </c>
      <c r="J68" t="str">
        <f t="shared" si="6"/>
        <v>Robusta</v>
      </c>
      <c r="K68" t="str">
        <f>VLOOKUP(D:D,products!A:C,3,FALSE)</f>
        <v>L</v>
      </c>
      <c r="L68" t="str">
        <f t="shared" si="7"/>
        <v>Light</v>
      </c>
      <c r="M68">
        <f>VLOOKUP(D:D,products!A:D,4,FALSE)</f>
        <v>0.5</v>
      </c>
      <c r="N68" s="9" t="str">
        <f t="shared" si="8"/>
        <v>0.5Kg</v>
      </c>
      <c r="O68">
        <f>VLOOKUP(D:D,products!A:E,5,FALSE)</f>
        <v>7.169999999999999</v>
      </c>
      <c r="P68" s="14">
        <f t="shared" si="5"/>
        <v>7.169999999999999</v>
      </c>
      <c r="Q68">
        <f>VLOOKUP(D:D,products!A:G,7,FALSE)</f>
        <v>0.43019999999999992</v>
      </c>
      <c r="R68" s="6">
        <f t="shared" si="9"/>
        <v>0.06</v>
      </c>
    </row>
    <row r="69" spans="1:18" hidden="1" x14ac:dyDescent="0.3">
      <c r="A69" s="4" t="s">
        <v>866</v>
      </c>
      <c r="B69" s="11">
        <v>44519</v>
      </c>
      <c r="C69" s="4" t="s">
        <v>867</v>
      </c>
      <c r="D69" t="s">
        <v>6145</v>
      </c>
      <c r="E69" s="2">
        <v>2</v>
      </c>
      <c r="F69" s="2" t="str">
        <f>VLOOKUP(orders!C69:C1068,customers!A:B,2,FALSE)</f>
        <v>Nat Saleway</v>
      </c>
      <c r="G69" s="2" t="str">
        <f>VLOOKUP(orders!C69:C1068,customers!A:C,3,FALSE)</f>
        <v>nsaleway1v@dedecms.com</v>
      </c>
      <c r="H69" s="2" t="str">
        <f>VLOOKUP(C:C,customers!A:G,7,FALSE)</f>
        <v>United States</v>
      </c>
      <c r="I69" t="str">
        <f>VLOOKUP(orders!D:D,products!A:B,2,FALSE)</f>
        <v>Lib</v>
      </c>
      <c r="J69" t="str">
        <f t="shared" si="6"/>
        <v>Liberica</v>
      </c>
      <c r="K69" t="str">
        <f>VLOOKUP(D:D,products!A:C,3,FALSE)</f>
        <v>L</v>
      </c>
      <c r="L69" t="str">
        <f t="shared" si="7"/>
        <v>Light</v>
      </c>
      <c r="M69">
        <f>VLOOKUP(D:D,products!A:D,4,FALSE)</f>
        <v>0.2</v>
      </c>
      <c r="N69" s="9" t="str">
        <f t="shared" si="8"/>
        <v>0.2Kg</v>
      </c>
      <c r="O69">
        <f>VLOOKUP(D:D,products!A:E,5,FALSE)</f>
        <v>4.7549999999999999</v>
      </c>
      <c r="P69" s="14">
        <f t="shared" si="5"/>
        <v>9.51</v>
      </c>
      <c r="Q69">
        <f>VLOOKUP(D:D,products!A:G,7,FALSE)</f>
        <v>0.61814999999999998</v>
      </c>
      <c r="R69" s="6">
        <f t="shared" si="9"/>
        <v>6.5000000000000002E-2</v>
      </c>
    </row>
    <row r="70" spans="1:18" hidden="1" x14ac:dyDescent="0.3">
      <c r="A70" s="4" t="s">
        <v>872</v>
      </c>
      <c r="B70" s="11">
        <v>43754</v>
      </c>
      <c r="C70" s="4" t="s">
        <v>873</v>
      </c>
      <c r="D70" t="s">
        <v>6174</v>
      </c>
      <c r="E70" s="2">
        <v>1</v>
      </c>
      <c r="F70" s="2" t="str">
        <f>VLOOKUP(orders!C70:C1069,customers!A:B,2,FALSE)</f>
        <v>Hayward Goulter</v>
      </c>
      <c r="G70" s="2" t="str">
        <f>VLOOKUP(orders!C70:C1069,customers!A:C,3,FALSE)</f>
        <v>hgoulter1w@abc.net.au</v>
      </c>
      <c r="H70" s="2" t="str">
        <f>VLOOKUP(C:C,customers!A:G,7,FALSE)</f>
        <v>United States</v>
      </c>
      <c r="I70" t="str">
        <f>VLOOKUP(orders!D:D,products!A:B,2,FALSE)</f>
        <v>Rob</v>
      </c>
      <c r="J70" t="str">
        <f t="shared" si="6"/>
        <v>Robusta</v>
      </c>
      <c r="K70" t="str">
        <f>VLOOKUP(D:D,products!A:C,3,FALSE)</f>
        <v>M</v>
      </c>
      <c r="L70" t="str">
        <f t="shared" si="7"/>
        <v>Medium</v>
      </c>
      <c r="M70">
        <f>VLOOKUP(D:D,products!A:D,4,FALSE)</f>
        <v>0.2</v>
      </c>
      <c r="N70" s="9" t="str">
        <f t="shared" si="8"/>
        <v>0.2Kg</v>
      </c>
      <c r="O70">
        <f>VLOOKUP(D:D,products!A:E,5,FALSE)</f>
        <v>2.9849999999999999</v>
      </c>
      <c r="P70" s="14">
        <f t="shared" si="5"/>
        <v>2.9849999999999999</v>
      </c>
      <c r="Q70">
        <f>VLOOKUP(D:D,products!A:G,7,FALSE)</f>
        <v>0.17909999999999998</v>
      </c>
      <c r="R70" s="6">
        <f t="shared" si="9"/>
        <v>0.06</v>
      </c>
    </row>
    <row r="71" spans="1:18" hidden="1" x14ac:dyDescent="0.3">
      <c r="A71" s="4" t="s">
        <v>878</v>
      </c>
      <c r="B71" s="11">
        <v>43795</v>
      </c>
      <c r="C71" s="4" t="s">
        <v>879</v>
      </c>
      <c r="D71" t="s">
        <v>6138</v>
      </c>
      <c r="E71" s="2">
        <v>6</v>
      </c>
      <c r="F71" s="2" t="str">
        <f>VLOOKUP(orders!C71:C1070,customers!A:B,2,FALSE)</f>
        <v>Gay Rizzello</v>
      </c>
      <c r="G71" s="2" t="str">
        <f>VLOOKUP(orders!C71:C1070,customers!A:C,3,FALSE)</f>
        <v>grizzello1x@symantec.com</v>
      </c>
      <c r="H71" s="2" t="str">
        <f>VLOOKUP(C:C,customers!A:G,7,FALSE)</f>
        <v>United Kingdom</v>
      </c>
      <c r="I71" t="str">
        <f>VLOOKUP(orders!D:D,products!A:B,2,FALSE)</f>
        <v>Rob</v>
      </c>
      <c r="J71" t="str">
        <f t="shared" si="6"/>
        <v>Robusta</v>
      </c>
      <c r="K71" t="str">
        <f>VLOOKUP(D:D,products!A:C,3,FALSE)</f>
        <v>M</v>
      </c>
      <c r="L71" t="str">
        <f t="shared" si="7"/>
        <v>Medium</v>
      </c>
      <c r="M71">
        <f>VLOOKUP(D:D,products!A:D,4,FALSE)</f>
        <v>1</v>
      </c>
      <c r="N71" s="9" t="str">
        <f t="shared" si="8"/>
        <v>1Kg</v>
      </c>
      <c r="O71">
        <f>VLOOKUP(D:D,products!A:E,5,FALSE)</f>
        <v>9.9499999999999993</v>
      </c>
      <c r="P71" s="14">
        <f t="shared" si="5"/>
        <v>59.699999999999996</v>
      </c>
      <c r="Q71">
        <f>VLOOKUP(D:D,products!A:G,7,FALSE)</f>
        <v>0.59699999999999998</v>
      </c>
      <c r="R71" s="6">
        <f t="shared" si="9"/>
        <v>0.01</v>
      </c>
    </row>
    <row r="72" spans="1:18" hidden="1" x14ac:dyDescent="0.3">
      <c r="A72" s="4" t="s">
        <v>885</v>
      </c>
      <c r="B72" s="11">
        <v>43646</v>
      </c>
      <c r="C72" s="4" t="s">
        <v>886</v>
      </c>
      <c r="D72" t="s">
        <v>6148</v>
      </c>
      <c r="E72" s="2">
        <v>4</v>
      </c>
      <c r="F72" s="2" t="str">
        <f>VLOOKUP(orders!C72:C1071,customers!A:B,2,FALSE)</f>
        <v>Shannon List</v>
      </c>
      <c r="G72" s="2" t="str">
        <f>VLOOKUP(orders!C72:C1071,customers!A:C,3,FALSE)</f>
        <v>slist1y@mapquest.com</v>
      </c>
      <c r="H72" s="2" t="str">
        <f>VLOOKUP(C:C,customers!A:G,7,FALSE)</f>
        <v>United States</v>
      </c>
      <c r="I72" t="str">
        <f>VLOOKUP(orders!D:D,products!A:B,2,FALSE)</f>
        <v>Exc</v>
      </c>
      <c r="J72" t="str">
        <f t="shared" si="6"/>
        <v>Excelsa</v>
      </c>
      <c r="K72" t="str">
        <f>VLOOKUP(D:D,products!A:C,3,FALSE)</f>
        <v>L</v>
      </c>
      <c r="L72" t="str">
        <f t="shared" si="7"/>
        <v>Light</v>
      </c>
      <c r="M72">
        <f>VLOOKUP(D:D,products!A:D,4,FALSE)</f>
        <v>2.5</v>
      </c>
      <c r="N72" s="9" t="str">
        <f t="shared" si="8"/>
        <v>2.5Kg</v>
      </c>
      <c r="O72">
        <f>VLOOKUP(D:D,products!A:E,5,FALSE)</f>
        <v>34.154999999999994</v>
      </c>
      <c r="P72" s="14">
        <f t="shared" si="5"/>
        <v>136.61999999999998</v>
      </c>
      <c r="Q72">
        <f>VLOOKUP(D:D,products!A:G,7,FALSE)</f>
        <v>3.7570499999999996</v>
      </c>
      <c r="R72" s="6">
        <f t="shared" si="9"/>
        <v>2.75E-2</v>
      </c>
    </row>
    <row r="73" spans="1:18" hidden="1" x14ac:dyDescent="0.3">
      <c r="A73" s="4" t="s">
        <v>891</v>
      </c>
      <c r="B73" s="11">
        <v>44200</v>
      </c>
      <c r="C73" s="4" t="s">
        <v>892</v>
      </c>
      <c r="D73" t="s">
        <v>6145</v>
      </c>
      <c r="E73" s="2">
        <v>2</v>
      </c>
      <c r="F73" s="2" t="str">
        <f>VLOOKUP(orders!C73:C1072,customers!A:B,2,FALSE)</f>
        <v>Shirlene Edmondson</v>
      </c>
      <c r="G73" s="2" t="str">
        <f>VLOOKUP(orders!C73:C1072,customers!A:C,3,FALSE)</f>
        <v>sedmondson1z@theguardian.com</v>
      </c>
      <c r="H73" s="2" t="str">
        <f>VLOOKUP(C:C,customers!A:G,7,FALSE)</f>
        <v>Ireland</v>
      </c>
      <c r="I73" t="str">
        <f>VLOOKUP(orders!D:D,products!A:B,2,FALSE)</f>
        <v>Lib</v>
      </c>
      <c r="J73" t="str">
        <f t="shared" si="6"/>
        <v>Liberica</v>
      </c>
      <c r="K73" t="str">
        <f>VLOOKUP(D:D,products!A:C,3,FALSE)</f>
        <v>L</v>
      </c>
      <c r="L73" t="str">
        <f t="shared" si="7"/>
        <v>Light</v>
      </c>
      <c r="M73">
        <f>VLOOKUP(D:D,products!A:D,4,FALSE)</f>
        <v>0.2</v>
      </c>
      <c r="N73" s="9" t="str">
        <f t="shared" si="8"/>
        <v>0.2Kg</v>
      </c>
      <c r="O73">
        <f>VLOOKUP(D:D,products!A:E,5,FALSE)</f>
        <v>4.7549999999999999</v>
      </c>
      <c r="P73" s="14">
        <f t="shared" si="5"/>
        <v>9.51</v>
      </c>
      <c r="Q73">
        <f>VLOOKUP(D:D,products!A:G,7,FALSE)</f>
        <v>0.61814999999999998</v>
      </c>
      <c r="R73" s="6">
        <f t="shared" si="9"/>
        <v>6.5000000000000002E-2</v>
      </c>
    </row>
    <row r="74" spans="1:18" x14ac:dyDescent="0.3">
      <c r="A74" s="4" t="s">
        <v>897</v>
      </c>
      <c r="B74" s="11">
        <v>44131</v>
      </c>
      <c r="C74" s="4" t="s">
        <v>898</v>
      </c>
      <c r="D74" t="s">
        <v>6175</v>
      </c>
      <c r="E74" s="2">
        <v>3</v>
      </c>
      <c r="F74" s="2" t="str">
        <f>VLOOKUP(orders!C74:C1073,customers!A:B,2,FALSE)</f>
        <v>Aurlie McCarl</v>
      </c>
      <c r="G74" s="2"/>
      <c r="H74" s="2" t="str">
        <f>VLOOKUP(C:C,customers!A:G,7,FALSE)</f>
        <v>United States</v>
      </c>
      <c r="I74" t="str">
        <f>VLOOKUP(orders!D:D,products!A:B,2,FALSE)</f>
        <v>Ara</v>
      </c>
      <c r="J74" t="str">
        <f t="shared" si="6"/>
        <v>Arabica</v>
      </c>
      <c r="K74" t="str">
        <f>VLOOKUP(D:D,products!A:C,3,FALSE)</f>
        <v>M</v>
      </c>
      <c r="L74" t="str">
        <f t="shared" si="7"/>
        <v>Medium</v>
      </c>
      <c r="M74">
        <f>VLOOKUP(D:D,products!A:D,4,FALSE)</f>
        <v>2.5</v>
      </c>
      <c r="N74" s="9" t="str">
        <f t="shared" si="8"/>
        <v>2.5Kg</v>
      </c>
      <c r="O74">
        <f>VLOOKUP(D:D,products!A:E,5,FALSE)</f>
        <v>25.874999999999996</v>
      </c>
      <c r="P74" s="14">
        <f t="shared" si="5"/>
        <v>77.624999999999986</v>
      </c>
      <c r="Q74">
        <f>VLOOKUP(D:D,products!A:G,7,FALSE)</f>
        <v>2.3287499999999994</v>
      </c>
      <c r="R74" s="6">
        <f t="shared" si="9"/>
        <v>0.03</v>
      </c>
    </row>
    <row r="75" spans="1:18" hidden="1" x14ac:dyDescent="0.3">
      <c r="A75" s="4" t="s">
        <v>902</v>
      </c>
      <c r="B75" s="11">
        <v>44362</v>
      </c>
      <c r="C75" s="4" t="s">
        <v>903</v>
      </c>
      <c r="D75" t="s">
        <v>6159</v>
      </c>
      <c r="E75" s="2">
        <v>5</v>
      </c>
      <c r="F75" s="2" t="str">
        <f>VLOOKUP(orders!C75:C1074,customers!A:B,2,FALSE)</f>
        <v>Alikee Carryer</v>
      </c>
      <c r="G75" s="2"/>
      <c r="H75" s="2" t="str">
        <f>VLOOKUP(C:C,customers!A:G,7,FALSE)</f>
        <v>United States</v>
      </c>
      <c r="I75" t="str">
        <f>VLOOKUP(orders!D:D,products!A:B,2,FALSE)</f>
        <v>Lib</v>
      </c>
      <c r="J75" t="str">
        <f t="shared" si="6"/>
        <v>Liberica</v>
      </c>
      <c r="K75" t="str">
        <f>VLOOKUP(D:D,products!A:C,3,FALSE)</f>
        <v>M</v>
      </c>
      <c r="L75" t="str">
        <f t="shared" si="7"/>
        <v>Medium</v>
      </c>
      <c r="M75">
        <f>VLOOKUP(D:D,products!A:D,4,FALSE)</f>
        <v>0.2</v>
      </c>
      <c r="N75" s="9" t="str">
        <f t="shared" si="8"/>
        <v>0.2Kg</v>
      </c>
      <c r="O75">
        <f>VLOOKUP(D:D,products!A:E,5,FALSE)</f>
        <v>4.3650000000000002</v>
      </c>
      <c r="P75" s="14">
        <f t="shared" si="5"/>
        <v>21.825000000000003</v>
      </c>
      <c r="Q75">
        <f>VLOOKUP(D:D,products!A:G,7,FALSE)</f>
        <v>0.56745000000000001</v>
      </c>
      <c r="R75" s="6">
        <f t="shared" si="9"/>
        <v>2.5999999999999995E-2</v>
      </c>
    </row>
    <row r="76" spans="1:18" hidden="1" x14ac:dyDescent="0.3">
      <c r="A76" s="4" t="s">
        <v>907</v>
      </c>
      <c r="B76" s="11">
        <v>44396</v>
      </c>
      <c r="C76" s="4" t="s">
        <v>908</v>
      </c>
      <c r="D76" t="s">
        <v>6176</v>
      </c>
      <c r="E76" s="2">
        <v>2</v>
      </c>
      <c r="F76" s="2" t="str">
        <f>VLOOKUP(orders!C76:C1075,customers!A:B,2,FALSE)</f>
        <v>Jennifer Rangall</v>
      </c>
      <c r="G76" s="2" t="str">
        <f>VLOOKUP(orders!C76:C1075,customers!A:C,3,FALSE)</f>
        <v>jrangall22@newsvine.com</v>
      </c>
      <c r="H76" s="2" t="str">
        <f>VLOOKUP(C:C,customers!A:G,7,FALSE)</f>
        <v>United States</v>
      </c>
      <c r="I76" t="str">
        <f>VLOOKUP(orders!D:D,products!A:B,2,FALSE)</f>
        <v>Exc</v>
      </c>
      <c r="J76" t="str">
        <f t="shared" si="6"/>
        <v>Excelsa</v>
      </c>
      <c r="K76" t="str">
        <f>VLOOKUP(D:D,products!A:C,3,FALSE)</f>
        <v>L</v>
      </c>
      <c r="L76" t="str">
        <f t="shared" si="7"/>
        <v>Light</v>
      </c>
      <c r="M76">
        <f>VLOOKUP(D:D,products!A:D,4,FALSE)</f>
        <v>0.5</v>
      </c>
      <c r="N76" s="9" t="str">
        <f t="shared" si="8"/>
        <v>0.5Kg</v>
      </c>
      <c r="O76">
        <f>VLOOKUP(D:D,products!A:E,5,FALSE)</f>
        <v>8.91</v>
      </c>
      <c r="P76" s="14">
        <f t="shared" si="5"/>
        <v>17.82</v>
      </c>
      <c r="Q76">
        <f>VLOOKUP(D:D,products!A:G,7,FALSE)</f>
        <v>0.98009999999999997</v>
      </c>
      <c r="R76" s="6">
        <f t="shared" si="9"/>
        <v>5.5E-2</v>
      </c>
    </row>
    <row r="77" spans="1:18" hidden="1" x14ac:dyDescent="0.3">
      <c r="A77" s="4" t="s">
        <v>913</v>
      </c>
      <c r="B77" s="11">
        <v>44400</v>
      </c>
      <c r="C77" s="4" t="s">
        <v>914</v>
      </c>
      <c r="D77" t="s">
        <v>6177</v>
      </c>
      <c r="E77" s="2">
        <v>6</v>
      </c>
      <c r="F77" s="2" t="str">
        <f>VLOOKUP(orders!C77:C1076,customers!A:B,2,FALSE)</f>
        <v>Kipper Boorn</v>
      </c>
      <c r="G77" s="2" t="str">
        <f>VLOOKUP(orders!C77:C1076,customers!A:C,3,FALSE)</f>
        <v>kboorn23@ezinearticles.com</v>
      </c>
      <c r="H77" s="2" t="str">
        <f>VLOOKUP(C:C,customers!A:G,7,FALSE)</f>
        <v>Ireland</v>
      </c>
      <c r="I77" t="str">
        <f>VLOOKUP(orders!D:D,products!A:B,2,FALSE)</f>
        <v>Rob</v>
      </c>
      <c r="J77" t="str">
        <f t="shared" si="6"/>
        <v>Robusta</v>
      </c>
      <c r="K77" t="str">
        <f>VLOOKUP(D:D,products!A:C,3,FALSE)</f>
        <v>D</v>
      </c>
      <c r="L77" t="str">
        <f t="shared" si="7"/>
        <v>Dark</v>
      </c>
      <c r="M77">
        <f>VLOOKUP(D:D,products!A:D,4,FALSE)</f>
        <v>1</v>
      </c>
      <c r="N77" s="9" t="str">
        <f t="shared" si="8"/>
        <v>1Kg</v>
      </c>
      <c r="O77">
        <f>VLOOKUP(D:D,products!A:E,5,FALSE)</f>
        <v>8.9499999999999993</v>
      </c>
      <c r="P77" s="14">
        <f t="shared" si="5"/>
        <v>53.699999999999996</v>
      </c>
      <c r="Q77">
        <f>VLOOKUP(D:D,products!A:G,7,FALSE)</f>
        <v>0.53699999999999992</v>
      </c>
      <c r="R77" s="6">
        <f t="shared" si="9"/>
        <v>9.9999999999999985E-3</v>
      </c>
    </row>
    <row r="78" spans="1:18" hidden="1" x14ac:dyDescent="0.3">
      <c r="A78" s="4" t="s">
        <v>919</v>
      </c>
      <c r="B78" s="11">
        <v>43855</v>
      </c>
      <c r="C78" s="4" t="s">
        <v>920</v>
      </c>
      <c r="D78" t="s">
        <v>6178</v>
      </c>
      <c r="E78" s="2">
        <v>1</v>
      </c>
      <c r="F78" s="2" t="str">
        <f>VLOOKUP(orders!C78:C1077,customers!A:B,2,FALSE)</f>
        <v>Melania Beadle</v>
      </c>
      <c r="G78" s="2"/>
      <c r="H78" s="2" t="str">
        <f>VLOOKUP(C:C,customers!A:G,7,FALSE)</f>
        <v>Ireland</v>
      </c>
      <c r="I78" t="str">
        <f>VLOOKUP(orders!D:D,products!A:B,2,FALSE)</f>
        <v>Rob</v>
      </c>
      <c r="J78" t="str">
        <f t="shared" si="6"/>
        <v>Robusta</v>
      </c>
      <c r="K78" t="str">
        <f>VLOOKUP(D:D,products!A:C,3,FALSE)</f>
        <v>L</v>
      </c>
      <c r="L78" t="str">
        <f t="shared" si="7"/>
        <v>Light</v>
      </c>
      <c r="M78">
        <f>VLOOKUP(D:D,products!A:D,4,FALSE)</f>
        <v>0.2</v>
      </c>
      <c r="N78" s="9" t="str">
        <f t="shared" si="8"/>
        <v>0.2Kg</v>
      </c>
      <c r="O78">
        <f>VLOOKUP(D:D,products!A:E,5,FALSE)</f>
        <v>3.5849999999999995</v>
      </c>
      <c r="P78" s="14">
        <f t="shared" si="5"/>
        <v>3.5849999999999995</v>
      </c>
      <c r="Q78">
        <f>VLOOKUP(D:D,products!A:G,7,FALSE)</f>
        <v>0.21509999999999996</v>
      </c>
      <c r="R78" s="6">
        <f t="shared" si="9"/>
        <v>0.06</v>
      </c>
    </row>
    <row r="79" spans="1:18" hidden="1" x14ac:dyDescent="0.3">
      <c r="A79" s="4" t="s">
        <v>924</v>
      </c>
      <c r="B79" s="11">
        <v>43594</v>
      </c>
      <c r="C79" s="4" t="s">
        <v>925</v>
      </c>
      <c r="D79" t="s">
        <v>6153</v>
      </c>
      <c r="E79" s="2">
        <v>2</v>
      </c>
      <c r="F79" s="2" t="str">
        <f>VLOOKUP(orders!C79:C1078,customers!A:B,2,FALSE)</f>
        <v>Colene Elgey</v>
      </c>
      <c r="G79" s="2" t="str">
        <f>VLOOKUP(orders!C79:C1078,customers!A:C,3,FALSE)</f>
        <v>celgey25@webs.com</v>
      </c>
      <c r="H79" s="2" t="str">
        <f>VLOOKUP(C:C,customers!A:G,7,FALSE)</f>
        <v>United States</v>
      </c>
      <c r="I79" t="str">
        <f>VLOOKUP(orders!D:D,products!A:B,2,FALSE)</f>
        <v>Exc</v>
      </c>
      <c r="J79" t="str">
        <f t="shared" si="6"/>
        <v>Excelsa</v>
      </c>
      <c r="K79" t="str">
        <f>VLOOKUP(D:D,products!A:C,3,FALSE)</f>
        <v>D</v>
      </c>
      <c r="L79" t="str">
        <f t="shared" si="7"/>
        <v>Dark</v>
      </c>
      <c r="M79">
        <f>VLOOKUP(D:D,products!A:D,4,FALSE)</f>
        <v>0.2</v>
      </c>
      <c r="N79" s="9" t="str">
        <f t="shared" si="8"/>
        <v>0.2Kg</v>
      </c>
      <c r="O79">
        <f>VLOOKUP(D:D,products!A:E,5,FALSE)</f>
        <v>3.645</v>
      </c>
      <c r="P79" s="14">
        <f t="shared" si="5"/>
        <v>7.29</v>
      </c>
      <c r="Q79">
        <f>VLOOKUP(D:D,products!A:G,7,FALSE)</f>
        <v>0.40095000000000003</v>
      </c>
      <c r="R79" s="6">
        <f t="shared" si="9"/>
        <v>5.5E-2</v>
      </c>
    </row>
    <row r="80" spans="1:18" x14ac:dyDescent="0.3">
      <c r="A80" s="4" t="s">
        <v>930</v>
      </c>
      <c r="B80" s="11">
        <v>43920</v>
      </c>
      <c r="C80" s="4" t="s">
        <v>931</v>
      </c>
      <c r="D80" t="s">
        <v>6157</v>
      </c>
      <c r="E80" s="2">
        <v>6</v>
      </c>
      <c r="F80" s="2" t="str">
        <f>VLOOKUP(orders!C80:C1079,customers!A:B,2,FALSE)</f>
        <v>Lothaire Mizzi</v>
      </c>
      <c r="G80" s="2" t="str">
        <f>VLOOKUP(orders!C80:C1079,customers!A:C,3,FALSE)</f>
        <v>lmizzi26@rakuten.co.jp</v>
      </c>
      <c r="H80" s="2" t="str">
        <f>VLOOKUP(C:C,customers!A:G,7,FALSE)</f>
        <v>United States</v>
      </c>
      <c r="I80" t="str">
        <f>VLOOKUP(orders!D:D,products!A:B,2,FALSE)</f>
        <v>Ara</v>
      </c>
      <c r="J80" t="str">
        <f t="shared" si="6"/>
        <v>Arabica</v>
      </c>
      <c r="K80" t="str">
        <f>VLOOKUP(D:D,products!A:C,3,FALSE)</f>
        <v>M</v>
      </c>
      <c r="L80" t="str">
        <f t="shared" si="7"/>
        <v>Medium</v>
      </c>
      <c r="M80">
        <f>VLOOKUP(D:D,products!A:D,4,FALSE)</f>
        <v>0.5</v>
      </c>
      <c r="N80" s="9" t="str">
        <f t="shared" si="8"/>
        <v>0.5Kg</v>
      </c>
      <c r="O80">
        <f>VLOOKUP(D:D,products!A:E,5,FALSE)</f>
        <v>6.75</v>
      </c>
      <c r="P80" s="14">
        <f t="shared" si="5"/>
        <v>40.5</v>
      </c>
      <c r="Q80">
        <f>VLOOKUP(D:D,products!A:G,7,FALSE)</f>
        <v>0.60749999999999993</v>
      </c>
      <c r="R80" s="6">
        <f t="shared" si="9"/>
        <v>1.4999999999999998E-2</v>
      </c>
    </row>
    <row r="81" spans="1:18" hidden="1" x14ac:dyDescent="0.3">
      <c r="A81" s="4" t="s">
        <v>936</v>
      </c>
      <c r="B81" s="11">
        <v>44633</v>
      </c>
      <c r="C81" s="4" t="s">
        <v>937</v>
      </c>
      <c r="D81" t="s">
        <v>6179</v>
      </c>
      <c r="E81" s="2">
        <v>4</v>
      </c>
      <c r="F81" s="2" t="str">
        <f>VLOOKUP(orders!C81:C1080,customers!A:B,2,FALSE)</f>
        <v>Cletis Giacomazzo</v>
      </c>
      <c r="G81" s="2" t="str">
        <f>VLOOKUP(orders!C81:C1080,customers!A:C,3,FALSE)</f>
        <v>cgiacomazzo27@jigsy.com</v>
      </c>
      <c r="H81" s="2" t="str">
        <f>VLOOKUP(C:C,customers!A:G,7,FALSE)</f>
        <v>United States</v>
      </c>
      <c r="I81" t="str">
        <f>VLOOKUP(orders!D:D,products!A:B,2,FALSE)</f>
        <v>Rob</v>
      </c>
      <c r="J81" t="str">
        <f t="shared" si="6"/>
        <v>Robusta</v>
      </c>
      <c r="K81" t="str">
        <f>VLOOKUP(D:D,products!A:C,3,FALSE)</f>
        <v>L</v>
      </c>
      <c r="L81" t="str">
        <f t="shared" si="7"/>
        <v>Light</v>
      </c>
      <c r="M81">
        <f>VLOOKUP(D:D,products!A:D,4,FALSE)</f>
        <v>1</v>
      </c>
      <c r="N81" s="9" t="str">
        <f t="shared" si="8"/>
        <v>1Kg</v>
      </c>
      <c r="O81">
        <f>VLOOKUP(D:D,products!A:E,5,FALSE)</f>
        <v>11.95</v>
      </c>
      <c r="P81" s="14">
        <f t="shared" si="5"/>
        <v>47.8</v>
      </c>
      <c r="Q81">
        <f>VLOOKUP(D:D,products!A:G,7,FALSE)</f>
        <v>0.71699999999999997</v>
      </c>
      <c r="R81" s="6">
        <f t="shared" si="9"/>
        <v>1.4999999999999999E-2</v>
      </c>
    </row>
    <row r="82" spans="1:18" x14ac:dyDescent="0.3">
      <c r="A82" s="4" t="s">
        <v>942</v>
      </c>
      <c r="B82" s="11">
        <v>43572</v>
      </c>
      <c r="C82" s="4" t="s">
        <v>943</v>
      </c>
      <c r="D82" t="s">
        <v>6180</v>
      </c>
      <c r="E82" s="2">
        <v>5</v>
      </c>
      <c r="F82" s="2" t="str">
        <f>VLOOKUP(orders!C82:C1081,customers!A:B,2,FALSE)</f>
        <v>Ami Arnow</v>
      </c>
      <c r="G82" s="2" t="str">
        <f>VLOOKUP(orders!C82:C1081,customers!A:C,3,FALSE)</f>
        <v>aarnow28@arizona.edu</v>
      </c>
      <c r="H82" s="2" t="str">
        <f>VLOOKUP(C:C,customers!A:G,7,FALSE)</f>
        <v>United States</v>
      </c>
      <c r="I82" t="str">
        <f>VLOOKUP(orders!D:D,products!A:B,2,FALSE)</f>
        <v>Ara</v>
      </c>
      <c r="J82" t="str">
        <f t="shared" si="6"/>
        <v>Arabica</v>
      </c>
      <c r="K82" t="str">
        <f>VLOOKUP(D:D,products!A:C,3,FALSE)</f>
        <v>L</v>
      </c>
      <c r="L82" t="str">
        <f t="shared" si="7"/>
        <v>Light</v>
      </c>
      <c r="M82">
        <f>VLOOKUP(D:D,products!A:D,4,FALSE)</f>
        <v>0.5</v>
      </c>
      <c r="N82" s="9" t="str">
        <f t="shared" si="8"/>
        <v>0.5Kg</v>
      </c>
      <c r="O82">
        <f>VLOOKUP(D:D,products!A:E,5,FALSE)</f>
        <v>7.77</v>
      </c>
      <c r="P82" s="14">
        <f t="shared" si="5"/>
        <v>38.849999999999994</v>
      </c>
      <c r="Q82">
        <f>VLOOKUP(D:D,products!A:G,7,FALSE)</f>
        <v>0.69929999999999992</v>
      </c>
      <c r="R82" s="6">
        <f t="shared" si="9"/>
        <v>1.8000000000000002E-2</v>
      </c>
    </row>
    <row r="83" spans="1:18" hidden="1" x14ac:dyDescent="0.3">
      <c r="A83" s="4" t="s">
        <v>948</v>
      </c>
      <c r="B83" s="11">
        <v>43763</v>
      </c>
      <c r="C83" s="4" t="s">
        <v>949</v>
      </c>
      <c r="D83" t="s">
        <v>6164</v>
      </c>
      <c r="E83" s="2">
        <v>3</v>
      </c>
      <c r="F83" s="2" t="str">
        <f>VLOOKUP(orders!C83:C1082,customers!A:B,2,FALSE)</f>
        <v>Sheppard Yann</v>
      </c>
      <c r="G83" s="2" t="str">
        <f>VLOOKUP(orders!C83:C1082,customers!A:C,3,FALSE)</f>
        <v>syann29@senate.gov</v>
      </c>
      <c r="H83" s="2" t="str">
        <f>VLOOKUP(C:C,customers!A:G,7,FALSE)</f>
        <v>United States</v>
      </c>
      <c r="I83" t="str">
        <f>VLOOKUP(orders!D:D,products!A:B,2,FALSE)</f>
        <v>Lib</v>
      </c>
      <c r="J83" t="str">
        <f t="shared" si="6"/>
        <v>Liberica</v>
      </c>
      <c r="K83" t="str">
        <f>VLOOKUP(D:D,products!A:C,3,FALSE)</f>
        <v>L</v>
      </c>
      <c r="L83" t="str">
        <f t="shared" si="7"/>
        <v>Light</v>
      </c>
      <c r="M83">
        <f>VLOOKUP(D:D,products!A:D,4,FALSE)</f>
        <v>2.5</v>
      </c>
      <c r="N83" s="9" t="str">
        <f t="shared" si="8"/>
        <v>2.5Kg</v>
      </c>
      <c r="O83">
        <f>VLOOKUP(D:D,products!A:E,5,FALSE)</f>
        <v>36.454999999999998</v>
      </c>
      <c r="P83" s="14">
        <f t="shared" si="5"/>
        <v>109.36499999999999</v>
      </c>
      <c r="Q83">
        <f>VLOOKUP(D:D,products!A:G,7,FALSE)</f>
        <v>4.7391499999999995</v>
      </c>
      <c r="R83" s="6">
        <f t="shared" si="9"/>
        <v>4.3333333333333328E-2</v>
      </c>
    </row>
    <row r="84" spans="1:18" hidden="1" x14ac:dyDescent="0.3">
      <c r="A84" s="4" t="s">
        <v>954</v>
      </c>
      <c r="B84" s="11">
        <v>43721</v>
      </c>
      <c r="C84" s="4" t="s">
        <v>955</v>
      </c>
      <c r="D84" t="s">
        <v>6181</v>
      </c>
      <c r="E84" s="2">
        <v>3</v>
      </c>
      <c r="F84" s="2" t="str">
        <f>VLOOKUP(orders!C84:C1083,customers!A:B,2,FALSE)</f>
        <v>Bunny Naulls</v>
      </c>
      <c r="G84" s="2" t="str">
        <f>VLOOKUP(orders!C84:C1083,customers!A:C,3,FALSE)</f>
        <v>bnaulls2a@tiny.cc</v>
      </c>
      <c r="H84" s="2" t="str">
        <f>VLOOKUP(C:C,customers!A:G,7,FALSE)</f>
        <v>Ireland</v>
      </c>
      <c r="I84" t="str">
        <f>VLOOKUP(orders!D:D,products!A:B,2,FALSE)</f>
        <v>Lib</v>
      </c>
      <c r="J84" t="str">
        <f t="shared" si="6"/>
        <v>Liberica</v>
      </c>
      <c r="K84" t="str">
        <f>VLOOKUP(D:D,products!A:C,3,FALSE)</f>
        <v>M</v>
      </c>
      <c r="L84" t="str">
        <f t="shared" si="7"/>
        <v>Medium</v>
      </c>
      <c r="M84">
        <f>VLOOKUP(D:D,products!A:D,4,FALSE)</f>
        <v>2.5</v>
      </c>
      <c r="N84" s="9" t="str">
        <f t="shared" si="8"/>
        <v>2.5Kg</v>
      </c>
      <c r="O84">
        <f>VLOOKUP(D:D,products!A:E,5,FALSE)</f>
        <v>33.464999999999996</v>
      </c>
      <c r="P84" s="14">
        <f t="shared" si="5"/>
        <v>100.39499999999998</v>
      </c>
      <c r="Q84">
        <f>VLOOKUP(D:D,products!A:G,7,FALSE)</f>
        <v>4.3504499999999995</v>
      </c>
      <c r="R84" s="6">
        <f t="shared" si="9"/>
        <v>4.3333333333333335E-2</v>
      </c>
    </row>
    <row r="85" spans="1:18" hidden="1" x14ac:dyDescent="0.3">
      <c r="A85" s="4" t="s">
        <v>960</v>
      </c>
      <c r="B85" s="11">
        <v>43933</v>
      </c>
      <c r="C85" s="4" t="s">
        <v>961</v>
      </c>
      <c r="D85" t="s">
        <v>6149</v>
      </c>
      <c r="E85" s="2">
        <v>4</v>
      </c>
      <c r="F85" s="2" t="str">
        <f>VLOOKUP(orders!C85:C1084,customers!A:B,2,FALSE)</f>
        <v>Hally Lorait</v>
      </c>
      <c r="G85" s="2"/>
      <c r="H85" s="2" t="str">
        <f>VLOOKUP(C:C,customers!A:G,7,FALSE)</f>
        <v>United States</v>
      </c>
      <c r="I85" t="str">
        <f>VLOOKUP(orders!D:D,products!A:B,2,FALSE)</f>
        <v>Rob</v>
      </c>
      <c r="J85" t="str">
        <f t="shared" si="6"/>
        <v>Robusta</v>
      </c>
      <c r="K85" t="str">
        <f>VLOOKUP(D:D,products!A:C,3,FALSE)</f>
        <v>D</v>
      </c>
      <c r="L85" t="str">
        <f t="shared" si="7"/>
        <v>Dark</v>
      </c>
      <c r="M85">
        <f>VLOOKUP(D:D,products!A:D,4,FALSE)</f>
        <v>2.5</v>
      </c>
      <c r="N85" s="9" t="str">
        <f t="shared" si="8"/>
        <v>2.5Kg</v>
      </c>
      <c r="O85">
        <f>VLOOKUP(D:D,products!A:E,5,FALSE)</f>
        <v>20.584999999999997</v>
      </c>
      <c r="P85" s="14">
        <f t="shared" si="5"/>
        <v>82.339999999999989</v>
      </c>
      <c r="Q85">
        <f>VLOOKUP(D:D,products!A:G,7,FALSE)</f>
        <v>1.2350999999999999</v>
      </c>
      <c r="R85" s="6">
        <f t="shared" si="9"/>
        <v>1.5000000000000001E-2</v>
      </c>
    </row>
    <row r="86" spans="1:18" hidden="1" x14ac:dyDescent="0.3">
      <c r="A86" s="4" t="s">
        <v>965</v>
      </c>
      <c r="B86" s="11">
        <v>43783</v>
      </c>
      <c r="C86" s="4" t="s">
        <v>966</v>
      </c>
      <c r="D86" t="s">
        <v>6161</v>
      </c>
      <c r="E86" s="2">
        <v>1</v>
      </c>
      <c r="F86" s="2" t="str">
        <f>VLOOKUP(orders!C86:C1085,customers!A:B,2,FALSE)</f>
        <v>Zaccaria Sherewood</v>
      </c>
      <c r="G86" s="2" t="str">
        <f>VLOOKUP(orders!C86:C1085,customers!A:C,3,FALSE)</f>
        <v>zsherewood2c@apache.org</v>
      </c>
      <c r="H86" s="2" t="str">
        <f>VLOOKUP(C:C,customers!A:G,7,FALSE)</f>
        <v>United States</v>
      </c>
      <c r="I86" t="str">
        <f>VLOOKUP(orders!D:D,products!A:B,2,FALSE)</f>
        <v>Lib</v>
      </c>
      <c r="J86" t="str">
        <f t="shared" si="6"/>
        <v>Liberica</v>
      </c>
      <c r="K86" t="str">
        <f>VLOOKUP(D:D,products!A:C,3,FALSE)</f>
        <v>L</v>
      </c>
      <c r="L86" t="str">
        <f t="shared" si="7"/>
        <v>Light</v>
      </c>
      <c r="M86">
        <f>VLOOKUP(D:D,products!A:D,4,FALSE)</f>
        <v>0.5</v>
      </c>
      <c r="N86" s="9" t="str">
        <f t="shared" si="8"/>
        <v>0.5Kg</v>
      </c>
      <c r="O86">
        <f>VLOOKUP(D:D,products!A:E,5,FALSE)</f>
        <v>9.51</v>
      </c>
      <c r="P86" s="14">
        <f t="shared" si="5"/>
        <v>9.51</v>
      </c>
      <c r="Q86">
        <f>VLOOKUP(D:D,products!A:G,7,FALSE)</f>
        <v>1.2363</v>
      </c>
      <c r="R86" s="6">
        <f t="shared" si="9"/>
        <v>0.13</v>
      </c>
    </row>
    <row r="87" spans="1:18" x14ac:dyDescent="0.3">
      <c r="A87" s="4" t="s">
        <v>971</v>
      </c>
      <c r="B87" s="11">
        <v>43664</v>
      </c>
      <c r="C87" s="4" t="s">
        <v>972</v>
      </c>
      <c r="D87" t="s">
        <v>6182</v>
      </c>
      <c r="E87" s="2">
        <v>3</v>
      </c>
      <c r="F87" s="2" t="str">
        <f>VLOOKUP(orders!C87:C1086,customers!A:B,2,FALSE)</f>
        <v>Jeffrey Dufaire</v>
      </c>
      <c r="G87" s="2" t="str">
        <f>VLOOKUP(orders!C87:C1086,customers!A:C,3,FALSE)</f>
        <v>jdufaire2d@fc2.com</v>
      </c>
      <c r="H87" s="2" t="str">
        <f>VLOOKUP(C:C,customers!A:G,7,FALSE)</f>
        <v>United States</v>
      </c>
      <c r="I87" t="str">
        <f>VLOOKUP(orders!D:D,products!A:B,2,FALSE)</f>
        <v>Ara</v>
      </c>
      <c r="J87" t="str">
        <f t="shared" si="6"/>
        <v>Arabica</v>
      </c>
      <c r="K87" t="str">
        <f>VLOOKUP(D:D,products!A:C,3,FALSE)</f>
        <v>L</v>
      </c>
      <c r="L87" t="str">
        <f t="shared" si="7"/>
        <v>Light</v>
      </c>
      <c r="M87">
        <f>VLOOKUP(D:D,products!A:D,4,FALSE)</f>
        <v>2.5</v>
      </c>
      <c r="N87" s="9" t="str">
        <f t="shared" si="8"/>
        <v>2.5Kg</v>
      </c>
      <c r="O87">
        <f>VLOOKUP(D:D,products!A:E,5,FALSE)</f>
        <v>29.784999999999997</v>
      </c>
      <c r="P87" s="14">
        <f t="shared" si="5"/>
        <v>89.35499999999999</v>
      </c>
      <c r="Q87">
        <f>VLOOKUP(D:D,products!A:G,7,FALSE)</f>
        <v>2.6806499999999995</v>
      </c>
      <c r="R87" s="6">
        <f t="shared" si="9"/>
        <v>0.03</v>
      </c>
    </row>
    <row r="88" spans="1:18" x14ac:dyDescent="0.3">
      <c r="A88" s="4" t="s">
        <v>971</v>
      </c>
      <c r="B88" s="11">
        <v>43664</v>
      </c>
      <c r="C88" s="4" t="s">
        <v>972</v>
      </c>
      <c r="D88" t="s">
        <v>6154</v>
      </c>
      <c r="E88" s="2">
        <v>4</v>
      </c>
      <c r="F88" s="2" t="str">
        <f>VLOOKUP(orders!C88:C1087,customers!A:B,2,FALSE)</f>
        <v>Jeffrey Dufaire</v>
      </c>
      <c r="G88" s="2" t="str">
        <f>VLOOKUP(orders!C88:C1087,customers!A:C,3,FALSE)</f>
        <v>jdufaire2d@fc2.com</v>
      </c>
      <c r="H88" s="2" t="str">
        <f>VLOOKUP(C:C,customers!A:G,7,FALSE)</f>
        <v>United States</v>
      </c>
      <c r="I88" t="str">
        <f>VLOOKUP(orders!D:D,products!A:B,2,FALSE)</f>
        <v>Ara</v>
      </c>
      <c r="J88" t="str">
        <f t="shared" si="6"/>
        <v>Arabica</v>
      </c>
      <c r="K88" t="str">
        <f>VLOOKUP(D:D,products!A:C,3,FALSE)</f>
        <v>D</v>
      </c>
      <c r="L88" t="str">
        <f t="shared" si="7"/>
        <v>Dark</v>
      </c>
      <c r="M88">
        <f>VLOOKUP(D:D,products!A:D,4,FALSE)</f>
        <v>0.2</v>
      </c>
      <c r="N88" s="9" t="str">
        <f t="shared" si="8"/>
        <v>0.2Kg</v>
      </c>
      <c r="O88">
        <f>VLOOKUP(D:D,products!A:E,5,FALSE)</f>
        <v>2.9849999999999999</v>
      </c>
      <c r="P88" s="14">
        <f t="shared" si="5"/>
        <v>11.94</v>
      </c>
      <c r="Q88">
        <f>VLOOKUP(D:D,products!A:G,7,FALSE)</f>
        <v>0.26865</v>
      </c>
      <c r="R88" s="6">
        <f t="shared" si="9"/>
        <v>2.2500000000000003E-2</v>
      </c>
    </row>
    <row r="89" spans="1:18" x14ac:dyDescent="0.3">
      <c r="A89" s="4" t="s">
        <v>980</v>
      </c>
      <c r="B89" s="11">
        <v>44289</v>
      </c>
      <c r="C89" s="4" t="s">
        <v>981</v>
      </c>
      <c r="D89" t="s">
        <v>6155</v>
      </c>
      <c r="E89" s="2">
        <v>3</v>
      </c>
      <c r="F89" s="2" t="str">
        <f>VLOOKUP(orders!C89:C1088,customers!A:B,2,FALSE)</f>
        <v>Beitris Keaveney</v>
      </c>
      <c r="G89" s="2" t="str">
        <f>VLOOKUP(orders!C89:C1088,customers!A:C,3,FALSE)</f>
        <v>bkeaveney2f@netlog.com</v>
      </c>
      <c r="H89" s="2" t="str">
        <f>VLOOKUP(C:C,customers!A:G,7,FALSE)</f>
        <v>United States</v>
      </c>
      <c r="I89" t="str">
        <f>VLOOKUP(orders!D:D,products!A:B,2,FALSE)</f>
        <v>Ara</v>
      </c>
      <c r="J89" t="str">
        <f t="shared" si="6"/>
        <v>Arabica</v>
      </c>
      <c r="K89" t="str">
        <f>VLOOKUP(D:D,products!A:C,3,FALSE)</f>
        <v>M</v>
      </c>
      <c r="L89" t="str">
        <f t="shared" si="7"/>
        <v>Medium</v>
      </c>
      <c r="M89">
        <f>VLOOKUP(D:D,products!A:D,4,FALSE)</f>
        <v>1</v>
      </c>
      <c r="N89" s="9" t="str">
        <f t="shared" si="8"/>
        <v>1Kg</v>
      </c>
      <c r="O89">
        <f>VLOOKUP(D:D,products!A:E,5,FALSE)</f>
        <v>11.25</v>
      </c>
      <c r="P89" s="14">
        <f t="shared" si="5"/>
        <v>33.75</v>
      </c>
      <c r="Q89">
        <f>VLOOKUP(D:D,products!A:G,7,FALSE)</f>
        <v>1.0125</v>
      </c>
      <c r="R89" s="6">
        <f t="shared" si="9"/>
        <v>0.03</v>
      </c>
    </row>
    <row r="90" spans="1:18" hidden="1" x14ac:dyDescent="0.3">
      <c r="A90" s="4" t="s">
        <v>985</v>
      </c>
      <c r="B90" s="11">
        <v>44284</v>
      </c>
      <c r="C90" s="4" t="s">
        <v>986</v>
      </c>
      <c r="D90" t="s">
        <v>6179</v>
      </c>
      <c r="E90" s="2">
        <v>3</v>
      </c>
      <c r="F90" s="2" t="str">
        <f>VLOOKUP(orders!C90:C1089,customers!A:B,2,FALSE)</f>
        <v>Elna Grise</v>
      </c>
      <c r="G90" s="2" t="str">
        <f>VLOOKUP(orders!C90:C1089,customers!A:C,3,FALSE)</f>
        <v>egrise2g@cargocollective.com</v>
      </c>
      <c r="H90" s="2" t="str">
        <f>VLOOKUP(C:C,customers!A:G,7,FALSE)</f>
        <v>United States</v>
      </c>
      <c r="I90" t="str">
        <f>VLOOKUP(orders!D:D,products!A:B,2,FALSE)</f>
        <v>Rob</v>
      </c>
      <c r="J90" t="str">
        <f t="shared" si="6"/>
        <v>Robusta</v>
      </c>
      <c r="K90" t="str">
        <f>VLOOKUP(D:D,products!A:C,3,FALSE)</f>
        <v>L</v>
      </c>
      <c r="L90" t="str">
        <f t="shared" si="7"/>
        <v>Light</v>
      </c>
      <c r="M90">
        <f>VLOOKUP(D:D,products!A:D,4,FALSE)</f>
        <v>1</v>
      </c>
      <c r="N90" s="9" t="str">
        <f t="shared" si="8"/>
        <v>1Kg</v>
      </c>
      <c r="O90">
        <f>VLOOKUP(D:D,products!A:E,5,FALSE)</f>
        <v>11.95</v>
      </c>
      <c r="P90" s="14">
        <f t="shared" si="5"/>
        <v>35.849999999999994</v>
      </c>
      <c r="Q90">
        <f>VLOOKUP(D:D,products!A:G,7,FALSE)</f>
        <v>0.71699999999999997</v>
      </c>
      <c r="R90" s="6">
        <f t="shared" si="9"/>
        <v>2.0000000000000004E-2</v>
      </c>
    </row>
    <row r="91" spans="1:18" x14ac:dyDescent="0.3">
      <c r="A91" s="4" t="s">
        <v>990</v>
      </c>
      <c r="B91" s="11">
        <v>44545</v>
      </c>
      <c r="C91" s="4" t="s">
        <v>991</v>
      </c>
      <c r="D91" t="s">
        <v>6140</v>
      </c>
      <c r="E91" s="2">
        <v>6</v>
      </c>
      <c r="F91" s="2" t="str">
        <f>VLOOKUP(orders!C91:C1090,customers!A:B,2,FALSE)</f>
        <v>Torie Gottelier</v>
      </c>
      <c r="G91" s="2" t="str">
        <f>VLOOKUP(orders!C91:C1090,customers!A:C,3,FALSE)</f>
        <v>tgottelier2h@vistaprint.com</v>
      </c>
      <c r="H91" s="2" t="str">
        <f>VLOOKUP(C:C,customers!A:G,7,FALSE)</f>
        <v>United States</v>
      </c>
      <c r="I91" t="str">
        <f>VLOOKUP(orders!D:D,products!A:B,2,FALSE)</f>
        <v>Ara</v>
      </c>
      <c r="J91" t="str">
        <f t="shared" si="6"/>
        <v>Arabica</v>
      </c>
      <c r="K91" t="str">
        <f>VLOOKUP(D:D,products!A:C,3,FALSE)</f>
        <v>L</v>
      </c>
      <c r="L91" t="str">
        <f t="shared" si="7"/>
        <v>Light</v>
      </c>
      <c r="M91">
        <f>VLOOKUP(D:D,products!A:D,4,FALSE)</f>
        <v>1</v>
      </c>
      <c r="N91" s="9" t="str">
        <f t="shared" si="8"/>
        <v>1Kg</v>
      </c>
      <c r="O91">
        <f>VLOOKUP(D:D,products!A:E,5,FALSE)</f>
        <v>12.95</v>
      </c>
      <c r="P91" s="14">
        <f t="shared" si="5"/>
        <v>77.699999999999989</v>
      </c>
      <c r="Q91">
        <f>VLOOKUP(D:D,products!A:G,7,FALSE)</f>
        <v>1.1655</v>
      </c>
      <c r="R91" s="6">
        <f t="shared" si="9"/>
        <v>1.5000000000000001E-2</v>
      </c>
    </row>
    <row r="92" spans="1:18" x14ac:dyDescent="0.3">
      <c r="A92" s="4" t="s">
        <v>996</v>
      </c>
      <c r="B92" s="11">
        <v>43971</v>
      </c>
      <c r="C92" s="4" t="s">
        <v>997</v>
      </c>
      <c r="D92" t="s">
        <v>6140</v>
      </c>
      <c r="E92" s="2">
        <v>4</v>
      </c>
      <c r="F92" s="2" t="str">
        <f>VLOOKUP(orders!C92:C1091,customers!A:B,2,FALSE)</f>
        <v>Loydie Langlais</v>
      </c>
      <c r="G92" s="2"/>
      <c r="H92" s="2" t="str">
        <f>VLOOKUP(C:C,customers!A:G,7,FALSE)</f>
        <v>Ireland</v>
      </c>
      <c r="I92" t="str">
        <f>VLOOKUP(orders!D:D,products!A:B,2,FALSE)</f>
        <v>Ara</v>
      </c>
      <c r="J92" t="str">
        <f t="shared" si="6"/>
        <v>Arabica</v>
      </c>
      <c r="K92" t="str">
        <f>VLOOKUP(D:D,products!A:C,3,FALSE)</f>
        <v>L</v>
      </c>
      <c r="L92" t="str">
        <f t="shared" si="7"/>
        <v>Light</v>
      </c>
      <c r="M92">
        <f>VLOOKUP(D:D,products!A:D,4,FALSE)</f>
        <v>1</v>
      </c>
      <c r="N92" s="9" t="str">
        <f t="shared" si="8"/>
        <v>1Kg</v>
      </c>
      <c r="O92">
        <f>VLOOKUP(D:D,products!A:E,5,FALSE)</f>
        <v>12.95</v>
      </c>
      <c r="P92" s="14">
        <f t="shared" si="5"/>
        <v>51.8</v>
      </c>
      <c r="Q92">
        <f>VLOOKUP(D:D,products!A:G,7,FALSE)</f>
        <v>1.1655</v>
      </c>
      <c r="R92" s="6">
        <f t="shared" si="9"/>
        <v>2.2499999999999999E-2</v>
      </c>
    </row>
    <row r="93" spans="1:18" x14ac:dyDescent="0.3">
      <c r="A93" s="4" t="s">
        <v>1001</v>
      </c>
      <c r="B93" s="11">
        <v>44137</v>
      </c>
      <c r="C93" s="4" t="s">
        <v>1002</v>
      </c>
      <c r="D93" t="s">
        <v>6175</v>
      </c>
      <c r="E93" s="2">
        <v>4</v>
      </c>
      <c r="F93" s="2" t="str">
        <f>VLOOKUP(orders!C93:C1092,customers!A:B,2,FALSE)</f>
        <v>Adham Greenhead</v>
      </c>
      <c r="G93" s="2" t="str">
        <f>VLOOKUP(orders!C93:C1092,customers!A:C,3,FALSE)</f>
        <v>agreenhead2j@dailymail.co.uk</v>
      </c>
      <c r="H93" s="2" t="str">
        <f>VLOOKUP(C:C,customers!A:G,7,FALSE)</f>
        <v>United States</v>
      </c>
      <c r="I93" t="str">
        <f>VLOOKUP(orders!D:D,products!A:B,2,FALSE)</f>
        <v>Ara</v>
      </c>
      <c r="J93" t="str">
        <f t="shared" si="6"/>
        <v>Arabica</v>
      </c>
      <c r="K93" t="str">
        <f>VLOOKUP(D:D,products!A:C,3,FALSE)</f>
        <v>M</v>
      </c>
      <c r="L93" t="str">
        <f t="shared" si="7"/>
        <v>Medium</v>
      </c>
      <c r="M93">
        <f>VLOOKUP(D:D,products!A:D,4,FALSE)</f>
        <v>2.5</v>
      </c>
      <c r="N93" s="9" t="str">
        <f t="shared" si="8"/>
        <v>2.5Kg</v>
      </c>
      <c r="O93">
        <f>VLOOKUP(D:D,products!A:E,5,FALSE)</f>
        <v>25.874999999999996</v>
      </c>
      <c r="P93" s="14">
        <f t="shared" si="5"/>
        <v>103.49999999999999</v>
      </c>
      <c r="Q93">
        <f>VLOOKUP(D:D,products!A:G,7,FALSE)</f>
        <v>2.3287499999999994</v>
      </c>
      <c r="R93" s="6">
        <f t="shared" si="9"/>
        <v>2.2499999999999999E-2</v>
      </c>
    </row>
    <row r="94" spans="1:18" hidden="1" x14ac:dyDescent="0.3">
      <c r="A94" s="4" t="s">
        <v>1007</v>
      </c>
      <c r="B94" s="11">
        <v>44037</v>
      </c>
      <c r="C94" s="4" t="s">
        <v>1008</v>
      </c>
      <c r="D94" t="s">
        <v>6171</v>
      </c>
      <c r="E94" s="2">
        <v>3</v>
      </c>
      <c r="F94" s="2" t="str">
        <f>VLOOKUP(orders!C94:C1093,customers!A:B,2,FALSE)</f>
        <v>Hamish MacSherry</v>
      </c>
      <c r="G94" s="2"/>
      <c r="H94" s="2" t="str">
        <f>VLOOKUP(C:C,customers!A:G,7,FALSE)</f>
        <v>United States</v>
      </c>
      <c r="I94" t="str">
        <f>VLOOKUP(orders!D:D,products!A:B,2,FALSE)</f>
        <v>Exc</v>
      </c>
      <c r="J94" t="str">
        <f t="shared" si="6"/>
        <v>Excelsa</v>
      </c>
      <c r="K94" t="str">
        <f>VLOOKUP(D:D,products!A:C,3,FALSE)</f>
        <v>L</v>
      </c>
      <c r="L94" t="str">
        <f t="shared" si="7"/>
        <v>Light</v>
      </c>
      <c r="M94">
        <f>VLOOKUP(D:D,products!A:D,4,FALSE)</f>
        <v>1</v>
      </c>
      <c r="N94" s="9" t="str">
        <f t="shared" si="8"/>
        <v>1Kg</v>
      </c>
      <c r="O94">
        <f>VLOOKUP(D:D,products!A:E,5,FALSE)</f>
        <v>14.85</v>
      </c>
      <c r="P94" s="14">
        <f t="shared" si="5"/>
        <v>44.55</v>
      </c>
      <c r="Q94">
        <f>VLOOKUP(D:D,products!A:G,7,FALSE)</f>
        <v>1.6335</v>
      </c>
      <c r="R94" s="6">
        <f t="shared" si="9"/>
        <v>3.6666666666666667E-2</v>
      </c>
    </row>
    <row r="95" spans="1:18" hidden="1" x14ac:dyDescent="0.3">
      <c r="A95" s="4" t="s">
        <v>1012</v>
      </c>
      <c r="B95" s="11">
        <v>43538</v>
      </c>
      <c r="C95" s="4" t="s">
        <v>1013</v>
      </c>
      <c r="D95" t="s">
        <v>6176</v>
      </c>
      <c r="E95" s="2">
        <v>4</v>
      </c>
      <c r="F95" s="2" t="str">
        <f>VLOOKUP(orders!C95:C1094,customers!A:B,2,FALSE)</f>
        <v>Else Langcaster</v>
      </c>
      <c r="G95" s="2" t="str">
        <f>VLOOKUP(orders!C95:C1094,customers!A:C,3,FALSE)</f>
        <v>elangcaster2l@spotify.com</v>
      </c>
      <c r="H95" s="2" t="str">
        <f>VLOOKUP(C:C,customers!A:G,7,FALSE)</f>
        <v>United Kingdom</v>
      </c>
      <c r="I95" t="str">
        <f>VLOOKUP(orders!D:D,products!A:B,2,FALSE)</f>
        <v>Exc</v>
      </c>
      <c r="J95" t="str">
        <f t="shared" si="6"/>
        <v>Excelsa</v>
      </c>
      <c r="K95" t="str">
        <f>VLOOKUP(D:D,products!A:C,3,FALSE)</f>
        <v>L</v>
      </c>
      <c r="L95" t="str">
        <f t="shared" si="7"/>
        <v>Light</v>
      </c>
      <c r="M95">
        <f>VLOOKUP(D:D,products!A:D,4,FALSE)</f>
        <v>0.5</v>
      </c>
      <c r="N95" s="9" t="str">
        <f t="shared" si="8"/>
        <v>0.5Kg</v>
      </c>
      <c r="O95">
        <f>VLOOKUP(D:D,products!A:E,5,FALSE)</f>
        <v>8.91</v>
      </c>
      <c r="P95" s="14">
        <f t="shared" si="5"/>
        <v>35.64</v>
      </c>
      <c r="Q95">
        <f>VLOOKUP(D:D,products!A:G,7,FALSE)</f>
        <v>0.98009999999999997</v>
      </c>
      <c r="R95" s="6">
        <f t="shared" si="9"/>
        <v>2.75E-2</v>
      </c>
    </row>
    <row r="96" spans="1:18" x14ac:dyDescent="0.3">
      <c r="A96" s="4" t="s">
        <v>1018</v>
      </c>
      <c r="B96" s="11">
        <v>44014</v>
      </c>
      <c r="C96" s="4" t="s">
        <v>1019</v>
      </c>
      <c r="D96" t="s">
        <v>6154</v>
      </c>
      <c r="E96" s="2">
        <v>6</v>
      </c>
      <c r="F96" s="2" t="str">
        <f>VLOOKUP(orders!C96:C1095,customers!A:B,2,FALSE)</f>
        <v>Rudy Farquharson</v>
      </c>
      <c r="G96" s="2"/>
      <c r="H96" s="2" t="str">
        <f>VLOOKUP(C:C,customers!A:G,7,FALSE)</f>
        <v>Ireland</v>
      </c>
      <c r="I96" t="str">
        <f>VLOOKUP(orders!D:D,products!A:B,2,FALSE)</f>
        <v>Ara</v>
      </c>
      <c r="J96" t="str">
        <f t="shared" si="6"/>
        <v>Arabica</v>
      </c>
      <c r="K96" t="str">
        <f>VLOOKUP(D:D,products!A:C,3,FALSE)</f>
        <v>D</v>
      </c>
      <c r="L96" t="str">
        <f t="shared" si="7"/>
        <v>Dark</v>
      </c>
      <c r="M96">
        <f>VLOOKUP(D:D,products!A:D,4,FALSE)</f>
        <v>0.2</v>
      </c>
      <c r="N96" s="9" t="str">
        <f t="shared" si="8"/>
        <v>0.2Kg</v>
      </c>
      <c r="O96">
        <f>VLOOKUP(D:D,products!A:E,5,FALSE)</f>
        <v>2.9849999999999999</v>
      </c>
      <c r="P96" s="14">
        <f t="shared" si="5"/>
        <v>17.91</v>
      </c>
      <c r="Q96">
        <f>VLOOKUP(D:D,products!A:G,7,FALSE)</f>
        <v>0.26865</v>
      </c>
      <c r="R96" s="6">
        <f t="shared" si="9"/>
        <v>1.4999999999999999E-2</v>
      </c>
    </row>
    <row r="97" spans="1:18" x14ac:dyDescent="0.3">
      <c r="A97" s="4" t="s">
        <v>1022</v>
      </c>
      <c r="B97" s="11">
        <v>43816</v>
      </c>
      <c r="C97" s="4" t="s">
        <v>1023</v>
      </c>
      <c r="D97" t="s">
        <v>6175</v>
      </c>
      <c r="E97" s="2">
        <v>6</v>
      </c>
      <c r="F97" s="2" t="str">
        <f>VLOOKUP(orders!C97:C1096,customers!A:B,2,FALSE)</f>
        <v>Norene Magauran</v>
      </c>
      <c r="G97" s="2" t="str">
        <f>VLOOKUP(orders!C97:C1096,customers!A:C,3,FALSE)</f>
        <v>nmagauran2n@51.la</v>
      </c>
      <c r="H97" s="2" t="str">
        <f>VLOOKUP(C:C,customers!A:G,7,FALSE)</f>
        <v>United States</v>
      </c>
      <c r="I97" t="str">
        <f>VLOOKUP(orders!D:D,products!A:B,2,FALSE)</f>
        <v>Ara</v>
      </c>
      <c r="J97" t="str">
        <f t="shared" si="6"/>
        <v>Arabica</v>
      </c>
      <c r="K97" t="str">
        <f>VLOOKUP(D:D,products!A:C,3,FALSE)</f>
        <v>M</v>
      </c>
      <c r="L97" t="str">
        <f t="shared" si="7"/>
        <v>Medium</v>
      </c>
      <c r="M97">
        <f>VLOOKUP(D:D,products!A:D,4,FALSE)</f>
        <v>2.5</v>
      </c>
      <c r="N97" s="9" t="str">
        <f t="shared" si="8"/>
        <v>2.5Kg</v>
      </c>
      <c r="O97">
        <f>VLOOKUP(D:D,products!A:E,5,FALSE)</f>
        <v>25.874999999999996</v>
      </c>
      <c r="P97" s="14">
        <f t="shared" si="5"/>
        <v>155.24999999999997</v>
      </c>
      <c r="Q97">
        <f>VLOOKUP(D:D,products!A:G,7,FALSE)</f>
        <v>2.3287499999999994</v>
      </c>
      <c r="R97" s="6">
        <f t="shared" si="9"/>
        <v>1.4999999999999999E-2</v>
      </c>
    </row>
    <row r="98" spans="1:18" x14ac:dyDescent="0.3">
      <c r="A98" s="4" t="s">
        <v>1027</v>
      </c>
      <c r="B98" s="11">
        <v>44171</v>
      </c>
      <c r="C98" s="4" t="s">
        <v>1028</v>
      </c>
      <c r="D98" t="s">
        <v>6154</v>
      </c>
      <c r="E98" s="2">
        <v>2</v>
      </c>
      <c r="F98" s="2" t="str">
        <f>VLOOKUP(orders!C98:C1097,customers!A:B,2,FALSE)</f>
        <v>Vicki Kirdsch</v>
      </c>
      <c r="G98" s="2" t="str">
        <f>VLOOKUP(orders!C98:C1097,customers!A:C,3,FALSE)</f>
        <v>vkirdsch2o@google.fr</v>
      </c>
      <c r="H98" s="2" t="str">
        <f>VLOOKUP(C:C,customers!A:G,7,FALSE)</f>
        <v>United States</v>
      </c>
      <c r="I98" t="str">
        <f>VLOOKUP(orders!D:D,products!A:B,2,FALSE)</f>
        <v>Ara</v>
      </c>
      <c r="J98" t="str">
        <f t="shared" si="6"/>
        <v>Arabica</v>
      </c>
      <c r="K98" t="str">
        <f>VLOOKUP(D:D,products!A:C,3,FALSE)</f>
        <v>D</v>
      </c>
      <c r="L98" t="str">
        <f t="shared" si="7"/>
        <v>Dark</v>
      </c>
      <c r="M98">
        <f>VLOOKUP(D:D,products!A:D,4,FALSE)</f>
        <v>0.2</v>
      </c>
      <c r="N98" s="9" t="str">
        <f t="shared" si="8"/>
        <v>0.2Kg</v>
      </c>
      <c r="O98">
        <f>VLOOKUP(D:D,products!A:E,5,FALSE)</f>
        <v>2.9849999999999999</v>
      </c>
      <c r="P98" s="14">
        <f t="shared" si="5"/>
        <v>5.97</v>
      </c>
      <c r="Q98">
        <f>VLOOKUP(D:D,products!A:G,7,FALSE)</f>
        <v>0.26865</v>
      </c>
      <c r="R98" s="6">
        <f t="shared" si="9"/>
        <v>4.5000000000000005E-2</v>
      </c>
    </row>
    <row r="99" spans="1:18" x14ac:dyDescent="0.3">
      <c r="A99" s="4" t="s">
        <v>1032</v>
      </c>
      <c r="B99" s="11">
        <v>44259</v>
      </c>
      <c r="C99" s="4" t="s">
        <v>1033</v>
      </c>
      <c r="D99" t="s">
        <v>6157</v>
      </c>
      <c r="E99" s="2">
        <v>2</v>
      </c>
      <c r="F99" s="2" t="str">
        <f>VLOOKUP(orders!C99:C1098,customers!A:B,2,FALSE)</f>
        <v>Ilysa Whapple</v>
      </c>
      <c r="G99" s="2" t="str">
        <f>VLOOKUP(orders!C99:C1098,customers!A:C,3,FALSE)</f>
        <v>iwhapple2p@com.com</v>
      </c>
      <c r="H99" s="2" t="str">
        <f>VLOOKUP(C:C,customers!A:G,7,FALSE)</f>
        <v>United States</v>
      </c>
      <c r="I99" t="str">
        <f>VLOOKUP(orders!D:D,products!A:B,2,FALSE)</f>
        <v>Ara</v>
      </c>
      <c r="J99" t="str">
        <f t="shared" si="6"/>
        <v>Arabica</v>
      </c>
      <c r="K99" t="str">
        <f>VLOOKUP(D:D,products!A:C,3,FALSE)</f>
        <v>M</v>
      </c>
      <c r="L99" t="str">
        <f t="shared" si="7"/>
        <v>Medium</v>
      </c>
      <c r="M99">
        <f>VLOOKUP(D:D,products!A:D,4,FALSE)</f>
        <v>0.5</v>
      </c>
      <c r="N99" s="9" t="str">
        <f t="shared" si="8"/>
        <v>0.5Kg</v>
      </c>
      <c r="O99">
        <f>VLOOKUP(D:D,products!A:E,5,FALSE)</f>
        <v>6.75</v>
      </c>
      <c r="P99" s="14">
        <f t="shared" si="5"/>
        <v>13.5</v>
      </c>
      <c r="Q99">
        <f>VLOOKUP(D:D,products!A:G,7,FALSE)</f>
        <v>0.60749999999999993</v>
      </c>
      <c r="R99" s="6">
        <f t="shared" si="9"/>
        <v>4.4999999999999991E-2</v>
      </c>
    </row>
    <row r="100" spans="1:18" x14ac:dyDescent="0.3">
      <c r="A100" s="4" t="s">
        <v>1038</v>
      </c>
      <c r="B100" s="11">
        <v>44394</v>
      </c>
      <c r="C100" s="4" t="s">
        <v>1039</v>
      </c>
      <c r="D100" t="s">
        <v>6154</v>
      </c>
      <c r="E100" s="2">
        <v>1</v>
      </c>
      <c r="F100" s="2" t="str">
        <f>VLOOKUP(orders!C100:C1099,customers!A:B,2,FALSE)</f>
        <v>Ruy Cancellieri</v>
      </c>
      <c r="G100" s="2"/>
      <c r="H100" s="2" t="str">
        <f>VLOOKUP(C:C,customers!A:G,7,FALSE)</f>
        <v>Ireland</v>
      </c>
      <c r="I100" t="str">
        <f>VLOOKUP(orders!D:D,products!A:B,2,FALSE)</f>
        <v>Ara</v>
      </c>
      <c r="J100" t="str">
        <f t="shared" si="6"/>
        <v>Arabica</v>
      </c>
      <c r="K100" t="str">
        <f>VLOOKUP(D:D,products!A:C,3,FALSE)</f>
        <v>D</v>
      </c>
      <c r="L100" t="str">
        <f t="shared" si="7"/>
        <v>Dark</v>
      </c>
      <c r="M100">
        <f>VLOOKUP(D:D,products!A:D,4,FALSE)</f>
        <v>0.2</v>
      </c>
      <c r="N100" s="9" t="str">
        <f t="shared" si="8"/>
        <v>0.2Kg</v>
      </c>
      <c r="O100">
        <f>VLOOKUP(D:D,products!A:E,5,FALSE)</f>
        <v>2.9849999999999999</v>
      </c>
      <c r="P100" s="14">
        <f t="shared" si="5"/>
        <v>2.9849999999999999</v>
      </c>
      <c r="Q100">
        <f>VLOOKUP(D:D,products!A:G,7,FALSE)</f>
        <v>0.26865</v>
      </c>
      <c r="R100" s="6">
        <f t="shared" si="9"/>
        <v>9.0000000000000011E-2</v>
      </c>
    </row>
    <row r="101" spans="1:18" hidden="1" x14ac:dyDescent="0.3">
      <c r="A101" s="4" t="s">
        <v>1043</v>
      </c>
      <c r="B101" s="11">
        <v>44139</v>
      </c>
      <c r="C101" s="4" t="s">
        <v>1044</v>
      </c>
      <c r="D101" t="s">
        <v>6159</v>
      </c>
      <c r="E101" s="2">
        <v>3</v>
      </c>
      <c r="F101" s="2" t="str">
        <f>VLOOKUP(orders!C101:C1100,customers!A:B,2,FALSE)</f>
        <v>Aube Follett</v>
      </c>
      <c r="G101" s="2"/>
      <c r="H101" s="2" t="str">
        <f>VLOOKUP(C:C,customers!A:G,7,FALSE)</f>
        <v>United States</v>
      </c>
      <c r="I101" t="str">
        <f>VLOOKUP(orders!D:D,products!A:B,2,FALSE)</f>
        <v>Lib</v>
      </c>
      <c r="J101" t="str">
        <f t="shared" si="6"/>
        <v>Liberica</v>
      </c>
      <c r="K101" t="str">
        <f>VLOOKUP(D:D,products!A:C,3,FALSE)</f>
        <v>M</v>
      </c>
      <c r="L101" t="str">
        <f t="shared" si="7"/>
        <v>Medium</v>
      </c>
      <c r="M101">
        <f>VLOOKUP(D:D,products!A:D,4,FALSE)</f>
        <v>0.2</v>
      </c>
      <c r="N101" s="9" t="str">
        <f t="shared" si="8"/>
        <v>0.2Kg</v>
      </c>
      <c r="O101">
        <f>VLOOKUP(D:D,products!A:E,5,FALSE)</f>
        <v>4.3650000000000002</v>
      </c>
      <c r="P101" s="14">
        <f t="shared" si="5"/>
        <v>13.095000000000001</v>
      </c>
      <c r="Q101">
        <f>VLOOKUP(D:D,products!A:G,7,FALSE)</f>
        <v>0.56745000000000001</v>
      </c>
      <c r="R101" s="6">
        <f t="shared" si="9"/>
        <v>4.3333333333333335E-2</v>
      </c>
    </row>
    <row r="102" spans="1:18" x14ac:dyDescent="0.3">
      <c r="A102" s="4" t="s">
        <v>1048</v>
      </c>
      <c r="B102" s="11">
        <v>44291</v>
      </c>
      <c r="C102" s="4" t="s">
        <v>1049</v>
      </c>
      <c r="D102" t="s">
        <v>6167</v>
      </c>
      <c r="E102" s="2">
        <v>2</v>
      </c>
      <c r="F102" s="2" t="str">
        <f>VLOOKUP(orders!C102:C1101,customers!A:B,2,FALSE)</f>
        <v>Rudiger Di Bartolomeo</v>
      </c>
      <c r="G102" s="2"/>
      <c r="H102" s="2" t="str">
        <f>VLOOKUP(C:C,customers!A:G,7,FALSE)</f>
        <v>United States</v>
      </c>
      <c r="I102" t="str">
        <f>VLOOKUP(orders!D:D,products!A:B,2,FALSE)</f>
        <v>Ara</v>
      </c>
      <c r="J102" t="str">
        <f t="shared" si="6"/>
        <v>Arabica</v>
      </c>
      <c r="K102" t="str">
        <f>VLOOKUP(D:D,products!A:C,3,FALSE)</f>
        <v>L</v>
      </c>
      <c r="L102" t="str">
        <f t="shared" si="7"/>
        <v>Light</v>
      </c>
      <c r="M102">
        <f>VLOOKUP(D:D,products!A:D,4,FALSE)</f>
        <v>0.2</v>
      </c>
      <c r="N102" s="9" t="str">
        <f t="shared" si="8"/>
        <v>0.2Kg</v>
      </c>
      <c r="O102">
        <f>VLOOKUP(D:D,products!A:E,5,FALSE)</f>
        <v>3.8849999999999998</v>
      </c>
      <c r="P102" s="14">
        <f t="shared" si="5"/>
        <v>7.77</v>
      </c>
      <c r="Q102">
        <f>VLOOKUP(D:D,products!A:G,7,FALSE)</f>
        <v>0.34964999999999996</v>
      </c>
      <c r="R102" s="6">
        <f t="shared" si="9"/>
        <v>4.4999999999999998E-2</v>
      </c>
    </row>
    <row r="103" spans="1:18" hidden="1" x14ac:dyDescent="0.3">
      <c r="A103" s="4" t="s">
        <v>1053</v>
      </c>
      <c r="B103" s="11">
        <v>43891</v>
      </c>
      <c r="C103" s="4" t="s">
        <v>1054</v>
      </c>
      <c r="D103" t="s">
        <v>6165</v>
      </c>
      <c r="E103" s="2">
        <v>5</v>
      </c>
      <c r="F103" s="2" t="str">
        <f>VLOOKUP(orders!C103:C1102,customers!A:B,2,FALSE)</f>
        <v>Nickey Youles</v>
      </c>
      <c r="G103" s="2" t="str">
        <f>VLOOKUP(orders!C103:C1102,customers!A:C,3,FALSE)</f>
        <v>nyoules2t@reference.com</v>
      </c>
      <c r="H103" s="2" t="str">
        <f>VLOOKUP(C:C,customers!A:G,7,FALSE)</f>
        <v>Ireland</v>
      </c>
      <c r="I103" t="str">
        <f>VLOOKUP(orders!D:D,products!A:B,2,FALSE)</f>
        <v>Lib</v>
      </c>
      <c r="J103" t="str">
        <f t="shared" si="6"/>
        <v>Liberica</v>
      </c>
      <c r="K103" t="str">
        <f>VLOOKUP(D:D,products!A:C,3,FALSE)</f>
        <v>D</v>
      </c>
      <c r="L103" t="str">
        <f t="shared" si="7"/>
        <v>Dark</v>
      </c>
      <c r="M103">
        <f>VLOOKUP(D:D,products!A:D,4,FALSE)</f>
        <v>2.5</v>
      </c>
      <c r="N103" s="9" t="str">
        <f t="shared" si="8"/>
        <v>2.5Kg</v>
      </c>
      <c r="O103">
        <f>VLOOKUP(D:D,products!A:E,5,FALSE)</f>
        <v>29.784999999999997</v>
      </c>
      <c r="P103" s="14">
        <f t="shared" si="5"/>
        <v>148.92499999999998</v>
      </c>
      <c r="Q103">
        <f>VLOOKUP(D:D,products!A:G,7,FALSE)</f>
        <v>3.8720499999999998</v>
      </c>
      <c r="R103" s="6">
        <f t="shared" si="9"/>
        <v>2.6000000000000002E-2</v>
      </c>
    </row>
    <row r="104" spans="1:18" hidden="1" x14ac:dyDescent="0.3">
      <c r="A104" s="4" t="s">
        <v>1059</v>
      </c>
      <c r="B104" s="11">
        <v>44488</v>
      </c>
      <c r="C104" s="4" t="s">
        <v>1060</v>
      </c>
      <c r="D104" t="s">
        <v>6143</v>
      </c>
      <c r="E104" s="2">
        <v>3</v>
      </c>
      <c r="F104" s="2" t="str">
        <f>VLOOKUP(orders!C104:C1103,customers!A:B,2,FALSE)</f>
        <v>Dyanna Aizikovitz</v>
      </c>
      <c r="G104" s="2" t="str">
        <f>VLOOKUP(orders!C104:C1103,customers!A:C,3,FALSE)</f>
        <v>daizikovitz2u@answers.com</v>
      </c>
      <c r="H104" s="2" t="str">
        <f>VLOOKUP(C:C,customers!A:G,7,FALSE)</f>
        <v>Ireland</v>
      </c>
      <c r="I104" t="str">
        <f>VLOOKUP(orders!D:D,products!A:B,2,FALSE)</f>
        <v>Lib</v>
      </c>
      <c r="J104" t="str">
        <f t="shared" si="6"/>
        <v>Liberica</v>
      </c>
      <c r="K104" t="str">
        <f>VLOOKUP(D:D,products!A:C,3,FALSE)</f>
        <v>D</v>
      </c>
      <c r="L104" t="str">
        <f t="shared" si="7"/>
        <v>Dark</v>
      </c>
      <c r="M104">
        <f>VLOOKUP(D:D,products!A:D,4,FALSE)</f>
        <v>1</v>
      </c>
      <c r="N104" s="9" t="str">
        <f t="shared" si="8"/>
        <v>1Kg</v>
      </c>
      <c r="O104">
        <f>VLOOKUP(D:D,products!A:E,5,FALSE)</f>
        <v>12.95</v>
      </c>
      <c r="P104" s="14">
        <f t="shared" si="5"/>
        <v>38.849999999999994</v>
      </c>
      <c r="Q104">
        <f>VLOOKUP(D:D,products!A:G,7,FALSE)</f>
        <v>1.6835</v>
      </c>
      <c r="R104" s="6">
        <f t="shared" si="9"/>
        <v>4.3333333333333342E-2</v>
      </c>
    </row>
    <row r="105" spans="1:18" hidden="1" x14ac:dyDescent="0.3">
      <c r="A105" s="4" t="s">
        <v>1065</v>
      </c>
      <c r="B105" s="11">
        <v>44750</v>
      </c>
      <c r="C105" s="4" t="s">
        <v>1066</v>
      </c>
      <c r="D105" t="s">
        <v>6174</v>
      </c>
      <c r="E105" s="2">
        <v>4</v>
      </c>
      <c r="F105" s="2" t="str">
        <f>VLOOKUP(orders!C105:C1104,customers!A:B,2,FALSE)</f>
        <v>Bram Revel</v>
      </c>
      <c r="G105" s="2" t="str">
        <f>VLOOKUP(orders!C105:C1104,customers!A:C,3,FALSE)</f>
        <v>brevel2v@fastcompany.com</v>
      </c>
      <c r="H105" s="2" t="str">
        <f>VLOOKUP(C:C,customers!A:G,7,FALSE)</f>
        <v>United States</v>
      </c>
      <c r="I105" t="str">
        <f>VLOOKUP(orders!D:D,products!A:B,2,FALSE)</f>
        <v>Rob</v>
      </c>
      <c r="J105" t="str">
        <f t="shared" si="6"/>
        <v>Robusta</v>
      </c>
      <c r="K105" t="str">
        <f>VLOOKUP(D:D,products!A:C,3,FALSE)</f>
        <v>M</v>
      </c>
      <c r="L105" t="str">
        <f t="shared" si="7"/>
        <v>Medium</v>
      </c>
      <c r="M105">
        <f>VLOOKUP(D:D,products!A:D,4,FALSE)</f>
        <v>0.2</v>
      </c>
      <c r="N105" s="9" t="str">
        <f t="shared" si="8"/>
        <v>0.2Kg</v>
      </c>
      <c r="O105">
        <f>VLOOKUP(D:D,products!A:E,5,FALSE)</f>
        <v>2.9849999999999999</v>
      </c>
      <c r="P105" s="14">
        <f t="shared" si="5"/>
        <v>11.94</v>
      </c>
      <c r="Q105">
        <f>VLOOKUP(D:D,products!A:G,7,FALSE)</f>
        <v>0.17909999999999998</v>
      </c>
      <c r="R105" s="6">
        <f t="shared" si="9"/>
        <v>1.4999999999999999E-2</v>
      </c>
    </row>
    <row r="106" spans="1:18" hidden="1" x14ac:dyDescent="0.3">
      <c r="A106" s="4" t="s">
        <v>1071</v>
      </c>
      <c r="B106" s="11">
        <v>43694</v>
      </c>
      <c r="C106" s="4" t="s">
        <v>1072</v>
      </c>
      <c r="D106" t="s">
        <v>6162</v>
      </c>
      <c r="E106" s="2">
        <v>6</v>
      </c>
      <c r="F106" s="2" t="str">
        <f>VLOOKUP(orders!C106:C1105,customers!A:B,2,FALSE)</f>
        <v>Emiline Priddis</v>
      </c>
      <c r="G106" s="2" t="str">
        <f>VLOOKUP(orders!C106:C1105,customers!A:C,3,FALSE)</f>
        <v>epriddis2w@nationalgeographic.com</v>
      </c>
      <c r="H106" s="2" t="str">
        <f>VLOOKUP(C:C,customers!A:G,7,FALSE)</f>
        <v>United States</v>
      </c>
      <c r="I106" t="str">
        <f>VLOOKUP(orders!D:D,products!A:B,2,FALSE)</f>
        <v>Lib</v>
      </c>
      <c r="J106" t="str">
        <f t="shared" si="6"/>
        <v>Liberica</v>
      </c>
      <c r="K106" t="str">
        <f>VLOOKUP(D:D,products!A:C,3,FALSE)</f>
        <v>M</v>
      </c>
      <c r="L106" t="str">
        <f t="shared" si="7"/>
        <v>Medium</v>
      </c>
      <c r="M106">
        <f>VLOOKUP(D:D,products!A:D,4,FALSE)</f>
        <v>1</v>
      </c>
      <c r="N106" s="9" t="str">
        <f t="shared" si="8"/>
        <v>1Kg</v>
      </c>
      <c r="O106">
        <f>VLOOKUP(D:D,products!A:E,5,FALSE)</f>
        <v>14.55</v>
      </c>
      <c r="P106" s="14">
        <f t="shared" si="5"/>
        <v>87.300000000000011</v>
      </c>
      <c r="Q106">
        <f>VLOOKUP(D:D,products!A:G,7,FALSE)</f>
        <v>1.8915000000000002</v>
      </c>
      <c r="R106" s="6">
        <f t="shared" si="9"/>
        <v>2.1666666666666667E-2</v>
      </c>
    </row>
    <row r="107" spans="1:18" x14ac:dyDescent="0.3">
      <c r="A107" s="4" t="s">
        <v>1077</v>
      </c>
      <c r="B107" s="11">
        <v>43982</v>
      </c>
      <c r="C107" s="4" t="s">
        <v>1078</v>
      </c>
      <c r="D107" t="s">
        <v>6157</v>
      </c>
      <c r="E107" s="2">
        <v>6</v>
      </c>
      <c r="F107" s="2" t="str">
        <f>VLOOKUP(orders!C107:C1106,customers!A:B,2,FALSE)</f>
        <v>Queenie Veel</v>
      </c>
      <c r="G107" s="2" t="str">
        <f>VLOOKUP(orders!C107:C1106,customers!A:C,3,FALSE)</f>
        <v>qveel2x@jugem.jp</v>
      </c>
      <c r="H107" s="2" t="str">
        <f>VLOOKUP(C:C,customers!A:G,7,FALSE)</f>
        <v>United States</v>
      </c>
      <c r="I107" t="str">
        <f>VLOOKUP(orders!D:D,products!A:B,2,FALSE)</f>
        <v>Ara</v>
      </c>
      <c r="J107" t="str">
        <f t="shared" si="6"/>
        <v>Arabica</v>
      </c>
      <c r="K107" t="str">
        <f>VLOOKUP(D:D,products!A:C,3,FALSE)</f>
        <v>M</v>
      </c>
      <c r="L107" t="str">
        <f t="shared" si="7"/>
        <v>Medium</v>
      </c>
      <c r="M107">
        <f>VLOOKUP(D:D,products!A:D,4,FALSE)</f>
        <v>0.5</v>
      </c>
      <c r="N107" s="9" t="str">
        <f t="shared" si="8"/>
        <v>0.5Kg</v>
      </c>
      <c r="O107">
        <f>VLOOKUP(D:D,products!A:E,5,FALSE)</f>
        <v>6.75</v>
      </c>
      <c r="P107" s="14">
        <f t="shared" si="5"/>
        <v>40.5</v>
      </c>
      <c r="Q107">
        <f>VLOOKUP(D:D,products!A:G,7,FALSE)</f>
        <v>0.60749999999999993</v>
      </c>
      <c r="R107" s="6">
        <f t="shared" si="9"/>
        <v>1.4999999999999998E-2</v>
      </c>
    </row>
    <row r="108" spans="1:18" hidden="1" x14ac:dyDescent="0.3">
      <c r="A108" s="4" t="s">
        <v>1083</v>
      </c>
      <c r="B108" s="11">
        <v>43956</v>
      </c>
      <c r="C108" s="4" t="s">
        <v>1084</v>
      </c>
      <c r="D108" t="s">
        <v>6183</v>
      </c>
      <c r="E108" s="2">
        <v>2</v>
      </c>
      <c r="F108" s="2" t="str">
        <f>VLOOKUP(orders!C108:C1107,customers!A:B,2,FALSE)</f>
        <v>Lind Conyers</v>
      </c>
      <c r="G108" s="2" t="str">
        <f>VLOOKUP(orders!C108:C1107,customers!A:C,3,FALSE)</f>
        <v>lconyers2y@twitter.com</v>
      </c>
      <c r="H108" s="2" t="str">
        <f>VLOOKUP(C:C,customers!A:G,7,FALSE)</f>
        <v>United States</v>
      </c>
      <c r="I108" t="str">
        <f>VLOOKUP(orders!D:D,products!A:B,2,FALSE)</f>
        <v>Exc</v>
      </c>
      <c r="J108" t="str">
        <f t="shared" si="6"/>
        <v>Excelsa</v>
      </c>
      <c r="K108" t="str">
        <f>VLOOKUP(D:D,products!A:C,3,FALSE)</f>
        <v>D</v>
      </c>
      <c r="L108" t="str">
        <f t="shared" si="7"/>
        <v>Dark</v>
      </c>
      <c r="M108">
        <f>VLOOKUP(D:D,products!A:D,4,FALSE)</f>
        <v>1</v>
      </c>
      <c r="N108" s="9" t="str">
        <f t="shared" si="8"/>
        <v>1Kg</v>
      </c>
      <c r="O108">
        <f>VLOOKUP(D:D,products!A:E,5,FALSE)</f>
        <v>12.15</v>
      </c>
      <c r="P108" s="14">
        <f t="shared" si="5"/>
        <v>24.3</v>
      </c>
      <c r="Q108">
        <f>VLOOKUP(D:D,products!A:G,7,FALSE)</f>
        <v>1.3365</v>
      </c>
      <c r="R108" s="6">
        <f t="shared" si="9"/>
        <v>5.5E-2</v>
      </c>
    </row>
    <row r="109" spans="1:18" hidden="1" x14ac:dyDescent="0.3">
      <c r="A109" s="4" t="s">
        <v>1089</v>
      </c>
      <c r="B109" s="11">
        <v>43569</v>
      </c>
      <c r="C109" s="4" t="s">
        <v>1090</v>
      </c>
      <c r="D109" t="s">
        <v>6146</v>
      </c>
      <c r="E109" s="2">
        <v>3</v>
      </c>
      <c r="F109" s="2" t="str">
        <f>VLOOKUP(orders!C109:C1108,customers!A:B,2,FALSE)</f>
        <v>Pen Wye</v>
      </c>
      <c r="G109" s="2" t="str">
        <f>VLOOKUP(orders!C109:C1108,customers!A:C,3,FALSE)</f>
        <v>pwye2z@dagondesign.com</v>
      </c>
      <c r="H109" s="2" t="str">
        <f>VLOOKUP(C:C,customers!A:G,7,FALSE)</f>
        <v>United States</v>
      </c>
      <c r="I109" t="str">
        <f>VLOOKUP(orders!D:D,products!A:B,2,FALSE)</f>
        <v>Rob</v>
      </c>
      <c r="J109" t="str">
        <f t="shared" si="6"/>
        <v>Robusta</v>
      </c>
      <c r="K109" t="str">
        <f>VLOOKUP(D:D,products!A:C,3,FALSE)</f>
        <v>M</v>
      </c>
      <c r="L109" t="str">
        <f t="shared" si="7"/>
        <v>Medium</v>
      </c>
      <c r="M109">
        <f>VLOOKUP(D:D,products!A:D,4,FALSE)</f>
        <v>0.5</v>
      </c>
      <c r="N109" s="9" t="str">
        <f t="shared" si="8"/>
        <v>0.5Kg</v>
      </c>
      <c r="O109">
        <f>VLOOKUP(D:D,products!A:E,5,FALSE)</f>
        <v>5.97</v>
      </c>
      <c r="P109" s="14">
        <f t="shared" si="5"/>
        <v>17.91</v>
      </c>
      <c r="Q109">
        <f>VLOOKUP(D:D,products!A:G,7,FALSE)</f>
        <v>0.35819999999999996</v>
      </c>
      <c r="R109" s="6">
        <f t="shared" si="9"/>
        <v>1.9999999999999997E-2</v>
      </c>
    </row>
    <row r="110" spans="1:18" x14ac:dyDescent="0.3">
      <c r="A110" s="4" t="s">
        <v>1095</v>
      </c>
      <c r="B110" s="11">
        <v>44041</v>
      </c>
      <c r="C110" s="4" t="s">
        <v>1096</v>
      </c>
      <c r="D110" t="s">
        <v>6157</v>
      </c>
      <c r="E110" s="2">
        <v>4</v>
      </c>
      <c r="F110" s="2" t="str">
        <f>VLOOKUP(orders!C110:C1109,customers!A:B,2,FALSE)</f>
        <v>Isahella Hagland</v>
      </c>
      <c r="G110" s="2"/>
      <c r="H110" s="2" t="str">
        <f>VLOOKUP(C:C,customers!A:G,7,FALSE)</f>
        <v>United States</v>
      </c>
      <c r="I110" t="str">
        <f>VLOOKUP(orders!D:D,products!A:B,2,FALSE)</f>
        <v>Ara</v>
      </c>
      <c r="J110" t="str">
        <f t="shared" si="6"/>
        <v>Arabica</v>
      </c>
      <c r="K110" t="str">
        <f>VLOOKUP(D:D,products!A:C,3,FALSE)</f>
        <v>M</v>
      </c>
      <c r="L110" t="str">
        <f t="shared" si="7"/>
        <v>Medium</v>
      </c>
      <c r="M110">
        <f>VLOOKUP(D:D,products!A:D,4,FALSE)</f>
        <v>0.5</v>
      </c>
      <c r="N110" s="9" t="str">
        <f t="shared" si="8"/>
        <v>0.5Kg</v>
      </c>
      <c r="O110">
        <f>VLOOKUP(D:D,products!A:E,5,FALSE)</f>
        <v>6.75</v>
      </c>
      <c r="P110" s="14">
        <f t="shared" si="5"/>
        <v>27</v>
      </c>
      <c r="Q110">
        <f>VLOOKUP(D:D,products!A:G,7,FALSE)</f>
        <v>0.60749999999999993</v>
      </c>
      <c r="R110" s="6">
        <f t="shared" si="9"/>
        <v>2.2499999999999996E-2</v>
      </c>
    </row>
    <row r="111" spans="1:18" hidden="1" x14ac:dyDescent="0.3">
      <c r="A111" s="4" t="s">
        <v>1100</v>
      </c>
      <c r="B111" s="11">
        <v>43811</v>
      </c>
      <c r="C111" s="4" t="s">
        <v>1101</v>
      </c>
      <c r="D111" t="s">
        <v>6169</v>
      </c>
      <c r="E111" s="2">
        <v>1</v>
      </c>
      <c r="F111" s="2" t="str">
        <f>VLOOKUP(orders!C111:C1110,customers!A:B,2,FALSE)</f>
        <v>Terry Sheryn</v>
      </c>
      <c r="G111" s="2" t="str">
        <f>VLOOKUP(orders!C111:C1110,customers!A:C,3,FALSE)</f>
        <v>tsheryn31@mtv.com</v>
      </c>
      <c r="H111" s="2" t="str">
        <f>VLOOKUP(C:C,customers!A:G,7,FALSE)</f>
        <v>United States</v>
      </c>
      <c r="I111" t="str">
        <f>VLOOKUP(orders!D:D,products!A:B,2,FALSE)</f>
        <v>Lib</v>
      </c>
      <c r="J111" t="str">
        <f t="shared" si="6"/>
        <v>Liberica</v>
      </c>
      <c r="K111" t="str">
        <f>VLOOKUP(D:D,products!A:C,3,FALSE)</f>
        <v>D</v>
      </c>
      <c r="L111" t="str">
        <f t="shared" si="7"/>
        <v>Dark</v>
      </c>
      <c r="M111">
        <f>VLOOKUP(D:D,products!A:D,4,FALSE)</f>
        <v>0.5</v>
      </c>
      <c r="N111" s="9" t="str">
        <f t="shared" si="8"/>
        <v>0.5Kg</v>
      </c>
      <c r="O111">
        <f>VLOOKUP(D:D,products!A:E,5,FALSE)</f>
        <v>7.77</v>
      </c>
      <c r="P111" s="14">
        <f t="shared" si="5"/>
        <v>7.77</v>
      </c>
      <c r="Q111">
        <f>VLOOKUP(D:D,products!A:G,7,FALSE)</f>
        <v>1.0101</v>
      </c>
      <c r="R111" s="6">
        <f t="shared" si="9"/>
        <v>0.13</v>
      </c>
    </row>
    <row r="112" spans="1:18" hidden="1" x14ac:dyDescent="0.3">
      <c r="A112" s="4" t="s">
        <v>1106</v>
      </c>
      <c r="B112" s="11">
        <v>44727</v>
      </c>
      <c r="C112" s="4" t="s">
        <v>1107</v>
      </c>
      <c r="D112" t="s">
        <v>6184</v>
      </c>
      <c r="E112" s="2">
        <v>3</v>
      </c>
      <c r="F112" s="2" t="str">
        <f>VLOOKUP(orders!C112:C1111,customers!A:B,2,FALSE)</f>
        <v>Marie-jeanne Redgrave</v>
      </c>
      <c r="G112" s="2" t="str">
        <f>VLOOKUP(orders!C112:C1111,customers!A:C,3,FALSE)</f>
        <v>mredgrave32@cargocollective.com</v>
      </c>
      <c r="H112" s="2" t="str">
        <f>VLOOKUP(C:C,customers!A:G,7,FALSE)</f>
        <v>United States</v>
      </c>
      <c r="I112" t="str">
        <f>VLOOKUP(orders!D:D,products!A:B,2,FALSE)</f>
        <v>Exc</v>
      </c>
      <c r="J112" t="str">
        <f t="shared" si="6"/>
        <v>Excelsa</v>
      </c>
      <c r="K112" t="str">
        <f>VLOOKUP(D:D,products!A:C,3,FALSE)</f>
        <v>L</v>
      </c>
      <c r="L112" t="str">
        <f t="shared" si="7"/>
        <v>Light</v>
      </c>
      <c r="M112">
        <f>VLOOKUP(D:D,products!A:D,4,FALSE)</f>
        <v>0.2</v>
      </c>
      <c r="N112" s="9" t="str">
        <f t="shared" si="8"/>
        <v>0.2Kg</v>
      </c>
      <c r="O112">
        <f>VLOOKUP(D:D,products!A:E,5,FALSE)</f>
        <v>4.4550000000000001</v>
      </c>
      <c r="P112" s="14">
        <f t="shared" si="5"/>
        <v>13.365</v>
      </c>
      <c r="Q112">
        <f>VLOOKUP(D:D,products!A:G,7,FALSE)</f>
        <v>0.49004999999999999</v>
      </c>
      <c r="R112" s="6">
        <f t="shared" si="9"/>
        <v>3.6666666666666667E-2</v>
      </c>
    </row>
    <row r="113" spans="1:18" hidden="1" x14ac:dyDescent="0.3">
      <c r="A113" s="4" t="s">
        <v>1112</v>
      </c>
      <c r="B113" s="11">
        <v>43642</v>
      </c>
      <c r="C113" s="4" t="s">
        <v>1113</v>
      </c>
      <c r="D113" t="s">
        <v>6172</v>
      </c>
      <c r="E113" s="2">
        <v>5</v>
      </c>
      <c r="F113" s="2" t="str">
        <f>VLOOKUP(orders!C113:C1112,customers!A:B,2,FALSE)</f>
        <v>Betty Fominov</v>
      </c>
      <c r="G113" s="2" t="str">
        <f>VLOOKUP(orders!C113:C1112,customers!A:C,3,FALSE)</f>
        <v>bfominov33@yale.edu</v>
      </c>
      <c r="H113" s="2" t="str">
        <f>VLOOKUP(C:C,customers!A:G,7,FALSE)</f>
        <v>United States</v>
      </c>
      <c r="I113" t="str">
        <f>VLOOKUP(orders!D:D,products!A:B,2,FALSE)</f>
        <v>Rob</v>
      </c>
      <c r="J113" t="str">
        <f t="shared" si="6"/>
        <v>Robusta</v>
      </c>
      <c r="K113" t="str">
        <f>VLOOKUP(D:D,products!A:C,3,FALSE)</f>
        <v>D</v>
      </c>
      <c r="L113" t="str">
        <f t="shared" si="7"/>
        <v>Dark</v>
      </c>
      <c r="M113">
        <f>VLOOKUP(D:D,products!A:D,4,FALSE)</f>
        <v>0.5</v>
      </c>
      <c r="N113" s="9" t="str">
        <f t="shared" si="8"/>
        <v>0.5Kg</v>
      </c>
      <c r="O113">
        <f>VLOOKUP(D:D,products!A:E,5,FALSE)</f>
        <v>5.3699999999999992</v>
      </c>
      <c r="P113" s="14">
        <f t="shared" si="5"/>
        <v>26.849999999999994</v>
      </c>
      <c r="Q113">
        <f>VLOOKUP(D:D,products!A:G,7,FALSE)</f>
        <v>0.32219999999999993</v>
      </c>
      <c r="R113" s="6">
        <f t="shared" si="9"/>
        <v>1.2E-2</v>
      </c>
    </row>
    <row r="114" spans="1:18" x14ac:dyDescent="0.3">
      <c r="A114" s="4" t="s">
        <v>1117</v>
      </c>
      <c r="B114" s="11">
        <v>44481</v>
      </c>
      <c r="C114" s="4" t="s">
        <v>1118</v>
      </c>
      <c r="D114" t="s">
        <v>6155</v>
      </c>
      <c r="E114" s="2">
        <v>1</v>
      </c>
      <c r="F114" s="2" t="str">
        <f>VLOOKUP(orders!C114:C1113,customers!A:B,2,FALSE)</f>
        <v>Shawnee Critchlow</v>
      </c>
      <c r="G114" s="2" t="str">
        <f>VLOOKUP(orders!C114:C1113,customers!A:C,3,FALSE)</f>
        <v>scritchlow34@un.org</v>
      </c>
      <c r="H114" s="2" t="str">
        <f>VLOOKUP(C:C,customers!A:G,7,FALSE)</f>
        <v>United States</v>
      </c>
      <c r="I114" t="str">
        <f>VLOOKUP(orders!D:D,products!A:B,2,FALSE)</f>
        <v>Ara</v>
      </c>
      <c r="J114" t="str">
        <f t="shared" si="6"/>
        <v>Arabica</v>
      </c>
      <c r="K114" t="str">
        <f>VLOOKUP(D:D,products!A:C,3,FALSE)</f>
        <v>M</v>
      </c>
      <c r="L114" t="str">
        <f t="shared" si="7"/>
        <v>Medium</v>
      </c>
      <c r="M114">
        <f>VLOOKUP(D:D,products!A:D,4,FALSE)</f>
        <v>1</v>
      </c>
      <c r="N114" s="9" t="str">
        <f t="shared" si="8"/>
        <v>1Kg</v>
      </c>
      <c r="O114">
        <f>VLOOKUP(D:D,products!A:E,5,FALSE)</f>
        <v>11.25</v>
      </c>
      <c r="P114" s="14">
        <f t="shared" si="5"/>
        <v>11.25</v>
      </c>
      <c r="Q114">
        <f>VLOOKUP(D:D,products!A:G,7,FALSE)</f>
        <v>1.0125</v>
      </c>
      <c r="R114" s="6">
        <f t="shared" si="9"/>
        <v>0.09</v>
      </c>
    </row>
    <row r="115" spans="1:18" hidden="1" x14ac:dyDescent="0.3">
      <c r="A115" s="4" t="s">
        <v>1123</v>
      </c>
      <c r="B115" s="11">
        <v>43556</v>
      </c>
      <c r="C115" s="4" t="s">
        <v>1124</v>
      </c>
      <c r="D115" t="s">
        <v>6162</v>
      </c>
      <c r="E115" s="2">
        <v>1</v>
      </c>
      <c r="F115" s="2" t="str">
        <f>VLOOKUP(orders!C115:C1114,customers!A:B,2,FALSE)</f>
        <v>Merrel Steptow</v>
      </c>
      <c r="G115" s="2" t="str">
        <f>VLOOKUP(orders!C115:C1114,customers!A:C,3,FALSE)</f>
        <v>msteptow35@earthlink.net</v>
      </c>
      <c r="H115" s="2" t="str">
        <f>VLOOKUP(C:C,customers!A:G,7,FALSE)</f>
        <v>Ireland</v>
      </c>
      <c r="I115" t="str">
        <f>VLOOKUP(orders!D:D,products!A:B,2,FALSE)</f>
        <v>Lib</v>
      </c>
      <c r="J115" t="str">
        <f t="shared" si="6"/>
        <v>Liberica</v>
      </c>
      <c r="K115" t="str">
        <f>VLOOKUP(D:D,products!A:C,3,FALSE)</f>
        <v>M</v>
      </c>
      <c r="L115" t="str">
        <f t="shared" si="7"/>
        <v>Medium</v>
      </c>
      <c r="M115">
        <f>VLOOKUP(D:D,products!A:D,4,FALSE)</f>
        <v>1</v>
      </c>
      <c r="N115" s="9" t="str">
        <f t="shared" si="8"/>
        <v>1Kg</v>
      </c>
      <c r="O115">
        <f>VLOOKUP(D:D,products!A:E,5,FALSE)</f>
        <v>14.55</v>
      </c>
      <c r="P115" s="14">
        <f t="shared" si="5"/>
        <v>14.55</v>
      </c>
      <c r="Q115">
        <f>VLOOKUP(D:D,products!A:G,7,FALSE)</f>
        <v>1.8915000000000002</v>
      </c>
      <c r="R115" s="6">
        <f t="shared" si="9"/>
        <v>0.13</v>
      </c>
    </row>
    <row r="116" spans="1:18" hidden="1" x14ac:dyDescent="0.3">
      <c r="A116" s="4" t="s">
        <v>1129</v>
      </c>
      <c r="B116" s="11">
        <v>44265</v>
      </c>
      <c r="C116" s="4" t="s">
        <v>1130</v>
      </c>
      <c r="D116" t="s">
        <v>6178</v>
      </c>
      <c r="E116" s="2">
        <v>4</v>
      </c>
      <c r="F116" s="2" t="str">
        <f>VLOOKUP(orders!C116:C1115,customers!A:B,2,FALSE)</f>
        <v>Carmina Hubbuck</v>
      </c>
      <c r="G116" s="2"/>
      <c r="H116" s="2" t="str">
        <f>VLOOKUP(C:C,customers!A:G,7,FALSE)</f>
        <v>United States</v>
      </c>
      <c r="I116" t="str">
        <f>VLOOKUP(orders!D:D,products!A:B,2,FALSE)</f>
        <v>Rob</v>
      </c>
      <c r="J116" t="str">
        <f t="shared" si="6"/>
        <v>Robusta</v>
      </c>
      <c r="K116" t="str">
        <f>VLOOKUP(D:D,products!A:C,3,FALSE)</f>
        <v>L</v>
      </c>
      <c r="L116" t="str">
        <f t="shared" si="7"/>
        <v>Light</v>
      </c>
      <c r="M116">
        <f>VLOOKUP(D:D,products!A:D,4,FALSE)</f>
        <v>0.2</v>
      </c>
      <c r="N116" s="9" t="str">
        <f t="shared" si="8"/>
        <v>0.2Kg</v>
      </c>
      <c r="O116">
        <f>VLOOKUP(D:D,products!A:E,5,FALSE)</f>
        <v>3.5849999999999995</v>
      </c>
      <c r="P116" s="14">
        <f t="shared" si="5"/>
        <v>14.339999999999998</v>
      </c>
      <c r="Q116">
        <f>VLOOKUP(D:D,products!A:G,7,FALSE)</f>
        <v>0.21509999999999996</v>
      </c>
      <c r="R116" s="6">
        <f t="shared" si="9"/>
        <v>1.4999999999999999E-2</v>
      </c>
    </row>
    <row r="117" spans="1:18" hidden="1" x14ac:dyDescent="0.3">
      <c r="A117" s="4" t="s">
        <v>1134</v>
      </c>
      <c r="B117" s="11">
        <v>43693</v>
      </c>
      <c r="C117" s="4" t="s">
        <v>1135</v>
      </c>
      <c r="D117" t="s">
        <v>6170</v>
      </c>
      <c r="E117" s="2">
        <v>1</v>
      </c>
      <c r="F117" s="2" t="str">
        <f>VLOOKUP(orders!C117:C1116,customers!A:B,2,FALSE)</f>
        <v>Ingeberg Mulliner</v>
      </c>
      <c r="G117" s="2" t="str">
        <f>VLOOKUP(orders!C117:C1116,customers!A:C,3,FALSE)</f>
        <v>imulliner37@pinterest.com</v>
      </c>
      <c r="H117" s="2" t="str">
        <f>VLOOKUP(C:C,customers!A:G,7,FALSE)</f>
        <v>United Kingdom</v>
      </c>
      <c r="I117" t="str">
        <f>VLOOKUP(orders!D:D,products!A:B,2,FALSE)</f>
        <v>Lib</v>
      </c>
      <c r="J117" t="str">
        <f t="shared" si="6"/>
        <v>Liberica</v>
      </c>
      <c r="K117" t="str">
        <f>VLOOKUP(D:D,products!A:C,3,FALSE)</f>
        <v>L</v>
      </c>
      <c r="L117" t="str">
        <f t="shared" si="7"/>
        <v>Light</v>
      </c>
      <c r="M117">
        <f>VLOOKUP(D:D,products!A:D,4,FALSE)</f>
        <v>1</v>
      </c>
      <c r="N117" s="9" t="str">
        <f t="shared" si="8"/>
        <v>1Kg</v>
      </c>
      <c r="O117">
        <f>VLOOKUP(D:D,products!A:E,5,FALSE)</f>
        <v>15.85</v>
      </c>
      <c r="P117" s="14">
        <f t="shared" si="5"/>
        <v>15.85</v>
      </c>
      <c r="Q117">
        <f>VLOOKUP(D:D,products!A:G,7,FALSE)</f>
        <v>2.0605000000000002</v>
      </c>
      <c r="R117" s="6">
        <f t="shared" si="9"/>
        <v>0.13</v>
      </c>
    </row>
    <row r="118" spans="1:18" hidden="1" x14ac:dyDescent="0.3">
      <c r="A118" s="4" t="s">
        <v>1140</v>
      </c>
      <c r="B118" s="11">
        <v>44054</v>
      </c>
      <c r="C118" s="4" t="s">
        <v>1141</v>
      </c>
      <c r="D118" t="s">
        <v>6145</v>
      </c>
      <c r="E118" s="2">
        <v>4</v>
      </c>
      <c r="F118" s="2" t="str">
        <f>VLOOKUP(orders!C118:C1117,customers!A:B,2,FALSE)</f>
        <v>Geneva Standley</v>
      </c>
      <c r="G118" s="2" t="str">
        <f>VLOOKUP(orders!C118:C1117,customers!A:C,3,FALSE)</f>
        <v>gstandley38@dion.ne.jp</v>
      </c>
      <c r="H118" s="2" t="str">
        <f>VLOOKUP(C:C,customers!A:G,7,FALSE)</f>
        <v>Ireland</v>
      </c>
      <c r="I118" t="str">
        <f>VLOOKUP(orders!D:D,products!A:B,2,FALSE)</f>
        <v>Lib</v>
      </c>
      <c r="J118" t="str">
        <f t="shared" si="6"/>
        <v>Liberica</v>
      </c>
      <c r="K118" t="str">
        <f>VLOOKUP(D:D,products!A:C,3,FALSE)</f>
        <v>L</v>
      </c>
      <c r="L118" t="str">
        <f t="shared" si="7"/>
        <v>Light</v>
      </c>
      <c r="M118">
        <f>VLOOKUP(D:D,products!A:D,4,FALSE)</f>
        <v>0.2</v>
      </c>
      <c r="N118" s="9" t="str">
        <f t="shared" si="8"/>
        <v>0.2Kg</v>
      </c>
      <c r="O118">
        <f>VLOOKUP(D:D,products!A:E,5,FALSE)</f>
        <v>4.7549999999999999</v>
      </c>
      <c r="P118" s="14">
        <f t="shared" si="5"/>
        <v>19.02</v>
      </c>
      <c r="Q118">
        <f>VLOOKUP(D:D,products!A:G,7,FALSE)</f>
        <v>0.61814999999999998</v>
      </c>
      <c r="R118" s="6">
        <f t="shared" si="9"/>
        <v>3.2500000000000001E-2</v>
      </c>
    </row>
    <row r="119" spans="1:18" hidden="1" x14ac:dyDescent="0.3">
      <c r="A119" s="4" t="s">
        <v>1146</v>
      </c>
      <c r="B119" s="11">
        <v>44656</v>
      </c>
      <c r="C119" s="4" t="s">
        <v>1147</v>
      </c>
      <c r="D119" t="s">
        <v>6161</v>
      </c>
      <c r="E119" s="2">
        <v>4</v>
      </c>
      <c r="F119" s="2" t="str">
        <f>VLOOKUP(orders!C119:C1118,customers!A:B,2,FALSE)</f>
        <v>Brook Drage</v>
      </c>
      <c r="G119" s="2" t="str">
        <f>VLOOKUP(orders!C119:C1118,customers!A:C,3,FALSE)</f>
        <v>bdrage39@youku.com</v>
      </c>
      <c r="H119" s="2" t="str">
        <f>VLOOKUP(C:C,customers!A:G,7,FALSE)</f>
        <v>United States</v>
      </c>
      <c r="I119" t="str">
        <f>VLOOKUP(orders!D:D,products!A:B,2,FALSE)</f>
        <v>Lib</v>
      </c>
      <c r="J119" t="str">
        <f t="shared" si="6"/>
        <v>Liberica</v>
      </c>
      <c r="K119" t="str">
        <f>VLOOKUP(D:D,products!A:C,3,FALSE)</f>
        <v>L</v>
      </c>
      <c r="L119" t="str">
        <f t="shared" si="7"/>
        <v>Light</v>
      </c>
      <c r="M119">
        <f>VLOOKUP(D:D,products!A:D,4,FALSE)</f>
        <v>0.5</v>
      </c>
      <c r="N119" s="9" t="str">
        <f t="shared" si="8"/>
        <v>0.5Kg</v>
      </c>
      <c r="O119">
        <f>VLOOKUP(D:D,products!A:E,5,FALSE)</f>
        <v>9.51</v>
      </c>
      <c r="P119" s="14">
        <f t="shared" si="5"/>
        <v>38.04</v>
      </c>
      <c r="Q119">
        <f>VLOOKUP(D:D,products!A:G,7,FALSE)</f>
        <v>1.2363</v>
      </c>
      <c r="R119" s="6">
        <f t="shared" si="9"/>
        <v>3.2500000000000001E-2</v>
      </c>
    </row>
    <row r="120" spans="1:18" hidden="1" x14ac:dyDescent="0.3">
      <c r="A120" s="4" t="s">
        <v>1152</v>
      </c>
      <c r="B120" s="11">
        <v>43760</v>
      </c>
      <c r="C120" s="4" t="s">
        <v>1153</v>
      </c>
      <c r="D120" t="s">
        <v>6144</v>
      </c>
      <c r="E120" s="2">
        <v>3</v>
      </c>
      <c r="F120" s="2" t="str">
        <f>VLOOKUP(orders!C120:C1119,customers!A:B,2,FALSE)</f>
        <v>Muffin Yallop</v>
      </c>
      <c r="G120" s="2" t="str">
        <f>VLOOKUP(orders!C120:C1119,customers!A:C,3,FALSE)</f>
        <v>myallop3a@fema.gov</v>
      </c>
      <c r="H120" s="2" t="str">
        <f>VLOOKUP(C:C,customers!A:G,7,FALSE)</f>
        <v>United States</v>
      </c>
      <c r="I120" t="str">
        <f>VLOOKUP(orders!D:D,products!A:B,2,FALSE)</f>
        <v>Exc</v>
      </c>
      <c r="J120" t="str">
        <f t="shared" si="6"/>
        <v>Excelsa</v>
      </c>
      <c r="K120" t="str">
        <f>VLOOKUP(D:D,products!A:C,3,FALSE)</f>
        <v>D</v>
      </c>
      <c r="L120" t="str">
        <f t="shared" si="7"/>
        <v>Dark</v>
      </c>
      <c r="M120">
        <f>VLOOKUP(D:D,products!A:D,4,FALSE)</f>
        <v>0.5</v>
      </c>
      <c r="N120" s="9" t="str">
        <f t="shared" si="8"/>
        <v>0.5Kg</v>
      </c>
      <c r="O120">
        <f>VLOOKUP(D:D,products!A:E,5,FALSE)</f>
        <v>7.29</v>
      </c>
      <c r="P120" s="14">
        <f t="shared" si="5"/>
        <v>21.87</v>
      </c>
      <c r="Q120">
        <f>VLOOKUP(D:D,products!A:G,7,FALSE)</f>
        <v>0.80190000000000006</v>
      </c>
      <c r="R120" s="6">
        <f t="shared" si="9"/>
        <v>3.6666666666666667E-2</v>
      </c>
    </row>
    <row r="121" spans="1:18" hidden="1" x14ac:dyDescent="0.3">
      <c r="A121" s="4" t="s">
        <v>1158</v>
      </c>
      <c r="B121" s="11">
        <v>44471</v>
      </c>
      <c r="C121" s="4" t="s">
        <v>1159</v>
      </c>
      <c r="D121" t="s">
        <v>6156</v>
      </c>
      <c r="E121" s="2">
        <v>1</v>
      </c>
      <c r="F121" s="2" t="str">
        <f>VLOOKUP(orders!C121:C1120,customers!A:B,2,FALSE)</f>
        <v>Cordi Switsur</v>
      </c>
      <c r="G121" s="2" t="str">
        <f>VLOOKUP(orders!C121:C1120,customers!A:C,3,FALSE)</f>
        <v>cswitsur3b@chronoengine.com</v>
      </c>
      <c r="H121" s="2" t="str">
        <f>VLOOKUP(C:C,customers!A:G,7,FALSE)</f>
        <v>United States</v>
      </c>
      <c r="I121" t="str">
        <f>VLOOKUP(orders!D:D,products!A:B,2,FALSE)</f>
        <v>Exc</v>
      </c>
      <c r="J121" t="str">
        <f t="shared" si="6"/>
        <v>Excelsa</v>
      </c>
      <c r="K121" t="str">
        <f>VLOOKUP(D:D,products!A:C,3,FALSE)</f>
        <v>M</v>
      </c>
      <c r="L121" t="str">
        <f t="shared" si="7"/>
        <v>Medium</v>
      </c>
      <c r="M121">
        <f>VLOOKUP(D:D,products!A:D,4,FALSE)</f>
        <v>0.2</v>
      </c>
      <c r="N121" s="9" t="str">
        <f t="shared" si="8"/>
        <v>0.2Kg</v>
      </c>
      <c r="O121">
        <f>VLOOKUP(D:D,products!A:E,5,FALSE)</f>
        <v>4.125</v>
      </c>
      <c r="P121" s="14">
        <f t="shared" si="5"/>
        <v>4.125</v>
      </c>
      <c r="Q121">
        <f>VLOOKUP(D:D,products!A:G,7,FALSE)</f>
        <v>0.45374999999999999</v>
      </c>
      <c r="R121" s="6">
        <f t="shared" si="9"/>
        <v>0.11</v>
      </c>
    </row>
    <row r="122" spans="1:18" x14ac:dyDescent="0.3">
      <c r="A122" s="4" t="s">
        <v>1158</v>
      </c>
      <c r="B122" s="11">
        <v>44471</v>
      </c>
      <c r="C122" s="4" t="s">
        <v>1159</v>
      </c>
      <c r="D122" t="s">
        <v>6167</v>
      </c>
      <c r="E122" s="2">
        <v>1</v>
      </c>
      <c r="F122" s="2" t="str">
        <f>VLOOKUP(orders!C122:C1121,customers!A:B,2,FALSE)</f>
        <v>Cordi Switsur</v>
      </c>
      <c r="G122" s="2" t="str">
        <f>VLOOKUP(orders!C122:C1121,customers!A:C,3,FALSE)</f>
        <v>cswitsur3b@chronoengine.com</v>
      </c>
      <c r="H122" s="2" t="str">
        <f>VLOOKUP(C:C,customers!A:G,7,FALSE)</f>
        <v>United States</v>
      </c>
      <c r="I122" t="str">
        <f>VLOOKUP(orders!D:D,products!A:B,2,FALSE)</f>
        <v>Ara</v>
      </c>
      <c r="J122" t="str">
        <f t="shared" si="6"/>
        <v>Arabica</v>
      </c>
      <c r="K122" t="str">
        <f>VLOOKUP(D:D,products!A:C,3,FALSE)</f>
        <v>L</v>
      </c>
      <c r="L122" t="str">
        <f t="shared" si="7"/>
        <v>Light</v>
      </c>
      <c r="M122">
        <f>VLOOKUP(D:D,products!A:D,4,FALSE)</f>
        <v>0.2</v>
      </c>
      <c r="N122" s="9" t="str">
        <f t="shared" si="8"/>
        <v>0.2Kg</v>
      </c>
      <c r="O122">
        <f>VLOOKUP(D:D,products!A:E,5,FALSE)</f>
        <v>3.8849999999999998</v>
      </c>
      <c r="P122" s="14">
        <f t="shared" si="5"/>
        <v>3.8849999999999998</v>
      </c>
      <c r="Q122">
        <f>VLOOKUP(D:D,products!A:G,7,FALSE)</f>
        <v>0.34964999999999996</v>
      </c>
      <c r="R122" s="6">
        <f t="shared" si="9"/>
        <v>0.09</v>
      </c>
    </row>
    <row r="123" spans="1:18" hidden="1" x14ac:dyDescent="0.3">
      <c r="A123" s="4" t="s">
        <v>1158</v>
      </c>
      <c r="B123" s="11">
        <v>44471</v>
      </c>
      <c r="C123" s="4" t="s">
        <v>1159</v>
      </c>
      <c r="D123" t="s">
        <v>6141</v>
      </c>
      <c r="E123" s="2">
        <v>5</v>
      </c>
      <c r="F123" s="2" t="str">
        <f>VLOOKUP(orders!C123:C1122,customers!A:B,2,FALSE)</f>
        <v>Cordi Switsur</v>
      </c>
      <c r="G123" s="2" t="str">
        <f>VLOOKUP(orders!C123:C1122,customers!A:C,3,FALSE)</f>
        <v>cswitsur3b@chronoengine.com</v>
      </c>
      <c r="H123" s="2" t="str">
        <f>VLOOKUP(C:C,customers!A:G,7,FALSE)</f>
        <v>United States</v>
      </c>
      <c r="I123" t="str">
        <f>VLOOKUP(orders!D:D,products!A:B,2,FALSE)</f>
        <v>Exc</v>
      </c>
      <c r="J123" t="str">
        <f t="shared" si="6"/>
        <v>Excelsa</v>
      </c>
      <c r="K123" t="str">
        <f>VLOOKUP(D:D,products!A:C,3,FALSE)</f>
        <v>M</v>
      </c>
      <c r="L123" t="str">
        <f t="shared" si="7"/>
        <v>Medium</v>
      </c>
      <c r="M123">
        <f>VLOOKUP(D:D,products!A:D,4,FALSE)</f>
        <v>1</v>
      </c>
      <c r="N123" s="9" t="str">
        <f t="shared" si="8"/>
        <v>1Kg</v>
      </c>
      <c r="O123">
        <f>VLOOKUP(D:D,products!A:E,5,FALSE)</f>
        <v>13.75</v>
      </c>
      <c r="P123" s="14">
        <f t="shared" si="5"/>
        <v>68.75</v>
      </c>
      <c r="Q123">
        <f>VLOOKUP(D:D,products!A:G,7,FALSE)</f>
        <v>1.5125</v>
      </c>
      <c r="R123" s="6">
        <f t="shared" si="9"/>
        <v>2.1999999999999999E-2</v>
      </c>
    </row>
    <row r="124" spans="1:18" x14ac:dyDescent="0.3">
      <c r="A124" s="4" t="s">
        <v>1174</v>
      </c>
      <c r="B124" s="11">
        <v>44268</v>
      </c>
      <c r="C124" s="4" t="s">
        <v>1175</v>
      </c>
      <c r="D124" t="s">
        <v>6158</v>
      </c>
      <c r="E124" s="2">
        <v>4</v>
      </c>
      <c r="F124" s="2" t="str">
        <f>VLOOKUP(orders!C124:C1123,customers!A:B,2,FALSE)</f>
        <v>Mahala Ludwell</v>
      </c>
      <c r="G124" s="2" t="str">
        <f>VLOOKUP(orders!C124:C1123,customers!A:C,3,FALSE)</f>
        <v>mludwell3e@blogger.com</v>
      </c>
      <c r="H124" s="2" t="str">
        <f>VLOOKUP(C:C,customers!A:G,7,FALSE)</f>
        <v>United States</v>
      </c>
      <c r="I124" t="str">
        <f>VLOOKUP(orders!D:D,products!A:B,2,FALSE)</f>
        <v>Ara</v>
      </c>
      <c r="J124" t="str">
        <f t="shared" si="6"/>
        <v>Arabica</v>
      </c>
      <c r="K124" t="str">
        <f>VLOOKUP(D:D,products!A:C,3,FALSE)</f>
        <v>D</v>
      </c>
      <c r="L124" t="str">
        <f t="shared" si="7"/>
        <v>Dark</v>
      </c>
      <c r="M124">
        <f>VLOOKUP(D:D,products!A:D,4,FALSE)</f>
        <v>0.5</v>
      </c>
      <c r="N124" s="9" t="str">
        <f t="shared" si="8"/>
        <v>0.5Kg</v>
      </c>
      <c r="O124">
        <f>VLOOKUP(D:D,products!A:E,5,FALSE)</f>
        <v>5.97</v>
      </c>
      <c r="P124" s="14">
        <f t="shared" si="5"/>
        <v>23.88</v>
      </c>
      <c r="Q124">
        <f>VLOOKUP(D:D,products!A:G,7,FALSE)</f>
        <v>0.5373</v>
      </c>
      <c r="R124" s="6">
        <f t="shared" si="9"/>
        <v>2.2500000000000003E-2</v>
      </c>
    </row>
    <row r="125" spans="1:18" hidden="1" x14ac:dyDescent="0.3">
      <c r="A125" s="4" t="s">
        <v>1180</v>
      </c>
      <c r="B125" s="11">
        <v>44724</v>
      </c>
      <c r="C125" s="4" t="s">
        <v>1181</v>
      </c>
      <c r="D125" t="s">
        <v>6164</v>
      </c>
      <c r="E125" s="2">
        <v>4</v>
      </c>
      <c r="F125" s="2" t="str">
        <f>VLOOKUP(orders!C125:C1124,customers!A:B,2,FALSE)</f>
        <v>Doll Beauchamp</v>
      </c>
      <c r="G125" s="2" t="str">
        <f>VLOOKUP(orders!C125:C1124,customers!A:C,3,FALSE)</f>
        <v>dbeauchamp3f@usda.gov</v>
      </c>
      <c r="H125" s="2" t="str">
        <f>VLOOKUP(C:C,customers!A:G,7,FALSE)</f>
        <v>United States</v>
      </c>
      <c r="I125" t="str">
        <f>VLOOKUP(orders!D:D,products!A:B,2,FALSE)</f>
        <v>Lib</v>
      </c>
      <c r="J125" t="str">
        <f t="shared" si="6"/>
        <v>Liberica</v>
      </c>
      <c r="K125" t="str">
        <f>VLOOKUP(D:D,products!A:C,3,FALSE)</f>
        <v>L</v>
      </c>
      <c r="L125" t="str">
        <f t="shared" si="7"/>
        <v>Light</v>
      </c>
      <c r="M125">
        <f>VLOOKUP(D:D,products!A:D,4,FALSE)</f>
        <v>2.5</v>
      </c>
      <c r="N125" s="9" t="str">
        <f t="shared" si="8"/>
        <v>2.5Kg</v>
      </c>
      <c r="O125">
        <f>VLOOKUP(D:D,products!A:E,5,FALSE)</f>
        <v>36.454999999999998</v>
      </c>
      <c r="P125" s="14">
        <f t="shared" si="5"/>
        <v>145.82</v>
      </c>
      <c r="Q125">
        <f>VLOOKUP(D:D,products!A:G,7,FALSE)</f>
        <v>4.7391499999999995</v>
      </c>
      <c r="R125" s="6">
        <f t="shared" si="9"/>
        <v>3.2500000000000001E-2</v>
      </c>
    </row>
    <row r="126" spans="1:18" hidden="1" x14ac:dyDescent="0.3">
      <c r="A126" s="4" t="s">
        <v>1186</v>
      </c>
      <c r="B126" s="11">
        <v>43582</v>
      </c>
      <c r="C126" s="4" t="s">
        <v>1187</v>
      </c>
      <c r="D126" t="s">
        <v>6159</v>
      </c>
      <c r="E126" s="2">
        <v>5</v>
      </c>
      <c r="F126" s="2" t="str">
        <f>VLOOKUP(orders!C126:C1125,customers!A:B,2,FALSE)</f>
        <v>Stanford Rodliff</v>
      </c>
      <c r="G126" s="2" t="str">
        <f>VLOOKUP(orders!C126:C1125,customers!A:C,3,FALSE)</f>
        <v>srodliff3g@ted.com</v>
      </c>
      <c r="H126" s="2" t="str">
        <f>VLOOKUP(C:C,customers!A:G,7,FALSE)</f>
        <v>United States</v>
      </c>
      <c r="I126" t="str">
        <f>VLOOKUP(orders!D:D,products!A:B,2,FALSE)</f>
        <v>Lib</v>
      </c>
      <c r="J126" t="str">
        <f t="shared" si="6"/>
        <v>Liberica</v>
      </c>
      <c r="K126" t="str">
        <f>VLOOKUP(D:D,products!A:C,3,FALSE)</f>
        <v>M</v>
      </c>
      <c r="L126" t="str">
        <f t="shared" si="7"/>
        <v>Medium</v>
      </c>
      <c r="M126">
        <f>VLOOKUP(D:D,products!A:D,4,FALSE)</f>
        <v>0.2</v>
      </c>
      <c r="N126" s="9" t="str">
        <f t="shared" si="8"/>
        <v>0.2Kg</v>
      </c>
      <c r="O126">
        <f>VLOOKUP(D:D,products!A:E,5,FALSE)</f>
        <v>4.3650000000000002</v>
      </c>
      <c r="P126" s="14">
        <f t="shared" si="5"/>
        <v>21.825000000000003</v>
      </c>
      <c r="Q126">
        <f>VLOOKUP(D:D,products!A:G,7,FALSE)</f>
        <v>0.56745000000000001</v>
      </c>
      <c r="R126" s="6">
        <f t="shared" si="9"/>
        <v>2.5999999999999995E-2</v>
      </c>
    </row>
    <row r="127" spans="1:18" hidden="1" x14ac:dyDescent="0.3">
      <c r="A127" s="4" t="s">
        <v>1192</v>
      </c>
      <c r="B127" s="11">
        <v>43608</v>
      </c>
      <c r="C127" s="4" t="s">
        <v>1193</v>
      </c>
      <c r="D127" t="s">
        <v>6160</v>
      </c>
      <c r="E127" s="2">
        <v>3</v>
      </c>
      <c r="F127" s="2" t="str">
        <f>VLOOKUP(orders!C127:C1126,customers!A:B,2,FALSE)</f>
        <v>Stevana Woodham</v>
      </c>
      <c r="G127" s="2" t="str">
        <f>VLOOKUP(orders!C127:C1126,customers!A:C,3,FALSE)</f>
        <v>swoodham3h@businesswire.com</v>
      </c>
      <c r="H127" s="2" t="str">
        <f>VLOOKUP(C:C,customers!A:G,7,FALSE)</f>
        <v>Ireland</v>
      </c>
      <c r="I127" t="str">
        <f>VLOOKUP(orders!D:D,products!A:B,2,FALSE)</f>
        <v>Lib</v>
      </c>
      <c r="J127" t="str">
        <f t="shared" si="6"/>
        <v>Liberica</v>
      </c>
      <c r="K127" t="str">
        <f>VLOOKUP(D:D,products!A:C,3,FALSE)</f>
        <v>M</v>
      </c>
      <c r="L127" t="str">
        <f t="shared" si="7"/>
        <v>Medium</v>
      </c>
      <c r="M127">
        <f>VLOOKUP(D:D,products!A:D,4,FALSE)</f>
        <v>0.5</v>
      </c>
      <c r="N127" s="9" t="str">
        <f t="shared" si="8"/>
        <v>0.5Kg</v>
      </c>
      <c r="O127">
        <f>VLOOKUP(D:D,products!A:E,5,FALSE)</f>
        <v>8.73</v>
      </c>
      <c r="P127" s="14">
        <f t="shared" si="5"/>
        <v>26.19</v>
      </c>
      <c r="Q127">
        <f>VLOOKUP(D:D,products!A:G,7,FALSE)</f>
        <v>1.1349</v>
      </c>
      <c r="R127" s="6">
        <f t="shared" si="9"/>
        <v>4.3333333333333335E-2</v>
      </c>
    </row>
    <row r="128" spans="1:18" x14ac:dyDescent="0.3">
      <c r="A128" s="4" t="s">
        <v>1198</v>
      </c>
      <c r="B128" s="11">
        <v>44026</v>
      </c>
      <c r="C128" s="4" t="s">
        <v>1199</v>
      </c>
      <c r="D128" t="s">
        <v>6155</v>
      </c>
      <c r="E128" s="2">
        <v>1</v>
      </c>
      <c r="F128" s="2" t="str">
        <f>VLOOKUP(orders!C128:C1127,customers!A:B,2,FALSE)</f>
        <v>Hewet Synnot</v>
      </c>
      <c r="G128" s="2" t="str">
        <f>VLOOKUP(orders!C128:C1127,customers!A:C,3,FALSE)</f>
        <v>hsynnot3i@about.com</v>
      </c>
      <c r="H128" s="2" t="str">
        <f>VLOOKUP(C:C,customers!A:G,7,FALSE)</f>
        <v>United States</v>
      </c>
      <c r="I128" t="str">
        <f>VLOOKUP(orders!D:D,products!A:B,2,FALSE)</f>
        <v>Ara</v>
      </c>
      <c r="J128" t="str">
        <f t="shared" si="6"/>
        <v>Arabica</v>
      </c>
      <c r="K128" t="str">
        <f>VLOOKUP(D:D,products!A:C,3,FALSE)</f>
        <v>M</v>
      </c>
      <c r="L128" t="str">
        <f t="shared" si="7"/>
        <v>Medium</v>
      </c>
      <c r="M128">
        <f>VLOOKUP(D:D,products!A:D,4,FALSE)</f>
        <v>1</v>
      </c>
      <c r="N128" s="9" t="str">
        <f t="shared" si="8"/>
        <v>1Kg</v>
      </c>
      <c r="O128">
        <f>VLOOKUP(D:D,products!A:E,5,FALSE)</f>
        <v>11.25</v>
      </c>
      <c r="P128" s="14">
        <f t="shared" si="5"/>
        <v>11.25</v>
      </c>
      <c r="Q128">
        <f>VLOOKUP(D:D,products!A:G,7,FALSE)</f>
        <v>1.0125</v>
      </c>
      <c r="R128" s="6">
        <f t="shared" si="9"/>
        <v>0.09</v>
      </c>
    </row>
    <row r="129" spans="1:18" hidden="1" x14ac:dyDescent="0.3">
      <c r="A129" s="4" t="s">
        <v>1204</v>
      </c>
      <c r="B129" s="11">
        <v>44510</v>
      </c>
      <c r="C129" s="4" t="s">
        <v>1205</v>
      </c>
      <c r="D129" t="s">
        <v>6143</v>
      </c>
      <c r="E129" s="2">
        <v>6</v>
      </c>
      <c r="F129" s="2" t="str">
        <f>VLOOKUP(orders!C129:C1128,customers!A:B,2,FALSE)</f>
        <v>Raleigh Lepere</v>
      </c>
      <c r="G129" s="2" t="str">
        <f>VLOOKUP(orders!C129:C1128,customers!A:C,3,FALSE)</f>
        <v>rlepere3j@shop-pro.jp</v>
      </c>
      <c r="H129" s="2" t="str">
        <f>VLOOKUP(C:C,customers!A:G,7,FALSE)</f>
        <v>Ireland</v>
      </c>
      <c r="I129" t="str">
        <f>VLOOKUP(orders!D:D,products!A:B,2,FALSE)</f>
        <v>Lib</v>
      </c>
      <c r="J129" t="str">
        <f t="shared" si="6"/>
        <v>Liberica</v>
      </c>
      <c r="K129" t="str">
        <f>VLOOKUP(D:D,products!A:C,3,FALSE)</f>
        <v>D</v>
      </c>
      <c r="L129" t="str">
        <f t="shared" si="7"/>
        <v>Dark</v>
      </c>
      <c r="M129">
        <f>VLOOKUP(D:D,products!A:D,4,FALSE)</f>
        <v>1</v>
      </c>
      <c r="N129" s="9" t="str">
        <f t="shared" si="8"/>
        <v>1Kg</v>
      </c>
      <c r="O129">
        <f>VLOOKUP(D:D,products!A:E,5,FALSE)</f>
        <v>12.95</v>
      </c>
      <c r="P129" s="14">
        <f t="shared" si="5"/>
        <v>77.699999999999989</v>
      </c>
      <c r="Q129">
        <f>VLOOKUP(D:D,products!A:G,7,FALSE)</f>
        <v>1.6835</v>
      </c>
      <c r="R129" s="6">
        <f t="shared" si="9"/>
        <v>2.1666666666666671E-2</v>
      </c>
    </row>
    <row r="130" spans="1:18" x14ac:dyDescent="0.3">
      <c r="A130" s="4" t="s">
        <v>1210</v>
      </c>
      <c r="B130" s="11">
        <v>44439</v>
      </c>
      <c r="C130" s="4" t="s">
        <v>1211</v>
      </c>
      <c r="D130" t="s">
        <v>6157</v>
      </c>
      <c r="E130" s="2">
        <v>1</v>
      </c>
      <c r="F130" s="2" t="str">
        <f>VLOOKUP(orders!C130:C1129,customers!A:B,2,FALSE)</f>
        <v>Timofei Woofinden</v>
      </c>
      <c r="G130" s="2" t="str">
        <f>VLOOKUP(orders!C130:C1129,customers!A:C,3,FALSE)</f>
        <v>twoofinden3k@businesswire.com</v>
      </c>
      <c r="H130" s="2" t="str">
        <f>VLOOKUP(C:C,customers!A:G,7,FALSE)</f>
        <v>United States</v>
      </c>
      <c r="I130" t="str">
        <f>VLOOKUP(orders!D:D,products!A:B,2,FALSE)</f>
        <v>Ara</v>
      </c>
      <c r="J130" t="str">
        <f t="shared" si="6"/>
        <v>Arabica</v>
      </c>
      <c r="K130" t="str">
        <f>VLOOKUP(D:D,products!A:C,3,FALSE)</f>
        <v>M</v>
      </c>
      <c r="L130" t="str">
        <f t="shared" si="7"/>
        <v>Medium</v>
      </c>
      <c r="M130">
        <f>VLOOKUP(D:D,products!A:D,4,FALSE)</f>
        <v>0.5</v>
      </c>
      <c r="N130" s="9" t="str">
        <f t="shared" si="8"/>
        <v>0.5Kg</v>
      </c>
      <c r="O130">
        <f>VLOOKUP(D:D,products!A:E,5,FALSE)</f>
        <v>6.75</v>
      </c>
      <c r="P130" s="14">
        <f t="shared" ref="P130:P193" si="10">O130*E130</f>
        <v>6.75</v>
      </c>
      <c r="Q130">
        <f>VLOOKUP(D:D,products!A:G,7,FALSE)</f>
        <v>0.60749999999999993</v>
      </c>
      <c r="R130" s="6">
        <f t="shared" si="9"/>
        <v>8.9999999999999983E-2</v>
      </c>
    </row>
    <row r="131" spans="1:18" hidden="1" x14ac:dyDescent="0.3">
      <c r="A131" s="4" t="s">
        <v>1216</v>
      </c>
      <c r="B131" s="11">
        <v>43652</v>
      </c>
      <c r="C131" s="4" t="s">
        <v>1217</v>
      </c>
      <c r="D131" t="s">
        <v>6183</v>
      </c>
      <c r="E131" s="2">
        <v>1</v>
      </c>
      <c r="F131" s="2" t="str">
        <f>VLOOKUP(orders!C131:C1130,customers!A:B,2,FALSE)</f>
        <v>Evelina Dacca</v>
      </c>
      <c r="G131" s="2" t="str">
        <f>VLOOKUP(orders!C131:C1130,customers!A:C,3,FALSE)</f>
        <v>edacca3l@google.pl</v>
      </c>
      <c r="H131" s="2" t="str">
        <f>VLOOKUP(C:C,customers!A:G,7,FALSE)</f>
        <v>United States</v>
      </c>
      <c r="I131" t="str">
        <f>VLOOKUP(orders!D:D,products!A:B,2,FALSE)</f>
        <v>Exc</v>
      </c>
      <c r="J131" t="str">
        <f t="shared" ref="J131:J194" si="11">IF(I131="Rob","Robusta",IF(I131="Exc","Excelsa",IF(I131="Lib","Liberica",IF(I131="Ara","Arabica",""))))</f>
        <v>Excelsa</v>
      </c>
      <c r="K131" t="str">
        <f>VLOOKUP(D:D,products!A:C,3,FALSE)</f>
        <v>D</v>
      </c>
      <c r="L131" t="str">
        <f t="shared" ref="L131:L194" si="12">IF(K131="M","Medium",IF(K131="L","Light",IF(K131="D","Dark","")))</f>
        <v>Dark</v>
      </c>
      <c r="M131">
        <f>VLOOKUP(D:D,products!A:D,4,FALSE)</f>
        <v>1</v>
      </c>
      <c r="N131" s="9" t="str">
        <f t="shared" ref="N131:N194" si="13">M131&amp;"Kg"</f>
        <v>1Kg</v>
      </c>
      <c r="O131">
        <f>VLOOKUP(D:D,products!A:E,5,FALSE)</f>
        <v>12.15</v>
      </c>
      <c r="P131" s="14">
        <f t="shared" si="10"/>
        <v>12.15</v>
      </c>
      <c r="Q131">
        <f>VLOOKUP(D:D,products!A:G,7,FALSE)</f>
        <v>1.3365</v>
      </c>
      <c r="R131" s="6">
        <f t="shared" ref="R131:R194" si="14">(Q131/P131)</f>
        <v>0.11</v>
      </c>
    </row>
    <row r="132" spans="1:18" x14ac:dyDescent="0.3">
      <c r="A132" s="4" t="s">
        <v>1222</v>
      </c>
      <c r="B132" s="11">
        <v>44624</v>
      </c>
      <c r="C132" s="4" t="s">
        <v>1223</v>
      </c>
      <c r="D132" t="s">
        <v>6182</v>
      </c>
      <c r="E132" s="2">
        <v>5</v>
      </c>
      <c r="F132" s="2" t="str">
        <f>VLOOKUP(orders!C132:C1131,customers!A:B,2,FALSE)</f>
        <v>Bidget Tremellier</v>
      </c>
      <c r="G132" s="2"/>
      <c r="H132" s="2" t="str">
        <f>VLOOKUP(C:C,customers!A:G,7,FALSE)</f>
        <v>Ireland</v>
      </c>
      <c r="I132" t="str">
        <f>VLOOKUP(orders!D:D,products!A:B,2,FALSE)</f>
        <v>Ara</v>
      </c>
      <c r="J132" t="str">
        <f t="shared" si="11"/>
        <v>Arabica</v>
      </c>
      <c r="K132" t="str">
        <f>VLOOKUP(D:D,products!A:C,3,FALSE)</f>
        <v>L</v>
      </c>
      <c r="L132" t="str">
        <f t="shared" si="12"/>
        <v>Light</v>
      </c>
      <c r="M132">
        <f>VLOOKUP(D:D,products!A:D,4,FALSE)</f>
        <v>2.5</v>
      </c>
      <c r="N132" s="9" t="str">
        <f t="shared" si="13"/>
        <v>2.5Kg</v>
      </c>
      <c r="O132">
        <f>VLOOKUP(D:D,products!A:E,5,FALSE)</f>
        <v>29.784999999999997</v>
      </c>
      <c r="P132" s="14">
        <f t="shared" si="10"/>
        <v>148.92499999999998</v>
      </c>
      <c r="Q132">
        <f>VLOOKUP(D:D,products!A:G,7,FALSE)</f>
        <v>2.6806499999999995</v>
      </c>
      <c r="R132" s="6">
        <f t="shared" si="14"/>
        <v>1.7999999999999999E-2</v>
      </c>
    </row>
    <row r="133" spans="1:18" hidden="1" x14ac:dyDescent="0.3">
      <c r="A133" s="4" t="s">
        <v>1227</v>
      </c>
      <c r="B133" s="11">
        <v>44196</v>
      </c>
      <c r="C133" s="4" t="s">
        <v>1228</v>
      </c>
      <c r="D133" t="s">
        <v>6144</v>
      </c>
      <c r="E133" s="2">
        <v>2</v>
      </c>
      <c r="F133" s="2" t="str">
        <f>VLOOKUP(orders!C133:C1132,customers!A:B,2,FALSE)</f>
        <v>Bobinette Hindsberg</v>
      </c>
      <c r="G133" s="2" t="str">
        <f>VLOOKUP(orders!C133:C1132,customers!A:C,3,FALSE)</f>
        <v>bhindsberg3n@blogs.com</v>
      </c>
      <c r="H133" s="2" t="str">
        <f>VLOOKUP(C:C,customers!A:G,7,FALSE)</f>
        <v>United States</v>
      </c>
      <c r="I133" t="str">
        <f>VLOOKUP(orders!D:D,products!A:B,2,FALSE)</f>
        <v>Exc</v>
      </c>
      <c r="J133" t="str">
        <f t="shared" si="11"/>
        <v>Excelsa</v>
      </c>
      <c r="K133" t="str">
        <f>VLOOKUP(D:D,products!A:C,3,FALSE)</f>
        <v>D</v>
      </c>
      <c r="L133" t="str">
        <f t="shared" si="12"/>
        <v>Dark</v>
      </c>
      <c r="M133">
        <f>VLOOKUP(D:D,products!A:D,4,FALSE)</f>
        <v>0.5</v>
      </c>
      <c r="N133" s="9" t="str">
        <f t="shared" si="13"/>
        <v>0.5Kg</v>
      </c>
      <c r="O133">
        <f>VLOOKUP(D:D,products!A:E,5,FALSE)</f>
        <v>7.29</v>
      </c>
      <c r="P133" s="14">
        <f t="shared" si="10"/>
        <v>14.58</v>
      </c>
      <c r="Q133">
        <f>VLOOKUP(D:D,products!A:G,7,FALSE)</f>
        <v>0.80190000000000006</v>
      </c>
      <c r="R133" s="6">
        <f t="shared" si="14"/>
        <v>5.5E-2</v>
      </c>
    </row>
    <row r="134" spans="1:18" x14ac:dyDescent="0.3">
      <c r="A134" s="4" t="s">
        <v>1233</v>
      </c>
      <c r="B134" s="11">
        <v>44043</v>
      </c>
      <c r="C134" s="4" t="s">
        <v>1234</v>
      </c>
      <c r="D134" t="s">
        <v>6182</v>
      </c>
      <c r="E134" s="2">
        <v>5</v>
      </c>
      <c r="F134" s="2" t="str">
        <f>VLOOKUP(orders!C134:C1133,customers!A:B,2,FALSE)</f>
        <v>Osbert Robins</v>
      </c>
      <c r="G134" s="2" t="str">
        <f>VLOOKUP(orders!C134:C1133,customers!A:C,3,FALSE)</f>
        <v>orobins3o@salon.com</v>
      </c>
      <c r="H134" s="2" t="str">
        <f>VLOOKUP(C:C,customers!A:G,7,FALSE)</f>
        <v>United States</v>
      </c>
      <c r="I134" t="str">
        <f>VLOOKUP(orders!D:D,products!A:B,2,FALSE)</f>
        <v>Ara</v>
      </c>
      <c r="J134" t="str">
        <f t="shared" si="11"/>
        <v>Arabica</v>
      </c>
      <c r="K134" t="str">
        <f>VLOOKUP(D:D,products!A:C,3,FALSE)</f>
        <v>L</v>
      </c>
      <c r="L134" t="str">
        <f t="shared" si="12"/>
        <v>Light</v>
      </c>
      <c r="M134">
        <f>VLOOKUP(D:D,products!A:D,4,FALSE)</f>
        <v>2.5</v>
      </c>
      <c r="N134" s="9" t="str">
        <f t="shared" si="13"/>
        <v>2.5Kg</v>
      </c>
      <c r="O134">
        <f>VLOOKUP(D:D,products!A:E,5,FALSE)</f>
        <v>29.784999999999997</v>
      </c>
      <c r="P134" s="14">
        <f t="shared" si="10"/>
        <v>148.92499999999998</v>
      </c>
      <c r="Q134">
        <f>VLOOKUP(D:D,products!A:G,7,FALSE)</f>
        <v>2.6806499999999995</v>
      </c>
      <c r="R134" s="6">
        <f t="shared" si="14"/>
        <v>1.7999999999999999E-2</v>
      </c>
    </row>
    <row r="135" spans="1:18" hidden="1" x14ac:dyDescent="0.3">
      <c r="A135" s="4" t="s">
        <v>1239</v>
      </c>
      <c r="B135" s="11">
        <v>44340</v>
      </c>
      <c r="C135" s="4" t="s">
        <v>1240</v>
      </c>
      <c r="D135" t="s">
        <v>6143</v>
      </c>
      <c r="E135" s="2">
        <v>1</v>
      </c>
      <c r="F135" s="2" t="str">
        <f>VLOOKUP(orders!C135:C1134,customers!A:B,2,FALSE)</f>
        <v>Othello Syseland</v>
      </c>
      <c r="G135" s="2" t="str">
        <f>VLOOKUP(orders!C135:C1134,customers!A:C,3,FALSE)</f>
        <v>osyseland3p@independent.co.uk</v>
      </c>
      <c r="H135" s="2" t="str">
        <f>VLOOKUP(C:C,customers!A:G,7,FALSE)</f>
        <v>United States</v>
      </c>
      <c r="I135" t="str">
        <f>VLOOKUP(orders!D:D,products!A:B,2,FALSE)</f>
        <v>Lib</v>
      </c>
      <c r="J135" t="str">
        <f t="shared" si="11"/>
        <v>Liberica</v>
      </c>
      <c r="K135" t="str">
        <f>VLOOKUP(D:D,products!A:C,3,FALSE)</f>
        <v>D</v>
      </c>
      <c r="L135" t="str">
        <f t="shared" si="12"/>
        <v>Dark</v>
      </c>
      <c r="M135">
        <f>VLOOKUP(D:D,products!A:D,4,FALSE)</f>
        <v>1</v>
      </c>
      <c r="N135" s="9" t="str">
        <f t="shared" si="13"/>
        <v>1Kg</v>
      </c>
      <c r="O135">
        <f>VLOOKUP(D:D,products!A:E,5,FALSE)</f>
        <v>12.95</v>
      </c>
      <c r="P135" s="14">
        <f t="shared" si="10"/>
        <v>12.95</v>
      </c>
      <c r="Q135">
        <f>VLOOKUP(D:D,products!A:G,7,FALSE)</f>
        <v>1.6835</v>
      </c>
      <c r="R135" s="6">
        <f t="shared" si="14"/>
        <v>0.13</v>
      </c>
    </row>
    <row r="136" spans="1:18" hidden="1" x14ac:dyDescent="0.3">
      <c r="A136" s="4" t="s">
        <v>1245</v>
      </c>
      <c r="B136" s="11">
        <v>44758</v>
      </c>
      <c r="C136" s="4" t="s">
        <v>1246</v>
      </c>
      <c r="D136" t="s">
        <v>6166</v>
      </c>
      <c r="E136" s="2">
        <v>3</v>
      </c>
      <c r="F136" s="2" t="str">
        <f>VLOOKUP(orders!C136:C1135,customers!A:B,2,FALSE)</f>
        <v>Ewell Hanby</v>
      </c>
      <c r="G136" s="2"/>
      <c r="H136" s="2" t="str">
        <f>VLOOKUP(C:C,customers!A:G,7,FALSE)</f>
        <v>United States</v>
      </c>
      <c r="I136" t="str">
        <f>VLOOKUP(orders!D:D,products!A:B,2,FALSE)</f>
        <v>Exc</v>
      </c>
      <c r="J136" t="str">
        <f t="shared" si="11"/>
        <v>Excelsa</v>
      </c>
      <c r="K136" t="str">
        <f>VLOOKUP(D:D,products!A:C,3,FALSE)</f>
        <v>M</v>
      </c>
      <c r="L136" t="str">
        <f t="shared" si="12"/>
        <v>Medium</v>
      </c>
      <c r="M136">
        <f>VLOOKUP(D:D,products!A:D,4,FALSE)</f>
        <v>2.5</v>
      </c>
      <c r="N136" s="9" t="str">
        <f t="shared" si="13"/>
        <v>2.5Kg</v>
      </c>
      <c r="O136">
        <f>VLOOKUP(D:D,products!A:E,5,FALSE)</f>
        <v>31.624999999999996</v>
      </c>
      <c r="P136" s="14">
        <f t="shared" si="10"/>
        <v>94.874999999999986</v>
      </c>
      <c r="Q136">
        <f>VLOOKUP(D:D,products!A:G,7,FALSE)</f>
        <v>3.4787499999999998</v>
      </c>
      <c r="R136" s="6">
        <f t="shared" si="14"/>
        <v>3.6666666666666667E-2</v>
      </c>
    </row>
    <row r="137" spans="1:18" x14ac:dyDescent="0.3">
      <c r="A137" s="4" t="s">
        <v>1249</v>
      </c>
      <c r="B137" s="11">
        <v>44232</v>
      </c>
      <c r="C137" s="4" t="s">
        <v>976</v>
      </c>
      <c r="D137" t="s">
        <v>6180</v>
      </c>
      <c r="E137" s="2">
        <v>5</v>
      </c>
      <c r="F137" s="2" t="str">
        <f>VLOOKUP(orders!C137:C1136,customers!A:B,2,FALSE)</f>
        <v>Blancha McAmish</v>
      </c>
      <c r="G137" s="2" t="str">
        <f>VLOOKUP(orders!C137:C1136,customers!A:C,3,FALSE)</f>
        <v>bmcamish2e@tripadvisor.com</v>
      </c>
      <c r="H137" s="2" t="str">
        <f>VLOOKUP(C:C,customers!A:G,7,FALSE)</f>
        <v>United States</v>
      </c>
      <c r="I137" t="str">
        <f>VLOOKUP(orders!D:D,products!A:B,2,FALSE)</f>
        <v>Ara</v>
      </c>
      <c r="J137" t="str">
        <f t="shared" si="11"/>
        <v>Arabica</v>
      </c>
      <c r="K137" t="str">
        <f>VLOOKUP(D:D,products!A:C,3,FALSE)</f>
        <v>L</v>
      </c>
      <c r="L137" t="str">
        <f t="shared" si="12"/>
        <v>Light</v>
      </c>
      <c r="M137">
        <f>VLOOKUP(D:D,products!A:D,4,FALSE)</f>
        <v>0.5</v>
      </c>
      <c r="N137" s="9" t="str">
        <f t="shared" si="13"/>
        <v>0.5Kg</v>
      </c>
      <c r="O137">
        <f>VLOOKUP(D:D,products!A:E,5,FALSE)</f>
        <v>7.77</v>
      </c>
      <c r="P137" s="14">
        <f t="shared" si="10"/>
        <v>38.849999999999994</v>
      </c>
      <c r="Q137">
        <f>VLOOKUP(D:D,products!A:G,7,FALSE)</f>
        <v>0.69929999999999992</v>
      </c>
      <c r="R137" s="6">
        <f t="shared" si="14"/>
        <v>1.8000000000000002E-2</v>
      </c>
    </row>
    <row r="138" spans="1:18" x14ac:dyDescent="0.3">
      <c r="A138" s="4" t="s">
        <v>1255</v>
      </c>
      <c r="B138" s="11">
        <v>44406</v>
      </c>
      <c r="C138" s="4" t="s">
        <v>1256</v>
      </c>
      <c r="D138" t="s">
        <v>6154</v>
      </c>
      <c r="E138" s="2">
        <v>4</v>
      </c>
      <c r="F138" s="2" t="str">
        <f>VLOOKUP(orders!C138:C1137,customers!A:B,2,FALSE)</f>
        <v>Lowell Keenleyside</v>
      </c>
      <c r="G138" s="2" t="str">
        <f>VLOOKUP(orders!C138:C1137,customers!A:C,3,FALSE)</f>
        <v>lkeenleyside3s@topsy.com</v>
      </c>
      <c r="H138" s="2" t="str">
        <f>VLOOKUP(C:C,customers!A:G,7,FALSE)</f>
        <v>United States</v>
      </c>
      <c r="I138" t="str">
        <f>VLOOKUP(orders!D:D,products!A:B,2,FALSE)</f>
        <v>Ara</v>
      </c>
      <c r="J138" t="str">
        <f t="shared" si="11"/>
        <v>Arabica</v>
      </c>
      <c r="K138" t="str">
        <f>VLOOKUP(D:D,products!A:C,3,FALSE)</f>
        <v>D</v>
      </c>
      <c r="L138" t="str">
        <f t="shared" si="12"/>
        <v>Dark</v>
      </c>
      <c r="M138">
        <f>VLOOKUP(D:D,products!A:D,4,FALSE)</f>
        <v>0.2</v>
      </c>
      <c r="N138" s="9" t="str">
        <f t="shared" si="13"/>
        <v>0.2Kg</v>
      </c>
      <c r="O138">
        <f>VLOOKUP(D:D,products!A:E,5,FALSE)</f>
        <v>2.9849999999999999</v>
      </c>
      <c r="P138" s="14">
        <f t="shared" si="10"/>
        <v>11.94</v>
      </c>
      <c r="Q138">
        <f>VLOOKUP(D:D,products!A:G,7,FALSE)</f>
        <v>0.26865</v>
      </c>
      <c r="R138" s="6">
        <f t="shared" si="14"/>
        <v>2.2500000000000003E-2</v>
      </c>
    </row>
    <row r="139" spans="1:18" hidden="1" x14ac:dyDescent="0.3">
      <c r="A139" s="4" t="s">
        <v>1261</v>
      </c>
      <c r="B139" s="11">
        <v>44637</v>
      </c>
      <c r="C139" s="4" t="s">
        <v>1262</v>
      </c>
      <c r="D139" t="s">
        <v>6148</v>
      </c>
      <c r="E139" s="2">
        <v>3</v>
      </c>
      <c r="F139" s="2" t="str">
        <f>VLOOKUP(orders!C139:C1138,customers!A:B,2,FALSE)</f>
        <v>Elonore Joliffe</v>
      </c>
      <c r="G139" s="2"/>
      <c r="H139" s="2" t="str">
        <f>VLOOKUP(C:C,customers!A:G,7,FALSE)</f>
        <v>Ireland</v>
      </c>
      <c r="I139" t="str">
        <f>VLOOKUP(orders!D:D,products!A:B,2,FALSE)</f>
        <v>Exc</v>
      </c>
      <c r="J139" t="str">
        <f t="shared" si="11"/>
        <v>Excelsa</v>
      </c>
      <c r="K139" t="str">
        <f>VLOOKUP(D:D,products!A:C,3,FALSE)</f>
        <v>L</v>
      </c>
      <c r="L139" t="str">
        <f t="shared" si="12"/>
        <v>Light</v>
      </c>
      <c r="M139">
        <f>VLOOKUP(D:D,products!A:D,4,FALSE)</f>
        <v>2.5</v>
      </c>
      <c r="N139" s="9" t="str">
        <f t="shared" si="13"/>
        <v>2.5Kg</v>
      </c>
      <c r="O139">
        <f>VLOOKUP(D:D,products!A:E,5,FALSE)</f>
        <v>34.154999999999994</v>
      </c>
      <c r="P139" s="14">
        <f t="shared" si="10"/>
        <v>102.46499999999997</v>
      </c>
      <c r="Q139">
        <f>VLOOKUP(D:D,products!A:G,7,FALSE)</f>
        <v>3.7570499999999996</v>
      </c>
      <c r="R139" s="6">
        <f t="shared" si="14"/>
        <v>3.6666666666666674E-2</v>
      </c>
    </row>
    <row r="140" spans="1:18" hidden="1" x14ac:dyDescent="0.3">
      <c r="A140" s="4" t="s">
        <v>1266</v>
      </c>
      <c r="B140" s="11">
        <v>44238</v>
      </c>
      <c r="C140" s="4" t="s">
        <v>1267</v>
      </c>
      <c r="D140" t="s">
        <v>6183</v>
      </c>
      <c r="E140" s="2">
        <v>4</v>
      </c>
      <c r="F140" s="2" t="str">
        <f>VLOOKUP(orders!C140:C1139,customers!A:B,2,FALSE)</f>
        <v>Abraham Coleman</v>
      </c>
      <c r="G140" s="2"/>
      <c r="H140" s="2" t="str">
        <f>VLOOKUP(C:C,customers!A:G,7,FALSE)</f>
        <v>United States</v>
      </c>
      <c r="I140" t="str">
        <f>VLOOKUP(orders!D:D,products!A:B,2,FALSE)</f>
        <v>Exc</v>
      </c>
      <c r="J140" t="str">
        <f t="shared" si="11"/>
        <v>Excelsa</v>
      </c>
      <c r="K140" t="str">
        <f>VLOOKUP(D:D,products!A:C,3,FALSE)</f>
        <v>D</v>
      </c>
      <c r="L140" t="str">
        <f t="shared" si="12"/>
        <v>Dark</v>
      </c>
      <c r="M140">
        <f>VLOOKUP(D:D,products!A:D,4,FALSE)</f>
        <v>1</v>
      </c>
      <c r="N140" s="9" t="str">
        <f t="shared" si="13"/>
        <v>1Kg</v>
      </c>
      <c r="O140">
        <f>VLOOKUP(D:D,products!A:E,5,FALSE)</f>
        <v>12.15</v>
      </c>
      <c r="P140" s="14">
        <f t="shared" si="10"/>
        <v>48.6</v>
      </c>
      <c r="Q140">
        <f>VLOOKUP(D:D,products!A:G,7,FALSE)</f>
        <v>1.3365</v>
      </c>
      <c r="R140" s="6">
        <f t="shared" si="14"/>
        <v>2.75E-2</v>
      </c>
    </row>
    <row r="141" spans="1:18" hidden="1" x14ac:dyDescent="0.3">
      <c r="A141" s="4" t="s">
        <v>1271</v>
      </c>
      <c r="B141" s="11">
        <v>43509</v>
      </c>
      <c r="C141" s="4" t="s">
        <v>1272</v>
      </c>
      <c r="D141" t="s">
        <v>6143</v>
      </c>
      <c r="E141" s="2">
        <v>6</v>
      </c>
      <c r="F141" s="2" t="str">
        <f>VLOOKUP(orders!C141:C1140,customers!A:B,2,FALSE)</f>
        <v>Rivy Farington</v>
      </c>
      <c r="G141" s="2"/>
      <c r="H141" s="2" t="str">
        <f>VLOOKUP(C:C,customers!A:G,7,FALSE)</f>
        <v>United States</v>
      </c>
      <c r="I141" t="str">
        <f>VLOOKUP(orders!D:D,products!A:B,2,FALSE)</f>
        <v>Lib</v>
      </c>
      <c r="J141" t="str">
        <f t="shared" si="11"/>
        <v>Liberica</v>
      </c>
      <c r="K141" t="str">
        <f>VLOOKUP(D:D,products!A:C,3,FALSE)</f>
        <v>D</v>
      </c>
      <c r="L141" t="str">
        <f t="shared" si="12"/>
        <v>Dark</v>
      </c>
      <c r="M141">
        <f>VLOOKUP(D:D,products!A:D,4,FALSE)</f>
        <v>1</v>
      </c>
      <c r="N141" s="9" t="str">
        <f t="shared" si="13"/>
        <v>1Kg</v>
      </c>
      <c r="O141">
        <f>VLOOKUP(D:D,products!A:E,5,FALSE)</f>
        <v>12.95</v>
      </c>
      <c r="P141" s="14">
        <f t="shared" si="10"/>
        <v>77.699999999999989</v>
      </c>
      <c r="Q141">
        <f>VLOOKUP(D:D,products!A:G,7,FALSE)</f>
        <v>1.6835</v>
      </c>
      <c r="R141" s="6">
        <f t="shared" si="14"/>
        <v>2.1666666666666671E-2</v>
      </c>
    </row>
    <row r="142" spans="1:18" hidden="1" x14ac:dyDescent="0.3">
      <c r="A142" s="4" t="s">
        <v>1276</v>
      </c>
      <c r="B142" s="11">
        <v>44694</v>
      </c>
      <c r="C142" s="4" t="s">
        <v>1277</v>
      </c>
      <c r="D142" t="s">
        <v>6165</v>
      </c>
      <c r="E142" s="2">
        <v>1</v>
      </c>
      <c r="F142" s="2" t="str">
        <f>VLOOKUP(orders!C142:C1141,customers!A:B,2,FALSE)</f>
        <v>Vallie Kundt</v>
      </c>
      <c r="G142" s="2" t="str">
        <f>VLOOKUP(orders!C142:C1141,customers!A:C,3,FALSE)</f>
        <v>vkundt3w@bigcartel.com</v>
      </c>
      <c r="H142" s="2" t="str">
        <f>VLOOKUP(C:C,customers!A:G,7,FALSE)</f>
        <v>Ireland</v>
      </c>
      <c r="I142" t="str">
        <f>VLOOKUP(orders!D:D,products!A:B,2,FALSE)</f>
        <v>Lib</v>
      </c>
      <c r="J142" t="str">
        <f t="shared" si="11"/>
        <v>Liberica</v>
      </c>
      <c r="K142" t="str">
        <f>VLOOKUP(D:D,products!A:C,3,FALSE)</f>
        <v>D</v>
      </c>
      <c r="L142" t="str">
        <f t="shared" si="12"/>
        <v>Dark</v>
      </c>
      <c r="M142">
        <f>VLOOKUP(D:D,products!A:D,4,FALSE)</f>
        <v>2.5</v>
      </c>
      <c r="N142" s="9" t="str">
        <f t="shared" si="13"/>
        <v>2.5Kg</v>
      </c>
      <c r="O142">
        <f>VLOOKUP(D:D,products!A:E,5,FALSE)</f>
        <v>29.784999999999997</v>
      </c>
      <c r="P142" s="14">
        <f t="shared" si="10"/>
        <v>29.784999999999997</v>
      </c>
      <c r="Q142">
        <f>VLOOKUP(D:D,products!A:G,7,FALSE)</f>
        <v>3.8720499999999998</v>
      </c>
      <c r="R142" s="6">
        <f t="shared" si="14"/>
        <v>0.13</v>
      </c>
    </row>
    <row r="143" spans="1:18" x14ac:dyDescent="0.3">
      <c r="A143" s="4" t="s">
        <v>1283</v>
      </c>
      <c r="B143" s="11">
        <v>43970</v>
      </c>
      <c r="C143" s="4" t="s">
        <v>1284</v>
      </c>
      <c r="D143" t="s">
        <v>6167</v>
      </c>
      <c r="E143" s="2">
        <v>4</v>
      </c>
      <c r="F143" s="2" t="str">
        <f>VLOOKUP(orders!C143:C1142,customers!A:B,2,FALSE)</f>
        <v>Boyd Bett</v>
      </c>
      <c r="G143" s="2" t="str">
        <f>VLOOKUP(orders!C143:C1142,customers!A:C,3,FALSE)</f>
        <v>bbett3x@google.de</v>
      </c>
      <c r="H143" s="2" t="str">
        <f>VLOOKUP(C:C,customers!A:G,7,FALSE)</f>
        <v>United States</v>
      </c>
      <c r="I143" t="str">
        <f>VLOOKUP(orders!D:D,products!A:B,2,FALSE)</f>
        <v>Ara</v>
      </c>
      <c r="J143" t="str">
        <f t="shared" si="11"/>
        <v>Arabica</v>
      </c>
      <c r="K143" t="str">
        <f>VLOOKUP(D:D,products!A:C,3,FALSE)</f>
        <v>L</v>
      </c>
      <c r="L143" t="str">
        <f t="shared" si="12"/>
        <v>Light</v>
      </c>
      <c r="M143">
        <f>VLOOKUP(D:D,products!A:D,4,FALSE)</f>
        <v>0.2</v>
      </c>
      <c r="N143" s="9" t="str">
        <f t="shared" si="13"/>
        <v>0.2Kg</v>
      </c>
      <c r="O143">
        <f>VLOOKUP(D:D,products!A:E,5,FALSE)</f>
        <v>3.8849999999999998</v>
      </c>
      <c r="P143" s="14">
        <f t="shared" si="10"/>
        <v>15.54</v>
      </c>
      <c r="Q143">
        <f>VLOOKUP(D:D,products!A:G,7,FALSE)</f>
        <v>0.34964999999999996</v>
      </c>
      <c r="R143" s="6">
        <f t="shared" si="14"/>
        <v>2.2499999999999999E-2</v>
      </c>
    </row>
    <row r="144" spans="1:18" hidden="1" x14ac:dyDescent="0.3">
      <c r="A144" s="4" t="s">
        <v>1289</v>
      </c>
      <c r="B144" s="11">
        <v>44678</v>
      </c>
      <c r="C144" s="4" t="s">
        <v>1290</v>
      </c>
      <c r="D144" t="s">
        <v>6148</v>
      </c>
      <c r="E144" s="2">
        <v>4</v>
      </c>
      <c r="F144" s="2" t="str">
        <f>VLOOKUP(orders!C144:C1143,customers!A:B,2,FALSE)</f>
        <v>Julio Armytage</v>
      </c>
      <c r="G144" s="2"/>
      <c r="H144" s="2" t="str">
        <f>VLOOKUP(C:C,customers!A:G,7,FALSE)</f>
        <v>Ireland</v>
      </c>
      <c r="I144" t="str">
        <f>VLOOKUP(orders!D:D,products!A:B,2,FALSE)</f>
        <v>Exc</v>
      </c>
      <c r="J144" t="str">
        <f t="shared" si="11"/>
        <v>Excelsa</v>
      </c>
      <c r="K144" t="str">
        <f>VLOOKUP(D:D,products!A:C,3,FALSE)</f>
        <v>L</v>
      </c>
      <c r="L144" t="str">
        <f t="shared" si="12"/>
        <v>Light</v>
      </c>
      <c r="M144">
        <f>VLOOKUP(D:D,products!A:D,4,FALSE)</f>
        <v>2.5</v>
      </c>
      <c r="N144" s="9" t="str">
        <f t="shared" si="13"/>
        <v>2.5Kg</v>
      </c>
      <c r="O144">
        <f>VLOOKUP(D:D,products!A:E,5,FALSE)</f>
        <v>34.154999999999994</v>
      </c>
      <c r="P144" s="14">
        <f t="shared" si="10"/>
        <v>136.61999999999998</v>
      </c>
      <c r="Q144">
        <f>VLOOKUP(D:D,products!A:G,7,FALSE)</f>
        <v>3.7570499999999996</v>
      </c>
      <c r="R144" s="6">
        <f t="shared" si="14"/>
        <v>2.75E-2</v>
      </c>
    </row>
    <row r="145" spans="1:18" hidden="1" x14ac:dyDescent="0.3">
      <c r="A145" s="4" t="s">
        <v>1293</v>
      </c>
      <c r="B145" s="11">
        <v>44083</v>
      </c>
      <c r="C145" s="4" t="s">
        <v>1294</v>
      </c>
      <c r="D145" t="s">
        <v>6160</v>
      </c>
      <c r="E145" s="2">
        <v>2</v>
      </c>
      <c r="F145" s="2" t="str">
        <f>VLOOKUP(orders!C145:C1144,customers!A:B,2,FALSE)</f>
        <v>Deana Staite</v>
      </c>
      <c r="G145" s="2" t="str">
        <f>VLOOKUP(orders!C145:C1144,customers!A:C,3,FALSE)</f>
        <v>dstaite3z@scientificamerican.com</v>
      </c>
      <c r="H145" s="2" t="str">
        <f>VLOOKUP(C:C,customers!A:G,7,FALSE)</f>
        <v>United States</v>
      </c>
      <c r="I145" t="str">
        <f>VLOOKUP(orders!D:D,products!A:B,2,FALSE)</f>
        <v>Lib</v>
      </c>
      <c r="J145" t="str">
        <f t="shared" si="11"/>
        <v>Liberica</v>
      </c>
      <c r="K145" t="str">
        <f>VLOOKUP(D:D,products!A:C,3,FALSE)</f>
        <v>M</v>
      </c>
      <c r="L145" t="str">
        <f t="shared" si="12"/>
        <v>Medium</v>
      </c>
      <c r="M145">
        <f>VLOOKUP(D:D,products!A:D,4,FALSE)</f>
        <v>0.5</v>
      </c>
      <c r="N145" s="9" t="str">
        <f t="shared" si="13"/>
        <v>0.5Kg</v>
      </c>
      <c r="O145">
        <f>VLOOKUP(D:D,products!A:E,5,FALSE)</f>
        <v>8.73</v>
      </c>
      <c r="P145" s="14">
        <f t="shared" si="10"/>
        <v>17.46</v>
      </c>
      <c r="Q145">
        <f>VLOOKUP(D:D,products!A:G,7,FALSE)</f>
        <v>1.1349</v>
      </c>
      <c r="R145" s="6">
        <f t="shared" si="14"/>
        <v>6.5000000000000002E-2</v>
      </c>
    </row>
    <row r="146" spans="1:18" hidden="1" x14ac:dyDescent="0.3">
      <c r="A146" s="4" t="s">
        <v>1299</v>
      </c>
      <c r="B146" s="11">
        <v>44265</v>
      </c>
      <c r="C146" s="4" t="s">
        <v>1300</v>
      </c>
      <c r="D146" t="s">
        <v>6148</v>
      </c>
      <c r="E146" s="2">
        <v>2</v>
      </c>
      <c r="F146" s="2" t="str">
        <f>VLOOKUP(orders!C146:C1145,customers!A:B,2,FALSE)</f>
        <v>Winn Keyse</v>
      </c>
      <c r="G146" s="2" t="str">
        <f>VLOOKUP(orders!C146:C1145,customers!A:C,3,FALSE)</f>
        <v>wkeyse40@apple.com</v>
      </c>
      <c r="H146" s="2" t="str">
        <f>VLOOKUP(C:C,customers!A:G,7,FALSE)</f>
        <v>United States</v>
      </c>
      <c r="I146" t="str">
        <f>VLOOKUP(orders!D:D,products!A:B,2,FALSE)</f>
        <v>Exc</v>
      </c>
      <c r="J146" t="str">
        <f t="shared" si="11"/>
        <v>Excelsa</v>
      </c>
      <c r="K146" t="str">
        <f>VLOOKUP(D:D,products!A:C,3,FALSE)</f>
        <v>L</v>
      </c>
      <c r="L146" t="str">
        <f t="shared" si="12"/>
        <v>Light</v>
      </c>
      <c r="M146">
        <f>VLOOKUP(D:D,products!A:D,4,FALSE)</f>
        <v>2.5</v>
      </c>
      <c r="N146" s="9" t="str">
        <f t="shared" si="13"/>
        <v>2.5Kg</v>
      </c>
      <c r="O146">
        <f>VLOOKUP(D:D,products!A:E,5,FALSE)</f>
        <v>34.154999999999994</v>
      </c>
      <c r="P146" s="14">
        <f t="shared" si="10"/>
        <v>68.309999999999988</v>
      </c>
      <c r="Q146">
        <f>VLOOKUP(D:D,products!A:G,7,FALSE)</f>
        <v>3.7570499999999996</v>
      </c>
      <c r="R146" s="6">
        <f t="shared" si="14"/>
        <v>5.5E-2</v>
      </c>
    </row>
    <row r="147" spans="1:18" hidden="1" x14ac:dyDescent="0.3">
      <c r="A147" s="4" t="s">
        <v>1305</v>
      </c>
      <c r="B147" s="11">
        <v>43562</v>
      </c>
      <c r="C147" s="4" t="s">
        <v>1306</v>
      </c>
      <c r="D147" t="s">
        <v>6159</v>
      </c>
      <c r="E147" s="2">
        <v>4</v>
      </c>
      <c r="F147" s="2" t="str">
        <f>VLOOKUP(orders!C147:C1146,customers!A:B,2,FALSE)</f>
        <v>Osmund Clausen-Thue</v>
      </c>
      <c r="G147" s="2" t="str">
        <f>VLOOKUP(orders!C147:C1146,customers!A:C,3,FALSE)</f>
        <v>oclausenthue41@marriott.com</v>
      </c>
      <c r="H147" s="2" t="str">
        <f>VLOOKUP(C:C,customers!A:G,7,FALSE)</f>
        <v>United States</v>
      </c>
      <c r="I147" t="str">
        <f>VLOOKUP(orders!D:D,products!A:B,2,FALSE)</f>
        <v>Lib</v>
      </c>
      <c r="J147" t="str">
        <f t="shared" si="11"/>
        <v>Liberica</v>
      </c>
      <c r="K147" t="str">
        <f>VLOOKUP(D:D,products!A:C,3,FALSE)</f>
        <v>M</v>
      </c>
      <c r="L147" t="str">
        <f t="shared" si="12"/>
        <v>Medium</v>
      </c>
      <c r="M147">
        <f>VLOOKUP(D:D,products!A:D,4,FALSE)</f>
        <v>0.2</v>
      </c>
      <c r="N147" s="9" t="str">
        <f t="shared" si="13"/>
        <v>0.2Kg</v>
      </c>
      <c r="O147">
        <f>VLOOKUP(D:D,products!A:E,5,FALSE)</f>
        <v>4.3650000000000002</v>
      </c>
      <c r="P147" s="14">
        <f t="shared" si="10"/>
        <v>17.46</v>
      </c>
      <c r="Q147">
        <f>VLOOKUP(D:D,products!A:G,7,FALSE)</f>
        <v>0.56745000000000001</v>
      </c>
      <c r="R147" s="6">
        <f t="shared" si="14"/>
        <v>3.2500000000000001E-2</v>
      </c>
    </row>
    <row r="148" spans="1:18" hidden="1" x14ac:dyDescent="0.3">
      <c r="A148" s="4" t="s">
        <v>1311</v>
      </c>
      <c r="B148" s="11">
        <v>44024</v>
      </c>
      <c r="C148" s="4" t="s">
        <v>1312</v>
      </c>
      <c r="D148" t="s">
        <v>6162</v>
      </c>
      <c r="E148" s="2">
        <v>3</v>
      </c>
      <c r="F148" s="2" t="str">
        <f>VLOOKUP(orders!C148:C1147,customers!A:B,2,FALSE)</f>
        <v>Leonore Francisco</v>
      </c>
      <c r="G148" s="2" t="str">
        <f>VLOOKUP(orders!C148:C1147,customers!A:C,3,FALSE)</f>
        <v>lfrancisco42@fema.gov</v>
      </c>
      <c r="H148" s="2" t="str">
        <f>VLOOKUP(C:C,customers!A:G,7,FALSE)</f>
        <v>United States</v>
      </c>
      <c r="I148" t="str">
        <f>VLOOKUP(orders!D:D,products!A:B,2,FALSE)</f>
        <v>Lib</v>
      </c>
      <c r="J148" t="str">
        <f t="shared" si="11"/>
        <v>Liberica</v>
      </c>
      <c r="K148" t="str">
        <f>VLOOKUP(D:D,products!A:C,3,FALSE)</f>
        <v>M</v>
      </c>
      <c r="L148" t="str">
        <f t="shared" si="12"/>
        <v>Medium</v>
      </c>
      <c r="M148">
        <f>VLOOKUP(D:D,products!A:D,4,FALSE)</f>
        <v>1</v>
      </c>
      <c r="N148" s="9" t="str">
        <f t="shared" si="13"/>
        <v>1Kg</v>
      </c>
      <c r="O148">
        <f>VLOOKUP(D:D,products!A:E,5,FALSE)</f>
        <v>14.55</v>
      </c>
      <c r="P148" s="14">
        <f t="shared" si="10"/>
        <v>43.650000000000006</v>
      </c>
      <c r="Q148">
        <f>VLOOKUP(D:D,products!A:G,7,FALSE)</f>
        <v>1.8915000000000002</v>
      </c>
      <c r="R148" s="6">
        <f t="shared" si="14"/>
        <v>4.3333333333333335E-2</v>
      </c>
    </row>
    <row r="149" spans="1:18" hidden="1" x14ac:dyDescent="0.3">
      <c r="A149" s="4" t="s">
        <v>1311</v>
      </c>
      <c r="B149" s="11">
        <v>44024</v>
      </c>
      <c r="C149" s="4" t="s">
        <v>1312</v>
      </c>
      <c r="D149" t="s">
        <v>6141</v>
      </c>
      <c r="E149" s="2">
        <v>2</v>
      </c>
      <c r="F149" s="2" t="str">
        <f>VLOOKUP(orders!C149:C1148,customers!A:B,2,FALSE)</f>
        <v>Leonore Francisco</v>
      </c>
      <c r="G149" s="2" t="str">
        <f>VLOOKUP(orders!C149:C1148,customers!A:C,3,FALSE)</f>
        <v>lfrancisco42@fema.gov</v>
      </c>
      <c r="H149" s="2" t="str">
        <f>VLOOKUP(C:C,customers!A:G,7,FALSE)</f>
        <v>United States</v>
      </c>
      <c r="I149" t="str">
        <f>VLOOKUP(orders!D:D,products!A:B,2,FALSE)</f>
        <v>Exc</v>
      </c>
      <c r="J149" t="str">
        <f t="shared" si="11"/>
        <v>Excelsa</v>
      </c>
      <c r="K149" t="str">
        <f>VLOOKUP(D:D,products!A:C,3,FALSE)</f>
        <v>M</v>
      </c>
      <c r="L149" t="str">
        <f t="shared" si="12"/>
        <v>Medium</v>
      </c>
      <c r="M149">
        <f>VLOOKUP(D:D,products!A:D,4,FALSE)</f>
        <v>1</v>
      </c>
      <c r="N149" s="9" t="str">
        <f t="shared" si="13"/>
        <v>1Kg</v>
      </c>
      <c r="O149">
        <f>VLOOKUP(D:D,products!A:E,5,FALSE)</f>
        <v>13.75</v>
      </c>
      <c r="P149" s="14">
        <f t="shared" si="10"/>
        <v>27.5</v>
      </c>
      <c r="Q149">
        <f>VLOOKUP(D:D,products!A:G,7,FALSE)</f>
        <v>1.5125</v>
      </c>
      <c r="R149" s="6">
        <f t="shared" si="14"/>
        <v>5.5E-2</v>
      </c>
    </row>
    <row r="150" spans="1:18" hidden="1" x14ac:dyDescent="0.3">
      <c r="A150" s="4" t="s">
        <v>1322</v>
      </c>
      <c r="B150" s="11">
        <v>44551</v>
      </c>
      <c r="C150" s="4" t="s">
        <v>1323</v>
      </c>
      <c r="D150" t="s">
        <v>6153</v>
      </c>
      <c r="E150" s="2">
        <v>5</v>
      </c>
      <c r="F150" s="2" t="str">
        <f>VLOOKUP(orders!C150:C1149,customers!A:B,2,FALSE)</f>
        <v>Giacobo Skingle</v>
      </c>
      <c r="G150" s="2" t="str">
        <f>VLOOKUP(orders!C150:C1149,customers!A:C,3,FALSE)</f>
        <v>gskingle44@clickbank.net</v>
      </c>
      <c r="H150" s="2" t="str">
        <f>VLOOKUP(C:C,customers!A:G,7,FALSE)</f>
        <v>United States</v>
      </c>
      <c r="I150" t="str">
        <f>VLOOKUP(orders!D:D,products!A:B,2,FALSE)</f>
        <v>Exc</v>
      </c>
      <c r="J150" t="str">
        <f t="shared" si="11"/>
        <v>Excelsa</v>
      </c>
      <c r="K150" t="str">
        <f>VLOOKUP(D:D,products!A:C,3,FALSE)</f>
        <v>D</v>
      </c>
      <c r="L150" t="str">
        <f t="shared" si="12"/>
        <v>Dark</v>
      </c>
      <c r="M150">
        <f>VLOOKUP(D:D,products!A:D,4,FALSE)</f>
        <v>0.2</v>
      </c>
      <c r="N150" s="9" t="str">
        <f t="shared" si="13"/>
        <v>0.2Kg</v>
      </c>
      <c r="O150">
        <f>VLOOKUP(D:D,products!A:E,5,FALSE)</f>
        <v>3.645</v>
      </c>
      <c r="P150" s="14">
        <f t="shared" si="10"/>
        <v>18.225000000000001</v>
      </c>
      <c r="Q150">
        <f>VLOOKUP(D:D,products!A:G,7,FALSE)</f>
        <v>0.40095000000000003</v>
      </c>
      <c r="R150" s="6">
        <f t="shared" si="14"/>
        <v>2.1999999999999999E-2</v>
      </c>
    </row>
    <row r="151" spans="1:18" x14ac:dyDescent="0.3">
      <c r="A151" s="4" t="s">
        <v>1328</v>
      </c>
      <c r="B151" s="11">
        <v>44108</v>
      </c>
      <c r="C151" s="4" t="s">
        <v>1329</v>
      </c>
      <c r="D151" t="s">
        <v>6175</v>
      </c>
      <c r="E151" s="2">
        <v>2</v>
      </c>
      <c r="F151" s="2" t="str">
        <f>VLOOKUP(orders!C151:C1150,customers!A:B,2,FALSE)</f>
        <v>Gerard Pirdy</v>
      </c>
      <c r="G151" s="2"/>
      <c r="H151" s="2" t="str">
        <f>VLOOKUP(C:C,customers!A:G,7,FALSE)</f>
        <v>United States</v>
      </c>
      <c r="I151" t="str">
        <f>VLOOKUP(orders!D:D,products!A:B,2,FALSE)</f>
        <v>Ara</v>
      </c>
      <c r="J151" t="str">
        <f t="shared" si="11"/>
        <v>Arabica</v>
      </c>
      <c r="K151" t="str">
        <f>VLOOKUP(D:D,products!A:C,3,FALSE)</f>
        <v>M</v>
      </c>
      <c r="L151" t="str">
        <f t="shared" si="12"/>
        <v>Medium</v>
      </c>
      <c r="M151">
        <f>VLOOKUP(D:D,products!A:D,4,FALSE)</f>
        <v>2.5</v>
      </c>
      <c r="N151" s="9" t="str">
        <f t="shared" si="13"/>
        <v>2.5Kg</v>
      </c>
      <c r="O151">
        <f>VLOOKUP(D:D,products!A:E,5,FALSE)</f>
        <v>25.874999999999996</v>
      </c>
      <c r="P151" s="14">
        <f t="shared" si="10"/>
        <v>51.749999999999993</v>
      </c>
      <c r="Q151">
        <f>VLOOKUP(D:D,products!A:G,7,FALSE)</f>
        <v>2.3287499999999994</v>
      </c>
      <c r="R151" s="6">
        <f t="shared" si="14"/>
        <v>4.4999999999999998E-2</v>
      </c>
    </row>
    <row r="152" spans="1:18" hidden="1" x14ac:dyDescent="0.3">
      <c r="A152" s="4" t="s">
        <v>1333</v>
      </c>
      <c r="B152" s="11">
        <v>44051</v>
      </c>
      <c r="C152" s="4" t="s">
        <v>1334</v>
      </c>
      <c r="D152" t="s">
        <v>6143</v>
      </c>
      <c r="E152" s="2">
        <v>1</v>
      </c>
      <c r="F152" s="2" t="str">
        <f>VLOOKUP(orders!C152:C1151,customers!A:B,2,FALSE)</f>
        <v>Jacinthe Balsillie</v>
      </c>
      <c r="G152" s="2" t="str">
        <f>VLOOKUP(orders!C152:C1151,customers!A:C,3,FALSE)</f>
        <v>jbalsillie46@princeton.edu</v>
      </c>
      <c r="H152" s="2" t="str">
        <f>VLOOKUP(C:C,customers!A:G,7,FALSE)</f>
        <v>United States</v>
      </c>
      <c r="I152" t="str">
        <f>VLOOKUP(orders!D:D,products!A:B,2,FALSE)</f>
        <v>Lib</v>
      </c>
      <c r="J152" t="str">
        <f t="shared" si="11"/>
        <v>Liberica</v>
      </c>
      <c r="K152" t="str">
        <f>VLOOKUP(D:D,products!A:C,3,FALSE)</f>
        <v>D</v>
      </c>
      <c r="L152" t="str">
        <f t="shared" si="12"/>
        <v>Dark</v>
      </c>
      <c r="M152">
        <f>VLOOKUP(D:D,products!A:D,4,FALSE)</f>
        <v>1</v>
      </c>
      <c r="N152" s="9" t="str">
        <f t="shared" si="13"/>
        <v>1Kg</v>
      </c>
      <c r="O152">
        <f>VLOOKUP(D:D,products!A:E,5,FALSE)</f>
        <v>12.95</v>
      </c>
      <c r="P152" s="14">
        <f t="shared" si="10"/>
        <v>12.95</v>
      </c>
      <c r="Q152">
        <f>VLOOKUP(D:D,products!A:G,7,FALSE)</f>
        <v>1.6835</v>
      </c>
      <c r="R152" s="6">
        <f t="shared" si="14"/>
        <v>0.13</v>
      </c>
    </row>
    <row r="153" spans="1:18" x14ac:dyDescent="0.3">
      <c r="A153" s="4" t="s">
        <v>1339</v>
      </c>
      <c r="B153" s="11">
        <v>44115</v>
      </c>
      <c r="C153" s="4" t="s">
        <v>1340</v>
      </c>
      <c r="D153" t="s">
        <v>6155</v>
      </c>
      <c r="E153" s="2">
        <v>3</v>
      </c>
      <c r="F153" s="2" t="str">
        <f>VLOOKUP(orders!C153:C1152,customers!A:B,2,FALSE)</f>
        <v>Quinton Fouracres</v>
      </c>
      <c r="G153" s="2"/>
      <c r="H153" s="2" t="str">
        <f>VLOOKUP(C:C,customers!A:G,7,FALSE)</f>
        <v>United States</v>
      </c>
      <c r="I153" t="str">
        <f>VLOOKUP(orders!D:D,products!A:B,2,FALSE)</f>
        <v>Ara</v>
      </c>
      <c r="J153" t="str">
        <f t="shared" si="11"/>
        <v>Arabica</v>
      </c>
      <c r="K153" t="str">
        <f>VLOOKUP(D:D,products!A:C,3,FALSE)</f>
        <v>M</v>
      </c>
      <c r="L153" t="str">
        <f t="shared" si="12"/>
        <v>Medium</v>
      </c>
      <c r="M153">
        <f>VLOOKUP(D:D,products!A:D,4,FALSE)</f>
        <v>1</v>
      </c>
      <c r="N153" s="9" t="str">
        <f t="shared" si="13"/>
        <v>1Kg</v>
      </c>
      <c r="O153">
        <f>VLOOKUP(D:D,products!A:E,5,FALSE)</f>
        <v>11.25</v>
      </c>
      <c r="P153" s="14">
        <f t="shared" si="10"/>
        <v>33.75</v>
      </c>
      <c r="Q153">
        <f>VLOOKUP(D:D,products!A:G,7,FALSE)</f>
        <v>1.0125</v>
      </c>
      <c r="R153" s="6">
        <f t="shared" si="14"/>
        <v>0.03</v>
      </c>
    </row>
    <row r="154" spans="1:18" hidden="1" x14ac:dyDescent="0.3">
      <c r="A154" s="4" t="s">
        <v>1344</v>
      </c>
      <c r="B154" s="11">
        <v>44510</v>
      </c>
      <c r="C154" s="4" t="s">
        <v>1345</v>
      </c>
      <c r="D154" t="s">
        <v>6151</v>
      </c>
      <c r="E154" s="2">
        <v>3</v>
      </c>
      <c r="F154" s="2" t="str">
        <f>VLOOKUP(orders!C154:C1153,customers!A:B,2,FALSE)</f>
        <v>Bettina Leffek</v>
      </c>
      <c r="G154" s="2" t="str">
        <f>VLOOKUP(orders!C154:C1153,customers!A:C,3,FALSE)</f>
        <v>bleffek48@ning.com</v>
      </c>
      <c r="H154" s="2" t="str">
        <f>VLOOKUP(C:C,customers!A:G,7,FALSE)</f>
        <v>United States</v>
      </c>
      <c r="I154" t="str">
        <f>VLOOKUP(orders!D:D,products!A:B,2,FALSE)</f>
        <v>Rob</v>
      </c>
      <c r="J154" t="str">
        <f t="shared" si="11"/>
        <v>Robusta</v>
      </c>
      <c r="K154" t="str">
        <f>VLOOKUP(D:D,products!A:C,3,FALSE)</f>
        <v>M</v>
      </c>
      <c r="L154" t="str">
        <f t="shared" si="12"/>
        <v>Medium</v>
      </c>
      <c r="M154">
        <f>VLOOKUP(D:D,products!A:D,4,FALSE)</f>
        <v>2.5</v>
      </c>
      <c r="N154" s="9" t="str">
        <f t="shared" si="13"/>
        <v>2.5Kg</v>
      </c>
      <c r="O154">
        <f>VLOOKUP(D:D,products!A:E,5,FALSE)</f>
        <v>22.884999999999998</v>
      </c>
      <c r="P154" s="14">
        <f t="shared" si="10"/>
        <v>68.655000000000001</v>
      </c>
      <c r="Q154">
        <f>VLOOKUP(D:D,products!A:G,7,FALSE)</f>
        <v>1.3730999999999998</v>
      </c>
      <c r="R154" s="6">
        <f t="shared" si="14"/>
        <v>1.9999999999999997E-2</v>
      </c>
    </row>
    <row r="155" spans="1:18" hidden="1" x14ac:dyDescent="0.3">
      <c r="A155" s="4" t="s">
        <v>1350</v>
      </c>
      <c r="B155" s="11">
        <v>44367</v>
      </c>
      <c r="C155" s="4" t="s">
        <v>1351</v>
      </c>
      <c r="D155" t="s">
        <v>6163</v>
      </c>
      <c r="E155" s="2">
        <v>1</v>
      </c>
      <c r="F155" s="2" t="str">
        <f>VLOOKUP(orders!C155:C1154,customers!A:B,2,FALSE)</f>
        <v>Hetti Penson</v>
      </c>
      <c r="G155" s="2"/>
      <c r="H155" s="2" t="str">
        <f>VLOOKUP(C:C,customers!A:G,7,FALSE)</f>
        <v>United States</v>
      </c>
      <c r="I155" t="str">
        <f>VLOOKUP(orders!D:D,products!A:B,2,FALSE)</f>
        <v>Rob</v>
      </c>
      <c r="J155" t="str">
        <f t="shared" si="11"/>
        <v>Robusta</v>
      </c>
      <c r="K155" t="str">
        <f>VLOOKUP(D:D,products!A:C,3,FALSE)</f>
        <v>D</v>
      </c>
      <c r="L155" t="str">
        <f t="shared" si="12"/>
        <v>Dark</v>
      </c>
      <c r="M155">
        <f>VLOOKUP(D:D,products!A:D,4,FALSE)</f>
        <v>0.2</v>
      </c>
      <c r="N155" s="9" t="str">
        <f t="shared" si="13"/>
        <v>0.2Kg</v>
      </c>
      <c r="O155">
        <f>VLOOKUP(D:D,products!A:E,5,FALSE)</f>
        <v>2.6849999999999996</v>
      </c>
      <c r="P155" s="14">
        <f t="shared" si="10"/>
        <v>2.6849999999999996</v>
      </c>
      <c r="Q155">
        <f>VLOOKUP(D:D,products!A:G,7,FALSE)</f>
        <v>0.16109999999999997</v>
      </c>
      <c r="R155" s="6">
        <f t="shared" si="14"/>
        <v>0.06</v>
      </c>
    </row>
    <row r="156" spans="1:18" x14ac:dyDescent="0.3">
      <c r="A156" s="4" t="s">
        <v>1355</v>
      </c>
      <c r="B156" s="11">
        <v>44473</v>
      </c>
      <c r="C156" s="4" t="s">
        <v>1356</v>
      </c>
      <c r="D156" t="s">
        <v>6168</v>
      </c>
      <c r="E156" s="2">
        <v>5</v>
      </c>
      <c r="F156" s="2" t="str">
        <f>VLOOKUP(orders!C156:C1155,customers!A:B,2,FALSE)</f>
        <v>Jocko Pray</v>
      </c>
      <c r="G156" s="2" t="str">
        <f>VLOOKUP(orders!C156:C1155,customers!A:C,3,FALSE)</f>
        <v>jpray4a@youtube.com</v>
      </c>
      <c r="H156" s="2" t="str">
        <f>VLOOKUP(C:C,customers!A:G,7,FALSE)</f>
        <v>United States</v>
      </c>
      <c r="I156" t="str">
        <f>VLOOKUP(orders!D:D,products!A:B,2,FALSE)</f>
        <v>Ara</v>
      </c>
      <c r="J156" t="str">
        <f t="shared" si="11"/>
        <v>Arabica</v>
      </c>
      <c r="K156" t="str">
        <f>VLOOKUP(D:D,products!A:C,3,FALSE)</f>
        <v>D</v>
      </c>
      <c r="L156" t="str">
        <f t="shared" si="12"/>
        <v>Dark</v>
      </c>
      <c r="M156">
        <f>VLOOKUP(D:D,products!A:D,4,FALSE)</f>
        <v>2.5</v>
      </c>
      <c r="N156" s="9" t="str">
        <f t="shared" si="13"/>
        <v>2.5Kg</v>
      </c>
      <c r="O156">
        <f>VLOOKUP(D:D,products!A:E,5,FALSE)</f>
        <v>22.884999999999998</v>
      </c>
      <c r="P156" s="14">
        <f t="shared" si="10"/>
        <v>114.42499999999998</v>
      </c>
      <c r="Q156">
        <f>VLOOKUP(D:D,products!A:G,7,FALSE)</f>
        <v>2.0596499999999995</v>
      </c>
      <c r="R156" s="6">
        <f t="shared" si="14"/>
        <v>1.7999999999999999E-2</v>
      </c>
    </row>
    <row r="157" spans="1:18" x14ac:dyDescent="0.3">
      <c r="A157" s="4" t="s">
        <v>1361</v>
      </c>
      <c r="B157" s="11">
        <v>43640</v>
      </c>
      <c r="C157" s="4" t="s">
        <v>1362</v>
      </c>
      <c r="D157" t="s">
        <v>6175</v>
      </c>
      <c r="E157" s="2">
        <v>6</v>
      </c>
      <c r="F157" s="2" t="str">
        <f>VLOOKUP(orders!C157:C1156,customers!A:B,2,FALSE)</f>
        <v>Grete Holborn</v>
      </c>
      <c r="G157" s="2" t="str">
        <f>VLOOKUP(orders!C157:C1156,customers!A:C,3,FALSE)</f>
        <v>gholborn4b@ow.ly</v>
      </c>
      <c r="H157" s="2" t="str">
        <f>VLOOKUP(C:C,customers!A:G,7,FALSE)</f>
        <v>United States</v>
      </c>
      <c r="I157" t="str">
        <f>VLOOKUP(orders!D:D,products!A:B,2,FALSE)</f>
        <v>Ara</v>
      </c>
      <c r="J157" t="str">
        <f t="shared" si="11"/>
        <v>Arabica</v>
      </c>
      <c r="K157" t="str">
        <f>VLOOKUP(D:D,products!A:C,3,FALSE)</f>
        <v>M</v>
      </c>
      <c r="L157" t="str">
        <f t="shared" si="12"/>
        <v>Medium</v>
      </c>
      <c r="M157">
        <f>VLOOKUP(D:D,products!A:D,4,FALSE)</f>
        <v>2.5</v>
      </c>
      <c r="N157" s="9" t="str">
        <f t="shared" si="13"/>
        <v>2.5Kg</v>
      </c>
      <c r="O157">
        <f>VLOOKUP(D:D,products!A:E,5,FALSE)</f>
        <v>25.874999999999996</v>
      </c>
      <c r="P157" s="14">
        <f t="shared" si="10"/>
        <v>155.24999999999997</v>
      </c>
      <c r="Q157">
        <f>VLOOKUP(D:D,products!A:G,7,FALSE)</f>
        <v>2.3287499999999994</v>
      </c>
      <c r="R157" s="6">
        <f t="shared" si="14"/>
        <v>1.4999999999999999E-2</v>
      </c>
    </row>
    <row r="158" spans="1:18" x14ac:dyDescent="0.3">
      <c r="A158" s="4" t="s">
        <v>1367</v>
      </c>
      <c r="B158" s="11">
        <v>43764</v>
      </c>
      <c r="C158" s="4" t="s">
        <v>1368</v>
      </c>
      <c r="D158" t="s">
        <v>6175</v>
      </c>
      <c r="E158" s="2">
        <v>3</v>
      </c>
      <c r="F158" s="2" t="str">
        <f>VLOOKUP(orders!C158:C1157,customers!A:B,2,FALSE)</f>
        <v>Fielding Keinrat</v>
      </c>
      <c r="G158" s="2" t="str">
        <f>VLOOKUP(orders!C158:C1157,customers!A:C,3,FALSE)</f>
        <v>fkeinrat4c@dailymail.co.uk</v>
      </c>
      <c r="H158" s="2" t="str">
        <f>VLOOKUP(C:C,customers!A:G,7,FALSE)</f>
        <v>United States</v>
      </c>
      <c r="I158" t="str">
        <f>VLOOKUP(orders!D:D,products!A:B,2,FALSE)</f>
        <v>Ara</v>
      </c>
      <c r="J158" t="str">
        <f t="shared" si="11"/>
        <v>Arabica</v>
      </c>
      <c r="K158" t="str">
        <f>VLOOKUP(D:D,products!A:C,3,FALSE)</f>
        <v>M</v>
      </c>
      <c r="L158" t="str">
        <f t="shared" si="12"/>
        <v>Medium</v>
      </c>
      <c r="M158">
        <f>VLOOKUP(D:D,products!A:D,4,FALSE)</f>
        <v>2.5</v>
      </c>
      <c r="N158" s="9" t="str">
        <f t="shared" si="13"/>
        <v>2.5Kg</v>
      </c>
      <c r="O158">
        <f>VLOOKUP(D:D,products!A:E,5,FALSE)</f>
        <v>25.874999999999996</v>
      </c>
      <c r="P158" s="14">
        <f t="shared" si="10"/>
        <v>77.624999999999986</v>
      </c>
      <c r="Q158">
        <f>VLOOKUP(D:D,products!A:G,7,FALSE)</f>
        <v>2.3287499999999994</v>
      </c>
      <c r="R158" s="6">
        <f t="shared" si="14"/>
        <v>0.03</v>
      </c>
    </row>
    <row r="159" spans="1:18" hidden="1" x14ac:dyDescent="0.3">
      <c r="A159" s="4" t="s">
        <v>1373</v>
      </c>
      <c r="B159" s="11">
        <v>44374</v>
      </c>
      <c r="C159" s="4" t="s">
        <v>1374</v>
      </c>
      <c r="D159" t="s">
        <v>6149</v>
      </c>
      <c r="E159" s="2">
        <v>3</v>
      </c>
      <c r="F159" s="2" t="str">
        <f>VLOOKUP(orders!C159:C1158,customers!A:B,2,FALSE)</f>
        <v>Paulo Yea</v>
      </c>
      <c r="G159" s="2" t="str">
        <f>VLOOKUP(orders!C159:C1158,customers!A:C,3,FALSE)</f>
        <v>pyea4d@aol.com</v>
      </c>
      <c r="H159" s="2" t="str">
        <f>VLOOKUP(C:C,customers!A:G,7,FALSE)</f>
        <v>Ireland</v>
      </c>
      <c r="I159" t="str">
        <f>VLOOKUP(orders!D:D,products!A:B,2,FALSE)</f>
        <v>Rob</v>
      </c>
      <c r="J159" t="str">
        <f t="shared" si="11"/>
        <v>Robusta</v>
      </c>
      <c r="K159" t="str">
        <f>VLOOKUP(D:D,products!A:C,3,FALSE)</f>
        <v>D</v>
      </c>
      <c r="L159" t="str">
        <f t="shared" si="12"/>
        <v>Dark</v>
      </c>
      <c r="M159">
        <f>VLOOKUP(D:D,products!A:D,4,FALSE)</f>
        <v>2.5</v>
      </c>
      <c r="N159" s="9" t="str">
        <f t="shared" si="13"/>
        <v>2.5Kg</v>
      </c>
      <c r="O159">
        <f>VLOOKUP(D:D,products!A:E,5,FALSE)</f>
        <v>20.584999999999997</v>
      </c>
      <c r="P159" s="14">
        <f t="shared" si="10"/>
        <v>61.754999999999995</v>
      </c>
      <c r="Q159">
        <f>VLOOKUP(D:D,products!A:G,7,FALSE)</f>
        <v>1.2350999999999999</v>
      </c>
      <c r="R159" s="6">
        <f t="shared" si="14"/>
        <v>0.02</v>
      </c>
    </row>
    <row r="160" spans="1:18" hidden="1" x14ac:dyDescent="0.3">
      <c r="A160" s="4" t="s">
        <v>1379</v>
      </c>
      <c r="B160" s="11">
        <v>43714</v>
      </c>
      <c r="C160" s="4" t="s">
        <v>1380</v>
      </c>
      <c r="D160" t="s">
        <v>6149</v>
      </c>
      <c r="E160" s="2">
        <v>6</v>
      </c>
      <c r="F160" s="2" t="str">
        <f>VLOOKUP(orders!C160:C1159,customers!A:B,2,FALSE)</f>
        <v>Say Risborough</v>
      </c>
      <c r="G160" s="2"/>
      <c r="H160" s="2" t="str">
        <f>VLOOKUP(C:C,customers!A:G,7,FALSE)</f>
        <v>United States</v>
      </c>
      <c r="I160" t="str">
        <f>VLOOKUP(orders!D:D,products!A:B,2,FALSE)</f>
        <v>Rob</v>
      </c>
      <c r="J160" t="str">
        <f t="shared" si="11"/>
        <v>Robusta</v>
      </c>
      <c r="K160" t="str">
        <f>VLOOKUP(D:D,products!A:C,3,FALSE)</f>
        <v>D</v>
      </c>
      <c r="L160" t="str">
        <f t="shared" si="12"/>
        <v>Dark</v>
      </c>
      <c r="M160">
        <f>VLOOKUP(D:D,products!A:D,4,FALSE)</f>
        <v>2.5</v>
      </c>
      <c r="N160" s="9" t="str">
        <f t="shared" si="13"/>
        <v>2.5Kg</v>
      </c>
      <c r="O160">
        <f>VLOOKUP(D:D,products!A:E,5,FALSE)</f>
        <v>20.584999999999997</v>
      </c>
      <c r="P160" s="14">
        <f t="shared" si="10"/>
        <v>123.50999999999999</v>
      </c>
      <c r="Q160">
        <f>VLOOKUP(D:D,products!A:G,7,FALSE)</f>
        <v>1.2350999999999999</v>
      </c>
      <c r="R160" s="6">
        <f t="shared" si="14"/>
        <v>0.01</v>
      </c>
    </row>
    <row r="161" spans="1:18" hidden="1" x14ac:dyDescent="0.3">
      <c r="A161" s="4" t="s">
        <v>1384</v>
      </c>
      <c r="B161" s="11">
        <v>44316</v>
      </c>
      <c r="C161" s="4" t="s">
        <v>1385</v>
      </c>
      <c r="D161" t="s">
        <v>6164</v>
      </c>
      <c r="E161" s="2">
        <v>6</v>
      </c>
      <c r="F161" s="2" t="str">
        <f>VLOOKUP(orders!C161:C1160,customers!A:B,2,FALSE)</f>
        <v>Alexa Sizey</v>
      </c>
      <c r="G161" s="2"/>
      <c r="H161" s="2" t="str">
        <f>VLOOKUP(C:C,customers!A:G,7,FALSE)</f>
        <v>United States</v>
      </c>
      <c r="I161" t="str">
        <f>VLOOKUP(orders!D:D,products!A:B,2,FALSE)</f>
        <v>Lib</v>
      </c>
      <c r="J161" t="str">
        <f t="shared" si="11"/>
        <v>Liberica</v>
      </c>
      <c r="K161" t="str">
        <f>VLOOKUP(D:D,products!A:C,3,FALSE)</f>
        <v>L</v>
      </c>
      <c r="L161" t="str">
        <f t="shared" si="12"/>
        <v>Light</v>
      </c>
      <c r="M161">
        <f>VLOOKUP(D:D,products!A:D,4,FALSE)</f>
        <v>2.5</v>
      </c>
      <c r="N161" s="9" t="str">
        <f t="shared" si="13"/>
        <v>2.5Kg</v>
      </c>
      <c r="O161">
        <f>VLOOKUP(D:D,products!A:E,5,FALSE)</f>
        <v>36.454999999999998</v>
      </c>
      <c r="P161" s="14">
        <f t="shared" si="10"/>
        <v>218.73</v>
      </c>
      <c r="Q161">
        <f>VLOOKUP(D:D,products!A:G,7,FALSE)</f>
        <v>4.7391499999999995</v>
      </c>
      <c r="R161" s="6">
        <f t="shared" si="14"/>
        <v>2.1666666666666664E-2</v>
      </c>
    </row>
    <row r="162" spans="1:18" hidden="1" x14ac:dyDescent="0.3">
      <c r="A162" s="4" t="s">
        <v>1389</v>
      </c>
      <c r="B162" s="11">
        <v>43837</v>
      </c>
      <c r="C162" s="4" t="s">
        <v>1390</v>
      </c>
      <c r="D162" t="s">
        <v>6139</v>
      </c>
      <c r="E162" s="2">
        <v>4</v>
      </c>
      <c r="F162" s="2" t="str">
        <f>VLOOKUP(orders!C162:C1161,customers!A:B,2,FALSE)</f>
        <v>Kari Swede</v>
      </c>
      <c r="G162" s="2" t="str">
        <f>VLOOKUP(orders!C162:C1161,customers!A:C,3,FALSE)</f>
        <v>kswede4g@addthis.com</v>
      </c>
      <c r="H162" s="2" t="str">
        <f>VLOOKUP(C:C,customers!A:G,7,FALSE)</f>
        <v>United States</v>
      </c>
      <c r="I162" t="str">
        <f>VLOOKUP(orders!D:D,products!A:B,2,FALSE)</f>
        <v>Exc</v>
      </c>
      <c r="J162" t="str">
        <f t="shared" si="11"/>
        <v>Excelsa</v>
      </c>
      <c r="K162" t="str">
        <f>VLOOKUP(D:D,products!A:C,3,FALSE)</f>
        <v>M</v>
      </c>
      <c r="L162" t="str">
        <f t="shared" si="12"/>
        <v>Medium</v>
      </c>
      <c r="M162">
        <f>VLOOKUP(D:D,products!A:D,4,FALSE)</f>
        <v>0.5</v>
      </c>
      <c r="N162" s="9" t="str">
        <f t="shared" si="13"/>
        <v>0.5Kg</v>
      </c>
      <c r="O162">
        <f>VLOOKUP(D:D,products!A:E,5,FALSE)</f>
        <v>8.25</v>
      </c>
      <c r="P162" s="14">
        <f t="shared" si="10"/>
        <v>33</v>
      </c>
      <c r="Q162">
        <f>VLOOKUP(D:D,products!A:G,7,FALSE)</f>
        <v>0.90749999999999997</v>
      </c>
      <c r="R162" s="6">
        <f t="shared" si="14"/>
        <v>2.75E-2</v>
      </c>
    </row>
    <row r="163" spans="1:18" x14ac:dyDescent="0.3">
      <c r="A163" s="4" t="s">
        <v>1395</v>
      </c>
      <c r="B163" s="11">
        <v>44207</v>
      </c>
      <c r="C163" s="4" t="s">
        <v>1396</v>
      </c>
      <c r="D163" t="s">
        <v>6180</v>
      </c>
      <c r="E163" s="2">
        <v>3</v>
      </c>
      <c r="F163" s="2" t="str">
        <f>VLOOKUP(orders!C163:C1162,customers!A:B,2,FALSE)</f>
        <v>Leontine Rubrow</v>
      </c>
      <c r="G163" s="2" t="str">
        <f>VLOOKUP(orders!C163:C1162,customers!A:C,3,FALSE)</f>
        <v>lrubrow4h@microsoft.com</v>
      </c>
      <c r="H163" s="2" t="str">
        <f>VLOOKUP(C:C,customers!A:G,7,FALSE)</f>
        <v>United States</v>
      </c>
      <c r="I163" t="str">
        <f>VLOOKUP(orders!D:D,products!A:B,2,FALSE)</f>
        <v>Ara</v>
      </c>
      <c r="J163" t="str">
        <f t="shared" si="11"/>
        <v>Arabica</v>
      </c>
      <c r="K163" t="str">
        <f>VLOOKUP(D:D,products!A:C,3,FALSE)</f>
        <v>L</v>
      </c>
      <c r="L163" t="str">
        <f t="shared" si="12"/>
        <v>Light</v>
      </c>
      <c r="M163">
        <f>VLOOKUP(D:D,products!A:D,4,FALSE)</f>
        <v>0.5</v>
      </c>
      <c r="N163" s="9" t="str">
        <f t="shared" si="13"/>
        <v>0.5Kg</v>
      </c>
      <c r="O163">
        <f>VLOOKUP(D:D,products!A:E,5,FALSE)</f>
        <v>7.77</v>
      </c>
      <c r="P163" s="14">
        <f t="shared" si="10"/>
        <v>23.31</v>
      </c>
      <c r="Q163">
        <f>VLOOKUP(D:D,products!A:G,7,FALSE)</f>
        <v>0.69929999999999992</v>
      </c>
      <c r="R163" s="6">
        <f t="shared" si="14"/>
        <v>0.03</v>
      </c>
    </row>
    <row r="164" spans="1:18" hidden="1" x14ac:dyDescent="0.3">
      <c r="A164" s="4" t="s">
        <v>1401</v>
      </c>
      <c r="B164" s="11">
        <v>44515</v>
      </c>
      <c r="C164" s="4" t="s">
        <v>1402</v>
      </c>
      <c r="D164" t="s">
        <v>6144</v>
      </c>
      <c r="E164" s="2">
        <v>3</v>
      </c>
      <c r="F164" s="2" t="str">
        <f>VLOOKUP(orders!C164:C1163,customers!A:B,2,FALSE)</f>
        <v>Dottie Tift</v>
      </c>
      <c r="G164" s="2" t="str">
        <f>VLOOKUP(orders!C164:C1163,customers!A:C,3,FALSE)</f>
        <v>dtift4i@netvibes.com</v>
      </c>
      <c r="H164" s="2" t="str">
        <f>VLOOKUP(C:C,customers!A:G,7,FALSE)</f>
        <v>United States</v>
      </c>
      <c r="I164" t="str">
        <f>VLOOKUP(orders!D:D,products!A:B,2,FALSE)</f>
        <v>Exc</v>
      </c>
      <c r="J164" t="str">
        <f t="shared" si="11"/>
        <v>Excelsa</v>
      </c>
      <c r="K164" t="str">
        <f>VLOOKUP(D:D,products!A:C,3,FALSE)</f>
        <v>D</v>
      </c>
      <c r="L164" t="str">
        <f t="shared" si="12"/>
        <v>Dark</v>
      </c>
      <c r="M164">
        <f>VLOOKUP(D:D,products!A:D,4,FALSE)</f>
        <v>0.5</v>
      </c>
      <c r="N164" s="9" t="str">
        <f t="shared" si="13"/>
        <v>0.5Kg</v>
      </c>
      <c r="O164">
        <f>VLOOKUP(D:D,products!A:E,5,FALSE)</f>
        <v>7.29</v>
      </c>
      <c r="P164" s="14">
        <f t="shared" si="10"/>
        <v>21.87</v>
      </c>
      <c r="Q164">
        <f>VLOOKUP(D:D,products!A:G,7,FALSE)</f>
        <v>0.80190000000000006</v>
      </c>
      <c r="R164" s="6">
        <f t="shared" si="14"/>
        <v>3.6666666666666667E-2</v>
      </c>
    </row>
    <row r="165" spans="1:18" hidden="1" x14ac:dyDescent="0.3">
      <c r="A165" s="4" t="s">
        <v>1407</v>
      </c>
      <c r="B165" s="11">
        <v>43619</v>
      </c>
      <c r="C165" s="4" t="s">
        <v>1408</v>
      </c>
      <c r="D165" t="s">
        <v>6163</v>
      </c>
      <c r="E165" s="2">
        <v>6</v>
      </c>
      <c r="F165" s="2" t="str">
        <f>VLOOKUP(orders!C165:C1164,customers!A:B,2,FALSE)</f>
        <v>Gerardo Schonfeld</v>
      </c>
      <c r="G165" s="2" t="str">
        <f>VLOOKUP(orders!C165:C1164,customers!A:C,3,FALSE)</f>
        <v>gschonfeld4j@oracle.com</v>
      </c>
      <c r="H165" s="2" t="str">
        <f>VLOOKUP(C:C,customers!A:G,7,FALSE)</f>
        <v>United States</v>
      </c>
      <c r="I165" t="str">
        <f>VLOOKUP(orders!D:D,products!A:B,2,FALSE)</f>
        <v>Rob</v>
      </c>
      <c r="J165" t="str">
        <f t="shared" si="11"/>
        <v>Robusta</v>
      </c>
      <c r="K165" t="str">
        <f>VLOOKUP(D:D,products!A:C,3,FALSE)</f>
        <v>D</v>
      </c>
      <c r="L165" t="str">
        <f t="shared" si="12"/>
        <v>Dark</v>
      </c>
      <c r="M165">
        <f>VLOOKUP(D:D,products!A:D,4,FALSE)</f>
        <v>0.2</v>
      </c>
      <c r="N165" s="9" t="str">
        <f t="shared" si="13"/>
        <v>0.2Kg</v>
      </c>
      <c r="O165">
        <f>VLOOKUP(D:D,products!A:E,5,FALSE)</f>
        <v>2.6849999999999996</v>
      </c>
      <c r="P165" s="14">
        <f t="shared" si="10"/>
        <v>16.11</v>
      </c>
      <c r="Q165">
        <f>VLOOKUP(D:D,products!A:G,7,FALSE)</f>
        <v>0.16109999999999997</v>
      </c>
      <c r="R165" s="6">
        <f t="shared" si="14"/>
        <v>9.9999999999999985E-3</v>
      </c>
    </row>
    <row r="166" spans="1:18" hidden="1" x14ac:dyDescent="0.3">
      <c r="A166" s="4" t="s">
        <v>1413</v>
      </c>
      <c r="B166" s="11">
        <v>44182</v>
      </c>
      <c r="C166" s="4" t="s">
        <v>1414</v>
      </c>
      <c r="D166" t="s">
        <v>6144</v>
      </c>
      <c r="E166" s="2">
        <v>4</v>
      </c>
      <c r="F166" s="2" t="str">
        <f>VLOOKUP(orders!C166:C1165,customers!A:B,2,FALSE)</f>
        <v>Claiborne Feye</v>
      </c>
      <c r="G166" s="2" t="str">
        <f>VLOOKUP(orders!C166:C1165,customers!A:C,3,FALSE)</f>
        <v>cfeye4k@google.co.jp</v>
      </c>
      <c r="H166" s="2" t="str">
        <f>VLOOKUP(C:C,customers!A:G,7,FALSE)</f>
        <v>Ireland</v>
      </c>
      <c r="I166" t="str">
        <f>VLOOKUP(orders!D:D,products!A:B,2,FALSE)</f>
        <v>Exc</v>
      </c>
      <c r="J166" t="str">
        <f t="shared" si="11"/>
        <v>Excelsa</v>
      </c>
      <c r="K166" t="str">
        <f>VLOOKUP(D:D,products!A:C,3,FALSE)</f>
        <v>D</v>
      </c>
      <c r="L166" t="str">
        <f t="shared" si="12"/>
        <v>Dark</v>
      </c>
      <c r="M166">
        <f>VLOOKUP(D:D,products!A:D,4,FALSE)</f>
        <v>0.5</v>
      </c>
      <c r="N166" s="9" t="str">
        <f t="shared" si="13"/>
        <v>0.5Kg</v>
      </c>
      <c r="O166">
        <f>VLOOKUP(D:D,products!A:E,5,FALSE)</f>
        <v>7.29</v>
      </c>
      <c r="P166" s="14">
        <f t="shared" si="10"/>
        <v>29.16</v>
      </c>
      <c r="Q166">
        <f>VLOOKUP(D:D,products!A:G,7,FALSE)</f>
        <v>0.80190000000000006</v>
      </c>
      <c r="R166" s="6">
        <f t="shared" si="14"/>
        <v>2.75E-2</v>
      </c>
    </row>
    <row r="167" spans="1:18" hidden="1" x14ac:dyDescent="0.3">
      <c r="A167" s="4" t="s">
        <v>1420</v>
      </c>
      <c r="B167" s="11">
        <v>44234</v>
      </c>
      <c r="C167" s="4" t="s">
        <v>1421</v>
      </c>
      <c r="D167" t="s">
        <v>6177</v>
      </c>
      <c r="E167" s="2">
        <v>6</v>
      </c>
      <c r="F167" s="2" t="str">
        <f>VLOOKUP(orders!C167:C1166,customers!A:B,2,FALSE)</f>
        <v>Mina Elstone</v>
      </c>
      <c r="G167" s="2"/>
      <c r="H167" s="2" t="str">
        <f>VLOOKUP(C:C,customers!A:G,7,FALSE)</f>
        <v>United States</v>
      </c>
      <c r="I167" t="str">
        <f>VLOOKUP(orders!D:D,products!A:B,2,FALSE)</f>
        <v>Rob</v>
      </c>
      <c r="J167" t="str">
        <f t="shared" si="11"/>
        <v>Robusta</v>
      </c>
      <c r="K167" t="str">
        <f>VLOOKUP(D:D,products!A:C,3,FALSE)</f>
        <v>D</v>
      </c>
      <c r="L167" t="str">
        <f t="shared" si="12"/>
        <v>Dark</v>
      </c>
      <c r="M167">
        <f>VLOOKUP(D:D,products!A:D,4,FALSE)</f>
        <v>1</v>
      </c>
      <c r="N167" s="9" t="str">
        <f t="shared" si="13"/>
        <v>1Kg</v>
      </c>
      <c r="O167">
        <f>VLOOKUP(D:D,products!A:E,5,FALSE)</f>
        <v>8.9499999999999993</v>
      </c>
      <c r="P167" s="14">
        <f t="shared" si="10"/>
        <v>53.699999999999996</v>
      </c>
      <c r="Q167">
        <f>VLOOKUP(D:D,products!A:G,7,FALSE)</f>
        <v>0.53699999999999992</v>
      </c>
      <c r="R167" s="6">
        <f t="shared" si="14"/>
        <v>9.9999999999999985E-3</v>
      </c>
    </row>
    <row r="168" spans="1:18" hidden="1" x14ac:dyDescent="0.3">
      <c r="A168" s="4" t="s">
        <v>1425</v>
      </c>
      <c r="B168" s="11">
        <v>44270</v>
      </c>
      <c r="C168" s="4" t="s">
        <v>1426</v>
      </c>
      <c r="D168" t="s">
        <v>6172</v>
      </c>
      <c r="E168" s="2">
        <v>5</v>
      </c>
      <c r="F168" s="2" t="str">
        <f>VLOOKUP(orders!C168:C1167,customers!A:B,2,FALSE)</f>
        <v>Sherman Mewrcik</v>
      </c>
      <c r="G168" s="2"/>
      <c r="H168" s="2" t="str">
        <f>VLOOKUP(C:C,customers!A:G,7,FALSE)</f>
        <v>United States</v>
      </c>
      <c r="I168" t="str">
        <f>VLOOKUP(orders!D:D,products!A:B,2,FALSE)</f>
        <v>Rob</v>
      </c>
      <c r="J168" t="str">
        <f t="shared" si="11"/>
        <v>Robusta</v>
      </c>
      <c r="K168" t="str">
        <f>VLOOKUP(D:D,products!A:C,3,FALSE)</f>
        <v>D</v>
      </c>
      <c r="L168" t="str">
        <f t="shared" si="12"/>
        <v>Dark</v>
      </c>
      <c r="M168">
        <f>VLOOKUP(D:D,products!A:D,4,FALSE)</f>
        <v>0.5</v>
      </c>
      <c r="N168" s="9" t="str">
        <f t="shared" si="13"/>
        <v>0.5Kg</v>
      </c>
      <c r="O168">
        <f>VLOOKUP(D:D,products!A:E,5,FALSE)</f>
        <v>5.3699999999999992</v>
      </c>
      <c r="P168" s="14">
        <f t="shared" si="10"/>
        <v>26.849999999999994</v>
      </c>
      <c r="Q168">
        <f>VLOOKUP(D:D,products!A:G,7,FALSE)</f>
        <v>0.32219999999999993</v>
      </c>
      <c r="R168" s="6">
        <f t="shared" si="14"/>
        <v>1.2E-2</v>
      </c>
    </row>
    <row r="169" spans="1:18" hidden="1" x14ac:dyDescent="0.3">
      <c r="A169" s="4" t="s">
        <v>1430</v>
      </c>
      <c r="B169" s="11">
        <v>44777</v>
      </c>
      <c r="C169" s="4" t="s">
        <v>1431</v>
      </c>
      <c r="D169" t="s">
        <v>6139</v>
      </c>
      <c r="E169" s="2">
        <v>5</v>
      </c>
      <c r="F169" s="2" t="str">
        <f>VLOOKUP(orders!C169:C1168,customers!A:B,2,FALSE)</f>
        <v>Tamarah Fero</v>
      </c>
      <c r="G169" s="2" t="str">
        <f>VLOOKUP(orders!C169:C1168,customers!A:C,3,FALSE)</f>
        <v>tfero4n@comsenz.com</v>
      </c>
      <c r="H169" s="2" t="str">
        <f>VLOOKUP(C:C,customers!A:G,7,FALSE)</f>
        <v>United States</v>
      </c>
      <c r="I169" t="str">
        <f>VLOOKUP(orders!D:D,products!A:B,2,FALSE)</f>
        <v>Exc</v>
      </c>
      <c r="J169" t="str">
        <f t="shared" si="11"/>
        <v>Excelsa</v>
      </c>
      <c r="K169" t="str">
        <f>VLOOKUP(D:D,products!A:C,3,FALSE)</f>
        <v>M</v>
      </c>
      <c r="L169" t="str">
        <f t="shared" si="12"/>
        <v>Medium</v>
      </c>
      <c r="M169">
        <f>VLOOKUP(D:D,products!A:D,4,FALSE)</f>
        <v>0.5</v>
      </c>
      <c r="N169" s="9" t="str">
        <f t="shared" si="13"/>
        <v>0.5Kg</v>
      </c>
      <c r="O169">
        <f>VLOOKUP(D:D,products!A:E,5,FALSE)</f>
        <v>8.25</v>
      </c>
      <c r="P169" s="14">
        <f t="shared" si="10"/>
        <v>41.25</v>
      </c>
      <c r="Q169">
        <f>VLOOKUP(D:D,products!A:G,7,FALSE)</f>
        <v>0.90749999999999997</v>
      </c>
      <c r="R169" s="6">
        <f t="shared" si="14"/>
        <v>2.1999999999999999E-2</v>
      </c>
    </row>
    <row r="170" spans="1:18" x14ac:dyDescent="0.3">
      <c r="A170" s="4" t="s">
        <v>1436</v>
      </c>
      <c r="B170" s="11">
        <v>43484</v>
      </c>
      <c r="C170" s="4" t="s">
        <v>1437</v>
      </c>
      <c r="D170" t="s">
        <v>6157</v>
      </c>
      <c r="E170" s="2">
        <v>6</v>
      </c>
      <c r="F170" s="2" t="str">
        <f>VLOOKUP(orders!C170:C1169,customers!A:B,2,FALSE)</f>
        <v>Stanislaus Valsler</v>
      </c>
      <c r="G170" s="2"/>
      <c r="H170" s="2" t="str">
        <f>VLOOKUP(C:C,customers!A:G,7,FALSE)</f>
        <v>Ireland</v>
      </c>
      <c r="I170" t="str">
        <f>VLOOKUP(orders!D:D,products!A:B,2,FALSE)</f>
        <v>Ara</v>
      </c>
      <c r="J170" t="str">
        <f t="shared" si="11"/>
        <v>Arabica</v>
      </c>
      <c r="K170" t="str">
        <f>VLOOKUP(D:D,products!A:C,3,FALSE)</f>
        <v>M</v>
      </c>
      <c r="L170" t="str">
        <f t="shared" si="12"/>
        <v>Medium</v>
      </c>
      <c r="M170">
        <f>VLOOKUP(D:D,products!A:D,4,FALSE)</f>
        <v>0.5</v>
      </c>
      <c r="N170" s="9" t="str">
        <f t="shared" si="13"/>
        <v>0.5Kg</v>
      </c>
      <c r="O170">
        <f>VLOOKUP(D:D,products!A:E,5,FALSE)</f>
        <v>6.75</v>
      </c>
      <c r="P170" s="14">
        <f t="shared" si="10"/>
        <v>40.5</v>
      </c>
      <c r="Q170">
        <f>VLOOKUP(D:D,products!A:G,7,FALSE)</f>
        <v>0.60749999999999993</v>
      </c>
      <c r="R170" s="6">
        <f t="shared" si="14"/>
        <v>1.4999999999999998E-2</v>
      </c>
    </row>
    <row r="171" spans="1:18" hidden="1" x14ac:dyDescent="0.3">
      <c r="A171" s="4" t="s">
        <v>1441</v>
      </c>
      <c r="B171" s="11">
        <v>44643</v>
      </c>
      <c r="C171" s="4" t="s">
        <v>1442</v>
      </c>
      <c r="D171" t="s">
        <v>6177</v>
      </c>
      <c r="E171" s="2">
        <v>2</v>
      </c>
      <c r="F171" s="2" t="str">
        <f>VLOOKUP(orders!C171:C1170,customers!A:B,2,FALSE)</f>
        <v>Felita Dauney</v>
      </c>
      <c r="G171" s="2" t="str">
        <f>VLOOKUP(orders!C171:C1170,customers!A:C,3,FALSE)</f>
        <v>fdauney4p@sphinn.com</v>
      </c>
      <c r="H171" s="2" t="str">
        <f>VLOOKUP(C:C,customers!A:G,7,FALSE)</f>
        <v>Ireland</v>
      </c>
      <c r="I171" t="str">
        <f>VLOOKUP(orders!D:D,products!A:B,2,FALSE)</f>
        <v>Rob</v>
      </c>
      <c r="J171" t="str">
        <f t="shared" si="11"/>
        <v>Robusta</v>
      </c>
      <c r="K171" t="str">
        <f>VLOOKUP(D:D,products!A:C,3,FALSE)</f>
        <v>D</v>
      </c>
      <c r="L171" t="str">
        <f t="shared" si="12"/>
        <v>Dark</v>
      </c>
      <c r="M171">
        <f>VLOOKUP(D:D,products!A:D,4,FALSE)</f>
        <v>1</v>
      </c>
      <c r="N171" s="9" t="str">
        <f t="shared" si="13"/>
        <v>1Kg</v>
      </c>
      <c r="O171">
        <f>VLOOKUP(D:D,products!A:E,5,FALSE)</f>
        <v>8.9499999999999993</v>
      </c>
      <c r="P171" s="14">
        <f t="shared" si="10"/>
        <v>17.899999999999999</v>
      </c>
      <c r="Q171">
        <f>VLOOKUP(D:D,products!A:G,7,FALSE)</f>
        <v>0.53699999999999992</v>
      </c>
      <c r="R171" s="6">
        <f t="shared" si="14"/>
        <v>0.03</v>
      </c>
    </row>
    <row r="172" spans="1:18" hidden="1" x14ac:dyDescent="0.3">
      <c r="A172" s="4" t="s">
        <v>1448</v>
      </c>
      <c r="B172" s="11">
        <v>44476</v>
      </c>
      <c r="C172" s="4" t="s">
        <v>1449</v>
      </c>
      <c r="D172" t="s">
        <v>6148</v>
      </c>
      <c r="E172" s="2">
        <v>2</v>
      </c>
      <c r="F172" s="2" t="str">
        <f>VLOOKUP(orders!C172:C1171,customers!A:B,2,FALSE)</f>
        <v>Serena Earley</v>
      </c>
      <c r="G172" s="2" t="str">
        <f>VLOOKUP(orders!C172:C1171,customers!A:C,3,FALSE)</f>
        <v>searley4q@youku.com</v>
      </c>
      <c r="H172" s="2" t="str">
        <f>VLOOKUP(C:C,customers!A:G,7,FALSE)</f>
        <v>United Kingdom</v>
      </c>
      <c r="I172" t="str">
        <f>VLOOKUP(orders!D:D,products!A:B,2,FALSE)</f>
        <v>Exc</v>
      </c>
      <c r="J172" t="str">
        <f t="shared" si="11"/>
        <v>Excelsa</v>
      </c>
      <c r="K172" t="str">
        <f>VLOOKUP(D:D,products!A:C,3,FALSE)</f>
        <v>L</v>
      </c>
      <c r="L172" t="str">
        <f t="shared" si="12"/>
        <v>Light</v>
      </c>
      <c r="M172">
        <f>VLOOKUP(D:D,products!A:D,4,FALSE)</f>
        <v>2.5</v>
      </c>
      <c r="N172" s="9" t="str">
        <f t="shared" si="13"/>
        <v>2.5Kg</v>
      </c>
      <c r="O172">
        <f>VLOOKUP(D:D,products!A:E,5,FALSE)</f>
        <v>34.154999999999994</v>
      </c>
      <c r="P172" s="14">
        <f t="shared" si="10"/>
        <v>68.309999999999988</v>
      </c>
      <c r="Q172">
        <f>VLOOKUP(D:D,products!A:G,7,FALSE)</f>
        <v>3.7570499999999996</v>
      </c>
      <c r="R172" s="6">
        <f t="shared" si="14"/>
        <v>5.5E-2</v>
      </c>
    </row>
    <row r="173" spans="1:18" hidden="1" x14ac:dyDescent="0.3">
      <c r="A173" s="4" t="s">
        <v>1453</v>
      </c>
      <c r="B173" s="11">
        <v>43544</v>
      </c>
      <c r="C173" s="4" t="s">
        <v>1454</v>
      </c>
      <c r="D173" t="s">
        <v>6166</v>
      </c>
      <c r="E173" s="2">
        <v>2</v>
      </c>
      <c r="F173" s="2" t="str">
        <f>VLOOKUP(orders!C173:C1172,customers!A:B,2,FALSE)</f>
        <v>Minny Chamberlayne</v>
      </c>
      <c r="G173" s="2" t="str">
        <f>VLOOKUP(orders!C173:C1172,customers!A:C,3,FALSE)</f>
        <v>mchamberlayne4r@bigcartel.com</v>
      </c>
      <c r="H173" s="2" t="str">
        <f>VLOOKUP(C:C,customers!A:G,7,FALSE)</f>
        <v>United States</v>
      </c>
      <c r="I173" t="str">
        <f>VLOOKUP(orders!D:D,products!A:B,2,FALSE)</f>
        <v>Exc</v>
      </c>
      <c r="J173" t="str">
        <f t="shared" si="11"/>
        <v>Excelsa</v>
      </c>
      <c r="K173" t="str">
        <f>VLOOKUP(D:D,products!A:C,3,FALSE)</f>
        <v>M</v>
      </c>
      <c r="L173" t="str">
        <f t="shared" si="12"/>
        <v>Medium</v>
      </c>
      <c r="M173">
        <f>VLOOKUP(D:D,products!A:D,4,FALSE)</f>
        <v>2.5</v>
      </c>
      <c r="N173" s="9" t="str">
        <f t="shared" si="13"/>
        <v>2.5Kg</v>
      </c>
      <c r="O173">
        <f>VLOOKUP(D:D,products!A:E,5,FALSE)</f>
        <v>31.624999999999996</v>
      </c>
      <c r="P173" s="14">
        <f t="shared" si="10"/>
        <v>63.249999999999993</v>
      </c>
      <c r="Q173">
        <f>VLOOKUP(D:D,products!A:G,7,FALSE)</f>
        <v>3.4787499999999998</v>
      </c>
      <c r="R173" s="6">
        <f t="shared" si="14"/>
        <v>5.5E-2</v>
      </c>
    </row>
    <row r="174" spans="1:18" hidden="1" x14ac:dyDescent="0.3">
      <c r="A174" s="4" t="s">
        <v>1459</v>
      </c>
      <c r="B174" s="11">
        <v>44545</v>
      </c>
      <c r="C174" s="4" t="s">
        <v>1460</v>
      </c>
      <c r="D174" t="s">
        <v>6144</v>
      </c>
      <c r="E174" s="2">
        <v>3</v>
      </c>
      <c r="F174" s="2" t="str">
        <f>VLOOKUP(orders!C174:C1173,customers!A:B,2,FALSE)</f>
        <v>Bartholemy Flaherty</v>
      </c>
      <c r="G174" s="2" t="str">
        <f>VLOOKUP(orders!C174:C1173,customers!A:C,3,FALSE)</f>
        <v>bflaherty4s@moonfruit.com</v>
      </c>
      <c r="H174" s="2" t="str">
        <f>VLOOKUP(C:C,customers!A:G,7,FALSE)</f>
        <v>Ireland</v>
      </c>
      <c r="I174" t="str">
        <f>VLOOKUP(orders!D:D,products!A:B,2,FALSE)</f>
        <v>Exc</v>
      </c>
      <c r="J174" t="str">
        <f t="shared" si="11"/>
        <v>Excelsa</v>
      </c>
      <c r="K174" t="str">
        <f>VLOOKUP(D:D,products!A:C,3,FALSE)</f>
        <v>D</v>
      </c>
      <c r="L174" t="str">
        <f t="shared" si="12"/>
        <v>Dark</v>
      </c>
      <c r="M174">
        <f>VLOOKUP(D:D,products!A:D,4,FALSE)</f>
        <v>0.5</v>
      </c>
      <c r="N174" s="9" t="str">
        <f t="shared" si="13"/>
        <v>0.5Kg</v>
      </c>
      <c r="O174">
        <f>VLOOKUP(D:D,products!A:E,5,FALSE)</f>
        <v>7.29</v>
      </c>
      <c r="P174" s="14">
        <f t="shared" si="10"/>
        <v>21.87</v>
      </c>
      <c r="Q174">
        <f>VLOOKUP(D:D,products!A:G,7,FALSE)</f>
        <v>0.80190000000000006</v>
      </c>
      <c r="R174" s="6">
        <f t="shared" si="14"/>
        <v>3.6666666666666667E-2</v>
      </c>
    </row>
    <row r="175" spans="1:18" hidden="1" x14ac:dyDescent="0.3">
      <c r="A175" s="4" t="s">
        <v>1464</v>
      </c>
      <c r="B175" s="11">
        <v>44720</v>
      </c>
      <c r="C175" s="4" t="s">
        <v>1465</v>
      </c>
      <c r="D175" t="s">
        <v>6151</v>
      </c>
      <c r="E175" s="2">
        <v>4</v>
      </c>
      <c r="F175" s="2" t="str">
        <f>VLOOKUP(orders!C175:C1174,customers!A:B,2,FALSE)</f>
        <v>Oran Colbeck</v>
      </c>
      <c r="G175" s="2" t="str">
        <f>VLOOKUP(orders!C175:C1174,customers!A:C,3,FALSE)</f>
        <v>ocolbeck4t@sina.com.cn</v>
      </c>
      <c r="H175" s="2" t="str">
        <f>VLOOKUP(C:C,customers!A:G,7,FALSE)</f>
        <v>United States</v>
      </c>
      <c r="I175" t="str">
        <f>VLOOKUP(orders!D:D,products!A:B,2,FALSE)</f>
        <v>Rob</v>
      </c>
      <c r="J175" t="str">
        <f t="shared" si="11"/>
        <v>Robusta</v>
      </c>
      <c r="K175" t="str">
        <f>VLOOKUP(D:D,products!A:C,3,FALSE)</f>
        <v>M</v>
      </c>
      <c r="L175" t="str">
        <f t="shared" si="12"/>
        <v>Medium</v>
      </c>
      <c r="M175">
        <f>VLOOKUP(D:D,products!A:D,4,FALSE)</f>
        <v>2.5</v>
      </c>
      <c r="N175" s="9" t="str">
        <f t="shared" si="13"/>
        <v>2.5Kg</v>
      </c>
      <c r="O175">
        <f>VLOOKUP(D:D,products!A:E,5,FALSE)</f>
        <v>22.884999999999998</v>
      </c>
      <c r="P175" s="14">
        <f t="shared" si="10"/>
        <v>91.539999999999992</v>
      </c>
      <c r="Q175">
        <f>VLOOKUP(D:D,products!A:G,7,FALSE)</f>
        <v>1.3730999999999998</v>
      </c>
      <c r="R175" s="6">
        <f t="shared" si="14"/>
        <v>1.4999999999999999E-2</v>
      </c>
    </row>
    <row r="176" spans="1:18" hidden="1" x14ac:dyDescent="0.3">
      <c r="A176" s="4" t="s">
        <v>1470</v>
      </c>
      <c r="B176" s="11">
        <v>43813</v>
      </c>
      <c r="C176" s="4" t="s">
        <v>1471</v>
      </c>
      <c r="D176" t="s">
        <v>6148</v>
      </c>
      <c r="E176" s="2">
        <v>6</v>
      </c>
      <c r="F176" s="2" t="str">
        <f>VLOOKUP(orders!C176:C1175,customers!A:B,2,FALSE)</f>
        <v>Elysee Sketch</v>
      </c>
      <c r="G176" s="2"/>
      <c r="H176" s="2" t="str">
        <f>VLOOKUP(C:C,customers!A:G,7,FALSE)</f>
        <v>United States</v>
      </c>
      <c r="I176" t="str">
        <f>VLOOKUP(orders!D:D,products!A:B,2,FALSE)</f>
        <v>Exc</v>
      </c>
      <c r="J176" t="str">
        <f t="shared" si="11"/>
        <v>Excelsa</v>
      </c>
      <c r="K176" t="str">
        <f>VLOOKUP(D:D,products!A:C,3,FALSE)</f>
        <v>L</v>
      </c>
      <c r="L176" t="str">
        <f t="shared" si="12"/>
        <v>Light</v>
      </c>
      <c r="M176">
        <f>VLOOKUP(D:D,products!A:D,4,FALSE)</f>
        <v>2.5</v>
      </c>
      <c r="N176" s="9" t="str">
        <f t="shared" si="13"/>
        <v>2.5Kg</v>
      </c>
      <c r="O176">
        <f>VLOOKUP(D:D,products!A:E,5,FALSE)</f>
        <v>34.154999999999994</v>
      </c>
      <c r="P176" s="14">
        <f t="shared" si="10"/>
        <v>204.92999999999995</v>
      </c>
      <c r="Q176">
        <f>VLOOKUP(D:D,products!A:G,7,FALSE)</f>
        <v>3.7570499999999996</v>
      </c>
      <c r="R176" s="6">
        <f t="shared" si="14"/>
        <v>1.8333333333333337E-2</v>
      </c>
    </row>
    <row r="177" spans="1:18" hidden="1" x14ac:dyDescent="0.3">
      <c r="A177" s="4" t="s">
        <v>1475</v>
      </c>
      <c r="B177" s="11">
        <v>44296</v>
      </c>
      <c r="C177" s="4" t="s">
        <v>1476</v>
      </c>
      <c r="D177" t="s">
        <v>6166</v>
      </c>
      <c r="E177" s="2">
        <v>2</v>
      </c>
      <c r="F177" s="2" t="str">
        <f>VLOOKUP(orders!C177:C1176,customers!A:B,2,FALSE)</f>
        <v>Ethelda Hobbing</v>
      </c>
      <c r="G177" s="2" t="str">
        <f>VLOOKUP(orders!C177:C1176,customers!A:C,3,FALSE)</f>
        <v>ehobbing4v@nsw.gov.au</v>
      </c>
      <c r="H177" s="2" t="str">
        <f>VLOOKUP(C:C,customers!A:G,7,FALSE)</f>
        <v>United States</v>
      </c>
      <c r="I177" t="str">
        <f>VLOOKUP(orders!D:D,products!A:B,2,FALSE)</f>
        <v>Exc</v>
      </c>
      <c r="J177" t="str">
        <f t="shared" si="11"/>
        <v>Excelsa</v>
      </c>
      <c r="K177" t="str">
        <f>VLOOKUP(D:D,products!A:C,3,FALSE)</f>
        <v>M</v>
      </c>
      <c r="L177" t="str">
        <f t="shared" si="12"/>
        <v>Medium</v>
      </c>
      <c r="M177">
        <f>VLOOKUP(D:D,products!A:D,4,FALSE)</f>
        <v>2.5</v>
      </c>
      <c r="N177" s="9" t="str">
        <f t="shared" si="13"/>
        <v>2.5Kg</v>
      </c>
      <c r="O177">
        <f>VLOOKUP(D:D,products!A:E,5,FALSE)</f>
        <v>31.624999999999996</v>
      </c>
      <c r="P177" s="14">
        <f t="shared" si="10"/>
        <v>63.249999999999993</v>
      </c>
      <c r="Q177">
        <f>VLOOKUP(D:D,products!A:G,7,FALSE)</f>
        <v>3.4787499999999998</v>
      </c>
      <c r="R177" s="6">
        <f t="shared" si="14"/>
        <v>5.5E-2</v>
      </c>
    </row>
    <row r="178" spans="1:18" hidden="1" x14ac:dyDescent="0.3">
      <c r="A178" s="4" t="s">
        <v>1481</v>
      </c>
      <c r="B178" s="11">
        <v>43900</v>
      </c>
      <c r="C178" s="4" t="s">
        <v>1482</v>
      </c>
      <c r="D178" t="s">
        <v>6148</v>
      </c>
      <c r="E178" s="2">
        <v>1</v>
      </c>
      <c r="F178" s="2" t="str">
        <f>VLOOKUP(orders!C178:C1177,customers!A:B,2,FALSE)</f>
        <v>Odille Thynne</v>
      </c>
      <c r="G178" s="2" t="str">
        <f>VLOOKUP(orders!C178:C1177,customers!A:C,3,FALSE)</f>
        <v>othynne4w@auda.org.au</v>
      </c>
      <c r="H178" s="2" t="str">
        <f>VLOOKUP(C:C,customers!A:G,7,FALSE)</f>
        <v>United States</v>
      </c>
      <c r="I178" t="str">
        <f>VLOOKUP(orders!D:D,products!A:B,2,FALSE)</f>
        <v>Exc</v>
      </c>
      <c r="J178" t="str">
        <f t="shared" si="11"/>
        <v>Excelsa</v>
      </c>
      <c r="K178" t="str">
        <f>VLOOKUP(D:D,products!A:C,3,FALSE)</f>
        <v>L</v>
      </c>
      <c r="L178" t="str">
        <f t="shared" si="12"/>
        <v>Light</v>
      </c>
      <c r="M178">
        <f>VLOOKUP(D:D,products!A:D,4,FALSE)</f>
        <v>2.5</v>
      </c>
      <c r="N178" s="9" t="str">
        <f t="shared" si="13"/>
        <v>2.5Kg</v>
      </c>
      <c r="O178">
        <f>VLOOKUP(D:D,products!A:E,5,FALSE)</f>
        <v>34.154999999999994</v>
      </c>
      <c r="P178" s="14">
        <f t="shared" si="10"/>
        <v>34.154999999999994</v>
      </c>
      <c r="Q178">
        <f>VLOOKUP(D:D,products!A:G,7,FALSE)</f>
        <v>3.7570499999999996</v>
      </c>
      <c r="R178" s="6">
        <f t="shared" si="14"/>
        <v>0.11</v>
      </c>
    </row>
    <row r="179" spans="1:18" hidden="1" x14ac:dyDescent="0.3">
      <c r="A179" s="4" t="s">
        <v>1487</v>
      </c>
      <c r="B179" s="11">
        <v>44120</v>
      </c>
      <c r="C179" s="4" t="s">
        <v>1488</v>
      </c>
      <c r="D179" t="s">
        <v>6142</v>
      </c>
      <c r="E179" s="2">
        <v>4</v>
      </c>
      <c r="F179" s="2" t="str">
        <f>VLOOKUP(orders!C179:C1178,customers!A:B,2,FALSE)</f>
        <v>Emlynne Heining</v>
      </c>
      <c r="G179" s="2" t="str">
        <f>VLOOKUP(orders!C179:C1178,customers!A:C,3,FALSE)</f>
        <v>eheining4x@flickr.com</v>
      </c>
      <c r="H179" s="2" t="str">
        <f>VLOOKUP(C:C,customers!A:G,7,FALSE)</f>
        <v>United States</v>
      </c>
      <c r="I179" t="str">
        <f>VLOOKUP(orders!D:D,products!A:B,2,FALSE)</f>
        <v>Rob</v>
      </c>
      <c r="J179" t="str">
        <f t="shared" si="11"/>
        <v>Robusta</v>
      </c>
      <c r="K179" t="str">
        <f>VLOOKUP(D:D,products!A:C,3,FALSE)</f>
        <v>L</v>
      </c>
      <c r="L179" t="str">
        <f t="shared" si="12"/>
        <v>Light</v>
      </c>
      <c r="M179">
        <f>VLOOKUP(D:D,products!A:D,4,FALSE)</f>
        <v>2.5</v>
      </c>
      <c r="N179" s="9" t="str">
        <f t="shared" si="13"/>
        <v>2.5Kg</v>
      </c>
      <c r="O179">
        <f>VLOOKUP(D:D,products!A:E,5,FALSE)</f>
        <v>27.484999999999996</v>
      </c>
      <c r="P179" s="14">
        <f t="shared" si="10"/>
        <v>109.93999999999998</v>
      </c>
      <c r="Q179">
        <f>VLOOKUP(D:D,products!A:G,7,FALSE)</f>
        <v>1.6490999999999998</v>
      </c>
      <c r="R179" s="6">
        <f t="shared" si="14"/>
        <v>1.5000000000000001E-2</v>
      </c>
    </row>
    <row r="180" spans="1:18" x14ac:dyDescent="0.3">
      <c r="A180" s="4" t="s">
        <v>1492</v>
      </c>
      <c r="B180" s="11">
        <v>43746</v>
      </c>
      <c r="C180" s="4" t="s">
        <v>1493</v>
      </c>
      <c r="D180" t="s">
        <v>6140</v>
      </c>
      <c r="E180" s="2">
        <v>2</v>
      </c>
      <c r="F180" s="2" t="str">
        <f>VLOOKUP(orders!C180:C1179,customers!A:B,2,FALSE)</f>
        <v>Katerina Melloi</v>
      </c>
      <c r="G180" s="2" t="str">
        <f>VLOOKUP(orders!C180:C1179,customers!A:C,3,FALSE)</f>
        <v>kmelloi4y@imdb.com</v>
      </c>
      <c r="H180" s="2" t="str">
        <f>VLOOKUP(C:C,customers!A:G,7,FALSE)</f>
        <v>United States</v>
      </c>
      <c r="I180" t="str">
        <f>VLOOKUP(orders!D:D,products!A:B,2,FALSE)</f>
        <v>Ara</v>
      </c>
      <c r="J180" t="str">
        <f t="shared" si="11"/>
        <v>Arabica</v>
      </c>
      <c r="K180" t="str">
        <f>VLOOKUP(D:D,products!A:C,3,FALSE)</f>
        <v>L</v>
      </c>
      <c r="L180" t="str">
        <f t="shared" si="12"/>
        <v>Light</v>
      </c>
      <c r="M180">
        <f>VLOOKUP(D:D,products!A:D,4,FALSE)</f>
        <v>1</v>
      </c>
      <c r="N180" s="9" t="str">
        <f t="shared" si="13"/>
        <v>1Kg</v>
      </c>
      <c r="O180">
        <f>VLOOKUP(D:D,products!A:E,5,FALSE)</f>
        <v>12.95</v>
      </c>
      <c r="P180" s="14">
        <f t="shared" si="10"/>
        <v>25.9</v>
      </c>
      <c r="Q180">
        <f>VLOOKUP(D:D,products!A:G,7,FALSE)</f>
        <v>1.1655</v>
      </c>
      <c r="R180" s="6">
        <f t="shared" si="14"/>
        <v>4.4999999999999998E-2</v>
      </c>
    </row>
    <row r="181" spans="1:18" x14ac:dyDescent="0.3">
      <c r="A181" s="4" t="s">
        <v>1498</v>
      </c>
      <c r="B181" s="11">
        <v>43830</v>
      </c>
      <c r="C181" s="4" t="s">
        <v>1499</v>
      </c>
      <c r="D181" t="s">
        <v>6154</v>
      </c>
      <c r="E181" s="2">
        <v>1</v>
      </c>
      <c r="F181" s="2" t="str">
        <f>VLOOKUP(orders!C181:C1180,customers!A:B,2,FALSE)</f>
        <v>Tiffany Scardafield</v>
      </c>
      <c r="G181" s="2"/>
      <c r="H181" s="2" t="str">
        <f>VLOOKUP(C:C,customers!A:G,7,FALSE)</f>
        <v>Ireland</v>
      </c>
      <c r="I181" t="str">
        <f>VLOOKUP(orders!D:D,products!A:B,2,FALSE)</f>
        <v>Ara</v>
      </c>
      <c r="J181" t="str">
        <f t="shared" si="11"/>
        <v>Arabica</v>
      </c>
      <c r="K181" t="str">
        <f>VLOOKUP(D:D,products!A:C,3,FALSE)</f>
        <v>D</v>
      </c>
      <c r="L181" t="str">
        <f t="shared" si="12"/>
        <v>Dark</v>
      </c>
      <c r="M181">
        <f>VLOOKUP(D:D,products!A:D,4,FALSE)</f>
        <v>0.2</v>
      </c>
      <c r="N181" s="9" t="str">
        <f t="shared" si="13"/>
        <v>0.2Kg</v>
      </c>
      <c r="O181">
        <f>VLOOKUP(D:D,products!A:E,5,FALSE)</f>
        <v>2.9849999999999999</v>
      </c>
      <c r="P181" s="14">
        <f t="shared" si="10"/>
        <v>2.9849999999999999</v>
      </c>
      <c r="Q181">
        <f>VLOOKUP(D:D,products!A:G,7,FALSE)</f>
        <v>0.26865</v>
      </c>
      <c r="R181" s="6">
        <f t="shared" si="14"/>
        <v>9.0000000000000011E-2</v>
      </c>
    </row>
    <row r="182" spans="1:18" hidden="1" x14ac:dyDescent="0.3">
      <c r="A182" s="4" t="s">
        <v>1503</v>
      </c>
      <c r="B182" s="11">
        <v>43910</v>
      </c>
      <c r="C182" s="4" t="s">
        <v>1504</v>
      </c>
      <c r="D182" t="s">
        <v>6184</v>
      </c>
      <c r="E182" s="2">
        <v>5</v>
      </c>
      <c r="F182" s="2" t="str">
        <f>VLOOKUP(orders!C182:C1181,customers!A:B,2,FALSE)</f>
        <v>Abrahan Mussen</v>
      </c>
      <c r="G182" s="2" t="str">
        <f>VLOOKUP(orders!C182:C1181,customers!A:C,3,FALSE)</f>
        <v>amussen50@51.la</v>
      </c>
      <c r="H182" s="2" t="str">
        <f>VLOOKUP(C:C,customers!A:G,7,FALSE)</f>
        <v>United States</v>
      </c>
      <c r="I182" t="str">
        <f>VLOOKUP(orders!D:D,products!A:B,2,FALSE)</f>
        <v>Exc</v>
      </c>
      <c r="J182" t="str">
        <f t="shared" si="11"/>
        <v>Excelsa</v>
      </c>
      <c r="K182" t="str">
        <f>VLOOKUP(D:D,products!A:C,3,FALSE)</f>
        <v>L</v>
      </c>
      <c r="L182" t="str">
        <f t="shared" si="12"/>
        <v>Light</v>
      </c>
      <c r="M182">
        <f>VLOOKUP(D:D,products!A:D,4,FALSE)</f>
        <v>0.2</v>
      </c>
      <c r="N182" s="9" t="str">
        <f t="shared" si="13"/>
        <v>0.2Kg</v>
      </c>
      <c r="O182">
        <f>VLOOKUP(D:D,products!A:E,5,FALSE)</f>
        <v>4.4550000000000001</v>
      </c>
      <c r="P182" s="14">
        <f t="shared" si="10"/>
        <v>22.274999999999999</v>
      </c>
      <c r="Q182">
        <f>VLOOKUP(D:D,products!A:G,7,FALSE)</f>
        <v>0.49004999999999999</v>
      </c>
      <c r="R182" s="6">
        <f t="shared" si="14"/>
        <v>2.2000000000000002E-2</v>
      </c>
    </row>
    <row r="183" spans="1:18" x14ac:dyDescent="0.3">
      <c r="A183" s="4" t="s">
        <v>1503</v>
      </c>
      <c r="B183" s="11">
        <v>43910</v>
      </c>
      <c r="C183" s="4" t="s">
        <v>1504</v>
      </c>
      <c r="D183" t="s">
        <v>6158</v>
      </c>
      <c r="E183" s="2">
        <v>5</v>
      </c>
      <c r="F183" s="2" t="str">
        <f>VLOOKUP(orders!C183:C1182,customers!A:B,2,FALSE)</f>
        <v>Abrahan Mussen</v>
      </c>
      <c r="G183" s="2" t="str">
        <f>VLOOKUP(orders!C183:C1182,customers!A:C,3,FALSE)</f>
        <v>amussen50@51.la</v>
      </c>
      <c r="H183" s="2" t="str">
        <f>VLOOKUP(C:C,customers!A:G,7,FALSE)</f>
        <v>United States</v>
      </c>
      <c r="I183" t="str">
        <f>VLOOKUP(orders!D:D,products!A:B,2,FALSE)</f>
        <v>Ara</v>
      </c>
      <c r="J183" t="str">
        <f t="shared" si="11"/>
        <v>Arabica</v>
      </c>
      <c r="K183" t="str">
        <f>VLOOKUP(D:D,products!A:C,3,FALSE)</f>
        <v>D</v>
      </c>
      <c r="L183" t="str">
        <f t="shared" si="12"/>
        <v>Dark</v>
      </c>
      <c r="M183">
        <f>VLOOKUP(D:D,products!A:D,4,FALSE)</f>
        <v>0.5</v>
      </c>
      <c r="N183" s="9" t="str">
        <f t="shared" si="13"/>
        <v>0.5Kg</v>
      </c>
      <c r="O183">
        <f>VLOOKUP(D:D,products!A:E,5,FALSE)</f>
        <v>5.97</v>
      </c>
      <c r="P183" s="14">
        <f t="shared" si="10"/>
        <v>29.849999999999998</v>
      </c>
      <c r="Q183">
        <f>VLOOKUP(D:D,products!A:G,7,FALSE)</f>
        <v>0.5373</v>
      </c>
      <c r="R183" s="6">
        <f t="shared" si="14"/>
        <v>1.8000000000000002E-2</v>
      </c>
    </row>
    <row r="184" spans="1:18" hidden="1" x14ac:dyDescent="0.3">
      <c r="A184" s="4" t="s">
        <v>1514</v>
      </c>
      <c r="B184" s="11">
        <v>44284</v>
      </c>
      <c r="C184" s="4" t="s">
        <v>1515</v>
      </c>
      <c r="D184" t="s">
        <v>6172</v>
      </c>
      <c r="E184" s="2">
        <v>6</v>
      </c>
      <c r="F184" s="2" t="str">
        <f>VLOOKUP(orders!C184:C1183,customers!A:B,2,FALSE)</f>
        <v>Anny Mundford</v>
      </c>
      <c r="G184" s="2" t="str">
        <f>VLOOKUP(orders!C184:C1183,customers!A:C,3,FALSE)</f>
        <v>amundford52@nbcnews.com</v>
      </c>
      <c r="H184" s="2" t="str">
        <f>VLOOKUP(C:C,customers!A:G,7,FALSE)</f>
        <v>United States</v>
      </c>
      <c r="I184" t="str">
        <f>VLOOKUP(orders!D:D,products!A:B,2,FALSE)</f>
        <v>Rob</v>
      </c>
      <c r="J184" t="str">
        <f t="shared" si="11"/>
        <v>Robusta</v>
      </c>
      <c r="K184" t="str">
        <f>VLOOKUP(D:D,products!A:C,3,FALSE)</f>
        <v>D</v>
      </c>
      <c r="L184" t="str">
        <f t="shared" si="12"/>
        <v>Dark</v>
      </c>
      <c r="M184">
        <f>VLOOKUP(D:D,products!A:D,4,FALSE)</f>
        <v>0.5</v>
      </c>
      <c r="N184" s="9" t="str">
        <f t="shared" si="13"/>
        <v>0.5Kg</v>
      </c>
      <c r="O184">
        <f>VLOOKUP(D:D,products!A:E,5,FALSE)</f>
        <v>5.3699999999999992</v>
      </c>
      <c r="P184" s="14">
        <f t="shared" si="10"/>
        <v>32.22</v>
      </c>
      <c r="Q184">
        <f>VLOOKUP(D:D,products!A:G,7,FALSE)</f>
        <v>0.32219999999999993</v>
      </c>
      <c r="R184" s="6">
        <f t="shared" si="14"/>
        <v>9.9999999999999985E-3</v>
      </c>
    </row>
    <row r="185" spans="1:18" hidden="1" x14ac:dyDescent="0.3">
      <c r="A185" s="4" t="s">
        <v>1520</v>
      </c>
      <c r="B185" s="11">
        <v>44512</v>
      </c>
      <c r="C185" s="4" t="s">
        <v>1521</v>
      </c>
      <c r="D185" t="s">
        <v>6156</v>
      </c>
      <c r="E185" s="2">
        <v>2</v>
      </c>
      <c r="F185" s="2" t="str">
        <f>VLOOKUP(orders!C185:C1184,customers!A:B,2,FALSE)</f>
        <v>Tory Walas</v>
      </c>
      <c r="G185" s="2" t="str">
        <f>VLOOKUP(orders!C185:C1184,customers!A:C,3,FALSE)</f>
        <v>twalas53@google.ca</v>
      </c>
      <c r="H185" s="2" t="str">
        <f>VLOOKUP(C:C,customers!A:G,7,FALSE)</f>
        <v>United States</v>
      </c>
      <c r="I185" t="str">
        <f>VLOOKUP(orders!D:D,products!A:B,2,FALSE)</f>
        <v>Exc</v>
      </c>
      <c r="J185" t="str">
        <f t="shared" si="11"/>
        <v>Excelsa</v>
      </c>
      <c r="K185" t="str">
        <f>VLOOKUP(D:D,products!A:C,3,FALSE)</f>
        <v>M</v>
      </c>
      <c r="L185" t="str">
        <f t="shared" si="12"/>
        <v>Medium</v>
      </c>
      <c r="M185">
        <f>VLOOKUP(D:D,products!A:D,4,FALSE)</f>
        <v>0.2</v>
      </c>
      <c r="N185" s="9" t="str">
        <f t="shared" si="13"/>
        <v>0.2Kg</v>
      </c>
      <c r="O185">
        <f>VLOOKUP(D:D,products!A:E,5,FALSE)</f>
        <v>4.125</v>
      </c>
      <c r="P185" s="14">
        <f t="shared" si="10"/>
        <v>8.25</v>
      </c>
      <c r="Q185">
        <f>VLOOKUP(D:D,products!A:G,7,FALSE)</f>
        <v>0.45374999999999999</v>
      </c>
      <c r="R185" s="6">
        <f t="shared" si="14"/>
        <v>5.5E-2</v>
      </c>
    </row>
    <row r="186" spans="1:18" x14ac:dyDescent="0.3">
      <c r="A186" s="4" t="s">
        <v>1526</v>
      </c>
      <c r="B186" s="11">
        <v>44397</v>
      </c>
      <c r="C186" s="4" t="s">
        <v>1527</v>
      </c>
      <c r="D186" t="s">
        <v>6180</v>
      </c>
      <c r="E186" s="2">
        <v>4</v>
      </c>
      <c r="F186" s="2" t="str">
        <f>VLOOKUP(orders!C186:C1185,customers!A:B,2,FALSE)</f>
        <v>Isa Blazewicz</v>
      </c>
      <c r="G186" s="2" t="str">
        <f>VLOOKUP(orders!C186:C1185,customers!A:C,3,FALSE)</f>
        <v>iblazewicz54@thetimes.co.uk</v>
      </c>
      <c r="H186" s="2" t="str">
        <f>VLOOKUP(C:C,customers!A:G,7,FALSE)</f>
        <v>United States</v>
      </c>
      <c r="I186" t="str">
        <f>VLOOKUP(orders!D:D,products!A:B,2,FALSE)</f>
        <v>Ara</v>
      </c>
      <c r="J186" t="str">
        <f t="shared" si="11"/>
        <v>Arabica</v>
      </c>
      <c r="K186" t="str">
        <f>VLOOKUP(D:D,products!A:C,3,FALSE)</f>
        <v>L</v>
      </c>
      <c r="L186" t="str">
        <f t="shared" si="12"/>
        <v>Light</v>
      </c>
      <c r="M186">
        <f>VLOOKUP(D:D,products!A:D,4,FALSE)</f>
        <v>0.5</v>
      </c>
      <c r="N186" s="9" t="str">
        <f t="shared" si="13"/>
        <v>0.5Kg</v>
      </c>
      <c r="O186">
        <f>VLOOKUP(D:D,products!A:E,5,FALSE)</f>
        <v>7.77</v>
      </c>
      <c r="P186" s="14">
        <f t="shared" si="10"/>
        <v>31.08</v>
      </c>
      <c r="Q186">
        <f>VLOOKUP(D:D,products!A:G,7,FALSE)</f>
        <v>0.69929999999999992</v>
      </c>
      <c r="R186" s="6">
        <f t="shared" si="14"/>
        <v>2.2499999999999999E-2</v>
      </c>
    </row>
    <row r="187" spans="1:18" hidden="1" x14ac:dyDescent="0.3">
      <c r="A187" s="4" t="s">
        <v>1532</v>
      </c>
      <c r="B187" s="11">
        <v>43483</v>
      </c>
      <c r="C187" s="4" t="s">
        <v>1533</v>
      </c>
      <c r="D187" t="s">
        <v>6144</v>
      </c>
      <c r="E187" s="2">
        <v>5</v>
      </c>
      <c r="F187" s="2" t="str">
        <f>VLOOKUP(orders!C187:C1186,customers!A:B,2,FALSE)</f>
        <v>Angie Rizzetti</v>
      </c>
      <c r="G187" s="2" t="str">
        <f>VLOOKUP(orders!C187:C1186,customers!A:C,3,FALSE)</f>
        <v>arizzetti55@naver.com</v>
      </c>
      <c r="H187" s="2" t="str">
        <f>VLOOKUP(C:C,customers!A:G,7,FALSE)</f>
        <v>United States</v>
      </c>
      <c r="I187" t="str">
        <f>VLOOKUP(orders!D:D,products!A:B,2,FALSE)</f>
        <v>Exc</v>
      </c>
      <c r="J187" t="str">
        <f t="shared" si="11"/>
        <v>Excelsa</v>
      </c>
      <c r="K187" t="str">
        <f>VLOOKUP(D:D,products!A:C,3,FALSE)</f>
        <v>D</v>
      </c>
      <c r="L187" t="str">
        <f t="shared" si="12"/>
        <v>Dark</v>
      </c>
      <c r="M187">
        <f>VLOOKUP(D:D,products!A:D,4,FALSE)</f>
        <v>0.5</v>
      </c>
      <c r="N187" s="9" t="str">
        <f t="shared" si="13"/>
        <v>0.5Kg</v>
      </c>
      <c r="O187">
        <f>VLOOKUP(D:D,products!A:E,5,FALSE)</f>
        <v>7.29</v>
      </c>
      <c r="P187" s="14">
        <f t="shared" si="10"/>
        <v>36.450000000000003</v>
      </c>
      <c r="Q187">
        <f>VLOOKUP(D:D,products!A:G,7,FALSE)</f>
        <v>0.80190000000000006</v>
      </c>
      <c r="R187" s="6">
        <f t="shared" si="14"/>
        <v>2.1999999999999999E-2</v>
      </c>
    </row>
    <row r="188" spans="1:18" hidden="1" x14ac:dyDescent="0.3">
      <c r="A188" s="4" t="s">
        <v>1538</v>
      </c>
      <c r="B188" s="11">
        <v>43684</v>
      </c>
      <c r="C188" s="4" t="s">
        <v>1539</v>
      </c>
      <c r="D188" t="s">
        <v>6151</v>
      </c>
      <c r="E188" s="2">
        <v>3</v>
      </c>
      <c r="F188" s="2" t="str">
        <f>VLOOKUP(orders!C188:C1187,customers!A:B,2,FALSE)</f>
        <v>Mord Meriet</v>
      </c>
      <c r="G188" s="2" t="str">
        <f>VLOOKUP(orders!C188:C1187,customers!A:C,3,FALSE)</f>
        <v>mmeriet56@noaa.gov</v>
      </c>
      <c r="H188" s="2" t="str">
        <f>VLOOKUP(C:C,customers!A:G,7,FALSE)</f>
        <v>United States</v>
      </c>
      <c r="I188" t="str">
        <f>VLOOKUP(orders!D:D,products!A:B,2,FALSE)</f>
        <v>Rob</v>
      </c>
      <c r="J188" t="str">
        <f t="shared" si="11"/>
        <v>Robusta</v>
      </c>
      <c r="K188" t="str">
        <f>VLOOKUP(D:D,products!A:C,3,FALSE)</f>
        <v>M</v>
      </c>
      <c r="L188" t="str">
        <f t="shared" si="12"/>
        <v>Medium</v>
      </c>
      <c r="M188">
        <f>VLOOKUP(D:D,products!A:D,4,FALSE)</f>
        <v>2.5</v>
      </c>
      <c r="N188" s="9" t="str">
        <f t="shared" si="13"/>
        <v>2.5Kg</v>
      </c>
      <c r="O188">
        <f>VLOOKUP(D:D,products!A:E,5,FALSE)</f>
        <v>22.884999999999998</v>
      </c>
      <c r="P188" s="14">
        <f t="shared" si="10"/>
        <v>68.655000000000001</v>
      </c>
      <c r="Q188">
        <f>VLOOKUP(D:D,products!A:G,7,FALSE)</f>
        <v>1.3730999999999998</v>
      </c>
      <c r="R188" s="6">
        <f t="shared" si="14"/>
        <v>1.9999999999999997E-2</v>
      </c>
    </row>
    <row r="189" spans="1:18" hidden="1" x14ac:dyDescent="0.3">
      <c r="A189" s="4" t="s">
        <v>1544</v>
      </c>
      <c r="B189" s="11">
        <v>44633</v>
      </c>
      <c r="C189" s="4" t="s">
        <v>1545</v>
      </c>
      <c r="D189" t="s">
        <v>6160</v>
      </c>
      <c r="E189" s="2">
        <v>5</v>
      </c>
      <c r="F189" s="2" t="str">
        <f>VLOOKUP(orders!C189:C1188,customers!A:B,2,FALSE)</f>
        <v>Lawrence Pratt</v>
      </c>
      <c r="G189" s="2" t="str">
        <f>VLOOKUP(orders!C189:C1188,customers!A:C,3,FALSE)</f>
        <v>lpratt57@netvibes.com</v>
      </c>
      <c r="H189" s="2" t="str">
        <f>VLOOKUP(C:C,customers!A:G,7,FALSE)</f>
        <v>United States</v>
      </c>
      <c r="I189" t="str">
        <f>VLOOKUP(orders!D:D,products!A:B,2,FALSE)</f>
        <v>Lib</v>
      </c>
      <c r="J189" t="str">
        <f t="shared" si="11"/>
        <v>Liberica</v>
      </c>
      <c r="K189" t="str">
        <f>VLOOKUP(D:D,products!A:C,3,FALSE)</f>
        <v>M</v>
      </c>
      <c r="L189" t="str">
        <f t="shared" si="12"/>
        <v>Medium</v>
      </c>
      <c r="M189">
        <f>VLOOKUP(D:D,products!A:D,4,FALSE)</f>
        <v>0.5</v>
      </c>
      <c r="N189" s="9" t="str">
        <f t="shared" si="13"/>
        <v>0.5Kg</v>
      </c>
      <c r="O189">
        <f>VLOOKUP(D:D,products!A:E,5,FALSE)</f>
        <v>8.73</v>
      </c>
      <c r="P189" s="14">
        <f t="shared" si="10"/>
        <v>43.650000000000006</v>
      </c>
      <c r="Q189">
        <f>VLOOKUP(D:D,products!A:G,7,FALSE)</f>
        <v>1.1349</v>
      </c>
      <c r="R189" s="6">
        <f t="shared" si="14"/>
        <v>2.5999999999999995E-2</v>
      </c>
    </row>
    <row r="190" spans="1:18" hidden="1" x14ac:dyDescent="0.3">
      <c r="A190" s="4" t="s">
        <v>1549</v>
      </c>
      <c r="B190" s="11">
        <v>44698</v>
      </c>
      <c r="C190" s="4" t="s">
        <v>1550</v>
      </c>
      <c r="D190" t="s">
        <v>6184</v>
      </c>
      <c r="E190" s="2">
        <v>1</v>
      </c>
      <c r="F190" s="2" t="str">
        <f>VLOOKUP(orders!C190:C1189,customers!A:B,2,FALSE)</f>
        <v>Astrix Kitchingham</v>
      </c>
      <c r="G190" s="2" t="str">
        <f>VLOOKUP(orders!C190:C1189,customers!A:C,3,FALSE)</f>
        <v>akitchingham58@com.com</v>
      </c>
      <c r="H190" s="2" t="str">
        <f>VLOOKUP(C:C,customers!A:G,7,FALSE)</f>
        <v>United States</v>
      </c>
      <c r="I190" t="str">
        <f>VLOOKUP(orders!D:D,products!A:B,2,FALSE)</f>
        <v>Exc</v>
      </c>
      <c r="J190" t="str">
        <f t="shared" si="11"/>
        <v>Excelsa</v>
      </c>
      <c r="K190" t="str">
        <f>VLOOKUP(D:D,products!A:C,3,FALSE)</f>
        <v>L</v>
      </c>
      <c r="L190" t="str">
        <f t="shared" si="12"/>
        <v>Light</v>
      </c>
      <c r="M190">
        <f>VLOOKUP(D:D,products!A:D,4,FALSE)</f>
        <v>0.2</v>
      </c>
      <c r="N190" s="9" t="str">
        <f t="shared" si="13"/>
        <v>0.2Kg</v>
      </c>
      <c r="O190">
        <f>VLOOKUP(D:D,products!A:E,5,FALSE)</f>
        <v>4.4550000000000001</v>
      </c>
      <c r="P190" s="14">
        <f t="shared" si="10"/>
        <v>4.4550000000000001</v>
      </c>
      <c r="Q190">
        <f>VLOOKUP(D:D,products!A:G,7,FALSE)</f>
        <v>0.49004999999999999</v>
      </c>
      <c r="R190" s="6">
        <f t="shared" si="14"/>
        <v>0.11</v>
      </c>
    </row>
    <row r="191" spans="1:18" hidden="1" x14ac:dyDescent="0.3">
      <c r="A191" s="4" t="s">
        <v>1555</v>
      </c>
      <c r="B191" s="11">
        <v>43813</v>
      </c>
      <c r="C191" s="4" t="s">
        <v>1556</v>
      </c>
      <c r="D191" t="s">
        <v>6162</v>
      </c>
      <c r="E191" s="2">
        <v>3</v>
      </c>
      <c r="F191" s="2" t="str">
        <f>VLOOKUP(orders!C191:C1190,customers!A:B,2,FALSE)</f>
        <v>Burnard Bartholin</v>
      </c>
      <c r="G191" s="2" t="str">
        <f>VLOOKUP(orders!C191:C1190,customers!A:C,3,FALSE)</f>
        <v>bbartholin59@xinhuanet.com</v>
      </c>
      <c r="H191" s="2" t="str">
        <f>VLOOKUP(C:C,customers!A:G,7,FALSE)</f>
        <v>United States</v>
      </c>
      <c r="I191" t="str">
        <f>VLOOKUP(orders!D:D,products!A:B,2,FALSE)</f>
        <v>Lib</v>
      </c>
      <c r="J191" t="str">
        <f t="shared" si="11"/>
        <v>Liberica</v>
      </c>
      <c r="K191" t="str">
        <f>VLOOKUP(D:D,products!A:C,3,FALSE)</f>
        <v>M</v>
      </c>
      <c r="L191" t="str">
        <f t="shared" si="12"/>
        <v>Medium</v>
      </c>
      <c r="M191">
        <f>VLOOKUP(D:D,products!A:D,4,FALSE)</f>
        <v>1</v>
      </c>
      <c r="N191" s="9" t="str">
        <f t="shared" si="13"/>
        <v>1Kg</v>
      </c>
      <c r="O191">
        <f>VLOOKUP(D:D,products!A:E,5,FALSE)</f>
        <v>14.55</v>
      </c>
      <c r="P191" s="14">
        <f t="shared" si="10"/>
        <v>43.650000000000006</v>
      </c>
      <c r="Q191">
        <f>VLOOKUP(D:D,products!A:G,7,FALSE)</f>
        <v>1.8915000000000002</v>
      </c>
      <c r="R191" s="6">
        <f t="shared" si="14"/>
        <v>4.3333333333333335E-2</v>
      </c>
    </row>
    <row r="192" spans="1:18" hidden="1" x14ac:dyDescent="0.3">
      <c r="A192" s="4" t="s">
        <v>1561</v>
      </c>
      <c r="B192" s="11">
        <v>43845</v>
      </c>
      <c r="C192" s="4" t="s">
        <v>1562</v>
      </c>
      <c r="D192" t="s">
        <v>6181</v>
      </c>
      <c r="E192" s="2">
        <v>1</v>
      </c>
      <c r="F192" s="2" t="str">
        <f>VLOOKUP(orders!C192:C1191,customers!A:B,2,FALSE)</f>
        <v>Madelene Prinn</v>
      </c>
      <c r="G192" s="2" t="str">
        <f>VLOOKUP(orders!C192:C1191,customers!A:C,3,FALSE)</f>
        <v>mprinn5a@usa.gov</v>
      </c>
      <c r="H192" s="2" t="str">
        <f>VLOOKUP(C:C,customers!A:G,7,FALSE)</f>
        <v>United States</v>
      </c>
      <c r="I192" t="str">
        <f>VLOOKUP(orders!D:D,products!A:B,2,FALSE)</f>
        <v>Lib</v>
      </c>
      <c r="J192" t="str">
        <f t="shared" si="11"/>
        <v>Liberica</v>
      </c>
      <c r="K192" t="str">
        <f>VLOOKUP(D:D,products!A:C,3,FALSE)</f>
        <v>M</v>
      </c>
      <c r="L192" t="str">
        <f t="shared" si="12"/>
        <v>Medium</v>
      </c>
      <c r="M192">
        <f>VLOOKUP(D:D,products!A:D,4,FALSE)</f>
        <v>2.5</v>
      </c>
      <c r="N192" s="9" t="str">
        <f t="shared" si="13"/>
        <v>2.5Kg</v>
      </c>
      <c r="O192">
        <f>VLOOKUP(D:D,products!A:E,5,FALSE)</f>
        <v>33.464999999999996</v>
      </c>
      <c r="P192" s="14">
        <f t="shared" si="10"/>
        <v>33.464999999999996</v>
      </c>
      <c r="Q192">
        <f>VLOOKUP(D:D,products!A:G,7,FALSE)</f>
        <v>4.3504499999999995</v>
      </c>
      <c r="R192" s="6">
        <f t="shared" si="14"/>
        <v>0.13</v>
      </c>
    </row>
    <row r="193" spans="1:18" hidden="1" x14ac:dyDescent="0.3">
      <c r="A193" s="4" t="s">
        <v>1567</v>
      </c>
      <c r="B193" s="11">
        <v>43567</v>
      </c>
      <c r="C193" s="4" t="s">
        <v>1568</v>
      </c>
      <c r="D193" t="s">
        <v>6150</v>
      </c>
      <c r="E193" s="2">
        <v>5</v>
      </c>
      <c r="F193" s="2" t="str">
        <f>VLOOKUP(orders!C193:C1192,customers!A:B,2,FALSE)</f>
        <v>Alisun Baudino</v>
      </c>
      <c r="G193" s="2" t="str">
        <f>VLOOKUP(orders!C193:C1192,customers!A:C,3,FALSE)</f>
        <v>abaudino5b@netvibes.com</v>
      </c>
      <c r="H193" s="2" t="str">
        <f>VLOOKUP(C:C,customers!A:G,7,FALSE)</f>
        <v>United States</v>
      </c>
      <c r="I193" t="str">
        <f>VLOOKUP(orders!D:D,products!A:B,2,FALSE)</f>
        <v>Lib</v>
      </c>
      <c r="J193" t="str">
        <f t="shared" si="11"/>
        <v>Liberica</v>
      </c>
      <c r="K193" t="str">
        <f>VLOOKUP(D:D,products!A:C,3,FALSE)</f>
        <v>D</v>
      </c>
      <c r="L193" t="str">
        <f t="shared" si="12"/>
        <v>Dark</v>
      </c>
      <c r="M193">
        <f>VLOOKUP(D:D,products!A:D,4,FALSE)</f>
        <v>0.2</v>
      </c>
      <c r="N193" s="9" t="str">
        <f t="shared" si="13"/>
        <v>0.2Kg</v>
      </c>
      <c r="O193">
        <f>VLOOKUP(D:D,products!A:E,5,FALSE)</f>
        <v>3.8849999999999998</v>
      </c>
      <c r="P193" s="14">
        <f t="shared" si="10"/>
        <v>19.424999999999997</v>
      </c>
      <c r="Q193">
        <f>VLOOKUP(D:D,products!A:G,7,FALSE)</f>
        <v>0.50505</v>
      </c>
      <c r="R193" s="6">
        <f t="shared" si="14"/>
        <v>2.6000000000000002E-2</v>
      </c>
    </row>
    <row r="194" spans="1:18" hidden="1" x14ac:dyDescent="0.3">
      <c r="A194" s="4" t="s">
        <v>1573</v>
      </c>
      <c r="B194" s="11">
        <v>43919</v>
      </c>
      <c r="C194" s="4" t="s">
        <v>1574</v>
      </c>
      <c r="D194" t="s">
        <v>6183</v>
      </c>
      <c r="E194" s="2">
        <v>6</v>
      </c>
      <c r="F194" s="2" t="str">
        <f>VLOOKUP(orders!C194:C1193,customers!A:B,2,FALSE)</f>
        <v>Philipa Petrushanko</v>
      </c>
      <c r="G194" s="2" t="str">
        <f>VLOOKUP(orders!C194:C1193,customers!A:C,3,FALSE)</f>
        <v>ppetrushanko5c@blinklist.com</v>
      </c>
      <c r="H194" s="2" t="str">
        <f>VLOOKUP(C:C,customers!A:G,7,FALSE)</f>
        <v>Ireland</v>
      </c>
      <c r="I194" t="str">
        <f>VLOOKUP(orders!D:D,products!A:B,2,FALSE)</f>
        <v>Exc</v>
      </c>
      <c r="J194" t="str">
        <f t="shared" si="11"/>
        <v>Excelsa</v>
      </c>
      <c r="K194" t="str">
        <f>VLOOKUP(D:D,products!A:C,3,FALSE)</f>
        <v>D</v>
      </c>
      <c r="L194" t="str">
        <f t="shared" si="12"/>
        <v>Dark</v>
      </c>
      <c r="M194">
        <f>VLOOKUP(D:D,products!A:D,4,FALSE)</f>
        <v>1</v>
      </c>
      <c r="N194" s="9" t="str">
        <f t="shared" si="13"/>
        <v>1Kg</v>
      </c>
      <c r="O194">
        <f>VLOOKUP(D:D,products!A:E,5,FALSE)</f>
        <v>12.15</v>
      </c>
      <c r="P194" s="14">
        <f t="shared" ref="P194:P257" si="15">O194*E194</f>
        <v>72.900000000000006</v>
      </c>
      <c r="Q194">
        <f>VLOOKUP(D:D,products!A:G,7,FALSE)</f>
        <v>1.3365</v>
      </c>
      <c r="R194" s="6">
        <f t="shared" si="14"/>
        <v>1.8333333333333333E-2</v>
      </c>
    </row>
    <row r="195" spans="1:18" hidden="1" x14ac:dyDescent="0.3">
      <c r="A195" s="4" t="s">
        <v>1579</v>
      </c>
      <c r="B195" s="11">
        <v>44644</v>
      </c>
      <c r="C195" s="4" t="s">
        <v>1580</v>
      </c>
      <c r="D195" t="s">
        <v>6171</v>
      </c>
      <c r="E195" s="2">
        <v>3</v>
      </c>
      <c r="F195" s="2" t="str">
        <f>VLOOKUP(orders!C195:C1194,customers!A:B,2,FALSE)</f>
        <v>Kimberli Mustchin</v>
      </c>
      <c r="G195" s="2"/>
      <c r="H195" s="2" t="str">
        <f>VLOOKUP(C:C,customers!A:G,7,FALSE)</f>
        <v>United States</v>
      </c>
      <c r="I195" t="str">
        <f>VLOOKUP(orders!D:D,products!A:B,2,FALSE)</f>
        <v>Exc</v>
      </c>
      <c r="J195" t="str">
        <f t="shared" ref="J195:J258" si="16">IF(I195="Rob","Robusta",IF(I195="Exc","Excelsa",IF(I195="Lib","Liberica",IF(I195="Ara","Arabica",""))))</f>
        <v>Excelsa</v>
      </c>
      <c r="K195" t="str">
        <f>VLOOKUP(D:D,products!A:C,3,FALSE)</f>
        <v>L</v>
      </c>
      <c r="L195" t="str">
        <f t="shared" ref="L195:L258" si="17">IF(K195="M","Medium",IF(K195="L","Light",IF(K195="D","Dark","")))</f>
        <v>Light</v>
      </c>
      <c r="M195">
        <f>VLOOKUP(D:D,products!A:D,4,FALSE)</f>
        <v>1</v>
      </c>
      <c r="N195" s="9" t="str">
        <f t="shared" ref="N195:N258" si="18">M195&amp;"Kg"</f>
        <v>1Kg</v>
      </c>
      <c r="O195">
        <f>VLOOKUP(D:D,products!A:E,5,FALSE)</f>
        <v>14.85</v>
      </c>
      <c r="P195" s="14">
        <f t="shared" si="15"/>
        <v>44.55</v>
      </c>
      <c r="Q195">
        <f>VLOOKUP(D:D,products!A:G,7,FALSE)</f>
        <v>1.6335</v>
      </c>
      <c r="R195" s="6">
        <f t="shared" ref="R195:R258" si="19">(Q195/P195)</f>
        <v>3.6666666666666667E-2</v>
      </c>
    </row>
    <row r="196" spans="1:18" hidden="1" x14ac:dyDescent="0.3">
      <c r="A196" s="4" t="s">
        <v>1584</v>
      </c>
      <c r="B196" s="11">
        <v>44398</v>
      </c>
      <c r="C196" s="4" t="s">
        <v>1585</v>
      </c>
      <c r="D196" t="s">
        <v>6144</v>
      </c>
      <c r="E196" s="2">
        <v>5</v>
      </c>
      <c r="F196" s="2" t="str">
        <f>VLOOKUP(orders!C196:C1195,customers!A:B,2,FALSE)</f>
        <v>Emlynne Laird</v>
      </c>
      <c r="G196" s="2" t="str">
        <f>VLOOKUP(orders!C196:C1195,customers!A:C,3,FALSE)</f>
        <v>elaird5e@bing.com</v>
      </c>
      <c r="H196" s="2" t="str">
        <f>VLOOKUP(C:C,customers!A:G,7,FALSE)</f>
        <v>United States</v>
      </c>
      <c r="I196" t="str">
        <f>VLOOKUP(orders!D:D,products!A:B,2,FALSE)</f>
        <v>Exc</v>
      </c>
      <c r="J196" t="str">
        <f t="shared" si="16"/>
        <v>Excelsa</v>
      </c>
      <c r="K196" t="str">
        <f>VLOOKUP(D:D,products!A:C,3,FALSE)</f>
        <v>D</v>
      </c>
      <c r="L196" t="str">
        <f t="shared" si="17"/>
        <v>Dark</v>
      </c>
      <c r="M196">
        <f>VLOOKUP(D:D,products!A:D,4,FALSE)</f>
        <v>0.5</v>
      </c>
      <c r="N196" s="9" t="str">
        <f t="shared" si="18"/>
        <v>0.5Kg</v>
      </c>
      <c r="O196">
        <f>VLOOKUP(D:D,products!A:E,5,FALSE)</f>
        <v>7.29</v>
      </c>
      <c r="P196" s="14">
        <f t="shared" si="15"/>
        <v>36.450000000000003</v>
      </c>
      <c r="Q196">
        <f>VLOOKUP(D:D,products!A:G,7,FALSE)</f>
        <v>0.80190000000000006</v>
      </c>
      <c r="R196" s="6">
        <f t="shared" si="19"/>
        <v>2.1999999999999999E-2</v>
      </c>
    </row>
    <row r="197" spans="1:18" x14ac:dyDescent="0.3">
      <c r="A197" s="4" t="s">
        <v>1590</v>
      </c>
      <c r="B197" s="11">
        <v>43683</v>
      </c>
      <c r="C197" s="4" t="s">
        <v>1591</v>
      </c>
      <c r="D197" t="s">
        <v>6140</v>
      </c>
      <c r="E197" s="2">
        <v>3</v>
      </c>
      <c r="F197" s="2" t="str">
        <f>VLOOKUP(orders!C197:C1196,customers!A:B,2,FALSE)</f>
        <v>Marlena Howsden</v>
      </c>
      <c r="G197" s="2" t="str">
        <f>VLOOKUP(orders!C197:C1196,customers!A:C,3,FALSE)</f>
        <v>mhowsden5f@infoseek.co.jp</v>
      </c>
      <c r="H197" s="2" t="str">
        <f>VLOOKUP(C:C,customers!A:G,7,FALSE)</f>
        <v>United States</v>
      </c>
      <c r="I197" t="str">
        <f>VLOOKUP(orders!D:D,products!A:B,2,FALSE)</f>
        <v>Ara</v>
      </c>
      <c r="J197" t="str">
        <f t="shared" si="16"/>
        <v>Arabica</v>
      </c>
      <c r="K197" t="str">
        <f>VLOOKUP(D:D,products!A:C,3,FALSE)</f>
        <v>L</v>
      </c>
      <c r="L197" t="str">
        <f t="shared" si="17"/>
        <v>Light</v>
      </c>
      <c r="M197">
        <f>VLOOKUP(D:D,products!A:D,4,FALSE)</f>
        <v>1</v>
      </c>
      <c r="N197" s="9" t="str">
        <f t="shared" si="18"/>
        <v>1Kg</v>
      </c>
      <c r="O197">
        <f>VLOOKUP(D:D,products!A:E,5,FALSE)</f>
        <v>12.95</v>
      </c>
      <c r="P197" s="14">
        <f t="shared" si="15"/>
        <v>38.849999999999994</v>
      </c>
      <c r="Q197">
        <f>VLOOKUP(D:D,products!A:G,7,FALSE)</f>
        <v>1.1655</v>
      </c>
      <c r="R197" s="6">
        <f t="shared" si="19"/>
        <v>3.0000000000000002E-2</v>
      </c>
    </row>
    <row r="198" spans="1:18" hidden="1" x14ac:dyDescent="0.3">
      <c r="A198" s="4" t="s">
        <v>1596</v>
      </c>
      <c r="B198" s="11">
        <v>44339</v>
      </c>
      <c r="C198" s="4" t="s">
        <v>1597</v>
      </c>
      <c r="D198" t="s">
        <v>6176</v>
      </c>
      <c r="E198" s="2">
        <v>6</v>
      </c>
      <c r="F198" s="2" t="str">
        <f>VLOOKUP(orders!C198:C1197,customers!A:B,2,FALSE)</f>
        <v>Nealson Cuttler</v>
      </c>
      <c r="G198" s="2" t="str">
        <f>VLOOKUP(orders!C198:C1197,customers!A:C,3,FALSE)</f>
        <v>ncuttler5g@parallels.com</v>
      </c>
      <c r="H198" s="2" t="str">
        <f>VLOOKUP(C:C,customers!A:G,7,FALSE)</f>
        <v>United States</v>
      </c>
      <c r="I198" t="str">
        <f>VLOOKUP(orders!D:D,products!A:B,2,FALSE)</f>
        <v>Exc</v>
      </c>
      <c r="J198" t="str">
        <f t="shared" si="16"/>
        <v>Excelsa</v>
      </c>
      <c r="K198" t="str">
        <f>VLOOKUP(D:D,products!A:C,3,FALSE)</f>
        <v>L</v>
      </c>
      <c r="L198" t="str">
        <f t="shared" si="17"/>
        <v>Light</v>
      </c>
      <c r="M198">
        <f>VLOOKUP(D:D,products!A:D,4,FALSE)</f>
        <v>0.5</v>
      </c>
      <c r="N198" s="9" t="str">
        <f t="shared" si="18"/>
        <v>0.5Kg</v>
      </c>
      <c r="O198">
        <f>VLOOKUP(D:D,products!A:E,5,FALSE)</f>
        <v>8.91</v>
      </c>
      <c r="P198" s="14">
        <f t="shared" si="15"/>
        <v>53.46</v>
      </c>
      <c r="Q198">
        <f>VLOOKUP(D:D,products!A:G,7,FALSE)</f>
        <v>0.98009999999999997</v>
      </c>
      <c r="R198" s="6">
        <f t="shared" si="19"/>
        <v>1.8333333333333333E-2</v>
      </c>
    </row>
    <row r="199" spans="1:18" hidden="1" x14ac:dyDescent="0.3">
      <c r="A199" s="4" t="s">
        <v>1596</v>
      </c>
      <c r="B199" s="11">
        <v>44339</v>
      </c>
      <c r="C199" s="4" t="s">
        <v>1597</v>
      </c>
      <c r="D199" t="s">
        <v>6165</v>
      </c>
      <c r="E199" s="2">
        <v>2</v>
      </c>
      <c r="F199" s="2" t="str">
        <f>VLOOKUP(orders!C199:C1198,customers!A:B,2,FALSE)</f>
        <v>Nealson Cuttler</v>
      </c>
      <c r="G199" s="2" t="str">
        <f>VLOOKUP(orders!C199:C1198,customers!A:C,3,FALSE)</f>
        <v>ncuttler5g@parallels.com</v>
      </c>
      <c r="H199" s="2" t="str">
        <f>VLOOKUP(C:C,customers!A:G,7,FALSE)</f>
        <v>United States</v>
      </c>
      <c r="I199" t="str">
        <f>VLOOKUP(orders!D:D,products!A:B,2,FALSE)</f>
        <v>Lib</v>
      </c>
      <c r="J199" t="str">
        <f t="shared" si="16"/>
        <v>Liberica</v>
      </c>
      <c r="K199" t="str">
        <f>VLOOKUP(D:D,products!A:C,3,FALSE)</f>
        <v>D</v>
      </c>
      <c r="L199" t="str">
        <f t="shared" si="17"/>
        <v>Dark</v>
      </c>
      <c r="M199">
        <f>VLOOKUP(D:D,products!A:D,4,FALSE)</f>
        <v>2.5</v>
      </c>
      <c r="N199" s="9" t="str">
        <f t="shared" si="18"/>
        <v>2.5Kg</v>
      </c>
      <c r="O199">
        <f>VLOOKUP(D:D,products!A:E,5,FALSE)</f>
        <v>29.784999999999997</v>
      </c>
      <c r="P199" s="14">
        <f t="shared" si="15"/>
        <v>59.569999999999993</v>
      </c>
      <c r="Q199">
        <f>VLOOKUP(D:D,products!A:G,7,FALSE)</f>
        <v>3.8720499999999998</v>
      </c>
      <c r="R199" s="6">
        <f t="shared" si="19"/>
        <v>6.5000000000000002E-2</v>
      </c>
    </row>
    <row r="200" spans="1:18" hidden="1" x14ac:dyDescent="0.3">
      <c r="A200" s="4" t="s">
        <v>1596</v>
      </c>
      <c r="B200" s="11">
        <v>44339</v>
      </c>
      <c r="C200" s="4" t="s">
        <v>1597</v>
      </c>
      <c r="D200" t="s">
        <v>6165</v>
      </c>
      <c r="E200" s="2">
        <v>3</v>
      </c>
      <c r="F200" s="2" t="str">
        <f>VLOOKUP(orders!C200:C1199,customers!A:B,2,FALSE)</f>
        <v>Nealson Cuttler</v>
      </c>
      <c r="G200" s="2" t="str">
        <f>VLOOKUP(orders!C200:C1199,customers!A:C,3,FALSE)</f>
        <v>ncuttler5g@parallels.com</v>
      </c>
      <c r="H200" s="2" t="str">
        <f>VLOOKUP(C:C,customers!A:G,7,FALSE)</f>
        <v>United States</v>
      </c>
      <c r="I200" t="str">
        <f>VLOOKUP(orders!D:D,products!A:B,2,FALSE)</f>
        <v>Lib</v>
      </c>
      <c r="J200" t="str">
        <f t="shared" si="16"/>
        <v>Liberica</v>
      </c>
      <c r="K200" t="str">
        <f>VLOOKUP(D:D,products!A:C,3,FALSE)</f>
        <v>D</v>
      </c>
      <c r="L200" t="str">
        <f t="shared" si="17"/>
        <v>Dark</v>
      </c>
      <c r="M200">
        <f>VLOOKUP(D:D,products!A:D,4,FALSE)</f>
        <v>2.5</v>
      </c>
      <c r="N200" s="9" t="str">
        <f t="shared" si="18"/>
        <v>2.5Kg</v>
      </c>
      <c r="O200">
        <f>VLOOKUP(D:D,products!A:E,5,FALSE)</f>
        <v>29.784999999999997</v>
      </c>
      <c r="P200" s="14">
        <f t="shared" si="15"/>
        <v>89.35499999999999</v>
      </c>
      <c r="Q200">
        <f>VLOOKUP(D:D,products!A:G,7,FALSE)</f>
        <v>3.8720499999999998</v>
      </c>
      <c r="R200" s="6">
        <f t="shared" si="19"/>
        <v>4.3333333333333335E-2</v>
      </c>
    </row>
    <row r="201" spans="1:18" hidden="1" x14ac:dyDescent="0.3">
      <c r="A201" s="4" t="s">
        <v>1596</v>
      </c>
      <c r="B201" s="11">
        <v>44339</v>
      </c>
      <c r="C201" s="4" t="s">
        <v>1597</v>
      </c>
      <c r="D201" t="s">
        <v>6161</v>
      </c>
      <c r="E201" s="2">
        <v>4</v>
      </c>
      <c r="F201" s="2" t="str">
        <f>VLOOKUP(orders!C201:C1200,customers!A:B,2,FALSE)</f>
        <v>Nealson Cuttler</v>
      </c>
      <c r="G201" s="2" t="str">
        <f>VLOOKUP(orders!C201:C1200,customers!A:C,3,FALSE)</f>
        <v>ncuttler5g@parallels.com</v>
      </c>
      <c r="H201" s="2" t="str">
        <f>VLOOKUP(C:C,customers!A:G,7,FALSE)</f>
        <v>United States</v>
      </c>
      <c r="I201" t="str">
        <f>VLOOKUP(orders!D:D,products!A:B,2,FALSE)</f>
        <v>Lib</v>
      </c>
      <c r="J201" t="str">
        <f t="shared" si="16"/>
        <v>Liberica</v>
      </c>
      <c r="K201" t="str">
        <f>VLOOKUP(D:D,products!A:C,3,FALSE)</f>
        <v>L</v>
      </c>
      <c r="L201" t="str">
        <f t="shared" si="17"/>
        <v>Light</v>
      </c>
      <c r="M201">
        <f>VLOOKUP(D:D,products!A:D,4,FALSE)</f>
        <v>0.5</v>
      </c>
      <c r="N201" s="9" t="str">
        <f t="shared" si="18"/>
        <v>0.5Kg</v>
      </c>
      <c r="O201">
        <f>VLOOKUP(D:D,products!A:E,5,FALSE)</f>
        <v>9.51</v>
      </c>
      <c r="P201" s="14">
        <f t="shared" si="15"/>
        <v>38.04</v>
      </c>
      <c r="Q201">
        <f>VLOOKUP(D:D,products!A:G,7,FALSE)</f>
        <v>1.2363</v>
      </c>
      <c r="R201" s="6">
        <f t="shared" si="19"/>
        <v>3.2500000000000001E-2</v>
      </c>
    </row>
    <row r="202" spans="1:18" hidden="1" x14ac:dyDescent="0.3">
      <c r="A202" s="4" t="s">
        <v>1596</v>
      </c>
      <c r="B202" s="11">
        <v>44339</v>
      </c>
      <c r="C202" s="4" t="s">
        <v>1597</v>
      </c>
      <c r="D202" t="s">
        <v>6141</v>
      </c>
      <c r="E202" s="2">
        <v>3</v>
      </c>
      <c r="F202" s="2" t="str">
        <f>VLOOKUP(orders!C202:C1201,customers!A:B,2,FALSE)</f>
        <v>Nealson Cuttler</v>
      </c>
      <c r="G202" s="2" t="str">
        <f>VLOOKUP(orders!C202:C1201,customers!A:C,3,FALSE)</f>
        <v>ncuttler5g@parallels.com</v>
      </c>
      <c r="H202" s="2" t="str">
        <f>VLOOKUP(C:C,customers!A:G,7,FALSE)</f>
        <v>United States</v>
      </c>
      <c r="I202" t="str">
        <f>VLOOKUP(orders!D:D,products!A:B,2,FALSE)</f>
        <v>Exc</v>
      </c>
      <c r="J202" t="str">
        <f t="shared" si="16"/>
        <v>Excelsa</v>
      </c>
      <c r="K202" t="str">
        <f>VLOOKUP(D:D,products!A:C,3,FALSE)</f>
        <v>M</v>
      </c>
      <c r="L202" t="str">
        <f t="shared" si="17"/>
        <v>Medium</v>
      </c>
      <c r="M202">
        <f>VLOOKUP(D:D,products!A:D,4,FALSE)</f>
        <v>1</v>
      </c>
      <c r="N202" s="9" t="str">
        <f t="shared" si="18"/>
        <v>1Kg</v>
      </c>
      <c r="O202">
        <f>VLOOKUP(D:D,products!A:E,5,FALSE)</f>
        <v>13.75</v>
      </c>
      <c r="P202" s="14">
        <f t="shared" si="15"/>
        <v>41.25</v>
      </c>
      <c r="Q202">
        <f>VLOOKUP(D:D,products!A:G,7,FALSE)</f>
        <v>1.5125</v>
      </c>
      <c r="R202" s="6">
        <f t="shared" si="19"/>
        <v>3.6666666666666667E-2</v>
      </c>
    </row>
    <row r="203" spans="1:18" hidden="1" x14ac:dyDescent="0.3">
      <c r="A203" s="4" t="s">
        <v>1621</v>
      </c>
      <c r="B203" s="11">
        <v>44294</v>
      </c>
      <c r="C203" s="4" t="s">
        <v>1622</v>
      </c>
      <c r="D203" t="s">
        <v>6161</v>
      </c>
      <c r="E203" s="2">
        <v>6</v>
      </c>
      <c r="F203" s="2" t="str">
        <f>VLOOKUP(orders!C203:C1202,customers!A:B,2,FALSE)</f>
        <v>Adriana Lazarus</v>
      </c>
      <c r="G203" s="2"/>
      <c r="H203" s="2" t="str">
        <f>VLOOKUP(C:C,customers!A:G,7,FALSE)</f>
        <v>United States</v>
      </c>
      <c r="I203" t="str">
        <f>VLOOKUP(orders!D:D,products!A:B,2,FALSE)</f>
        <v>Lib</v>
      </c>
      <c r="J203" t="str">
        <f t="shared" si="16"/>
        <v>Liberica</v>
      </c>
      <c r="K203" t="str">
        <f>VLOOKUP(D:D,products!A:C,3,FALSE)</f>
        <v>L</v>
      </c>
      <c r="L203" t="str">
        <f t="shared" si="17"/>
        <v>Light</v>
      </c>
      <c r="M203">
        <f>VLOOKUP(D:D,products!A:D,4,FALSE)</f>
        <v>0.5</v>
      </c>
      <c r="N203" s="9" t="str">
        <f t="shared" si="18"/>
        <v>0.5Kg</v>
      </c>
      <c r="O203">
        <f>VLOOKUP(D:D,products!A:E,5,FALSE)</f>
        <v>9.51</v>
      </c>
      <c r="P203" s="14">
        <f t="shared" si="15"/>
        <v>57.06</v>
      </c>
      <c r="Q203">
        <f>VLOOKUP(D:D,products!A:G,7,FALSE)</f>
        <v>1.2363</v>
      </c>
      <c r="R203" s="6">
        <f t="shared" si="19"/>
        <v>2.1666666666666664E-2</v>
      </c>
    </row>
    <row r="204" spans="1:18" hidden="1" x14ac:dyDescent="0.3">
      <c r="A204" s="4" t="s">
        <v>1626</v>
      </c>
      <c r="B204" s="11">
        <v>44486</v>
      </c>
      <c r="C204" s="4" t="s">
        <v>1627</v>
      </c>
      <c r="D204" t="s">
        <v>6165</v>
      </c>
      <c r="E204" s="2">
        <v>6</v>
      </c>
      <c r="F204" s="2" t="str">
        <f>VLOOKUP(orders!C204:C1203,customers!A:B,2,FALSE)</f>
        <v>Tallie felip</v>
      </c>
      <c r="G204" s="2" t="str">
        <f>VLOOKUP(orders!C204:C1203,customers!A:C,3,FALSE)</f>
        <v>tfelip5m@typepad.com</v>
      </c>
      <c r="H204" s="2" t="str">
        <f>VLOOKUP(C:C,customers!A:G,7,FALSE)</f>
        <v>United States</v>
      </c>
      <c r="I204" t="str">
        <f>VLOOKUP(orders!D:D,products!A:B,2,FALSE)</f>
        <v>Lib</v>
      </c>
      <c r="J204" t="str">
        <f t="shared" si="16"/>
        <v>Liberica</v>
      </c>
      <c r="K204" t="str">
        <f>VLOOKUP(D:D,products!A:C,3,FALSE)</f>
        <v>D</v>
      </c>
      <c r="L204" t="str">
        <f t="shared" si="17"/>
        <v>Dark</v>
      </c>
      <c r="M204">
        <f>VLOOKUP(D:D,products!A:D,4,FALSE)</f>
        <v>2.5</v>
      </c>
      <c r="N204" s="9" t="str">
        <f t="shared" si="18"/>
        <v>2.5Kg</v>
      </c>
      <c r="O204">
        <f>VLOOKUP(D:D,products!A:E,5,FALSE)</f>
        <v>29.784999999999997</v>
      </c>
      <c r="P204" s="14">
        <f t="shared" si="15"/>
        <v>178.70999999999998</v>
      </c>
      <c r="Q204">
        <f>VLOOKUP(D:D,products!A:G,7,FALSE)</f>
        <v>3.8720499999999998</v>
      </c>
      <c r="R204" s="6">
        <f t="shared" si="19"/>
        <v>2.1666666666666667E-2</v>
      </c>
    </row>
    <row r="205" spans="1:18" hidden="1" x14ac:dyDescent="0.3">
      <c r="A205" s="4" t="s">
        <v>1632</v>
      </c>
      <c r="B205" s="11">
        <v>44608</v>
      </c>
      <c r="C205" s="4" t="s">
        <v>1633</v>
      </c>
      <c r="D205" t="s">
        <v>6145</v>
      </c>
      <c r="E205" s="2">
        <v>1</v>
      </c>
      <c r="F205" s="2" t="str">
        <f>VLOOKUP(orders!C205:C1204,customers!A:B,2,FALSE)</f>
        <v>Vanna Le - Count</v>
      </c>
      <c r="G205" s="2" t="str">
        <f>VLOOKUP(orders!C205:C1204,customers!A:C,3,FALSE)</f>
        <v>vle5n@disqus.com</v>
      </c>
      <c r="H205" s="2" t="str">
        <f>VLOOKUP(C:C,customers!A:G,7,FALSE)</f>
        <v>United States</v>
      </c>
      <c r="I205" t="str">
        <f>VLOOKUP(orders!D:D,products!A:B,2,FALSE)</f>
        <v>Lib</v>
      </c>
      <c r="J205" t="str">
        <f t="shared" si="16"/>
        <v>Liberica</v>
      </c>
      <c r="K205" t="str">
        <f>VLOOKUP(D:D,products!A:C,3,FALSE)</f>
        <v>L</v>
      </c>
      <c r="L205" t="str">
        <f t="shared" si="17"/>
        <v>Light</v>
      </c>
      <c r="M205">
        <f>VLOOKUP(D:D,products!A:D,4,FALSE)</f>
        <v>0.2</v>
      </c>
      <c r="N205" s="9" t="str">
        <f t="shared" si="18"/>
        <v>0.2Kg</v>
      </c>
      <c r="O205">
        <f>VLOOKUP(D:D,products!A:E,5,FALSE)</f>
        <v>4.7549999999999999</v>
      </c>
      <c r="P205" s="14">
        <f t="shared" si="15"/>
        <v>4.7549999999999999</v>
      </c>
      <c r="Q205">
        <f>VLOOKUP(D:D,products!A:G,7,FALSE)</f>
        <v>0.61814999999999998</v>
      </c>
      <c r="R205" s="6">
        <f t="shared" si="19"/>
        <v>0.13</v>
      </c>
    </row>
    <row r="206" spans="1:18" hidden="1" x14ac:dyDescent="0.3">
      <c r="A206" s="4" t="s">
        <v>1638</v>
      </c>
      <c r="B206" s="11">
        <v>44027</v>
      </c>
      <c r="C206" s="4" t="s">
        <v>1639</v>
      </c>
      <c r="D206" t="s">
        <v>6141</v>
      </c>
      <c r="E206" s="2">
        <v>6</v>
      </c>
      <c r="F206" s="2" t="str">
        <f>VLOOKUP(orders!C206:C1205,customers!A:B,2,FALSE)</f>
        <v>Sarette Ducarel</v>
      </c>
      <c r="G206" s="2"/>
      <c r="H206" s="2" t="str">
        <f>VLOOKUP(C:C,customers!A:G,7,FALSE)</f>
        <v>United States</v>
      </c>
      <c r="I206" t="str">
        <f>VLOOKUP(orders!D:D,products!A:B,2,FALSE)</f>
        <v>Exc</v>
      </c>
      <c r="J206" t="str">
        <f t="shared" si="16"/>
        <v>Excelsa</v>
      </c>
      <c r="K206" t="str">
        <f>VLOOKUP(D:D,products!A:C,3,FALSE)</f>
        <v>M</v>
      </c>
      <c r="L206" t="str">
        <f t="shared" si="17"/>
        <v>Medium</v>
      </c>
      <c r="M206">
        <f>VLOOKUP(D:D,products!A:D,4,FALSE)</f>
        <v>1</v>
      </c>
      <c r="N206" s="9" t="str">
        <f t="shared" si="18"/>
        <v>1Kg</v>
      </c>
      <c r="O206">
        <f>VLOOKUP(D:D,products!A:E,5,FALSE)</f>
        <v>13.75</v>
      </c>
      <c r="P206" s="14">
        <f t="shared" si="15"/>
        <v>82.5</v>
      </c>
      <c r="Q206">
        <f>VLOOKUP(D:D,products!A:G,7,FALSE)</f>
        <v>1.5125</v>
      </c>
      <c r="R206" s="6">
        <f t="shared" si="19"/>
        <v>1.8333333333333333E-2</v>
      </c>
    </row>
    <row r="207" spans="1:18" hidden="1" x14ac:dyDescent="0.3">
      <c r="A207" s="4" t="s">
        <v>1643</v>
      </c>
      <c r="B207" s="11">
        <v>43883</v>
      </c>
      <c r="C207" s="4" t="s">
        <v>1644</v>
      </c>
      <c r="D207" t="s">
        <v>6163</v>
      </c>
      <c r="E207" s="2">
        <v>3</v>
      </c>
      <c r="F207" s="2" t="str">
        <f>VLOOKUP(orders!C207:C1206,customers!A:B,2,FALSE)</f>
        <v>Kendra Glison</v>
      </c>
      <c r="G207" s="2"/>
      <c r="H207" s="2" t="str">
        <f>VLOOKUP(C:C,customers!A:G,7,FALSE)</f>
        <v>United States</v>
      </c>
      <c r="I207" t="str">
        <f>VLOOKUP(orders!D:D,products!A:B,2,FALSE)</f>
        <v>Rob</v>
      </c>
      <c r="J207" t="str">
        <f t="shared" si="16"/>
        <v>Robusta</v>
      </c>
      <c r="K207" t="str">
        <f>VLOOKUP(D:D,products!A:C,3,FALSE)</f>
        <v>D</v>
      </c>
      <c r="L207" t="str">
        <f t="shared" si="17"/>
        <v>Dark</v>
      </c>
      <c r="M207">
        <f>VLOOKUP(D:D,products!A:D,4,FALSE)</f>
        <v>0.2</v>
      </c>
      <c r="N207" s="9" t="str">
        <f t="shared" si="18"/>
        <v>0.2Kg</v>
      </c>
      <c r="O207">
        <f>VLOOKUP(D:D,products!A:E,5,FALSE)</f>
        <v>2.6849999999999996</v>
      </c>
      <c r="P207" s="14">
        <f t="shared" si="15"/>
        <v>8.0549999999999997</v>
      </c>
      <c r="Q207">
        <f>VLOOKUP(D:D,products!A:G,7,FALSE)</f>
        <v>0.16109999999999997</v>
      </c>
      <c r="R207" s="6">
        <f t="shared" si="19"/>
        <v>1.9999999999999997E-2</v>
      </c>
    </row>
    <row r="208" spans="1:18" x14ac:dyDescent="0.3">
      <c r="A208" s="4" t="s">
        <v>1648</v>
      </c>
      <c r="B208" s="11">
        <v>44211</v>
      </c>
      <c r="C208" s="4" t="s">
        <v>1649</v>
      </c>
      <c r="D208" t="s">
        <v>6155</v>
      </c>
      <c r="E208" s="2">
        <v>2</v>
      </c>
      <c r="F208" s="2" t="str">
        <f>VLOOKUP(orders!C208:C1207,customers!A:B,2,FALSE)</f>
        <v>Nertie Poolman</v>
      </c>
      <c r="G208" s="2" t="str">
        <f>VLOOKUP(orders!C208:C1207,customers!A:C,3,FALSE)</f>
        <v>npoolman5q@howstuffworks.com</v>
      </c>
      <c r="H208" s="2" t="str">
        <f>VLOOKUP(C:C,customers!A:G,7,FALSE)</f>
        <v>United States</v>
      </c>
      <c r="I208" t="str">
        <f>VLOOKUP(orders!D:D,products!A:B,2,FALSE)</f>
        <v>Ara</v>
      </c>
      <c r="J208" t="str">
        <f t="shared" si="16"/>
        <v>Arabica</v>
      </c>
      <c r="K208" t="str">
        <f>VLOOKUP(D:D,products!A:C,3,FALSE)</f>
        <v>M</v>
      </c>
      <c r="L208" t="str">
        <f t="shared" si="17"/>
        <v>Medium</v>
      </c>
      <c r="M208">
        <f>VLOOKUP(D:D,products!A:D,4,FALSE)</f>
        <v>1</v>
      </c>
      <c r="N208" s="9" t="str">
        <f t="shared" si="18"/>
        <v>1Kg</v>
      </c>
      <c r="O208">
        <f>VLOOKUP(D:D,products!A:E,5,FALSE)</f>
        <v>11.25</v>
      </c>
      <c r="P208" s="14">
        <f t="shared" si="15"/>
        <v>22.5</v>
      </c>
      <c r="Q208">
        <f>VLOOKUP(D:D,products!A:G,7,FALSE)</f>
        <v>1.0125</v>
      </c>
      <c r="R208" s="6">
        <f t="shared" si="19"/>
        <v>4.4999999999999998E-2</v>
      </c>
    </row>
    <row r="209" spans="1:18" x14ac:dyDescent="0.3">
      <c r="A209" s="4" t="s">
        <v>1653</v>
      </c>
      <c r="B209" s="11">
        <v>44207</v>
      </c>
      <c r="C209" s="4" t="s">
        <v>1654</v>
      </c>
      <c r="D209" t="s">
        <v>6157</v>
      </c>
      <c r="E209" s="2">
        <v>6</v>
      </c>
      <c r="F209" s="2" t="str">
        <f>VLOOKUP(orders!C209:C1208,customers!A:B,2,FALSE)</f>
        <v>Orbadiah Duny</v>
      </c>
      <c r="G209" s="2" t="str">
        <f>VLOOKUP(orders!C209:C1208,customers!A:C,3,FALSE)</f>
        <v>oduny5r@constantcontact.com</v>
      </c>
      <c r="H209" s="2" t="str">
        <f>VLOOKUP(C:C,customers!A:G,7,FALSE)</f>
        <v>United States</v>
      </c>
      <c r="I209" t="str">
        <f>VLOOKUP(orders!D:D,products!A:B,2,FALSE)</f>
        <v>Ara</v>
      </c>
      <c r="J209" t="str">
        <f t="shared" si="16"/>
        <v>Arabica</v>
      </c>
      <c r="K209" t="str">
        <f>VLOOKUP(D:D,products!A:C,3,FALSE)</f>
        <v>M</v>
      </c>
      <c r="L209" t="str">
        <f t="shared" si="17"/>
        <v>Medium</v>
      </c>
      <c r="M209">
        <f>VLOOKUP(D:D,products!A:D,4,FALSE)</f>
        <v>0.5</v>
      </c>
      <c r="N209" s="9" t="str">
        <f t="shared" si="18"/>
        <v>0.5Kg</v>
      </c>
      <c r="O209">
        <f>VLOOKUP(D:D,products!A:E,5,FALSE)</f>
        <v>6.75</v>
      </c>
      <c r="P209" s="14">
        <f t="shared" si="15"/>
        <v>40.5</v>
      </c>
      <c r="Q209">
        <f>VLOOKUP(D:D,products!A:G,7,FALSE)</f>
        <v>0.60749999999999993</v>
      </c>
      <c r="R209" s="6">
        <f t="shared" si="19"/>
        <v>1.4999999999999998E-2</v>
      </c>
    </row>
    <row r="210" spans="1:18" hidden="1" x14ac:dyDescent="0.3">
      <c r="A210" s="4" t="s">
        <v>1659</v>
      </c>
      <c r="B210" s="11">
        <v>44659</v>
      </c>
      <c r="C210" s="4" t="s">
        <v>1660</v>
      </c>
      <c r="D210" t="s">
        <v>6144</v>
      </c>
      <c r="E210" s="2">
        <v>4</v>
      </c>
      <c r="F210" s="2" t="str">
        <f>VLOOKUP(orders!C210:C1209,customers!A:B,2,FALSE)</f>
        <v>Constance Halfhide</v>
      </c>
      <c r="G210" s="2" t="str">
        <f>VLOOKUP(orders!C210:C1209,customers!A:C,3,FALSE)</f>
        <v>chalfhide5s@google.ru</v>
      </c>
      <c r="H210" s="2" t="str">
        <f>VLOOKUP(C:C,customers!A:G,7,FALSE)</f>
        <v>Ireland</v>
      </c>
      <c r="I210" t="str">
        <f>VLOOKUP(orders!D:D,products!A:B,2,FALSE)</f>
        <v>Exc</v>
      </c>
      <c r="J210" t="str">
        <f t="shared" si="16"/>
        <v>Excelsa</v>
      </c>
      <c r="K210" t="str">
        <f>VLOOKUP(D:D,products!A:C,3,FALSE)</f>
        <v>D</v>
      </c>
      <c r="L210" t="str">
        <f t="shared" si="17"/>
        <v>Dark</v>
      </c>
      <c r="M210">
        <f>VLOOKUP(D:D,products!A:D,4,FALSE)</f>
        <v>0.5</v>
      </c>
      <c r="N210" s="9" t="str">
        <f t="shared" si="18"/>
        <v>0.5Kg</v>
      </c>
      <c r="O210">
        <f>VLOOKUP(D:D,products!A:E,5,FALSE)</f>
        <v>7.29</v>
      </c>
      <c r="P210" s="14">
        <f t="shared" si="15"/>
        <v>29.16</v>
      </c>
      <c r="Q210">
        <f>VLOOKUP(D:D,products!A:G,7,FALSE)</f>
        <v>0.80190000000000006</v>
      </c>
      <c r="R210" s="6">
        <f t="shared" si="19"/>
        <v>2.75E-2</v>
      </c>
    </row>
    <row r="211" spans="1:18" x14ac:dyDescent="0.3">
      <c r="A211" s="4" t="s">
        <v>1665</v>
      </c>
      <c r="B211" s="11">
        <v>44105</v>
      </c>
      <c r="C211" s="4" t="s">
        <v>1666</v>
      </c>
      <c r="D211" t="s">
        <v>6157</v>
      </c>
      <c r="E211" s="2">
        <v>1</v>
      </c>
      <c r="F211" s="2" t="str">
        <f>VLOOKUP(orders!C211:C1210,customers!A:B,2,FALSE)</f>
        <v>Fransisco Malecky</v>
      </c>
      <c r="G211" s="2" t="str">
        <f>VLOOKUP(orders!C211:C1210,customers!A:C,3,FALSE)</f>
        <v>fmalecky5t@list-manage.com</v>
      </c>
      <c r="H211" s="2" t="str">
        <f>VLOOKUP(C:C,customers!A:G,7,FALSE)</f>
        <v>United Kingdom</v>
      </c>
      <c r="I211" t="str">
        <f>VLOOKUP(orders!D:D,products!A:B,2,FALSE)</f>
        <v>Ara</v>
      </c>
      <c r="J211" t="str">
        <f t="shared" si="16"/>
        <v>Arabica</v>
      </c>
      <c r="K211" t="str">
        <f>VLOOKUP(D:D,products!A:C,3,FALSE)</f>
        <v>M</v>
      </c>
      <c r="L211" t="str">
        <f t="shared" si="17"/>
        <v>Medium</v>
      </c>
      <c r="M211">
        <f>VLOOKUP(D:D,products!A:D,4,FALSE)</f>
        <v>0.5</v>
      </c>
      <c r="N211" s="9" t="str">
        <f t="shared" si="18"/>
        <v>0.5Kg</v>
      </c>
      <c r="O211">
        <f>VLOOKUP(D:D,products!A:E,5,FALSE)</f>
        <v>6.75</v>
      </c>
      <c r="P211" s="14">
        <f t="shared" si="15"/>
        <v>6.75</v>
      </c>
      <c r="Q211">
        <f>VLOOKUP(D:D,products!A:G,7,FALSE)</f>
        <v>0.60749999999999993</v>
      </c>
      <c r="R211" s="6">
        <f t="shared" si="19"/>
        <v>8.9999999999999983E-2</v>
      </c>
    </row>
    <row r="212" spans="1:18" hidden="1" x14ac:dyDescent="0.3">
      <c r="A212" s="4" t="s">
        <v>1671</v>
      </c>
      <c r="B212" s="11">
        <v>43766</v>
      </c>
      <c r="C212" s="4" t="s">
        <v>1672</v>
      </c>
      <c r="D212" t="s">
        <v>6143</v>
      </c>
      <c r="E212" s="2">
        <v>4</v>
      </c>
      <c r="F212" s="2" t="str">
        <f>VLOOKUP(orders!C212:C1211,customers!A:B,2,FALSE)</f>
        <v>Anselma Attwater</v>
      </c>
      <c r="G212" s="2" t="str">
        <f>VLOOKUP(orders!C212:C1211,customers!A:C,3,FALSE)</f>
        <v>aattwater5u@wikia.com</v>
      </c>
      <c r="H212" s="2" t="str">
        <f>VLOOKUP(C:C,customers!A:G,7,FALSE)</f>
        <v>United States</v>
      </c>
      <c r="I212" t="str">
        <f>VLOOKUP(orders!D:D,products!A:B,2,FALSE)</f>
        <v>Lib</v>
      </c>
      <c r="J212" t="str">
        <f t="shared" si="16"/>
        <v>Liberica</v>
      </c>
      <c r="K212" t="str">
        <f>VLOOKUP(D:D,products!A:C,3,FALSE)</f>
        <v>D</v>
      </c>
      <c r="L212" t="str">
        <f t="shared" si="17"/>
        <v>Dark</v>
      </c>
      <c r="M212">
        <f>VLOOKUP(D:D,products!A:D,4,FALSE)</f>
        <v>1</v>
      </c>
      <c r="N212" s="9" t="str">
        <f t="shared" si="18"/>
        <v>1Kg</v>
      </c>
      <c r="O212">
        <f>VLOOKUP(D:D,products!A:E,5,FALSE)</f>
        <v>12.95</v>
      </c>
      <c r="P212" s="14">
        <f t="shared" si="15"/>
        <v>51.8</v>
      </c>
      <c r="Q212">
        <f>VLOOKUP(D:D,products!A:G,7,FALSE)</f>
        <v>1.6835</v>
      </c>
      <c r="R212" s="6">
        <f t="shared" si="19"/>
        <v>3.2500000000000001E-2</v>
      </c>
    </row>
    <row r="213" spans="1:18" hidden="1" x14ac:dyDescent="0.3">
      <c r="A213" s="4" t="s">
        <v>1677</v>
      </c>
      <c r="B213" s="11">
        <v>44283</v>
      </c>
      <c r="C213" s="4" t="s">
        <v>1678</v>
      </c>
      <c r="D213" t="s">
        <v>6176</v>
      </c>
      <c r="E213" s="2">
        <v>6</v>
      </c>
      <c r="F213" s="2" t="str">
        <f>VLOOKUP(orders!C213:C1212,customers!A:B,2,FALSE)</f>
        <v>Minette Whellans</v>
      </c>
      <c r="G213" s="2" t="str">
        <f>VLOOKUP(orders!C213:C1212,customers!A:C,3,FALSE)</f>
        <v>mwhellans5v@mapquest.com</v>
      </c>
      <c r="H213" s="2" t="str">
        <f>VLOOKUP(C:C,customers!A:G,7,FALSE)</f>
        <v>United States</v>
      </c>
      <c r="I213" t="str">
        <f>VLOOKUP(orders!D:D,products!A:B,2,FALSE)</f>
        <v>Exc</v>
      </c>
      <c r="J213" t="str">
        <f t="shared" si="16"/>
        <v>Excelsa</v>
      </c>
      <c r="K213" t="str">
        <f>VLOOKUP(D:D,products!A:C,3,FALSE)</f>
        <v>L</v>
      </c>
      <c r="L213" t="str">
        <f t="shared" si="17"/>
        <v>Light</v>
      </c>
      <c r="M213">
        <f>VLOOKUP(D:D,products!A:D,4,FALSE)</f>
        <v>0.5</v>
      </c>
      <c r="N213" s="9" t="str">
        <f t="shared" si="18"/>
        <v>0.5Kg</v>
      </c>
      <c r="O213">
        <f>VLOOKUP(D:D,products!A:E,5,FALSE)</f>
        <v>8.91</v>
      </c>
      <c r="P213" s="14">
        <f t="shared" si="15"/>
        <v>53.46</v>
      </c>
      <c r="Q213">
        <f>VLOOKUP(D:D,products!A:G,7,FALSE)</f>
        <v>0.98009999999999997</v>
      </c>
      <c r="R213" s="6">
        <f t="shared" si="19"/>
        <v>1.8333333333333333E-2</v>
      </c>
    </row>
    <row r="214" spans="1:18" hidden="1" x14ac:dyDescent="0.3">
      <c r="A214" s="4" t="s">
        <v>1682</v>
      </c>
      <c r="B214" s="11">
        <v>43921</v>
      </c>
      <c r="C214" s="4" t="s">
        <v>1683</v>
      </c>
      <c r="D214" t="s">
        <v>6153</v>
      </c>
      <c r="E214" s="2">
        <v>4</v>
      </c>
      <c r="F214" s="2" t="str">
        <f>VLOOKUP(orders!C214:C1213,customers!A:B,2,FALSE)</f>
        <v>Dael Camilletti</v>
      </c>
      <c r="G214" s="2" t="str">
        <f>VLOOKUP(orders!C214:C1213,customers!A:C,3,FALSE)</f>
        <v>dcamilletti5w@businesswire.com</v>
      </c>
      <c r="H214" s="2" t="str">
        <f>VLOOKUP(C:C,customers!A:G,7,FALSE)</f>
        <v>United States</v>
      </c>
      <c r="I214" t="str">
        <f>VLOOKUP(orders!D:D,products!A:B,2,FALSE)</f>
        <v>Exc</v>
      </c>
      <c r="J214" t="str">
        <f t="shared" si="16"/>
        <v>Excelsa</v>
      </c>
      <c r="K214" t="str">
        <f>VLOOKUP(D:D,products!A:C,3,FALSE)</f>
        <v>D</v>
      </c>
      <c r="L214" t="str">
        <f t="shared" si="17"/>
        <v>Dark</v>
      </c>
      <c r="M214">
        <f>VLOOKUP(D:D,products!A:D,4,FALSE)</f>
        <v>0.2</v>
      </c>
      <c r="N214" s="9" t="str">
        <f t="shared" si="18"/>
        <v>0.2Kg</v>
      </c>
      <c r="O214">
        <f>VLOOKUP(D:D,products!A:E,5,FALSE)</f>
        <v>3.645</v>
      </c>
      <c r="P214" s="14">
        <f t="shared" si="15"/>
        <v>14.58</v>
      </c>
      <c r="Q214">
        <f>VLOOKUP(D:D,products!A:G,7,FALSE)</f>
        <v>0.40095000000000003</v>
      </c>
      <c r="R214" s="6">
        <f t="shared" si="19"/>
        <v>2.75E-2</v>
      </c>
    </row>
    <row r="215" spans="1:18" hidden="1" x14ac:dyDescent="0.3">
      <c r="A215" s="4" t="s">
        <v>1688</v>
      </c>
      <c r="B215" s="11">
        <v>44646</v>
      </c>
      <c r="C215" s="4" t="s">
        <v>1689</v>
      </c>
      <c r="D215" t="s">
        <v>6149</v>
      </c>
      <c r="E215" s="2">
        <v>1</v>
      </c>
      <c r="F215" s="2" t="str">
        <f>VLOOKUP(orders!C215:C1214,customers!A:B,2,FALSE)</f>
        <v>Emiline Galgey</v>
      </c>
      <c r="G215" s="2" t="str">
        <f>VLOOKUP(orders!C215:C1214,customers!A:C,3,FALSE)</f>
        <v>egalgey5x@wufoo.com</v>
      </c>
      <c r="H215" s="2" t="str">
        <f>VLOOKUP(C:C,customers!A:G,7,FALSE)</f>
        <v>United States</v>
      </c>
      <c r="I215" t="str">
        <f>VLOOKUP(orders!D:D,products!A:B,2,FALSE)</f>
        <v>Rob</v>
      </c>
      <c r="J215" t="str">
        <f t="shared" si="16"/>
        <v>Robusta</v>
      </c>
      <c r="K215" t="str">
        <f>VLOOKUP(D:D,products!A:C,3,FALSE)</f>
        <v>D</v>
      </c>
      <c r="L215" t="str">
        <f t="shared" si="17"/>
        <v>Dark</v>
      </c>
      <c r="M215">
        <f>VLOOKUP(D:D,products!A:D,4,FALSE)</f>
        <v>2.5</v>
      </c>
      <c r="N215" s="9" t="str">
        <f t="shared" si="18"/>
        <v>2.5Kg</v>
      </c>
      <c r="O215">
        <f>VLOOKUP(D:D,products!A:E,5,FALSE)</f>
        <v>20.584999999999997</v>
      </c>
      <c r="P215" s="14">
        <f t="shared" si="15"/>
        <v>20.584999999999997</v>
      </c>
      <c r="Q215">
        <f>VLOOKUP(D:D,products!A:G,7,FALSE)</f>
        <v>1.2350999999999999</v>
      </c>
      <c r="R215" s="6">
        <f t="shared" si="19"/>
        <v>6.0000000000000005E-2</v>
      </c>
    </row>
    <row r="216" spans="1:18" hidden="1" x14ac:dyDescent="0.3">
      <c r="A216" s="4" t="s">
        <v>1694</v>
      </c>
      <c r="B216" s="11">
        <v>43775</v>
      </c>
      <c r="C216" s="4" t="s">
        <v>1695</v>
      </c>
      <c r="D216" t="s">
        <v>6170</v>
      </c>
      <c r="E216" s="2">
        <v>2</v>
      </c>
      <c r="F216" s="2" t="str">
        <f>VLOOKUP(orders!C216:C1215,customers!A:B,2,FALSE)</f>
        <v>Murdock Hame</v>
      </c>
      <c r="G216" s="2" t="str">
        <f>VLOOKUP(orders!C216:C1215,customers!A:C,3,FALSE)</f>
        <v>mhame5y@newsvine.com</v>
      </c>
      <c r="H216" s="2" t="str">
        <f>VLOOKUP(C:C,customers!A:G,7,FALSE)</f>
        <v>Ireland</v>
      </c>
      <c r="I216" t="str">
        <f>VLOOKUP(orders!D:D,products!A:B,2,FALSE)</f>
        <v>Lib</v>
      </c>
      <c r="J216" t="str">
        <f t="shared" si="16"/>
        <v>Liberica</v>
      </c>
      <c r="K216" t="str">
        <f>VLOOKUP(D:D,products!A:C,3,FALSE)</f>
        <v>L</v>
      </c>
      <c r="L216" t="str">
        <f t="shared" si="17"/>
        <v>Light</v>
      </c>
      <c r="M216">
        <f>VLOOKUP(D:D,products!A:D,4,FALSE)</f>
        <v>1</v>
      </c>
      <c r="N216" s="9" t="str">
        <f t="shared" si="18"/>
        <v>1Kg</v>
      </c>
      <c r="O216">
        <f>VLOOKUP(D:D,products!A:E,5,FALSE)</f>
        <v>15.85</v>
      </c>
      <c r="P216" s="14">
        <f t="shared" si="15"/>
        <v>31.7</v>
      </c>
      <c r="Q216">
        <f>VLOOKUP(D:D,products!A:G,7,FALSE)</f>
        <v>2.0605000000000002</v>
      </c>
      <c r="R216" s="6">
        <f t="shared" si="19"/>
        <v>6.5000000000000002E-2</v>
      </c>
    </row>
    <row r="217" spans="1:18" hidden="1" x14ac:dyDescent="0.3">
      <c r="A217" s="4" t="s">
        <v>1701</v>
      </c>
      <c r="B217" s="11">
        <v>43829</v>
      </c>
      <c r="C217" s="4" t="s">
        <v>1702</v>
      </c>
      <c r="D217" t="s">
        <v>6150</v>
      </c>
      <c r="E217" s="2">
        <v>6</v>
      </c>
      <c r="F217" s="2" t="str">
        <f>VLOOKUP(orders!C217:C1216,customers!A:B,2,FALSE)</f>
        <v>Ilka Gurnee</v>
      </c>
      <c r="G217" s="2" t="str">
        <f>VLOOKUP(orders!C217:C1216,customers!A:C,3,FALSE)</f>
        <v>igurnee5z@usnews.com</v>
      </c>
      <c r="H217" s="2" t="str">
        <f>VLOOKUP(C:C,customers!A:G,7,FALSE)</f>
        <v>United States</v>
      </c>
      <c r="I217" t="str">
        <f>VLOOKUP(orders!D:D,products!A:B,2,FALSE)</f>
        <v>Lib</v>
      </c>
      <c r="J217" t="str">
        <f t="shared" si="16"/>
        <v>Liberica</v>
      </c>
      <c r="K217" t="str">
        <f>VLOOKUP(D:D,products!A:C,3,FALSE)</f>
        <v>D</v>
      </c>
      <c r="L217" t="str">
        <f t="shared" si="17"/>
        <v>Dark</v>
      </c>
      <c r="M217">
        <f>VLOOKUP(D:D,products!A:D,4,FALSE)</f>
        <v>0.2</v>
      </c>
      <c r="N217" s="9" t="str">
        <f t="shared" si="18"/>
        <v>0.2Kg</v>
      </c>
      <c r="O217">
        <f>VLOOKUP(D:D,products!A:E,5,FALSE)</f>
        <v>3.8849999999999998</v>
      </c>
      <c r="P217" s="14">
        <f t="shared" si="15"/>
        <v>23.31</v>
      </c>
      <c r="Q217">
        <f>VLOOKUP(D:D,products!A:G,7,FALSE)</f>
        <v>0.50505</v>
      </c>
      <c r="R217" s="6">
        <f t="shared" si="19"/>
        <v>2.1666666666666667E-2</v>
      </c>
    </row>
    <row r="218" spans="1:18" hidden="1" x14ac:dyDescent="0.3">
      <c r="A218" s="4" t="s">
        <v>1707</v>
      </c>
      <c r="B218" s="11">
        <v>44470</v>
      </c>
      <c r="C218" s="4" t="s">
        <v>1708</v>
      </c>
      <c r="D218" t="s">
        <v>6162</v>
      </c>
      <c r="E218" s="2">
        <v>4</v>
      </c>
      <c r="F218" s="2" t="str">
        <f>VLOOKUP(orders!C218:C1217,customers!A:B,2,FALSE)</f>
        <v>Alfy Snowding</v>
      </c>
      <c r="G218" s="2" t="str">
        <f>VLOOKUP(orders!C218:C1217,customers!A:C,3,FALSE)</f>
        <v>asnowding60@comsenz.com</v>
      </c>
      <c r="H218" s="2" t="str">
        <f>VLOOKUP(C:C,customers!A:G,7,FALSE)</f>
        <v>United States</v>
      </c>
      <c r="I218" t="str">
        <f>VLOOKUP(orders!D:D,products!A:B,2,FALSE)</f>
        <v>Lib</v>
      </c>
      <c r="J218" t="str">
        <f t="shared" si="16"/>
        <v>Liberica</v>
      </c>
      <c r="K218" t="str">
        <f>VLOOKUP(D:D,products!A:C,3,FALSE)</f>
        <v>M</v>
      </c>
      <c r="L218" t="str">
        <f t="shared" si="17"/>
        <v>Medium</v>
      </c>
      <c r="M218">
        <f>VLOOKUP(D:D,products!A:D,4,FALSE)</f>
        <v>1</v>
      </c>
      <c r="N218" s="9" t="str">
        <f t="shared" si="18"/>
        <v>1Kg</v>
      </c>
      <c r="O218">
        <f>VLOOKUP(D:D,products!A:E,5,FALSE)</f>
        <v>14.55</v>
      </c>
      <c r="P218" s="14">
        <f t="shared" si="15"/>
        <v>58.2</v>
      </c>
      <c r="Q218">
        <f>VLOOKUP(D:D,products!A:G,7,FALSE)</f>
        <v>1.8915000000000002</v>
      </c>
      <c r="R218" s="6">
        <f t="shared" si="19"/>
        <v>3.2500000000000001E-2</v>
      </c>
    </row>
    <row r="219" spans="1:18" hidden="1" x14ac:dyDescent="0.3">
      <c r="A219" s="4" t="s">
        <v>1713</v>
      </c>
      <c r="B219" s="11">
        <v>44174</v>
      </c>
      <c r="C219" s="4" t="s">
        <v>1714</v>
      </c>
      <c r="D219" t="s">
        <v>6176</v>
      </c>
      <c r="E219" s="2">
        <v>4</v>
      </c>
      <c r="F219" s="2" t="str">
        <f>VLOOKUP(orders!C219:C1218,customers!A:B,2,FALSE)</f>
        <v>Godfry Poinsett</v>
      </c>
      <c r="G219" s="2" t="str">
        <f>VLOOKUP(orders!C219:C1218,customers!A:C,3,FALSE)</f>
        <v>gpoinsett61@berkeley.edu</v>
      </c>
      <c r="H219" s="2" t="str">
        <f>VLOOKUP(C:C,customers!A:G,7,FALSE)</f>
        <v>United States</v>
      </c>
      <c r="I219" t="str">
        <f>VLOOKUP(orders!D:D,products!A:B,2,FALSE)</f>
        <v>Exc</v>
      </c>
      <c r="J219" t="str">
        <f t="shared" si="16"/>
        <v>Excelsa</v>
      </c>
      <c r="K219" t="str">
        <f>VLOOKUP(D:D,products!A:C,3,FALSE)</f>
        <v>L</v>
      </c>
      <c r="L219" t="str">
        <f t="shared" si="17"/>
        <v>Light</v>
      </c>
      <c r="M219">
        <f>VLOOKUP(D:D,products!A:D,4,FALSE)</f>
        <v>0.5</v>
      </c>
      <c r="N219" s="9" t="str">
        <f t="shared" si="18"/>
        <v>0.5Kg</v>
      </c>
      <c r="O219">
        <f>VLOOKUP(D:D,products!A:E,5,FALSE)</f>
        <v>8.91</v>
      </c>
      <c r="P219" s="14">
        <f t="shared" si="15"/>
        <v>35.64</v>
      </c>
      <c r="Q219">
        <f>VLOOKUP(D:D,products!A:G,7,FALSE)</f>
        <v>0.98009999999999997</v>
      </c>
      <c r="R219" s="6">
        <f t="shared" si="19"/>
        <v>2.75E-2</v>
      </c>
    </row>
    <row r="220" spans="1:18" x14ac:dyDescent="0.3">
      <c r="A220" s="4" t="s">
        <v>1719</v>
      </c>
      <c r="B220" s="11">
        <v>44317</v>
      </c>
      <c r="C220" s="4" t="s">
        <v>1720</v>
      </c>
      <c r="D220" t="s">
        <v>6155</v>
      </c>
      <c r="E220" s="2">
        <v>5</v>
      </c>
      <c r="F220" s="2" t="str">
        <f>VLOOKUP(orders!C220:C1219,customers!A:B,2,FALSE)</f>
        <v>Rem Furman</v>
      </c>
      <c r="G220" s="2" t="str">
        <f>VLOOKUP(orders!C220:C1219,customers!A:C,3,FALSE)</f>
        <v>rfurman62@t.co</v>
      </c>
      <c r="H220" s="2" t="str">
        <f>VLOOKUP(C:C,customers!A:G,7,FALSE)</f>
        <v>Ireland</v>
      </c>
      <c r="I220" t="str">
        <f>VLOOKUP(orders!D:D,products!A:B,2,FALSE)</f>
        <v>Ara</v>
      </c>
      <c r="J220" t="str">
        <f t="shared" si="16"/>
        <v>Arabica</v>
      </c>
      <c r="K220" t="str">
        <f>VLOOKUP(D:D,products!A:C,3,FALSE)</f>
        <v>M</v>
      </c>
      <c r="L220" t="str">
        <f t="shared" si="17"/>
        <v>Medium</v>
      </c>
      <c r="M220">
        <f>VLOOKUP(D:D,products!A:D,4,FALSE)</f>
        <v>1</v>
      </c>
      <c r="N220" s="9" t="str">
        <f t="shared" si="18"/>
        <v>1Kg</v>
      </c>
      <c r="O220">
        <f>VLOOKUP(D:D,products!A:E,5,FALSE)</f>
        <v>11.25</v>
      </c>
      <c r="P220" s="14">
        <f t="shared" si="15"/>
        <v>56.25</v>
      </c>
      <c r="Q220">
        <f>VLOOKUP(D:D,products!A:G,7,FALSE)</f>
        <v>1.0125</v>
      </c>
      <c r="R220" s="6">
        <f t="shared" si="19"/>
        <v>1.7999999999999999E-2</v>
      </c>
    </row>
    <row r="221" spans="1:18" hidden="1" x14ac:dyDescent="0.3">
      <c r="A221" s="4" t="s">
        <v>1725</v>
      </c>
      <c r="B221" s="11">
        <v>44777</v>
      </c>
      <c r="C221" s="4" t="s">
        <v>1726</v>
      </c>
      <c r="D221" t="s">
        <v>6178</v>
      </c>
      <c r="E221" s="2">
        <v>3</v>
      </c>
      <c r="F221" s="2" t="str">
        <f>VLOOKUP(orders!C221:C1220,customers!A:B,2,FALSE)</f>
        <v>Charis Crosier</v>
      </c>
      <c r="G221" s="2" t="str">
        <f>VLOOKUP(orders!C221:C1220,customers!A:C,3,FALSE)</f>
        <v>ccrosier63@xrea.com</v>
      </c>
      <c r="H221" s="2" t="str">
        <f>VLOOKUP(C:C,customers!A:G,7,FALSE)</f>
        <v>United States</v>
      </c>
      <c r="I221" t="str">
        <f>VLOOKUP(orders!D:D,products!A:B,2,FALSE)</f>
        <v>Rob</v>
      </c>
      <c r="J221" t="str">
        <f t="shared" si="16"/>
        <v>Robusta</v>
      </c>
      <c r="K221" t="str">
        <f>VLOOKUP(D:D,products!A:C,3,FALSE)</f>
        <v>L</v>
      </c>
      <c r="L221" t="str">
        <f t="shared" si="17"/>
        <v>Light</v>
      </c>
      <c r="M221">
        <f>VLOOKUP(D:D,products!A:D,4,FALSE)</f>
        <v>0.2</v>
      </c>
      <c r="N221" s="9" t="str">
        <f t="shared" si="18"/>
        <v>0.2Kg</v>
      </c>
      <c r="O221">
        <f>VLOOKUP(D:D,products!A:E,5,FALSE)</f>
        <v>3.5849999999999995</v>
      </c>
      <c r="P221" s="14">
        <f t="shared" si="15"/>
        <v>10.754999999999999</v>
      </c>
      <c r="Q221">
        <f>VLOOKUP(D:D,products!A:G,7,FALSE)</f>
        <v>0.21509999999999996</v>
      </c>
      <c r="R221" s="6">
        <f t="shared" si="19"/>
        <v>1.9999999999999997E-2</v>
      </c>
    </row>
    <row r="222" spans="1:18" hidden="1" x14ac:dyDescent="0.3">
      <c r="A222" s="4" t="s">
        <v>1725</v>
      </c>
      <c r="B222" s="11">
        <v>44777</v>
      </c>
      <c r="C222" s="4" t="s">
        <v>1726</v>
      </c>
      <c r="D222" t="s">
        <v>6174</v>
      </c>
      <c r="E222" s="2">
        <v>5</v>
      </c>
      <c r="F222" s="2" t="str">
        <f>VLOOKUP(orders!C222:C1221,customers!A:B,2,FALSE)</f>
        <v>Charis Crosier</v>
      </c>
      <c r="G222" s="2" t="str">
        <f>VLOOKUP(orders!C222:C1221,customers!A:C,3,FALSE)</f>
        <v>ccrosier63@xrea.com</v>
      </c>
      <c r="H222" s="2" t="str">
        <f>VLOOKUP(C:C,customers!A:G,7,FALSE)</f>
        <v>United States</v>
      </c>
      <c r="I222" t="str">
        <f>VLOOKUP(orders!D:D,products!A:B,2,FALSE)</f>
        <v>Rob</v>
      </c>
      <c r="J222" t="str">
        <f t="shared" si="16"/>
        <v>Robusta</v>
      </c>
      <c r="K222" t="str">
        <f>VLOOKUP(D:D,products!A:C,3,FALSE)</f>
        <v>M</v>
      </c>
      <c r="L222" t="str">
        <f t="shared" si="17"/>
        <v>Medium</v>
      </c>
      <c r="M222">
        <f>VLOOKUP(D:D,products!A:D,4,FALSE)</f>
        <v>0.2</v>
      </c>
      <c r="N222" s="9" t="str">
        <f t="shared" si="18"/>
        <v>0.2Kg</v>
      </c>
      <c r="O222">
        <f>VLOOKUP(D:D,products!A:E,5,FALSE)</f>
        <v>2.9849999999999999</v>
      </c>
      <c r="P222" s="14">
        <f t="shared" si="15"/>
        <v>14.924999999999999</v>
      </c>
      <c r="Q222">
        <f>VLOOKUP(D:D,products!A:G,7,FALSE)</f>
        <v>0.17909999999999998</v>
      </c>
      <c r="R222" s="6">
        <f t="shared" si="19"/>
        <v>1.2E-2</v>
      </c>
    </row>
    <row r="223" spans="1:18" x14ac:dyDescent="0.3">
      <c r="A223" s="4" t="s">
        <v>1736</v>
      </c>
      <c r="B223" s="11">
        <v>44513</v>
      </c>
      <c r="C223" s="4" t="s">
        <v>1737</v>
      </c>
      <c r="D223" t="s">
        <v>6140</v>
      </c>
      <c r="E223" s="2">
        <v>6</v>
      </c>
      <c r="F223" s="2" t="str">
        <f>VLOOKUP(orders!C223:C1222,customers!A:B,2,FALSE)</f>
        <v>Lenka Rushmer</v>
      </c>
      <c r="G223" s="2" t="str">
        <f>VLOOKUP(orders!C223:C1222,customers!A:C,3,FALSE)</f>
        <v>lrushmer65@europa.eu</v>
      </c>
      <c r="H223" s="2" t="str">
        <f>VLOOKUP(C:C,customers!A:G,7,FALSE)</f>
        <v>United States</v>
      </c>
      <c r="I223" t="str">
        <f>VLOOKUP(orders!D:D,products!A:B,2,FALSE)</f>
        <v>Ara</v>
      </c>
      <c r="J223" t="str">
        <f t="shared" si="16"/>
        <v>Arabica</v>
      </c>
      <c r="K223" t="str">
        <f>VLOOKUP(D:D,products!A:C,3,FALSE)</f>
        <v>L</v>
      </c>
      <c r="L223" t="str">
        <f t="shared" si="17"/>
        <v>Light</v>
      </c>
      <c r="M223">
        <f>VLOOKUP(D:D,products!A:D,4,FALSE)</f>
        <v>1</v>
      </c>
      <c r="N223" s="9" t="str">
        <f t="shared" si="18"/>
        <v>1Kg</v>
      </c>
      <c r="O223">
        <f>VLOOKUP(D:D,products!A:E,5,FALSE)</f>
        <v>12.95</v>
      </c>
      <c r="P223" s="14">
        <f t="shared" si="15"/>
        <v>77.699999999999989</v>
      </c>
      <c r="Q223">
        <f>VLOOKUP(D:D,products!A:G,7,FALSE)</f>
        <v>1.1655</v>
      </c>
      <c r="R223" s="6">
        <f t="shared" si="19"/>
        <v>1.5000000000000001E-2</v>
      </c>
    </row>
    <row r="224" spans="1:18" hidden="1" x14ac:dyDescent="0.3">
      <c r="A224" s="4" t="s">
        <v>1742</v>
      </c>
      <c r="B224" s="11">
        <v>44090</v>
      </c>
      <c r="C224" s="4" t="s">
        <v>1743</v>
      </c>
      <c r="D224" t="s">
        <v>6169</v>
      </c>
      <c r="E224" s="2">
        <v>3</v>
      </c>
      <c r="F224" s="2" t="str">
        <f>VLOOKUP(orders!C224:C1223,customers!A:B,2,FALSE)</f>
        <v>Waneta Edinborough</v>
      </c>
      <c r="G224" s="2" t="str">
        <f>VLOOKUP(orders!C224:C1223,customers!A:C,3,FALSE)</f>
        <v>wedinborough66@github.io</v>
      </c>
      <c r="H224" s="2" t="str">
        <f>VLOOKUP(C:C,customers!A:G,7,FALSE)</f>
        <v>United States</v>
      </c>
      <c r="I224" t="str">
        <f>VLOOKUP(orders!D:D,products!A:B,2,FALSE)</f>
        <v>Lib</v>
      </c>
      <c r="J224" t="str">
        <f t="shared" si="16"/>
        <v>Liberica</v>
      </c>
      <c r="K224" t="str">
        <f>VLOOKUP(D:D,products!A:C,3,FALSE)</f>
        <v>D</v>
      </c>
      <c r="L224" t="str">
        <f t="shared" si="17"/>
        <v>Dark</v>
      </c>
      <c r="M224">
        <f>VLOOKUP(D:D,products!A:D,4,FALSE)</f>
        <v>0.5</v>
      </c>
      <c r="N224" s="9" t="str">
        <f t="shared" si="18"/>
        <v>0.5Kg</v>
      </c>
      <c r="O224">
        <f>VLOOKUP(D:D,products!A:E,5,FALSE)</f>
        <v>7.77</v>
      </c>
      <c r="P224" s="14">
        <f t="shared" si="15"/>
        <v>23.31</v>
      </c>
      <c r="Q224">
        <f>VLOOKUP(D:D,products!A:G,7,FALSE)</f>
        <v>1.0101</v>
      </c>
      <c r="R224" s="6">
        <f t="shared" si="19"/>
        <v>4.3333333333333335E-2</v>
      </c>
    </row>
    <row r="225" spans="1:18" hidden="1" x14ac:dyDescent="0.3">
      <c r="A225" s="4" t="s">
        <v>1748</v>
      </c>
      <c r="B225" s="11">
        <v>44109</v>
      </c>
      <c r="C225" s="4" t="s">
        <v>1749</v>
      </c>
      <c r="D225" t="s">
        <v>6171</v>
      </c>
      <c r="E225" s="2">
        <v>4</v>
      </c>
      <c r="F225" s="2" t="str">
        <f>VLOOKUP(orders!C225:C1224,customers!A:B,2,FALSE)</f>
        <v>Bobbe Piggott</v>
      </c>
      <c r="G225" s="2"/>
      <c r="H225" s="2" t="str">
        <f>VLOOKUP(C:C,customers!A:G,7,FALSE)</f>
        <v>United States</v>
      </c>
      <c r="I225" t="str">
        <f>VLOOKUP(orders!D:D,products!A:B,2,FALSE)</f>
        <v>Exc</v>
      </c>
      <c r="J225" t="str">
        <f t="shared" si="16"/>
        <v>Excelsa</v>
      </c>
      <c r="K225" t="str">
        <f>VLOOKUP(D:D,products!A:C,3,FALSE)</f>
        <v>L</v>
      </c>
      <c r="L225" t="str">
        <f t="shared" si="17"/>
        <v>Light</v>
      </c>
      <c r="M225">
        <f>VLOOKUP(D:D,products!A:D,4,FALSE)</f>
        <v>1</v>
      </c>
      <c r="N225" s="9" t="str">
        <f t="shared" si="18"/>
        <v>1Kg</v>
      </c>
      <c r="O225">
        <f>VLOOKUP(D:D,products!A:E,5,FALSE)</f>
        <v>14.85</v>
      </c>
      <c r="P225" s="14">
        <f t="shared" si="15"/>
        <v>59.4</v>
      </c>
      <c r="Q225">
        <f>VLOOKUP(D:D,products!A:G,7,FALSE)</f>
        <v>1.6335</v>
      </c>
      <c r="R225" s="6">
        <f t="shared" si="19"/>
        <v>2.75E-2</v>
      </c>
    </row>
    <row r="226" spans="1:18" hidden="1" x14ac:dyDescent="0.3">
      <c r="A226" s="4" t="s">
        <v>1753</v>
      </c>
      <c r="B226" s="11">
        <v>43836</v>
      </c>
      <c r="C226" s="4" t="s">
        <v>1754</v>
      </c>
      <c r="D226" t="s">
        <v>6165</v>
      </c>
      <c r="E226" s="2">
        <v>4</v>
      </c>
      <c r="F226" s="2" t="str">
        <f>VLOOKUP(orders!C226:C1225,customers!A:B,2,FALSE)</f>
        <v>Ketty Bromehead</v>
      </c>
      <c r="G226" s="2" t="str">
        <f>VLOOKUP(orders!C226:C1225,customers!A:C,3,FALSE)</f>
        <v>kbromehead68@un.org</v>
      </c>
      <c r="H226" s="2" t="str">
        <f>VLOOKUP(C:C,customers!A:G,7,FALSE)</f>
        <v>United States</v>
      </c>
      <c r="I226" t="str">
        <f>VLOOKUP(orders!D:D,products!A:B,2,FALSE)</f>
        <v>Lib</v>
      </c>
      <c r="J226" t="str">
        <f t="shared" si="16"/>
        <v>Liberica</v>
      </c>
      <c r="K226" t="str">
        <f>VLOOKUP(D:D,products!A:C,3,FALSE)</f>
        <v>D</v>
      </c>
      <c r="L226" t="str">
        <f t="shared" si="17"/>
        <v>Dark</v>
      </c>
      <c r="M226">
        <f>VLOOKUP(D:D,products!A:D,4,FALSE)</f>
        <v>2.5</v>
      </c>
      <c r="N226" s="9" t="str">
        <f t="shared" si="18"/>
        <v>2.5Kg</v>
      </c>
      <c r="O226">
        <f>VLOOKUP(D:D,products!A:E,5,FALSE)</f>
        <v>29.784999999999997</v>
      </c>
      <c r="P226" s="14">
        <f t="shared" si="15"/>
        <v>119.13999999999999</v>
      </c>
      <c r="Q226">
        <f>VLOOKUP(D:D,products!A:G,7,FALSE)</f>
        <v>3.8720499999999998</v>
      </c>
      <c r="R226" s="6">
        <f t="shared" si="19"/>
        <v>3.2500000000000001E-2</v>
      </c>
    </row>
    <row r="227" spans="1:18" hidden="1" x14ac:dyDescent="0.3">
      <c r="A227" s="4" t="s">
        <v>1759</v>
      </c>
      <c r="B227" s="11">
        <v>44337</v>
      </c>
      <c r="C227" s="4" t="s">
        <v>1760</v>
      </c>
      <c r="D227" t="s">
        <v>6178</v>
      </c>
      <c r="E227" s="2">
        <v>4</v>
      </c>
      <c r="F227" s="2" t="str">
        <f>VLOOKUP(orders!C227:C1226,customers!A:B,2,FALSE)</f>
        <v>Elsbeth Westerman</v>
      </c>
      <c r="G227" s="2" t="str">
        <f>VLOOKUP(orders!C227:C1226,customers!A:C,3,FALSE)</f>
        <v>ewesterman69@si.edu</v>
      </c>
      <c r="H227" s="2" t="str">
        <f>VLOOKUP(C:C,customers!A:G,7,FALSE)</f>
        <v>Ireland</v>
      </c>
      <c r="I227" t="str">
        <f>VLOOKUP(orders!D:D,products!A:B,2,FALSE)</f>
        <v>Rob</v>
      </c>
      <c r="J227" t="str">
        <f t="shared" si="16"/>
        <v>Robusta</v>
      </c>
      <c r="K227" t="str">
        <f>VLOOKUP(D:D,products!A:C,3,FALSE)</f>
        <v>L</v>
      </c>
      <c r="L227" t="str">
        <f t="shared" si="17"/>
        <v>Light</v>
      </c>
      <c r="M227">
        <f>VLOOKUP(D:D,products!A:D,4,FALSE)</f>
        <v>0.2</v>
      </c>
      <c r="N227" s="9" t="str">
        <f t="shared" si="18"/>
        <v>0.2Kg</v>
      </c>
      <c r="O227">
        <f>VLOOKUP(D:D,products!A:E,5,FALSE)</f>
        <v>3.5849999999999995</v>
      </c>
      <c r="P227" s="14">
        <f t="shared" si="15"/>
        <v>14.339999999999998</v>
      </c>
      <c r="Q227">
        <f>VLOOKUP(D:D,products!A:G,7,FALSE)</f>
        <v>0.21509999999999996</v>
      </c>
      <c r="R227" s="6">
        <f t="shared" si="19"/>
        <v>1.4999999999999999E-2</v>
      </c>
    </row>
    <row r="228" spans="1:18" x14ac:dyDescent="0.3">
      <c r="A228" s="4" t="s">
        <v>1765</v>
      </c>
      <c r="B228" s="11">
        <v>43887</v>
      </c>
      <c r="C228" s="4" t="s">
        <v>1766</v>
      </c>
      <c r="D228" t="s">
        <v>6175</v>
      </c>
      <c r="E228" s="2">
        <v>5</v>
      </c>
      <c r="F228" s="2" t="str">
        <f>VLOOKUP(orders!C228:C1227,customers!A:B,2,FALSE)</f>
        <v>Anabelle Hutchens</v>
      </c>
      <c r="G228" s="2" t="str">
        <f>VLOOKUP(orders!C228:C1227,customers!A:C,3,FALSE)</f>
        <v>ahutchens6a@amazonaws.com</v>
      </c>
      <c r="H228" s="2" t="str">
        <f>VLOOKUP(C:C,customers!A:G,7,FALSE)</f>
        <v>United States</v>
      </c>
      <c r="I228" t="str">
        <f>VLOOKUP(orders!D:D,products!A:B,2,FALSE)</f>
        <v>Ara</v>
      </c>
      <c r="J228" t="str">
        <f t="shared" si="16"/>
        <v>Arabica</v>
      </c>
      <c r="K228" t="str">
        <f>VLOOKUP(D:D,products!A:C,3,FALSE)</f>
        <v>M</v>
      </c>
      <c r="L228" t="str">
        <f t="shared" si="17"/>
        <v>Medium</v>
      </c>
      <c r="M228">
        <f>VLOOKUP(D:D,products!A:D,4,FALSE)</f>
        <v>2.5</v>
      </c>
      <c r="N228" s="9" t="str">
        <f t="shared" si="18"/>
        <v>2.5Kg</v>
      </c>
      <c r="O228">
        <f>VLOOKUP(D:D,products!A:E,5,FALSE)</f>
        <v>25.874999999999996</v>
      </c>
      <c r="P228" s="14">
        <f t="shared" si="15"/>
        <v>129.37499999999997</v>
      </c>
      <c r="Q228">
        <f>VLOOKUP(D:D,products!A:G,7,FALSE)</f>
        <v>2.3287499999999994</v>
      </c>
      <c r="R228" s="6">
        <f t="shared" si="19"/>
        <v>1.7999999999999999E-2</v>
      </c>
    </row>
    <row r="229" spans="1:18" hidden="1" x14ac:dyDescent="0.3">
      <c r="A229" s="4" t="s">
        <v>1771</v>
      </c>
      <c r="B229" s="11">
        <v>43880</v>
      </c>
      <c r="C229" s="4" t="s">
        <v>1772</v>
      </c>
      <c r="D229" t="s">
        <v>6163</v>
      </c>
      <c r="E229" s="2">
        <v>6</v>
      </c>
      <c r="F229" s="2" t="str">
        <f>VLOOKUP(orders!C229:C1228,customers!A:B,2,FALSE)</f>
        <v>Noak Wyvill</v>
      </c>
      <c r="G229" s="2" t="str">
        <f>VLOOKUP(orders!C229:C1228,customers!A:C,3,FALSE)</f>
        <v>nwyvill6b@naver.com</v>
      </c>
      <c r="H229" s="2" t="str">
        <f>VLOOKUP(C:C,customers!A:G,7,FALSE)</f>
        <v>United Kingdom</v>
      </c>
      <c r="I229" t="str">
        <f>VLOOKUP(orders!D:D,products!A:B,2,FALSE)</f>
        <v>Rob</v>
      </c>
      <c r="J229" t="str">
        <f t="shared" si="16"/>
        <v>Robusta</v>
      </c>
      <c r="K229" t="str">
        <f>VLOOKUP(D:D,products!A:C,3,FALSE)</f>
        <v>D</v>
      </c>
      <c r="L229" t="str">
        <f t="shared" si="17"/>
        <v>Dark</v>
      </c>
      <c r="M229">
        <f>VLOOKUP(D:D,products!A:D,4,FALSE)</f>
        <v>0.2</v>
      </c>
      <c r="N229" s="9" t="str">
        <f t="shared" si="18"/>
        <v>0.2Kg</v>
      </c>
      <c r="O229">
        <f>VLOOKUP(D:D,products!A:E,5,FALSE)</f>
        <v>2.6849999999999996</v>
      </c>
      <c r="P229" s="14">
        <f t="shared" si="15"/>
        <v>16.11</v>
      </c>
      <c r="Q229">
        <f>VLOOKUP(D:D,products!A:G,7,FALSE)</f>
        <v>0.16109999999999997</v>
      </c>
      <c r="R229" s="6">
        <f t="shared" si="19"/>
        <v>9.9999999999999985E-3</v>
      </c>
    </row>
    <row r="230" spans="1:18" hidden="1" x14ac:dyDescent="0.3">
      <c r="A230" s="4" t="s">
        <v>1777</v>
      </c>
      <c r="B230" s="11">
        <v>44376</v>
      </c>
      <c r="C230" s="4" t="s">
        <v>1778</v>
      </c>
      <c r="D230" t="s">
        <v>6178</v>
      </c>
      <c r="E230" s="2">
        <v>5</v>
      </c>
      <c r="F230" s="2" t="str">
        <f>VLOOKUP(orders!C230:C1229,customers!A:B,2,FALSE)</f>
        <v>Beltran Mathon</v>
      </c>
      <c r="G230" s="2" t="str">
        <f>VLOOKUP(orders!C230:C1229,customers!A:C,3,FALSE)</f>
        <v>bmathon6c@barnesandnoble.com</v>
      </c>
      <c r="H230" s="2" t="str">
        <f>VLOOKUP(C:C,customers!A:G,7,FALSE)</f>
        <v>United States</v>
      </c>
      <c r="I230" t="str">
        <f>VLOOKUP(orders!D:D,products!A:B,2,FALSE)</f>
        <v>Rob</v>
      </c>
      <c r="J230" t="str">
        <f t="shared" si="16"/>
        <v>Robusta</v>
      </c>
      <c r="K230" t="str">
        <f>VLOOKUP(D:D,products!A:C,3,FALSE)</f>
        <v>L</v>
      </c>
      <c r="L230" t="str">
        <f t="shared" si="17"/>
        <v>Light</v>
      </c>
      <c r="M230">
        <f>VLOOKUP(D:D,products!A:D,4,FALSE)</f>
        <v>0.2</v>
      </c>
      <c r="N230" s="9" t="str">
        <f t="shared" si="18"/>
        <v>0.2Kg</v>
      </c>
      <c r="O230">
        <f>VLOOKUP(D:D,products!A:E,5,FALSE)</f>
        <v>3.5849999999999995</v>
      </c>
      <c r="P230" s="14">
        <f t="shared" si="15"/>
        <v>17.924999999999997</v>
      </c>
      <c r="Q230">
        <f>VLOOKUP(D:D,products!A:G,7,FALSE)</f>
        <v>0.21509999999999996</v>
      </c>
      <c r="R230" s="6">
        <f t="shared" si="19"/>
        <v>1.2E-2</v>
      </c>
    </row>
    <row r="231" spans="1:18" hidden="1" x14ac:dyDescent="0.3">
      <c r="A231" s="4" t="s">
        <v>1783</v>
      </c>
      <c r="B231" s="11">
        <v>44282</v>
      </c>
      <c r="C231" s="4" t="s">
        <v>1784</v>
      </c>
      <c r="D231" t="s">
        <v>6159</v>
      </c>
      <c r="E231" s="2">
        <v>2</v>
      </c>
      <c r="F231" s="2" t="str">
        <f>VLOOKUP(orders!C231:C1230,customers!A:B,2,FALSE)</f>
        <v>Kristos Streight</v>
      </c>
      <c r="G231" s="2" t="str">
        <f>VLOOKUP(orders!C231:C1230,customers!A:C,3,FALSE)</f>
        <v>kstreight6d@about.com</v>
      </c>
      <c r="H231" s="2" t="str">
        <f>VLOOKUP(C:C,customers!A:G,7,FALSE)</f>
        <v>United States</v>
      </c>
      <c r="I231" t="str">
        <f>VLOOKUP(orders!D:D,products!A:B,2,FALSE)</f>
        <v>Lib</v>
      </c>
      <c r="J231" t="str">
        <f t="shared" si="16"/>
        <v>Liberica</v>
      </c>
      <c r="K231" t="str">
        <f>VLOOKUP(D:D,products!A:C,3,FALSE)</f>
        <v>M</v>
      </c>
      <c r="L231" t="str">
        <f t="shared" si="17"/>
        <v>Medium</v>
      </c>
      <c r="M231">
        <f>VLOOKUP(D:D,products!A:D,4,FALSE)</f>
        <v>0.2</v>
      </c>
      <c r="N231" s="9" t="str">
        <f t="shared" si="18"/>
        <v>0.2Kg</v>
      </c>
      <c r="O231">
        <f>VLOOKUP(D:D,products!A:E,5,FALSE)</f>
        <v>4.3650000000000002</v>
      </c>
      <c r="P231" s="14">
        <f t="shared" si="15"/>
        <v>8.73</v>
      </c>
      <c r="Q231">
        <f>VLOOKUP(D:D,products!A:G,7,FALSE)</f>
        <v>0.56745000000000001</v>
      </c>
      <c r="R231" s="6">
        <f t="shared" si="19"/>
        <v>6.5000000000000002E-2</v>
      </c>
    </row>
    <row r="232" spans="1:18" x14ac:dyDescent="0.3">
      <c r="A232" s="4" t="s">
        <v>1789</v>
      </c>
      <c r="B232" s="11">
        <v>44496</v>
      </c>
      <c r="C232" s="4" t="s">
        <v>1790</v>
      </c>
      <c r="D232" t="s">
        <v>6175</v>
      </c>
      <c r="E232" s="2">
        <v>2</v>
      </c>
      <c r="F232" s="2" t="str">
        <f>VLOOKUP(orders!C232:C1231,customers!A:B,2,FALSE)</f>
        <v>Portie Cutchie</v>
      </c>
      <c r="G232" s="2" t="str">
        <f>VLOOKUP(orders!C232:C1231,customers!A:C,3,FALSE)</f>
        <v>pcutchie6e@globo.com</v>
      </c>
      <c r="H232" s="2" t="str">
        <f>VLOOKUP(C:C,customers!A:G,7,FALSE)</f>
        <v>United States</v>
      </c>
      <c r="I232" t="str">
        <f>VLOOKUP(orders!D:D,products!A:B,2,FALSE)</f>
        <v>Ara</v>
      </c>
      <c r="J232" t="str">
        <f t="shared" si="16"/>
        <v>Arabica</v>
      </c>
      <c r="K232" t="str">
        <f>VLOOKUP(D:D,products!A:C,3,FALSE)</f>
        <v>M</v>
      </c>
      <c r="L232" t="str">
        <f t="shared" si="17"/>
        <v>Medium</v>
      </c>
      <c r="M232">
        <f>VLOOKUP(D:D,products!A:D,4,FALSE)</f>
        <v>2.5</v>
      </c>
      <c r="N232" s="9" t="str">
        <f t="shared" si="18"/>
        <v>2.5Kg</v>
      </c>
      <c r="O232">
        <f>VLOOKUP(D:D,products!A:E,5,FALSE)</f>
        <v>25.874999999999996</v>
      </c>
      <c r="P232" s="14">
        <f t="shared" si="15"/>
        <v>51.749999999999993</v>
      </c>
      <c r="Q232">
        <f>VLOOKUP(D:D,products!A:G,7,FALSE)</f>
        <v>2.3287499999999994</v>
      </c>
      <c r="R232" s="6">
        <f t="shared" si="19"/>
        <v>4.4999999999999998E-2</v>
      </c>
    </row>
    <row r="233" spans="1:18" hidden="1" x14ac:dyDescent="0.3">
      <c r="A233" s="4" t="s">
        <v>1795</v>
      </c>
      <c r="B233" s="11">
        <v>43628</v>
      </c>
      <c r="C233" s="4" t="s">
        <v>1796</v>
      </c>
      <c r="D233" t="s">
        <v>6159</v>
      </c>
      <c r="E233" s="2">
        <v>2</v>
      </c>
      <c r="F233" s="2" t="str">
        <f>VLOOKUP(orders!C233:C1232,customers!A:B,2,FALSE)</f>
        <v>Sinclare Edsell</v>
      </c>
      <c r="G233" s="2"/>
      <c r="H233" s="2" t="str">
        <f>VLOOKUP(C:C,customers!A:G,7,FALSE)</f>
        <v>United States</v>
      </c>
      <c r="I233" t="str">
        <f>VLOOKUP(orders!D:D,products!A:B,2,FALSE)</f>
        <v>Lib</v>
      </c>
      <c r="J233" t="str">
        <f t="shared" si="16"/>
        <v>Liberica</v>
      </c>
      <c r="K233" t="str">
        <f>VLOOKUP(D:D,products!A:C,3,FALSE)</f>
        <v>M</v>
      </c>
      <c r="L233" t="str">
        <f t="shared" si="17"/>
        <v>Medium</v>
      </c>
      <c r="M233">
        <f>VLOOKUP(D:D,products!A:D,4,FALSE)</f>
        <v>0.2</v>
      </c>
      <c r="N233" s="9" t="str">
        <f t="shared" si="18"/>
        <v>0.2Kg</v>
      </c>
      <c r="O233">
        <f>VLOOKUP(D:D,products!A:E,5,FALSE)</f>
        <v>4.3650000000000002</v>
      </c>
      <c r="P233" s="14">
        <f t="shared" si="15"/>
        <v>8.73</v>
      </c>
      <c r="Q233">
        <f>VLOOKUP(D:D,products!A:G,7,FALSE)</f>
        <v>0.56745000000000001</v>
      </c>
      <c r="R233" s="6">
        <f t="shared" si="19"/>
        <v>6.5000000000000002E-2</v>
      </c>
    </row>
    <row r="234" spans="1:18" hidden="1" x14ac:dyDescent="0.3">
      <c r="A234" s="4" t="s">
        <v>1800</v>
      </c>
      <c r="B234" s="11">
        <v>44010</v>
      </c>
      <c r="C234" s="4" t="s">
        <v>1801</v>
      </c>
      <c r="D234" t="s">
        <v>6145</v>
      </c>
      <c r="E234" s="2">
        <v>5</v>
      </c>
      <c r="F234" s="2" t="str">
        <f>VLOOKUP(orders!C234:C1233,customers!A:B,2,FALSE)</f>
        <v>Conny Gheraldi</v>
      </c>
      <c r="G234" s="2" t="str">
        <f>VLOOKUP(orders!C234:C1233,customers!A:C,3,FALSE)</f>
        <v>cgheraldi6g@opera.com</v>
      </c>
      <c r="H234" s="2" t="str">
        <f>VLOOKUP(C:C,customers!A:G,7,FALSE)</f>
        <v>United Kingdom</v>
      </c>
      <c r="I234" t="str">
        <f>VLOOKUP(orders!D:D,products!A:B,2,FALSE)</f>
        <v>Lib</v>
      </c>
      <c r="J234" t="str">
        <f t="shared" si="16"/>
        <v>Liberica</v>
      </c>
      <c r="K234" t="str">
        <f>VLOOKUP(D:D,products!A:C,3,FALSE)</f>
        <v>L</v>
      </c>
      <c r="L234" t="str">
        <f t="shared" si="17"/>
        <v>Light</v>
      </c>
      <c r="M234">
        <f>VLOOKUP(D:D,products!A:D,4,FALSE)</f>
        <v>0.2</v>
      </c>
      <c r="N234" s="9" t="str">
        <f t="shared" si="18"/>
        <v>0.2Kg</v>
      </c>
      <c r="O234">
        <f>VLOOKUP(D:D,products!A:E,5,FALSE)</f>
        <v>4.7549999999999999</v>
      </c>
      <c r="P234" s="14">
        <f t="shared" si="15"/>
        <v>23.774999999999999</v>
      </c>
      <c r="Q234">
        <f>VLOOKUP(D:D,products!A:G,7,FALSE)</f>
        <v>0.61814999999999998</v>
      </c>
      <c r="R234" s="6">
        <f t="shared" si="19"/>
        <v>2.6000000000000002E-2</v>
      </c>
    </row>
    <row r="235" spans="1:18" hidden="1" x14ac:dyDescent="0.3">
      <c r="A235" s="4" t="s">
        <v>1806</v>
      </c>
      <c r="B235" s="11">
        <v>44278</v>
      </c>
      <c r="C235" s="4" t="s">
        <v>1807</v>
      </c>
      <c r="D235" t="s">
        <v>6156</v>
      </c>
      <c r="E235" s="2">
        <v>5</v>
      </c>
      <c r="F235" s="2" t="str">
        <f>VLOOKUP(orders!C235:C1234,customers!A:B,2,FALSE)</f>
        <v>Beryle Kenwell</v>
      </c>
      <c r="G235" s="2" t="str">
        <f>VLOOKUP(orders!C235:C1234,customers!A:C,3,FALSE)</f>
        <v>bkenwell6h@over-blog.com</v>
      </c>
      <c r="H235" s="2" t="str">
        <f>VLOOKUP(C:C,customers!A:G,7,FALSE)</f>
        <v>United States</v>
      </c>
      <c r="I235" t="str">
        <f>VLOOKUP(orders!D:D,products!A:B,2,FALSE)</f>
        <v>Exc</v>
      </c>
      <c r="J235" t="str">
        <f t="shared" si="16"/>
        <v>Excelsa</v>
      </c>
      <c r="K235" t="str">
        <f>VLOOKUP(D:D,products!A:C,3,FALSE)</f>
        <v>M</v>
      </c>
      <c r="L235" t="str">
        <f t="shared" si="17"/>
        <v>Medium</v>
      </c>
      <c r="M235">
        <f>VLOOKUP(D:D,products!A:D,4,FALSE)</f>
        <v>0.2</v>
      </c>
      <c r="N235" s="9" t="str">
        <f t="shared" si="18"/>
        <v>0.2Kg</v>
      </c>
      <c r="O235">
        <f>VLOOKUP(D:D,products!A:E,5,FALSE)</f>
        <v>4.125</v>
      </c>
      <c r="P235" s="14">
        <f t="shared" si="15"/>
        <v>20.625</v>
      </c>
      <c r="Q235">
        <f>VLOOKUP(D:D,products!A:G,7,FALSE)</f>
        <v>0.45374999999999999</v>
      </c>
      <c r="R235" s="6">
        <f t="shared" si="19"/>
        <v>2.1999999999999999E-2</v>
      </c>
    </row>
    <row r="236" spans="1:18" hidden="1" x14ac:dyDescent="0.3">
      <c r="A236" s="4" t="s">
        <v>1812</v>
      </c>
      <c r="B236" s="11">
        <v>44602</v>
      </c>
      <c r="C236" s="4" t="s">
        <v>1813</v>
      </c>
      <c r="D236" t="s">
        <v>6164</v>
      </c>
      <c r="E236" s="2">
        <v>1</v>
      </c>
      <c r="F236" s="2" t="str">
        <f>VLOOKUP(orders!C236:C1235,customers!A:B,2,FALSE)</f>
        <v>Tomas Sutty</v>
      </c>
      <c r="G236" s="2" t="str">
        <f>VLOOKUP(orders!C236:C1235,customers!A:C,3,FALSE)</f>
        <v>tsutty6i@google.es</v>
      </c>
      <c r="H236" s="2" t="str">
        <f>VLOOKUP(C:C,customers!A:G,7,FALSE)</f>
        <v>United States</v>
      </c>
      <c r="I236" t="str">
        <f>VLOOKUP(orders!D:D,products!A:B,2,FALSE)</f>
        <v>Lib</v>
      </c>
      <c r="J236" t="str">
        <f t="shared" si="16"/>
        <v>Liberica</v>
      </c>
      <c r="K236" t="str">
        <f>VLOOKUP(D:D,products!A:C,3,FALSE)</f>
        <v>L</v>
      </c>
      <c r="L236" t="str">
        <f t="shared" si="17"/>
        <v>Light</v>
      </c>
      <c r="M236">
        <f>VLOOKUP(D:D,products!A:D,4,FALSE)</f>
        <v>2.5</v>
      </c>
      <c r="N236" s="9" t="str">
        <f t="shared" si="18"/>
        <v>2.5Kg</v>
      </c>
      <c r="O236">
        <f>VLOOKUP(D:D,products!A:E,5,FALSE)</f>
        <v>36.454999999999998</v>
      </c>
      <c r="P236" s="14">
        <f t="shared" si="15"/>
        <v>36.454999999999998</v>
      </c>
      <c r="Q236">
        <f>VLOOKUP(D:D,products!A:G,7,FALSE)</f>
        <v>4.7391499999999995</v>
      </c>
      <c r="R236" s="6">
        <f t="shared" si="19"/>
        <v>0.13</v>
      </c>
    </row>
    <row r="237" spans="1:18" hidden="1" x14ac:dyDescent="0.3">
      <c r="A237" s="4" t="s">
        <v>1818</v>
      </c>
      <c r="B237" s="11">
        <v>43571</v>
      </c>
      <c r="C237" s="4" t="s">
        <v>1819</v>
      </c>
      <c r="D237" t="s">
        <v>6164</v>
      </c>
      <c r="E237" s="2">
        <v>5</v>
      </c>
      <c r="F237" s="2" t="str">
        <f>VLOOKUP(orders!C237:C1236,customers!A:B,2,FALSE)</f>
        <v>Samuele Ales0</v>
      </c>
      <c r="G237" s="2"/>
      <c r="H237" s="2" t="str">
        <f>VLOOKUP(C:C,customers!A:G,7,FALSE)</f>
        <v>Ireland</v>
      </c>
      <c r="I237" t="str">
        <f>VLOOKUP(orders!D:D,products!A:B,2,FALSE)</f>
        <v>Lib</v>
      </c>
      <c r="J237" t="str">
        <f t="shared" si="16"/>
        <v>Liberica</v>
      </c>
      <c r="K237" t="str">
        <f>VLOOKUP(D:D,products!A:C,3,FALSE)</f>
        <v>L</v>
      </c>
      <c r="L237" t="str">
        <f t="shared" si="17"/>
        <v>Light</v>
      </c>
      <c r="M237">
        <f>VLOOKUP(D:D,products!A:D,4,FALSE)</f>
        <v>2.5</v>
      </c>
      <c r="N237" s="9" t="str">
        <f t="shared" si="18"/>
        <v>2.5Kg</v>
      </c>
      <c r="O237">
        <f>VLOOKUP(D:D,products!A:E,5,FALSE)</f>
        <v>36.454999999999998</v>
      </c>
      <c r="P237" s="14">
        <f t="shared" si="15"/>
        <v>182.27499999999998</v>
      </c>
      <c r="Q237">
        <f>VLOOKUP(D:D,products!A:G,7,FALSE)</f>
        <v>4.7391499999999995</v>
      </c>
      <c r="R237" s="6">
        <f t="shared" si="19"/>
        <v>2.6000000000000002E-2</v>
      </c>
    </row>
    <row r="238" spans="1:18" hidden="1" x14ac:dyDescent="0.3">
      <c r="A238" s="4" t="s">
        <v>1822</v>
      </c>
      <c r="B238" s="11">
        <v>43873</v>
      </c>
      <c r="C238" s="4" t="s">
        <v>1823</v>
      </c>
      <c r="D238" t="s">
        <v>6165</v>
      </c>
      <c r="E238" s="2">
        <v>3</v>
      </c>
      <c r="F238" s="2" t="str">
        <f>VLOOKUP(orders!C238:C1237,customers!A:B,2,FALSE)</f>
        <v>Carlie Harce</v>
      </c>
      <c r="G238" s="2" t="str">
        <f>VLOOKUP(orders!C238:C1237,customers!A:C,3,FALSE)</f>
        <v>charce6k@cafepress.com</v>
      </c>
      <c r="H238" s="2" t="str">
        <f>VLOOKUP(C:C,customers!A:G,7,FALSE)</f>
        <v>Ireland</v>
      </c>
      <c r="I238" t="str">
        <f>VLOOKUP(orders!D:D,products!A:B,2,FALSE)</f>
        <v>Lib</v>
      </c>
      <c r="J238" t="str">
        <f t="shared" si="16"/>
        <v>Liberica</v>
      </c>
      <c r="K238" t="str">
        <f>VLOOKUP(D:D,products!A:C,3,FALSE)</f>
        <v>D</v>
      </c>
      <c r="L238" t="str">
        <f t="shared" si="17"/>
        <v>Dark</v>
      </c>
      <c r="M238">
        <f>VLOOKUP(D:D,products!A:D,4,FALSE)</f>
        <v>2.5</v>
      </c>
      <c r="N238" s="9" t="str">
        <f t="shared" si="18"/>
        <v>2.5Kg</v>
      </c>
      <c r="O238">
        <f>VLOOKUP(D:D,products!A:E,5,FALSE)</f>
        <v>29.784999999999997</v>
      </c>
      <c r="P238" s="14">
        <f t="shared" si="15"/>
        <v>89.35499999999999</v>
      </c>
      <c r="Q238">
        <f>VLOOKUP(D:D,products!A:G,7,FALSE)</f>
        <v>3.8720499999999998</v>
      </c>
      <c r="R238" s="6">
        <f t="shared" si="19"/>
        <v>4.3333333333333335E-2</v>
      </c>
    </row>
    <row r="239" spans="1:18" hidden="1" x14ac:dyDescent="0.3">
      <c r="A239" s="4" t="s">
        <v>1828</v>
      </c>
      <c r="B239" s="11">
        <v>44563</v>
      </c>
      <c r="C239" s="4" t="s">
        <v>1829</v>
      </c>
      <c r="D239" t="s">
        <v>6178</v>
      </c>
      <c r="E239" s="2">
        <v>1</v>
      </c>
      <c r="F239" s="2" t="str">
        <f>VLOOKUP(orders!C239:C1238,customers!A:B,2,FALSE)</f>
        <v>Craggy Bril</v>
      </c>
      <c r="G239" s="2"/>
      <c r="H239" s="2" t="str">
        <f>VLOOKUP(C:C,customers!A:G,7,FALSE)</f>
        <v>United States</v>
      </c>
      <c r="I239" t="str">
        <f>VLOOKUP(orders!D:D,products!A:B,2,FALSE)</f>
        <v>Rob</v>
      </c>
      <c r="J239" t="str">
        <f t="shared" si="16"/>
        <v>Robusta</v>
      </c>
      <c r="K239" t="str">
        <f>VLOOKUP(D:D,products!A:C,3,FALSE)</f>
        <v>L</v>
      </c>
      <c r="L239" t="str">
        <f t="shared" si="17"/>
        <v>Light</v>
      </c>
      <c r="M239">
        <f>VLOOKUP(D:D,products!A:D,4,FALSE)</f>
        <v>0.2</v>
      </c>
      <c r="N239" s="9" t="str">
        <f t="shared" si="18"/>
        <v>0.2Kg</v>
      </c>
      <c r="O239">
        <f>VLOOKUP(D:D,products!A:E,5,FALSE)</f>
        <v>3.5849999999999995</v>
      </c>
      <c r="P239" s="14">
        <f t="shared" si="15"/>
        <v>3.5849999999999995</v>
      </c>
      <c r="Q239">
        <f>VLOOKUP(D:D,products!A:G,7,FALSE)</f>
        <v>0.21509999999999996</v>
      </c>
      <c r="R239" s="6">
        <f t="shared" si="19"/>
        <v>0.06</v>
      </c>
    </row>
    <row r="240" spans="1:18" hidden="1" x14ac:dyDescent="0.3">
      <c r="A240" s="4" t="s">
        <v>1833</v>
      </c>
      <c r="B240" s="11">
        <v>44172</v>
      </c>
      <c r="C240" s="4" t="s">
        <v>1834</v>
      </c>
      <c r="D240" t="s">
        <v>6151</v>
      </c>
      <c r="E240" s="2">
        <v>2</v>
      </c>
      <c r="F240" s="2" t="str">
        <f>VLOOKUP(orders!C240:C1239,customers!A:B,2,FALSE)</f>
        <v>Friederike Drysdale</v>
      </c>
      <c r="G240" s="2" t="str">
        <f>VLOOKUP(orders!C240:C1239,customers!A:C,3,FALSE)</f>
        <v>fdrysdale6m@symantec.com</v>
      </c>
      <c r="H240" s="2" t="str">
        <f>VLOOKUP(C:C,customers!A:G,7,FALSE)</f>
        <v>United States</v>
      </c>
      <c r="I240" t="str">
        <f>VLOOKUP(orders!D:D,products!A:B,2,FALSE)</f>
        <v>Rob</v>
      </c>
      <c r="J240" t="str">
        <f t="shared" si="16"/>
        <v>Robusta</v>
      </c>
      <c r="K240" t="str">
        <f>VLOOKUP(D:D,products!A:C,3,FALSE)</f>
        <v>M</v>
      </c>
      <c r="L240" t="str">
        <f t="shared" si="17"/>
        <v>Medium</v>
      </c>
      <c r="M240">
        <f>VLOOKUP(D:D,products!A:D,4,FALSE)</f>
        <v>2.5</v>
      </c>
      <c r="N240" s="9" t="str">
        <f t="shared" si="18"/>
        <v>2.5Kg</v>
      </c>
      <c r="O240">
        <f>VLOOKUP(D:D,products!A:E,5,FALSE)</f>
        <v>22.884999999999998</v>
      </c>
      <c r="P240" s="14">
        <f t="shared" si="15"/>
        <v>45.769999999999996</v>
      </c>
      <c r="Q240">
        <f>VLOOKUP(D:D,products!A:G,7,FALSE)</f>
        <v>1.3730999999999998</v>
      </c>
      <c r="R240" s="6">
        <f t="shared" si="19"/>
        <v>0.03</v>
      </c>
    </row>
    <row r="241" spans="1:18" hidden="1" x14ac:dyDescent="0.3">
      <c r="A241" s="4" t="s">
        <v>1839</v>
      </c>
      <c r="B241" s="11">
        <v>43881</v>
      </c>
      <c r="C241" s="4" t="s">
        <v>1840</v>
      </c>
      <c r="D241" t="s">
        <v>6171</v>
      </c>
      <c r="E241" s="2">
        <v>4</v>
      </c>
      <c r="F241" s="2" t="str">
        <f>VLOOKUP(orders!C241:C1240,customers!A:B,2,FALSE)</f>
        <v>Devon Magowan</v>
      </c>
      <c r="G241" s="2" t="str">
        <f>VLOOKUP(orders!C241:C1240,customers!A:C,3,FALSE)</f>
        <v>dmagowan6n@fc2.com</v>
      </c>
      <c r="H241" s="2" t="str">
        <f>VLOOKUP(C:C,customers!A:G,7,FALSE)</f>
        <v>United States</v>
      </c>
      <c r="I241" t="str">
        <f>VLOOKUP(orders!D:D,products!A:B,2,FALSE)</f>
        <v>Exc</v>
      </c>
      <c r="J241" t="str">
        <f t="shared" si="16"/>
        <v>Excelsa</v>
      </c>
      <c r="K241" t="str">
        <f>VLOOKUP(D:D,products!A:C,3,FALSE)</f>
        <v>L</v>
      </c>
      <c r="L241" t="str">
        <f t="shared" si="17"/>
        <v>Light</v>
      </c>
      <c r="M241">
        <f>VLOOKUP(D:D,products!A:D,4,FALSE)</f>
        <v>1</v>
      </c>
      <c r="N241" s="9" t="str">
        <f t="shared" si="18"/>
        <v>1Kg</v>
      </c>
      <c r="O241">
        <f>VLOOKUP(D:D,products!A:E,5,FALSE)</f>
        <v>14.85</v>
      </c>
      <c r="P241" s="14">
        <f t="shared" si="15"/>
        <v>59.4</v>
      </c>
      <c r="Q241">
        <f>VLOOKUP(D:D,products!A:G,7,FALSE)</f>
        <v>1.6335</v>
      </c>
      <c r="R241" s="6">
        <f t="shared" si="19"/>
        <v>2.75E-2</v>
      </c>
    </row>
    <row r="242" spans="1:18" x14ac:dyDescent="0.3">
      <c r="A242" s="4" t="s">
        <v>1845</v>
      </c>
      <c r="B242" s="11">
        <v>43993</v>
      </c>
      <c r="C242" s="4" t="s">
        <v>1846</v>
      </c>
      <c r="D242" t="s">
        <v>6175</v>
      </c>
      <c r="E242" s="2">
        <v>6</v>
      </c>
      <c r="F242" s="2" t="str">
        <f>VLOOKUP(orders!C242:C1241,customers!A:B,2,FALSE)</f>
        <v>Codi Littrell</v>
      </c>
      <c r="G242" s="2"/>
      <c r="H242" s="2" t="str">
        <f>VLOOKUP(C:C,customers!A:G,7,FALSE)</f>
        <v>United States</v>
      </c>
      <c r="I242" t="str">
        <f>VLOOKUP(orders!D:D,products!A:B,2,FALSE)</f>
        <v>Ara</v>
      </c>
      <c r="J242" t="str">
        <f t="shared" si="16"/>
        <v>Arabica</v>
      </c>
      <c r="K242" t="str">
        <f>VLOOKUP(D:D,products!A:C,3,FALSE)</f>
        <v>M</v>
      </c>
      <c r="L242" t="str">
        <f t="shared" si="17"/>
        <v>Medium</v>
      </c>
      <c r="M242">
        <f>VLOOKUP(D:D,products!A:D,4,FALSE)</f>
        <v>2.5</v>
      </c>
      <c r="N242" s="9" t="str">
        <f t="shared" si="18"/>
        <v>2.5Kg</v>
      </c>
      <c r="O242">
        <f>VLOOKUP(D:D,products!A:E,5,FALSE)</f>
        <v>25.874999999999996</v>
      </c>
      <c r="P242" s="14">
        <f t="shared" si="15"/>
        <v>155.24999999999997</v>
      </c>
      <c r="Q242">
        <f>VLOOKUP(D:D,products!A:G,7,FALSE)</f>
        <v>2.3287499999999994</v>
      </c>
      <c r="R242" s="6">
        <f t="shared" si="19"/>
        <v>1.4999999999999999E-2</v>
      </c>
    </row>
    <row r="243" spans="1:18" hidden="1" x14ac:dyDescent="0.3">
      <c r="A243" s="4" t="s">
        <v>1849</v>
      </c>
      <c r="B243" s="11">
        <v>44082</v>
      </c>
      <c r="C243" s="4" t="s">
        <v>1850</v>
      </c>
      <c r="D243" t="s">
        <v>6151</v>
      </c>
      <c r="E243" s="2">
        <v>2</v>
      </c>
      <c r="F243" s="2" t="str">
        <f>VLOOKUP(orders!C243:C1242,customers!A:B,2,FALSE)</f>
        <v>Christel Speak</v>
      </c>
      <c r="G243" s="2"/>
      <c r="H243" s="2" t="str">
        <f>VLOOKUP(C:C,customers!A:G,7,FALSE)</f>
        <v>United States</v>
      </c>
      <c r="I243" t="str">
        <f>VLOOKUP(orders!D:D,products!A:B,2,FALSE)</f>
        <v>Rob</v>
      </c>
      <c r="J243" t="str">
        <f t="shared" si="16"/>
        <v>Robusta</v>
      </c>
      <c r="K243" t="str">
        <f>VLOOKUP(D:D,products!A:C,3,FALSE)</f>
        <v>M</v>
      </c>
      <c r="L243" t="str">
        <f t="shared" si="17"/>
        <v>Medium</v>
      </c>
      <c r="M243">
        <f>VLOOKUP(D:D,products!A:D,4,FALSE)</f>
        <v>2.5</v>
      </c>
      <c r="N243" s="9" t="str">
        <f t="shared" si="18"/>
        <v>2.5Kg</v>
      </c>
      <c r="O243">
        <f>VLOOKUP(D:D,products!A:E,5,FALSE)</f>
        <v>22.884999999999998</v>
      </c>
      <c r="P243" s="14">
        <f t="shared" si="15"/>
        <v>45.769999999999996</v>
      </c>
      <c r="Q243">
        <f>VLOOKUP(D:D,products!A:G,7,FALSE)</f>
        <v>1.3730999999999998</v>
      </c>
      <c r="R243" s="6">
        <f t="shared" si="19"/>
        <v>0.03</v>
      </c>
    </row>
    <row r="244" spans="1:18" hidden="1" x14ac:dyDescent="0.3">
      <c r="A244" s="4" t="s">
        <v>1854</v>
      </c>
      <c r="B244" s="11">
        <v>43918</v>
      </c>
      <c r="C244" s="4" t="s">
        <v>1855</v>
      </c>
      <c r="D244" t="s">
        <v>6183</v>
      </c>
      <c r="E244" s="2">
        <v>3</v>
      </c>
      <c r="F244" s="2" t="str">
        <f>VLOOKUP(orders!C244:C1243,customers!A:B,2,FALSE)</f>
        <v>Sibella Rushbrooke</v>
      </c>
      <c r="G244" s="2" t="str">
        <f>VLOOKUP(orders!C244:C1243,customers!A:C,3,FALSE)</f>
        <v>srushbrooke6q@youku.com</v>
      </c>
      <c r="H244" s="2" t="str">
        <f>VLOOKUP(C:C,customers!A:G,7,FALSE)</f>
        <v>United States</v>
      </c>
      <c r="I244" t="str">
        <f>VLOOKUP(orders!D:D,products!A:B,2,FALSE)</f>
        <v>Exc</v>
      </c>
      <c r="J244" t="str">
        <f t="shared" si="16"/>
        <v>Excelsa</v>
      </c>
      <c r="K244" t="str">
        <f>VLOOKUP(D:D,products!A:C,3,FALSE)</f>
        <v>D</v>
      </c>
      <c r="L244" t="str">
        <f t="shared" si="17"/>
        <v>Dark</v>
      </c>
      <c r="M244">
        <f>VLOOKUP(D:D,products!A:D,4,FALSE)</f>
        <v>1</v>
      </c>
      <c r="N244" s="9" t="str">
        <f t="shared" si="18"/>
        <v>1Kg</v>
      </c>
      <c r="O244">
        <f>VLOOKUP(D:D,products!A:E,5,FALSE)</f>
        <v>12.15</v>
      </c>
      <c r="P244" s="14">
        <f t="shared" si="15"/>
        <v>36.450000000000003</v>
      </c>
      <c r="Q244">
        <f>VLOOKUP(D:D,products!A:G,7,FALSE)</f>
        <v>1.3365</v>
      </c>
      <c r="R244" s="6">
        <f t="shared" si="19"/>
        <v>3.6666666666666667E-2</v>
      </c>
    </row>
    <row r="245" spans="1:18" hidden="1" x14ac:dyDescent="0.3">
      <c r="A245" s="4" t="s">
        <v>1860</v>
      </c>
      <c r="B245" s="11">
        <v>44114</v>
      </c>
      <c r="C245" s="4" t="s">
        <v>1861</v>
      </c>
      <c r="D245" t="s">
        <v>6144</v>
      </c>
      <c r="E245" s="2">
        <v>4</v>
      </c>
      <c r="F245" s="2" t="str">
        <f>VLOOKUP(orders!C245:C1244,customers!A:B,2,FALSE)</f>
        <v>Tammie Drynan</v>
      </c>
      <c r="G245" s="2" t="str">
        <f>VLOOKUP(orders!C245:C1244,customers!A:C,3,FALSE)</f>
        <v>tdrynan6r@deviantart.com</v>
      </c>
      <c r="H245" s="2" t="str">
        <f>VLOOKUP(C:C,customers!A:G,7,FALSE)</f>
        <v>United States</v>
      </c>
      <c r="I245" t="str">
        <f>VLOOKUP(orders!D:D,products!A:B,2,FALSE)</f>
        <v>Exc</v>
      </c>
      <c r="J245" t="str">
        <f t="shared" si="16"/>
        <v>Excelsa</v>
      </c>
      <c r="K245" t="str">
        <f>VLOOKUP(D:D,products!A:C,3,FALSE)</f>
        <v>D</v>
      </c>
      <c r="L245" t="str">
        <f t="shared" si="17"/>
        <v>Dark</v>
      </c>
      <c r="M245">
        <f>VLOOKUP(D:D,products!A:D,4,FALSE)</f>
        <v>0.5</v>
      </c>
      <c r="N245" s="9" t="str">
        <f t="shared" si="18"/>
        <v>0.5Kg</v>
      </c>
      <c r="O245">
        <f>VLOOKUP(D:D,products!A:E,5,FALSE)</f>
        <v>7.29</v>
      </c>
      <c r="P245" s="14">
        <f t="shared" si="15"/>
        <v>29.16</v>
      </c>
      <c r="Q245">
        <f>VLOOKUP(D:D,products!A:G,7,FALSE)</f>
        <v>0.80190000000000006</v>
      </c>
      <c r="R245" s="6">
        <f t="shared" si="19"/>
        <v>2.75E-2</v>
      </c>
    </row>
    <row r="246" spans="1:18" hidden="1" x14ac:dyDescent="0.3">
      <c r="A246" s="4" t="s">
        <v>1866</v>
      </c>
      <c r="B246" s="11">
        <v>44702</v>
      </c>
      <c r="C246" s="4" t="s">
        <v>1867</v>
      </c>
      <c r="D246" t="s">
        <v>6181</v>
      </c>
      <c r="E246" s="2">
        <v>4</v>
      </c>
      <c r="F246" s="2" t="str">
        <f>VLOOKUP(orders!C246:C1245,customers!A:B,2,FALSE)</f>
        <v>Effie Yurkov</v>
      </c>
      <c r="G246" s="2" t="str">
        <f>VLOOKUP(orders!C246:C1245,customers!A:C,3,FALSE)</f>
        <v>eyurkov6s@hud.gov</v>
      </c>
      <c r="H246" s="2" t="str">
        <f>VLOOKUP(C:C,customers!A:G,7,FALSE)</f>
        <v>United States</v>
      </c>
      <c r="I246" t="str">
        <f>VLOOKUP(orders!D:D,products!A:B,2,FALSE)</f>
        <v>Lib</v>
      </c>
      <c r="J246" t="str">
        <f t="shared" si="16"/>
        <v>Liberica</v>
      </c>
      <c r="K246" t="str">
        <f>VLOOKUP(D:D,products!A:C,3,FALSE)</f>
        <v>M</v>
      </c>
      <c r="L246" t="str">
        <f t="shared" si="17"/>
        <v>Medium</v>
      </c>
      <c r="M246">
        <f>VLOOKUP(D:D,products!A:D,4,FALSE)</f>
        <v>2.5</v>
      </c>
      <c r="N246" s="9" t="str">
        <f t="shared" si="18"/>
        <v>2.5Kg</v>
      </c>
      <c r="O246">
        <f>VLOOKUP(D:D,products!A:E,5,FALSE)</f>
        <v>33.464999999999996</v>
      </c>
      <c r="P246" s="14">
        <f t="shared" si="15"/>
        <v>133.85999999999999</v>
      </c>
      <c r="Q246">
        <f>VLOOKUP(D:D,products!A:G,7,FALSE)</f>
        <v>4.3504499999999995</v>
      </c>
      <c r="R246" s="6">
        <f t="shared" si="19"/>
        <v>3.2500000000000001E-2</v>
      </c>
    </row>
    <row r="247" spans="1:18" hidden="1" x14ac:dyDescent="0.3">
      <c r="A247" s="4" t="s">
        <v>1872</v>
      </c>
      <c r="B247" s="11">
        <v>43951</v>
      </c>
      <c r="C247" s="4" t="s">
        <v>1873</v>
      </c>
      <c r="D247" t="s">
        <v>6145</v>
      </c>
      <c r="E247" s="2">
        <v>5</v>
      </c>
      <c r="F247" s="2" t="str">
        <f>VLOOKUP(orders!C247:C1246,customers!A:B,2,FALSE)</f>
        <v>Lexie Mallan</v>
      </c>
      <c r="G247" s="2" t="str">
        <f>VLOOKUP(orders!C247:C1246,customers!A:C,3,FALSE)</f>
        <v>lmallan6t@state.gov</v>
      </c>
      <c r="H247" s="2" t="str">
        <f>VLOOKUP(C:C,customers!A:G,7,FALSE)</f>
        <v>United States</v>
      </c>
      <c r="I247" t="str">
        <f>VLOOKUP(orders!D:D,products!A:B,2,FALSE)</f>
        <v>Lib</v>
      </c>
      <c r="J247" t="str">
        <f t="shared" si="16"/>
        <v>Liberica</v>
      </c>
      <c r="K247" t="str">
        <f>VLOOKUP(D:D,products!A:C,3,FALSE)</f>
        <v>L</v>
      </c>
      <c r="L247" t="str">
        <f t="shared" si="17"/>
        <v>Light</v>
      </c>
      <c r="M247">
        <f>VLOOKUP(D:D,products!A:D,4,FALSE)</f>
        <v>0.2</v>
      </c>
      <c r="N247" s="9" t="str">
        <f t="shared" si="18"/>
        <v>0.2Kg</v>
      </c>
      <c r="O247">
        <f>VLOOKUP(D:D,products!A:E,5,FALSE)</f>
        <v>4.7549999999999999</v>
      </c>
      <c r="P247" s="14">
        <f t="shared" si="15"/>
        <v>23.774999999999999</v>
      </c>
      <c r="Q247">
        <f>VLOOKUP(D:D,products!A:G,7,FALSE)</f>
        <v>0.61814999999999998</v>
      </c>
      <c r="R247" s="6">
        <f t="shared" si="19"/>
        <v>2.6000000000000002E-2</v>
      </c>
    </row>
    <row r="248" spans="1:18" hidden="1" x14ac:dyDescent="0.3">
      <c r="A248" s="4" t="s">
        <v>1878</v>
      </c>
      <c r="B248" s="11">
        <v>44542</v>
      </c>
      <c r="C248" s="4" t="s">
        <v>1879</v>
      </c>
      <c r="D248" t="s">
        <v>6143</v>
      </c>
      <c r="E248" s="2">
        <v>3</v>
      </c>
      <c r="F248" s="2" t="str">
        <f>VLOOKUP(orders!C248:C1247,customers!A:B,2,FALSE)</f>
        <v>Georgena Bentjens</v>
      </c>
      <c r="G248" s="2" t="str">
        <f>VLOOKUP(orders!C248:C1247,customers!A:C,3,FALSE)</f>
        <v>gbentjens6u@netlog.com</v>
      </c>
      <c r="H248" s="2" t="str">
        <f>VLOOKUP(C:C,customers!A:G,7,FALSE)</f>
        <v>United Kingdom</v>
      </c>
      <c r="I248" t="str">
        <f>VLOOKUP(orders!D:D,products!A:B,2,FALSE)</f>
        <v>Lib</v>
      </c>
      <c r="J248" t="str">
        <f t="shared" si="16"/>
        <v>Liberica</v>
      </c>
      <c r="K248" t="str">
        <f>VLOOKUP(D:D,products!A:C,3,FALSE)</f>
        <v>D</v>
      </c>
      <c r="L248" t="str">
        <f t="shared" si="17"/>
        <v>Dark</v>
      </c>
      <c r="M248">
        <f>VLOOKUP(D:D,products!A:D,4,FALSE)</f>
        <v>1</v>
      </c>
      <c r="N248" s="9" t="str">
        <f t="shared" si="18"/>
        <v>1Kg</v>
      </c>
      <c r="O248">
        <f>VLOOKUP(D:D,products!A:E,5,FALSE)</f>
        <v>12.95</v>
      </c>
      <c r="P248" s="14">
        <f t="shared" si="15"/>
        <v>38.849999999999994</v>
      </c>
      <c r="Q248">
        <f>VLOOKUP(D:D,products!A:G,7,FALSE)</f>
        <v>1.6835</v>
      </c>
      <c r="R248" s="6">
        <f t="shared" si="19"/>
        <v>4.3333333333333342E-2</v>
      </c>
    </row>
    <row r="249" spans="1:18" hidden="1" x14ac:dyDescent="0.3">
      <c r="A249" s="4" t="s">
        <v>1884</v>
      </c>
      <c r="B249" s="11">
        <v>44131</v>
      </c>
      <c r="C249" s="4" t="s">
        <v>1885</v>
      </c>
      <c r="D249" t="s">
        <v>6178</v>
      </c>
      <c r="E249" s="2">
        <v>6</v>
      </c>
      <c r="F249" s="2" t="str">
        <f>VLOOKUP(orders!C249:C1248,customers!A:B,2,FALSE)</f>
        <v>Delmar Beasant</v>
      </c>
      <c r="G249" s="2"/>
      <c r="H249" s="2" t="str">
        <f>VLOOKUP(C:C,customers!A:G,7,FALSE)</f>
        <v>Ireland</v>
      </c>
      <c r="I249" t="str">
        <f>VLOOKUP(orders!D:D,products!A:B,2,FALSE)</f>
        <v>Rob</v>
      </c>
      <c r="J249" t="str">
        <f t="shared" si="16"/>
        <v>Robusta</v>
      </c>
      <c r="K249" t="str">
        <f>VLOOKUP(D:D,products!A:C,3,FALSE)</f>
        <v>L</v>
      </c>
      <c r="L249" t="str">
        <f t="shared" si="17"/>
        <v>Light</v>
      </c>
      <c r="M249">
        <f>VLOOKUP(D:D,products!A:D,4,FALSE)</f>
        <v>0.2</v>
      </c>
      <c r="N249" s="9" t="str">
        <f t="shared" si="18"/>
        <v>0.2Kg</v>
      </c>
      <c r="O249">
        <f>VLOOKUP(D:D,products!A:E,5,FALSE)</f>
        <v>3.5849999999999995</v>
      </c>
      <c r="P249" s="14">
        <f t="shared" si="15"/>
        <v>21.509999999999998</v>
      </c>
      <c r="Q249">
        <f>VLOOKUP(D:D,products!A:G,7,FALSE)</f>
        <v>0.21509999999999996</v>
      </c>
      <c r="R249" s="6">
        <f t="shared" si="19"/>
        <v>9.9999999999999985E-3</v>
      </c>
    </row>
    <row r="250" spans="1:18" x14ac:dyDescent="0.3">
      <c r="A250" s="4" t="s">
        <v>1889</v>
      </c>
      <c r="B250" s="11">
        <v>44019</v>
      </c>
      <c r="C250" s="4" t="s">
        <v>1890</v>
      </c>
      <c r="D250" t="s">
        <v>6147</v>
      </c>
      <c r="E250" s="2">
        <v>1</v>
      </c>
      <c r="F250" s="2" t="str">
        <f>VLOOKUP(orders!C250:C1249,customers!A:B,2,FALSE)</f>
        <v>Lyn Entwistle</v>
      </c>
      <c r="G250" s="2" t="str">
        <f>VLOOKUP(orders!C250:C1249,customers!A:C,3,FALSE)</f>
        <v>lentwistle6w@omniture.com</v>
      </c>
      <c r="H250" s="2" t="str">
        <f>VLOOKUP(C:C,customers!A:G,7,FALSE)</f>
        <v>United States</v>
      </c>
      <c r="I250" t="str">
        <f>VLOOKUP(orders!D:D,products!A:B,2,FALSE)</f>
        <v>Ara</v>
      </c>
      <c r="J250" t="str">
        <f t="shared" si="16"/>
        <v>Arabica</v>
      </c>
      <c r="K250" t="str">
        <f>VLOOKUP(D:D,products!A:C,3,FALSE)</f>
        <v>D</v>
      </c>
      <c r="L250" t="str">
        <f t="shared" si="17"/>
        <v>Dark</v>
      </c>
      <c r="M250">
        <f>VLOOKUP(D:D,products!A:D,4,FALSE)</f>
        <v>1</v>
      </c>
      <c r="N250" s="9" t="str">
        <f t="shared" si="18"/>
        <v>1Kg</v>
      </c>
      <c r="O250">
        <f>VLOOKUP(D:D,products!A:E,5,FALSE)</f>
        <v>9.9499999999999993</v>
      </c>
      <c r="P250" s="14">
        <f t="shared" si="15"/>
        <v>9.9499999999999993</v>
      </c>
      <c r="Q250">
        <f>VLOOKUP(D:D,products!A:G,7,FALSE)</f>
        <v>0.89549999999999985</v>
      </c>
      <c r="R250" s="6">
        <f t="shared" si="19"/>
        <v>0.09</v>
      </c>
    </row>
    <row r="251" spans="1:18" hidden="1" x14ac:dyDescent="0.3">
      <c r="A251" s="4" t="s">
        <v>1895</v>
      </c>
      <c r="B251" s="11">
        <v>43861</v>
      </c>
      <c r="C251" s="4" t="s">
        <v>1935</v>
      </c>
      <c r="D251" t="s">
        <v>6170</v>
      </c>
      <c r="E251" s="2">
        <v>1</v>
      </c>
      <c r="F251" s="2" t="str">
        <f>VLOOKUP(orders!C251:C1250,customers!A:B,2,FALSE)</f>
        <v>Zacharias Kiffe</v>
      </c>
      <c r="G251" s="2" t="str">
        <f>VLOOKUP(orders!C251:C1250,customers!A:C,3,FALSE)</f>
        <v>zkiffe74@cyberchimps.com</v>
      </c>
      <c r="H251" s="2" t="str">
        <f>VLOOKUP(C:C,customers!A:G,7,FALSE)</f>
        <v>United States</v>
      </c>
      <c r="I251" t="str">
        <f>VLOOKUP(orders!D:D,products!A:B,2,FALSE)</f>
        <v>Lib</v>
      </c>
      <c r="J251" t="str">
        <f t="shared" si="16"/>
        <v>Liberica</v>
      </c>
      <c r="K251" t="str">
        <f>VLOOKUP(D:D,products!A:C,3,FALSE)</f>
        <v>L</v>
      </c>
      <c r="L251" t="str">
        <f t="shared" si="17"/>
        <v>Light</v>
      </c>
      <c r="M251">
        <f>VLOOKUP(D:D,products!A:D,4,FALSE)</f>
        <v>1</v>
      </c>
      <c r="N251" s="9" t="str">
        <f t="shared" si="18"/>
        <v>1Kg</v>
      </c>
      <c r="O251">
        <f>VLOOKUP(D:D,products!A:E,5,FALSE)</f>
        <v>15.85</v>
      </c>
      <c r="P251" s="14">
        <f t="shared" si="15"/>
        <v>15.85</v>
      </c>
      <c r="Q251">
        <f>VLOOKUP(D:D,products!A:G,7,FALSE)</f>
        <v>2.0605000000000002</v>
      </c>
      <c r="R251" s="6">
        <f t="shared" si="19"/>
        <v>0.13</v>
      </c>
    </row>
    <row r="252" spans="1:18" hidden="1" x14ac:dyDescent="0.3">
      <c r="A252" s="4" t="s">
        <v>1900</v>
      </c>
      <c r="B252" s="11">
        <v>43879</v>
      </c>
      <c r="C252" s="4" t="s">
        <v>1901</v>
      </c>
      <c r="D252" t="s">
        <v>6174</v>
      </c>
      <c r="E252" s="2">
        <v>1</v>
      </c>
      <c r="F252" s="2" t="str">
        <f>VLOOKUP(orders!C252:C1251,customers!A:B,2,FALSE)</f>
        <v>Mercedes Acott</v>
      </c>
      <c r="G252" s="2" t="str">
        <f>VLOOKUP(orders!C252:C1251,customers!A:C,3,FALSE)</f>
        <v>macott6y@pagesperso-orange.fr</v>
      </c>
      <c r="H252" s="2" t="str">
        <f>VLOOKUP(C:C,customers!A:G,7,FALSE)</f>
        <v>United States</v>
      </c>
      <c r="I252" t="str">
        <f>VLOOKUP(orders!D:D,products!A:B,2,FALSE)</f>
        <v>Rob</v>
      </c>
      <c r="J252" t="str">
        <f t="shared" si="16"/>
        <v>Robusta</v>
      </c>
      <c r="K252" t="str">
        <f>VLOOKUP(D:D,products!A:C,3,FALSE)</f>
        <v>M</v>
      </c>
      <c r="L252" t="str">
        <f t="shared" si="17"/>
        <v>Medium</v>
      </c>
      <c r="M252">
        <f>VLOOKUP(D:D,products!A:D,4,FALSE)</f>
        <v>0.2</v>
      </c>
      <c r="N252" s="9" t="str">
        <f t="shared" si="18"/>
        <v>0.2Kg</v>
      </c>
      <c r="O252">
        <f>VLOOKUP(D:D,products!A:E,5,FALSE)</f>
        <v>2.9849999999999999</v>
      </c>
      <c r="P252" s="14">
        <f t="shared" si="15"/>
        <v>2.9849999999999999</v>
      </c>
      <c r="Q252">
        <f>VLOOKUP(D:D,products!A:G,7,FALSE)</f>
        <v>0.17909999999999998</v>
      </c>
      <c r="R252" s="6">
        <f t="shared" si="19"/>
        <v>0.06</v>
      </c>
    </row>
    <row r="253" spans="1:18" hidden="1" x14ac:dyDescent="0.3">
      <c r="A253" s="4" t="s">
        <v>1906</v>
      </c>
      <c r="B253" s="11">
        <v>44360</v>
      </c>
      <c r="C253" s="4" t="s">
        <v>1907</v>
      </c>
      <c r="D253" t="s">
        <v>6141</v>
      </c>
      <c r="E253" s="2">
        <v>5</v>
      </c>
      <c r="F253" s="2" t="str">
        <f>VLOOKUP(orders!C253:C1252,customers!A:B,2,FALSE)</f>
        <v>Connor Heaviside</v>
      </c>
      <c r="G253" s="2" t="str">
        <f>VLOOKUP(orders!C253:C1252,customers!A:C,3,FALSE)</f>
        <v>cheaviside6z@rediff.com</v>
      </c>
      <c r="H253" s="2" t="str">
        <f>VLOOKUP(C:C,customers!A:G,7,FALSE)</f>
        <v>United States</v>
      </c>
      <c r="I253" t="str">
        <f>VLOOKUP(orders!D:D,products!A:B,2,FALSE)</f>
        <v>Exc</v>
      </c>
      <c r="J253" t="str">
        <f t="shared" si="16"/>
        <v>Excelsa</v>
      </c>
      <c r="K253" t="str">
        <f>VLOOKUP(D:D,products!A:C,3,FALSE)</f>
        <v>M</v>
      </c>
      <c r="L253" t="str">
        <f t="shared" si="17"/>
        <v>Medium</v>
      </c>
      <c r="M253">
        <f>VLOOKUP(D:D,products!A:D,4,FALSE)</f>
        <v>1</v>
      </c>
      <c r="N253" s="9" t="str">
        <f t="shared" si="18"/>
        <v>1Kg</v>
      </c>
      <c r="O253">
        <f>VLOOKUP(D:D,products!A:E,5,FALSE)</f>
        <v>13.75</v>
      </c>
      <c r="P253" s="14">
        <f t="shared" si="15"/>
        <v>68.75</v>
      </c>
      <c r="Q253">
        <f>VLOOKUP(D:D,products!A:G,7,FALSE)</f>
        <v>1.5125</v>
      </c>
      <c r="R253" s="6">
        <f t="shared" si="19"/>
        <v>2.1999999999999999E-2</v>
      </c>
    </row>
    <row r="254" spans="1:18" x14ac:dyDescent="0.3">
      <c r="A254" s="4" t="s">
        <v>1912</v>
      </c>
      <c r="B254" s="11">
        <v>44779</v>
      </c>
      <c r="C254" s="4" t="s">
        <v>1913</v>
      </c>
      <c r="D254" t="s">
        <v>6147</v>
      </c>
      <c r="E254" s="2">
        <v>3</v>
      </c>
      <c r="F254" s="2" t="str">
        <f>VLOOKUP(orders!C254:C1253,customers!A:B,2,FALSE)</f>
        <v>Devy Bulbrook</v>
      </c>
      <c r="G254" s="2"/>
      <c r="H254" s="2" t="str">
        <f>VLOOKUP(C:C,customers!A:G,7,FALSE)</f>
        <v>United States</v>
      </c>
      <c r="I254" t="str">
        <f>VLOOKUP(orders!D:D,products!A:B,2,FALSE)</f>
        <v>Ara</v>
      </c>
      <c r="J254" t="str">
        <f t="shared" si="16"/>
        <v>Arabica</v>
      </c>
      <c r="K254" t="str">
        <f>VLOOKUP(D:D,products!A:C,3,FALSE)</f>
        <v>D</v>
      </c>
      <c r="L254" t="str">
        <f t="shared" si="17"/>
        <v>Dark</v>
      </c>
      <c r="M254">
        <f>VLOOKUP(D:D,products!A:D,4,FALSE)</f>
        <v>1</v>
      </c>
      <c r="N254" s="9" t="str">
        <f t="shared" si="18"/>
        <v>1Kg</v>
      </c>
      <c r="O254">
        <f>VLOOKUP(D:D,products!A:E,5,FALSE)</f>
        <v>9.9499999999999993</v>
      </c>
      <c r="P254" s="14">
        <f t="shared" si="15"/>
        <v>29.849999999999998</v>
      </c>
      <c r="Q254">
        <f>VLOOKUP(D:D,products!A:G,7,FALSE)</f>
        <v>0.89549999999999985</v>
      </c>
      <c r="R254" s="6">
        <f t="shared" si="19"/>
        <v>0.03</v>
      </c>
    </row>
    <row r="255" spans="1:18" hidden="1" x14ac:dyDescent="0.3">
      <c r="A255" s="4" t="s">
        <v>1917</v>
      </c>
      <c r="B255" s="11">
        <v>44523</v>
      </c>
      <c r="C255" s="4" t="s">
        <v>1918</v>
      </c>
      <c r="D255" t="s">
        <v>6162</v>
      </c>
      <c r="E255" s="2">
        <v>4</v>
      </c>
      <c r="F255" s="2" t="str">
        <f>VLOOKUP(orders!C255:C1254,customers!A:B,2,FALSE)</f>
        <v>Leia Kernan</v>
      </c>
      <c r="G255" s="2" t="str">
        <f>VLOOKUP(orders!C255:C1254,customers!A:C,3,FALSE)</f>
        <v>lkernan71@wsj.com</v>
      </c>
      <c r="H255" s="2" t="str">
        <f>VLOOKUP(C:C,customers!A:G,7,FALSE)</f>
        <v>United States</v>
      </c>
      <c r="I255" t="str">
        <f>VLOOKUP(orders!D:D,products!A:B,2,FALSE)</f>
        <v>Lib</v>
      </c>
      <c r="J255" t="str">
        <f t="shared" si="16"/>
        <v>Liberica</v>
      </c>
      <c r="K255" t="str">
        <f>VLOOKUP(D:D,products!A:C,3,FALSE)</f>
        <v>M</v>
      </c>
      <c r="L255" t="str">
        <f t="shared" si="17"/>
        <v>Medium</v>
      </c>
      <c r="M255">
        <f>VLOOKUP(D:D,products!A:D,4,FALSE)</f>
        <v>1</v>
      </c>
      <c r="N255" s="9" t="str">
        <f t="shared" si="18"/>
        <v>1Kg</v>
      </c>
      <c r="O255">
        <f>VLOOKUP(D:D,products!A:E,5,FALSE)</f>
        <v>14.55</v>
      </c>
      <c r="P255" s="14">
        <f t="shared" si="15"/>
        <v>58.2</v>
      </c>
      <c r="Q255">
        <f>VLOOKUP(D:D,products!A:G,7,FALSE)</f>
        <v>1.8915000000000002</v>
      </c>
      <c r="R255" s="6">
        <f t="shared" si="19"/>
        <v>3.2500000000000001E-2</v>
      </c>
    </row>
    <row r="256" spans="1:18" hidden="1" x14ac:dyDescent="0.3">
      <c r="A256" s="4" t="s">
        <v>1923</v>
      </c>
      <c r="B256" s="11">
        <v>44482</v>
      </c>
      <c r="C256" s="4" t="s">
        <v>1924</v>
      </c>
      <c r="D256" t="s">
        <v>6173</v>
      </c>
      <c r="E256" s="2">
        <v>4</v>
      </c>
      <c r="F256" s="2" t="str">
        <f>VLOOKUP(orders!C256:C1255,customers!A:B,2,FALSE)</f>
        <v>Rosaline McLae</v>
      </c>
      <c r="G256" s="2" t="str">
        <f>VLOOKUP(orders!C256:C1255,customers!A:C,3,FALSE)</f>
        <v>rmclae72@dailymotion.com</v>
      </c>
      <c r="H256" s="2" t="str">
        <f>VLOOKUP(C:C,customers!A:G,7,FALSE)</f>
        <v>United Kingdom</v>
      </c>
      <c r="I256" t="str">
        <f>VLOOKUP(orders!D:D,products!A:B,2,FALSE)</f>
        <v>Rob</v>
      </c>
      <c r="J256" t="str">
        <f t="shared" si="16"/>
        <v>Robusta</v>
      </c>
      <c r="K256" t="str">
        <f>VLOOKUP(D:D,products!A:C,3,FALSE)</f>
        <v>L</v>
      </c>
      <c r="L256" t="str">
        <f t="shared" si="17"/>
        <v>Light</v>
      </c>
      <c r="M256">
        <f>VLOOKUP(D:D,products!A:D,4,FALSE)</f>
        <v>0.5</v>
      </c>
      <c r="N256" s="9" t="str">
        <f t="shared" si="18"/>
        <v>0.5Kg</v>
      </c>
      <c r="O256">
        <f>VLOOKUP(D:D,products!A:E,5,FALSE)</f>
        <v>7.169999999999999</v>
      </c>
      <c r="P256" s="14">
        <f t="shared" si="15"/>
        <v>28.679999999999996</v>
      </c>
      <c r="Q256">
        <f>VLOOKUP(D:D,products!A:G,7,FALSE)</f>
        <v>0.43019999999999992</v>
      </c>
      <c r="R256" s="6">
        <f t="shared" si="19"/>
        <v>1.4999999999999999E-2</v>
      </c>
    </row>
    <row r="257" spans="1:18" hidden="1" x14ac:dyDescent="0.3">
      <c r="A257" s="4" t="s">
        <v>1928</v>
      </c>
      <c r="B257" s="11">
        <v>44439</v>
      </c>
      <c r="C257" s="4" t="s">
        <v>1929</v>
      </c>
      <c r="D257" t="s">
        <v>6173</v>
      </c>
      <c r="E257" s="2">
        <v>3</v>
      </c>
      <c r="F257" s="2" t="str">
        <f>VLOOKUP(orders!C257:C1256,customers!A:B,2,FALSE)</f>
        <v>Cleve Blowfelde</v>
      </c>
      <c r="G257" s="2" t="str">
        <f>VLOOKUP(orders!C257:C1256,customers!A:C,3,FALSE)</f>
        <v>cblowfelde73@ustream.tv</v>
      </c>
      <c r="H257" s="2" t="str">
        <f>VLOOKUP(C:C,customers!A:G,7,FALSE)</f>
        <v>United States</v>
      </c>
      <c r="I257" t="str">
        <f>VLOOKUP(orders!D:D,products!A:B,2,FALSE)</f>
        <v>Rob</v>
      </c>
      <c r="J257" t="str">
        <f t="shared" si="16"/>
        <v>Robusta</v>
      </c>
      <c r="K257" t="str">
        <f>VLOOKUP(D:D,products!A:C,3,FALSE)</f>
        <v>L</v>
      </c>
      <c r="L257" t="str">
        <f t="shared" si="17"/>
        <v>Light</v>
      </c>
      <c r="M257">
        <f>VLOOKUP(D:D,products!A:D,4,FALSE)</f>
        <v>0.5</v>
      </c>
      <c r="N257" s="9" t="str">
        <f t="shared" si="18"/>
        <v>0.5Kg</v>
      </c>
      <c r="O257">
        <f>VLOOKUP(D:D,products!A:E,5,FALSE)</f>
        <v>7.169999999999999</v>
      </c>
      <c r="P257" s="14">
        <f t="shared" si="15"/>
        <v>21.509999999999998</v>
      </c>
      <c r="Q257">
        <f>VLOOKUP(D:D,products!A:G,7,FALSE)</f>
        <v>0.43019999999999992</v>
      </c>
      <c r="R257" s="6">
        <f t="shared" si="19"/>
        <v>1.9999999999999997E-2</v>
      </c>
    </row>
    <row r="258" spans="1:18" hidden="1" x14ac:dyDescent="0.3">
      <c r="A258" s="4" t="s">
        <v>1934</v>
      </c>
      <c r="B258" s="11">
        <v>43846</v>
      </c>
      <c r="C258" s="4" t="s">
        <v>1935</v>
      </c>
      <c r="D258" t="s">
        <v>6160</v>
      </c>
      <c r="E258" s="2">
        <v>2</v>
      </c>
      <c r="F258" s="2" t="str">
        <f>VLOOKUP(orders!C258:C1257,customers!A:B,2,FALSE)</f>
        <v>Zacharias Kiffe</v>
      </c>
      <c r="G258" s="2" t="str">
        <f>VLOOKUP(orders!C258:C1257,customers!A:C,3,FALSE)</f>
        <v>zkiffe74@cyberchimps.com</v>
      </c>
      <c r="H258" s="2" t="str">
        <f>VLOOKUP(C:C,customers!A:G,7,FALSE)</f>
        <v>United States</v>
      </c>
      <c r="I258" t="str">
        <f>VLOOKUP(orders!D:D,products!A:B,2,FALSE)</f>
        <v>Lib</v>
      </c>
      <c r="J258" t="str">
        <f t="shared" si="16"/>
        <v>Liberica</v>
      </c>
      <c r="K258" t="str">
        <f>VLOOKUP(D:D,products!A:C,3,FALSE)</f>
        <v>M</v>
      </c>
      <c r="L258" t="str">
        <f t="shared" si="17"/>
        <v>Medium</v>
      </c>
      <c r="M258">
        <f>VLOOKUP(D:D,products!A:D,4,FALSE)</f>
        <v>0.5</v>
      </c>
      <c r="N258" s="9" t="str">
        <f t="shared" si="18"/>
        <v>0.5Kg</v>
      </c>
      <c r="O258">
        <f>VLOOKUP(D:D,products!A:E,5,FALSE)</f>
        <v>8.73</v>
      </c>
      <c r="P258" s="14">
        <f t="shared" ref="P258:P321" si="20">O258*E258</f>
        <v>17.46</v>
      </c>
      <c r="Q258">
        <f>VLOOKUP(D:D,products!A:G,7,FALSE)</f>
        <v>1.1349</v>
      </c>
      <c r="R258" s="6">
        <f t="shared" si="19"/>
        <v>6.5000000000000002E-2</v>
      </c>
    </row>
    <row r="259" spans="1:18" hidden="1" x14ac:dyDescent="0.3">
      <c r="A259" s="4" t="s">
        <v>1940</v>
      </c>
      <c r="B259" s="11">
        <v>44676</v>
      </c>
      <c r="C259" s="4" t="s">
        <v>1941</v>
      </c>
      <c r="D259" t="s">
        <v>6185</v>
      </c>
      <c r="E259" s="2">
        <v>1</v>
      </c>
      <c r="F259" s="2" t="str">
        <f>VLOOKUP(orders!C259:C1258,customers!A:B,2,FALSE)</f>
        <v>Denyse O'Calleran</v>
      </c>
      <c r="G259" s="2" t="str">
        <f>VLOOKUP(orders!C259:C1258,customers!A:C,3,FALSE)</f>
        <v>docalleran75@ucla.edu</v>
      </c>
      <c r="H259" s="2" t="str">
        <f>VLOOKUP(C:C,customers!A:G,7,FALSE)</f>
        <v>United States</v>
      </c>
      <c r="I259" t="str">
        <f>VLOOKUP(orders!D:D,products!A:B,2,FALSE)</f>
        <v>Exc</v>
      </c>
      <c r="J259" t="str">
        <f t="shared" ref="J259:J322" si="21">IF(I259="Rob","Robusta",IF(I259="Exc","Excelsa",IF(I259="Lib","Liberica",IF(I259="Ara","Arabica",""))))</f>
        <v>Excelsa</v>
      </c>
      <c r="K259" t="str">
        <f>VLOOKUP(D:D,products!A:C,3,FALSE)</f>
        <v>D</v>
      </c>
      <c r="L259" t="str">
        <f t="shared" ref="L259:L322" si="22">IF(K259="M","Medium",IF(K259="L","Light",IF(K259="D","Dark","")))</f>
        <v>Dark</v>
      </c>
      <c r="M259">
        <f>VLOOKUP(D:D,products!A:D,4,FALSE)</f>
        <v>2.5</v>
      </c>
      <c r="N259" s="9" t="str">
        <f t="shared" ref="N259:N322" si="23">M259&amp;"Kg"</f>
        <v>2.5Kg</v>
      </c>
      <c r="O259">
        <f>VLOOKUP(D:D,products!A:E,5,FALSE)</f>
        <v>27.945</v>
      </c>
      <c r="P259" s="14">
        <f t="shared" si="20"/>
        <v>27.945</v>
      </c>
      <c r="Q259">
        <f>VLOOKUP(D:D,products!A:G,7,FALSE)</f>
        <v>3.07395</v>
      </c>
      <c r="R259" s="6">
        <f t="shared" ref="R259:R322" si="24">(Q259/P259)</f>
        <v>0.11</v>
      </c>
    </row>
    <row r="260" spans="1:18" hidden="1" x14ac:dyDescent="0.3">
      <c r="A260" s="4" t="s">
        <v>1946</v>
      </c>
      <c r="B260" s="11">
        <v>44513</v>
      </c>
      <c r="C260" s="4" t="s">
        <v>1947</v>
      </c>
      <c r="D260" t="s">
        <v>6185</v>
      </c>
      <c r="E260" s="2">
        <v>5</v>
      </c>
      <c r="F260" s="2" t="str">
        <f>VLOOKUP(orders!C260:C1259,customers!A:B,2,FALSE)</f>
        <v>Cobby Cromwell</v>
      </c>
      <c r="G260" s="2" t="str">
        <f>VLOOKUP(orders!C260:C1259,customers!A:C,3,FALSE)</f>
        <v>ccromwell76@desdev.cn</v>
      </c>
      <c r="H260" s="2" t="str">
        <f>VLOOKUP(C:C,customers!A:G,7,FALSE)</f>
        <v>United States</v>
      </c>
      <c r="I260" t="str">
        <f>VLOOKUP(orders!D:D,products!A:B,2,FALSE)</f>
        <v>Exc</v>
      </c>
      <c r="J260" t="str">
        <f t="shared" si="21"/>
        <v>Excelsa</v>
      </c>
      <c r="K260" t="str">
        <f>VLOOKUP(D:D,products!A:C,3,FALSE)</f>
        <v>D</v>
      </c>
      <c r="L260" t="str">
        <f t="shared" si="22"/>
        <v>Dark</v>
      </c>
      <c r="M260">
        <f>VLOOKUP(D:D,products!A:D,4,FALSE)</f>
        <v>2.5</v>
      </c>
      <c r="N260" s="9" t="str">
        <f t="shared" si="23"/>
        <v>2.5Kg</v>
      </c>
      <c r="O260">
        <f>VLOOKUP(D:D,products!A:E,5,FALSE)</f>
        <v>27.945</v>
      </c>
      <c r="P260" s="14">
        <f t="shared" si="20"/>
        <v>139.72499999999999</v>
      </c>
      <c r="Q260">
        <f>VLOOKUP(D:D,products!A:G,7,FALSE)</f>
        <v>3.07395</v>
      </c>
      <c r="R260" s="6">
        <f t="shared" si="24"/>
        <v>2.2000000000000002E-2</v>
      </c>
    </row>
    <row r="261" spans="1:18" hidden="1" x14ac:dyDescent="0.3">
      <c r="A261" s="4" t="s">
        <v>1952</v>
      </c>
      <c r="B261" s="11">
        <v>44355</v>
      </c>
      <c r="C261" s="4" t="s">
        <v>1953</v>
      </c>
      <c r="D261" t="s">
        <v>6174</v>
      </c>
      <c r="E261" s="2">
        <v>2</v>
      </c>
      <c r="F261" s="2" t="str">
        <f>VLOOKUP(orders!C261:C1260,customers!A:B,2,FALSE)</f>
        <v>Irv Hay</v>
      </c>
      <c r="G261" s="2" t="str">
        <f>VLOOKUP(orders!C261:C1260,customers!A:C,3,FALSE)</f>
        <v>ihay77@lulu.com</v>
      </c>
      <c r="H261" s="2" t="str">
        <f>VLOOKUP(C:C,customers!A:G,7,FALSE)</f>
        <v>United Kingdom</v>
      </c>
      <c r="I261" t="str">
        <f>VLOOKUP(orders!D:D,products!A:B,2,FALSE)</f>
        <v>Rob</v>
      </c>
      <c r="J261" t="str">
        <f t="shared" si="21"/>
        <v>Robusta</v>
      </c>
      <c r="K261" t="str">
        <f>VLOOKUP(D:D,products!A:C,3,FALSE)</f>
        <v>M</v>
      </c>
      <c r="L261" t="str">
        <f t="shared" si="22"/>
        <v>Medium</v>
      </c>
      <c r="M261">
        <f>VLOOKUP(D:D,products!A:D,4,FALSE)</f>
        <v>0.2</v>
      </c>
      <c r="N261" s="9" t="str">
        <f t="shared" si="23"/>
        <v>0.2Kg</v>
      </c>
      <c r="O261">
        <f>VLOOKUP(D:D,products!A:E,5,FALSE)</f>
        <v>2.9849999999999999</v>
      </c>
      <c r="P261" s="14">
        <f t="shared" si="20"/>
        <v>5.97</v>
      </c>
      <c r="Q261">
        <f>VLOOKUP(D:D,products!A:G,7,FALSE)</f>
        <v>0.17909999999999998</v>
      </c>
      <c r="R261" s="6">
        <f t="shared" si="24"/>
        <v>0.03</v>
      </c>
    </row>
    <row r="262" spans="1:18" hidden="1" x14ac:dyDescent="0.3">
      <c r="A262" s="4" t="s">
        <v>1958</v>
      </c>
      <c r="B262" s="11">
        <v>44156</v>
      </c>
      <c r="C262" s="4" t="s">
        <v>1959</v>
      </c>
      <c r="D262" t="s">
        <v>6142</v>
      </c>
      <c r="E262" s="2">
        <v>1</v>
      </c>
      <c r="F262" s="2" t="str">
        <f>VLOOKUP(orders!C262:C1261,customers!A:B,2,FALSE)</f>
        <v>Tani Taffarello</v>
      </c>
      <c r="G262" s="2" t="str">
        <f>VLOOKUP(orders!C262:C1261,customers!A:C,3,FALSE)</f>
        <v>ttaffarello78@sciencedaily.com</v>
      </c>
      <c r="H262" s="2" t="str">
        <f>VLOOKUP(C:C,customers!A:G,7,FALSE)</f>
        <v>United States</v>
      </c>
      <c r="I262" t="str">
        <f>VLOOKUP(orders!D:D,products!A:B,2,FALSE)</f>
        <v>Rob</v>
      </c>
      <c r="J262" t="str">
        <f t="shared" si="21"/>
        <v>Robusta</v>
      </c>
      <c r="K262" t="str">
        <f>VLOOKUP(D:D,products!A:C,3,FALSE)</f>
        <v>L</v>
      </c>
      <c r="L262" t="str">
        <f t="shared" si="22"/>
        <v>Light</v>
      </c>
      <c r="M262">
        <f>VLOOKUP(D:D,products!A:D,4,FALSE)</f>
        <v>2.5</v>
      </c>
      <c r="N262" s="9" t="str">
        <f t="shared" si="23"/>
        <v>2.5Kg</v>
      </c>
      <c r="O262">
        <f>VLOOKUP(D:D,products!A:E,5,FALSE)</f>
        <v>27.484999999999996</v>
      </c>
      <c r="P262" s="14">
        <f t="shared" si="20"/>
        <v>27.484999999999996</v>
      </c>
      <c r="Q262">
        <f>VLOOKUP(D:D,products!A:G,7,FALSE)</f>
        <v>1.6490999999999998</v>
      </c>
      <c r="R262" s="6">
        <f t="shared" si="24"/>
        <v>6.0000000000000005E-2</v>
      </c>
    </row>
    <row r="263" spans="1:18" hidden="1" x14ac:dyDescent="0.3">
      <c r="A263" s="4" t="s">
        <v>1963</v>
      </c>
      <c r="B263" s="11">
        <v>43538</v>
      </c>
      <c r="C263" s="4" t="s">
        <v>1964</v>
      </c>
      <c r="D263" t="s">
        <v>6179</v>
      </c>
      <c r="E263" s="2">
        <v>5</v>
      </c>
      <c r="F263" s="2" t="str">
        <f>VLOOKUP(orders!C263:C1262,customers!A:B,2,FALSE)</f>
        <v>Monique Canty</v>
      </c>
      <c r="G263" s="2" t="str">
        <f>VLOOKUP(orders!C263:C1262,customers!A:C,3,FALSE)</f>
        <v>mcanty79@jigsy.com</v>
      </c>
      <c r="H263" s="2" t="str">
        <f>VLOOKUP(C:C,customers!A:G,7,FALSE)</f>
        <v>United States</v>
      </c>
      <c r="I263" t="str">
        <f>VLOOKUP(orders!D:D,products!A:B,2,FALSE)</f>
        <v>Rob</v>
      </c>
      <c r="J263" t="str">
        <f t="shared" si="21"/>
        <v>Robusta</v>
      </c>
      <c r="K263" t="str">
        <f>VLOOKUP(D:D,products!A:C,3,FALSE)</f>
        <v>L</v>
      </c>
      <c r="L263" t="str">
        <f t="shared" si="22"/>
        <v>Light</v>
      </c>
      <c r="M263">
        <f>VLOOKUP(D:D,products!A:D,4,FALSE)</f>
        <v>1</v>
      </c>
      <c r="N263" s="9" t="str">
        <f t="shared" si="23"/>
        <v>1Kg</v>
      </c>
      <c r="O263">
        <f>VLOOKUP(D:D,products!A:E,5,FALSE)</f>
        <v>11.95</v>
      </c>
      <c r="P263" s="14">
        <f t="shared" si="20"/>
        <v>59.75</v>
      </c>
      <c r="Q263">
        <f>VLOOKUP(D:D,products!A:G,7,FALSE)</f>
        <v>0.71699999999999997</v>
      </c>
      <c r="R263" s="6">
        <f t="shared" si="24"/>
        <v>1.2E-2</v>
      </c>
    </row>
    <row r="264" spans="1:18" hidden="1" x14ac:dyDescent="0.3">
      <c r="A264" s="4" t="s">
        <v>1969</v>
      </c>
      <c r="B264" s="11">
        <v>43693</v>
      </c>
      <c r="C264" s="4" t="s">
        <v>1970</v>
      </c>
      <c r="D264" t="s">
        <v>6141</v>
      </c>
      <c r="E264" s="2">
        <v>3</v>
      </c>
      <c r="F264" s="2" t="str">
        <f>VLOOKUP(orders!C264:C1263,customers!A:B,2,FALSE)</f>
        <v>Javier Kopke</v>
      </c>
      <c r="G264" s="2" t="str">
        <f>VLOOKUP(orders!C264:C1263,customers!A:C,3,FALSE)</f>
        <v>jkopke7a@auda.org.au</v>
      </c>
      <c r="H264" s="2" t="str">
        <f>VLOOKUP(C:C,customers!A:G,7,FALSE)</f>
        <v>United States</v>
      </c>
      <c r="I264" t="str">
        <f>VLOOKUP(orders!D:D,products!A:B,2,FALSE)</f>
        <v>Exc</v>
      </c>
      <c r="J264" t="str">
        <f t="shared" si="21"/>
        <v>Excelsa</v>
      </c>
      <c r="K264" t="str">
        <f>VLOOKUP(D:D,products!A:C,3,FALSE)</f>
        <v>M</v>
      </c>
      <c r="L264" t="str">
        <f t="shared" si="22"/>
        <v>Medium</v>
      </c>
      <c r="M264">
        <f>VLOOKUP(D:D,products!A:D,4,FALSE)</f>
        <v>1</v>
      </c>
      <c r="N264" s="9" t="str">
        <f t="shared" si="23"/>
        <v>1Kg</v>
      </c>
      <c r="O264">
        <f>VLOOKUP(D:D,products!A:E,5,FALSE)</f>
        <v>13.75</v>
      </c>
      <c r="P264" s="14">
        <f t="shared" si="20"/>
        <v>41.25</v>
      </c>
      <c r="Q264">
        <f>VLOOKUP(D:D,products!A:G,7,FALSE)</f>
        <v>1.5125</v>
      </c>
      <c r="R264" s="6">
        <f t="shared" si="24"/>
        <v>3.6666666666666667E-2</v>
      </c>
    </row>
    <row r="265" spans="1:18" hidden="1" x14ac:dyDescent="0.3">
      <c r="A265" s="4" t="s">
        <v>1975</v>
      </c>
      <c r="B265" s="11">
        <v>43577</v>
      </c>
      <c r="C265" s="4" t="s">
        <v>1976</v>
      </c>
      <c r="D265" t="s">
        <v>6181</v>
      </c>
      <c r="E265" s="2">
        <v>4</v>
      </c>
      <c r="F265" s="2" t="str">
        <f>VLOOKUP(orders!C265:C1264,customers!A:B,2,FALSE)</f>
        <v>Mar McIver</v>
      </c>
      <c r="G265" s="2"/>
      <c r="H265" s="2" t="str">
        <f>VLOOKUP(C:C,customers!A:G,7,FALSE)</f>
        <v>United States</v>
      </c>
      <c r="I265" t="str">
        <f>VLOOKUP(orders!D:D,products!A:B,2,FALSE)</f>
        <v>Lib</v>
      </c>
      <c r="J265" t="str">
        <f t="shared" si="21"/>
        <v>Liberica</v>
      </c>
      <c r="K265" t="str">
        <f>VLOOKUP(D:D,products!A:C,3,FALSE)</f>
        <v>M</v>
      </c>
      <c r="L265" t="str">
        <f t="shared" si="22"/>
        <v>Medium</v>
      </c>
      <c r="M265">
        <f>VLOOKUP(D:D,products!A:D,4,FALSE)</f>
        <v>2.5</v>
      </c>
      <c r="N265" s="9" t="str">
        <f t="shared" si="23"/>
        <v>2.5Kg</v>
      </c>
      <c r="O265">
        <f>VLOOKUP(D:D,products!A:E,5,FALSE)</f>
        <v>33.464999999999996</v>
      </c>
      <c r="P265" s="14">
        <f t="shared" si="20"/>
        <v>133.85999999999999</v>
      </c>
      <c r="Q265">
        <f>VLOOKUP(D:D,products!A:G,7,FALSE)</f>
        <v>4.3504499999999995</v>
      </c>
      <c r="R265" s="6">
        <f t="shared" si="24"/>
        <v>3.2500000000000001E-2</v>
      </c>
    </row>
    <row r="266" spans="1:18" hidden="1" x14ac:dyDescent="0.3">
      <c r="A266" s="4" t="s">
        <v>1980</v>
      </c>
      <c r="B266" s="11">
        <v>44683</v>
      </c>
      <c r="C266" s="4" t="s">
        <v>1981</v>
      </c>
      <c r="D266" t="s">
        <v>6179</v>
      </c>
      <c r="E266" s="2">
        <v>5</v>
      </c>
      <c r="F266" s="2" t="str">
        <f>VLOOKUP(orders!C266:C1265,customers!A:B,2,FALSE)</f>
        <v>Arabella Fransewich</v>
      </c>
      <c r="G266" s="2"/>
      <c r="H266" s="2" t="str">
        <f>VLOOKUP(C:C,customers!A:G,7,FALSE)</f>
        <v>Ireland</v>
      </c>
      <c r="I266" t="str">
        <f>VLOOKUP(orders!D:D,products!A:B,2,FALSE)</f>
        <v>Rob</v>
      </c>
      <c r="J266" t="str">
        <f t="shared" si="21"/>
        <v>Robusta</v>
      </c>
      <c r="K266" t="str">
        <f>VLOOKUP(D:D,products!A:C,3,FALSE)</f>
        <v>L</v>
      </c>
      <c r="L266" t="str">
        <f t="shared" si="22"/>
        <v>Light</v>
      </c>
      <c r="M266">
        <f>VLOOKUP(D:D,products!A:D,4,FALSE)</f>
        <v>1</v>
      </c>
      <c r="N266" s="9" t="str">
        <f t="shared" si="23"/>
        <v>1Kg</v>
      </c>
      <c r="O266">
        <f>VLOOKUP(D:D,products!A:E,5,FALSE)</f>
        <v>11.95</v>
      </c>
      <c r="P266" s="14">
        <f t="shared" si="20"/>
        <v>59.75</v>
      </c>
      <c r="Q266">
        <f>VLOOKUP(D:D,products!A:G,7,FALSE)</f>
        <v>0.71699999999999997</v>
      </c>
      <c r="R266" s="6">
        <f t="shared" si="24"/>
        <v>1.2E-2</v>
      </c>
    </row>
    <row r="267" spans="1:18" x14ac:dyDescent="0.3">
      <c r="A267" s="4" t="s">
        <v>1986</v>
      </c>
      <c r="B267" s="11">
        <v>43872</v>
      </c>
      <c r="C267" s="4" t="s">
        <v>1987</v>
      </c>
      <c r="D267" t="s">
        <v>6158</v>
      </c>
      <c r="E267" s="2">
        <v>1</v>
      </c>
      <c r="F267" s="2" t="str">
        <f>VLOOKUP(orders!C267:C1266,customers!A:B,2,FALSE)</f>
        <v>Violette Hellmore</v>
      </c>
      <c r="G267" s="2" t="str">
        <f>VLOOKUP(orders!C267:C1266,customers!A:C,3,FALSE)</f>
        <v>vhellmore7d@bbc.co.uk</v>
      </c>
      <c r="H267" s="2" t="str">
        <f>VLOOKUP(C:C,customers!A:G,7,FALSE)</f>
        <v>United States</v>
      </c>
      <c r="I267" t="str">
        <f>VLOOKUP(orders!D:D,products!A:B,2,FALSE)</f>
        <v>Ara</v>
      </c>
      <c r="J267" t="str">
        <f t="shared" si="21"/>
        <v>Arabica</v>
      </c>
      <c r="K267" t="str">
        <f>VLOOKUP(D:D,products!A:C,3,FALSE)</f>
        <v>D</v>
      </c>
      <c r="L267" t="str">
        <f t="shared" si="22"/>
        <v>Dark</v>
      </c>
      <c r="M267">
        <f>VLOOKUP(D:D,products!A:D,4,FALSE)</f>
        <v>0.5</v>
      </c>
      <c r="N267" s="9" t="str">
        <f t="shared" si="23"/>
        <v>0.5Kg</v>
      </c>
      <c r="O267">
        <f>VLOOKUP(D:D,products!A:E,5,FALSE)</f>
        <v>5.97</v>
      </c>
      <c r="P267" s="14">
        <f t="shared" si="20"/>
        <v>5.97</v>
      </c>
      <c r="Q267">
        <f>VLOOKUP(D:D,products!A:G,7,FALSE)</f>
        <v>0.5373</v>
      </c>
      <c r="R267" s="6">
        <f t="shared" si="24"/>
        <v>9.0000000000000011E-2</v>
      </c>
    </row>
    <row r="268" spans="1:18" hidden="1" x14ac:dyDescent="0.3">
      <c r="A268" s="4" t="s">
        <v>1992</v>
      </c>
      <c r="B268" s="11">
        <v>44283</v>
      </c>
      <c r="C268" s="4" t="s">
        <v>1993</v>
      </c>
      <c r="D268" t="s">
        <v>6183</v>
      </c>
      <c r="E268" s="2">
        <v>2</v>
      </c>
      <c r="F268" s="2" t="str">
        <f>VLOOKUP(orders!C268:C1267,customers!A:B,2,FALSE)</f>
        <v>Myles Seawright</v>
      </c>
      <c r="G268" s="2" t="str">
        <f>VLOOKUP(orders!C268:C1267,customers!A:C,3,FALSE)</f>
        <v>mseawright7e@nbcnews.com</v>
      </c>
      <c r="H268" s="2" t="str">
        <f>VLOOKUP(C:C,customers!A:G,7,FALSE)</f>
        <v>United Kingdom</v>
      </c>
      <c r="I268" t="str">
        <f>VLOOKUP(orders!D:D,products!A:B,2,FALSE)</f>
        <v>Exc</v>
      </c>
      <c r="J268" t="str">
        <f t="shared" si="21"/>
        <v>Excelsa</v>
      </c>
      <c r="K268" t="str">
        <f>VLOOKUP(D:D,products!A:C,3,FALSE)</f>
        <v>D</v>
      </c>
      <c r="L268" t="str">
        <f t="shared" si="22"/>
        <v>Dark</v>
      </c>
      <c r="M268">
        <f>VLOOKUP(D:D,products!A:D,4,FALSE)</f>
        <v>1</v>
      </c>
      <c r="N268" s="9" t="str">
        <f t="shared" si="23"/>
        <v>1Kg</v>
      </c>
      <c r="O268">
        <f>VLOOKUP(D:D,products!A:E,5,FALSE)</f>
        <v>12.15</v>
      </c>
      <c r="P268" s="14">
        <f t="shared" si="20"/>
        <v>24.3</v>
      </c>
      <c r="Q268">
        <f>VLOOKUP(D:D,products!A:G,7,FALSE)</f>
        <v>1.3365</v>
      </c>
      <c r="R268" s="6">
        <f t="shared" si="24"/>
        <v>5.5E-2</v>
      </c>
    </row>
    <row r="269" spans="1:18" hidden="1" x14ac:dyDescent="0.3">
      <c r="A269" s="4" t="s">
        <v>1998</v>
      </c>
      <c r="B269" s="11">
        <v>44324</v>
      </c>
      <c r="C269" s="4" t="s">
        <v>1999</v>
      </c>
      <c r="D269" t="s">
        <v>6153</v>
      </c>
      <c r="E269" s="2">
        <v>6</v>
      </c>
      <c r="F269" s="2" t="str">
        <f>VLOOKUP(orders!C269:C1268,customers!A:B,2,FALSE)</f>
        <v>Silvana Northeast</v>
      </c>
      <c r="G269" s="2" t="str">
        <f>VLOOKUP(orders!C269:C1268,customers!A:C,3,FALSE)</f>
        <v>snortheast7f@mashable.com</v>
      </c>
      <c r="H269" s="2" t="str">
        <f>VLOOKUP(C:C,customers!A:G,7,FALSE)</f>
        <v>United States</v>
      </c>
      <c r="I269" t="str">
        <f>VLOOKUP(orders!D:D,products!A:B,2,FALSE)</f>
        <v>Exc</v>
      </c>
      <c r="J269" t="str">
        <f t="shared" si="21"/>
        <v>Excelsa</v>
      </c>
      <c r="K269" t="str">
        <f>VLOOKUP(D:D,products!A:C,3,FALSE)</f>
        <v>D</v>
      </c>
      <c r="L269" t="str">
        <f t="shared" si="22"/>
        <v>Dark</v>
      </c>
      <c r="M269">
        <f>VLOOKUP(D:D,products!A:D,4,FALSE)</f>
        <v>0.2</v>
      </c>
      <c r="N269" s="9" t="str">
        <f t="shared" si="23"/>
        <v>0.2Kg</v>
      </c>
      <c r="O269">
        <f>VLOOKUP(D:D,products!A:E,5,FALSE)</f>
        <v>3.645</v>
      </c>
      <c r="P269" s="14">
        <f t="shared" si="20"/>
        <v>21.87</v>
      </c>
      <c r="Q269">
        <f>VLOOKUP(D:D,products!A:G,7,FALSE)</f>
        <v>0.40095000000000003</v>
      </c>
      <c r="R269" s="6">
        <f t="shared" si="24"/>
        <v>1.8333333333333333E-2</v>
      </c>
    </row>
    <row r="270" spans="1:18" x14ac:dyDescent="0.3">
      <c r="A270" s="4" t="s">
        <v>2004</v>
      </c>
      <c r="B270" s="11">
        <v>43790</v>
      </c>
      <c r="C270" s="4" t="s">
        <v>1672</v>
      </c>
      <c r="D270" t="s">
        <v>6147</v>
      </c>
      <c r="E270" s="2">
        <v>2</v>
      </c>
      <c r="F270" s="2" t="str">
        <f>VLOOKUP(orders!C270:C1269,customers!A:B,2,FALSE)</f>
        <v>Anselma Attwater</v>
      </c>
      <c r="G270" s="2" t="str">
        <f>VLOOKUP(orders!C270:C1269,customers!A:C,3,FALSE)</f>
        <v>aattwater5u@wikia.com</v>
      </c>
      <c r="H270" s="2" t="str">
        <f>VLOOKUP(C:C,customers!A:G,7,FALSE)</f>
        <v>United States</v>
      </c>
      <c r="I270" t="str">
        <f>VLOOKUP(orders!D:D,products!A:B,2,FALSE)</f>
        <v>Ara</v>
      </c>
      <c r="J270" t="str">
        <f t="shared" si="21"/>
        <v>Arabica</v>
      </c>
      <c r="K270" t="str">
        <f>VLOOKUP(D:D,products!A:C,3,FALSE)</f>
        <v>D</v>
      </c>
      <c r="L270" t="str">
        <f t="shared" si="22"/>
        <v>Dark</v>
      </c>
      <c r="M270">
        <f>VLOOKUP(D:D,products!A:D,4,FALSE)</f>
        <v>1</v>
      </c>
      <c r="N270" s="9" t="str">
        <f t="shared" si="23"/>
        <v>1Kg</v>
      </c>
      <c r="O270">
        <f>VLOOKUP(D:D,products!A:E,5,FALSE)</f>
        <v>9.9499999999999993</v>
      </c>
      <c r="P270" s="14">
        <f t="shared" si="20"/>
        <v>19.899999999999999</v>
      </c>
      <c r="Q270">
        <f>VLOOKUP(D:D,products!A:G,7,FALSE)</f>
        <v>0.89549999999999985</v>
      </c>
      <c r="R270" s="6">
        <f t="shared" si="24"/>
        <v>4.4999999999999998E-2</v>
      </c>
    </row>
    <row r="271" spans="1:18" x14ac:dyDescent="0.3">
      <c r="A271" s="4" t="s">
        <v>2009</v>
      </c>
      <c r="B271" s="11">
        <v>44333</v>
      </c>
      <c r="C271" s="4" t="s">
        <v>2010</v>
      </c>
      <c r="D271" t="s">
        <v>6154</v>
      </c>
      <c r="E271" s="2">
        <v>2</v>
      </c>
      <c r="F271" s="2" t="str">
        <f>VLOOKUP(orders!C271:C1270,customers!A:B,2,FALSE)</f>
        <v>Monica Fearon</v>
      </c>
      <c r="G271" s="2" t="str">
        <f>VLOOKUP(orders!C271:C1270,customers!A:C,3,FALSE)</f>
        <v>mfearon7h@reverbnation.com</v>
      </c>
      <c r="H271" s="2" t="str">
        <f>VLOOKUP(C:C,customers!A:G,7,FALSE)</f>
        <v>United States</v>
      </c>
      <c r="I271" t="str">
        <f>VLOOKUP(orders!D:D,products!A:B,2,FALSE)</f>
        <v>Ara</v>
      </c>
      <c r="J271" t="str">
        <f t="shared" si="21"/>
        <v>Arabica</v>
      </c>
      <c r="K271" t="str">
        <f>VLOOKUP(D:D,products!A:C,3,FALSE)</f>
        <v>D</v>
      </c>
      <c r="L271" t="str">
        <f t="shared" si="22"/>
        <v>Dark</v>
      </c>
      <c r="M271">
        <f>VLOOKUP(D:D,products!A:D,4,FALSE)</f>
        <v>0.2</v>
      </c>
      <c r="N271" s="9" t="str">
        <f t="shared" si="23"/>
        <v>0.2Kg</v>
      </c>
      <c r="O271">
        <f>VLOOKUP(D:D,products!A:E,5,FALSE)</f>
        <v>2.9849999999999999</v>
      </c>
      <c r="P271" s="14">
        <f t="shared" si="20"/>
        <v>5.97</v>
      </c>
      <c r="Q271">
        <f>VLOOKUP(D:D,products!A:G,7,FALSE)</f>
        <v>0.26865</v>
      </c>
      <c r="R271" s="6">
        <f t="shared" si="24"/>
        <v>4.5000000000000005E-2</v>
      </c>
    </row>
    <row r="272" spans="1:18" hidden="1" x14ac:dyDescent="0.3">
      <c r="A272" s="4" t="s">
        <v>2015</v>
      </c>
      <c r="B272" s="11">
        <v>43655</v>
      </c>
      <c r="C272" s="4" t="s">
        <v>2016</v>
      </c>
      <c r="D272" t="s">
        <v>6144</v>
      </c>
      <c r="E272" s="2">
        <v>1</v>
      </c>
      <c r="F272" s="2" t="str">
        <f>VLOOKUP(orders!C272:C1271,customers!A:B,2,FALSE)</f>
        <v>Barney Chisnell</v>
      </c>
      <c r="G272" s="2"/>
      <c r="H272" s="2" t="str">
        <f>VLOOKUP(C:C,customers!A:G,7,FALSE)</f>
        <v>Ireland</v>
      </c>
      <c r="I272" t="str">
        <f>VLOOKUP(orders!D:D,products!A:B,2,FALSE)</f>
        <v>Exc</v>
      </c>
      <c r="J272" t="str">
        <f t="shared" si="21"/>
        <v>Excelsa</v>
      </c>
      <c r="K272" t="str">
        <f>VLOOKUP(D:D,products!A:C,3,FALSE)</f>
        <v>D</v>
      </c>
      <c r="L272" t="str">
        <f t="shared" si="22"/>
        <v>Dark</v>
      </c>
      <c r="M272">
        <f>VLOOKUP(D:D,products!A:D,4,FALSE)</f>
        <v>0.5</v>
      </c>
      <c r="N272" s="9" t="str">
        <f t="shared" si="23"/>
        <v>0.5Kg</v>
      </c>
      <c r="O272">
        <f>VLOOKUP(D:D,products!A:E,5,FALSE)</f>
        <v>7.29</v>
      </c>
      <c r="P272" s="14">
        <f t="shared" si="20"/>
        <v>7.29</v>
      </c>
      <c r="Q272">
        <f>VLOOKUP(D:D,products!A:G,7,FALSE)</f>
        <v>0.80190000000000006</v>
      </c>
      <c r="R272" s="6">
        <f t="shared" si="24"/>
        <v>0.11</v>
      </c>
    </row>
    <row r="273" spans="1:18" x14ac:dyDescent="0.3">
      <c r="A273" s="4" t="s">
        <v>2019</v>
      </c>
      <c r="B273" s="11">
        <v>43971</v>
      </c>
      <c r="C273" s="4" t="s">
        <v>2020</v>
      </c>
      <c r="D273" t="s">
        <v>6154</v>
      </c>
      <c r="E273" s="2">
        <v>4</v>
      </c>
      <c r="F273" s="2" t="str">
        <f>VLOOKUP(orders!C273:C1272,customers!A:B,2,FALSE)</f>
        <v>Jasper Sisneros</v>
      </c>
      <c r="G273" s="2" t="str">
        <f>VLOOKUP(orders!C273:C1272,customers!A:C,3,FALSE)</f>
        <v>jsisneros7j@a8.net</v>
      </c>
      <c r="H273" s="2" t="str">
        <f>VLOOKUP(C:C,customers!A:G,7,FALSE)</f>
        <v>United States</v>
      </c>
      <c r="I273" t="str">
        <f>VLOOKUP(orders!D:D,products!A:B,2,FALSE)</f>
        <v>Ara</v>
      </c>
      <c r="J273" t="str">
        <f t="shared" si="21"/>
        <v>Arabica</v>
      </c>
      <c r="K273" t="str">
        <f>VLOOKUP(D:D,products!A:C,3,FALSE)</f>
        <v>D</v>
      </c>
      <c r="L273" t="str">
        <f t="shared" si="22"/>
        <v>Dark</v>
      </c>
      <c r="M273">
        <f>VLOOKUP(D:D,products!A:D,4,FALSE)</f>
        <v>0.2</v>
      </c>
      <c r="N273" s="9" t="str">
        <f t="shared" si="23"/>
        <v>0.2Kg</v>
      </c>
      <c r="O273">
        <f>VLOOKUP(D:D,products!A:E,5,FALSE)</f>
        <v>2.9849999999999999</v>
      </c>
      <c r="P273" s="14">
        <f t="shared" si="20"/>
        <v>11.94</v>
      </c>
      <c r="Q273">
        <f>VLOOKUP(D:D,products!A:G,7,FALSE)</f>
        <v>0.26865</v>
      </c>
      <c r="R273" s="6">
        <f t="shared" si="24"/>
        <v>2.2500000000000003E-2</v>
      </c>
    </row>
    <row r="274" spans="1:18" hidden="1" x14ac:dyDescent="0.3">
      <c r="A274" s="4" t="s">
        <v>2025</v>
      </c>
      <c r="B274" s="11">
        <v>44435</v>
      </c>
      <c r="C274" s="4" t="s">
        <v>2026</v>
      </c>
      <c r="D274" t="s">
        <v>6179</v>
      </c>
      <c r="E274" s="2">
        <v>6</v>
      </c>
      <c r="F274" s="2" t="str">
        <f>VLOOKUP(orders!C274:C1273,customers!A:B,2,FALSE)</f>
        <v>Zachariah Carlson</v>
      </c>
      <c r="G274" s="2" t="str">
        <f>VLOOKUP(orders!C274:C1273,customers!A:C,3,FALSE)</f>
        <v>zcarlson7k@bigcartel.com</v>
      </c>
      <c r="H274" s="2" t="str">
        <f>VLOOKUP(C:C,customers!A:G,7,FALSE)</f>
        <v>Ireland</v>
      </c>
      <c r="I274" t="str">
        <f>VLOOKUP(orders!D:D,products!A:B,2,FALSE)</f>
        <v>Rob</v>
      </c>
      <c r="J274" t="str">
        <f t="shared" si="21"/>
        <v>Robusta</v>
      </c>
      <c r="K274" t="str">
        <f>VLOOKUP(D:D,products!A:C,3,FALSE)</f>
        <v>L</v>
      </c>
      <c r="L274" t="str">
        <f t="shared" si="22"/>
        <v>Light</v>
      </c>
      <c r="M274">
        <f>VLOOKUP(D:D,products!A:D,4,FALSE)</f>
        <v>1</v>
      </c>
      <c r="N274" s="9" t="str">
        <f t="shared" si="23"/>
        <v>1Kg</v>
      </c>
      <c r="O274">
        <f>VLOOKUP(D:D,products!A:E,5,FALSE)</f>
        <v>11.95</v>
      </c>
      <c r="P274" s="14">
        <f t="shared" si="20"/>
        <v>71.699999999999989</v>
      </c>
      <c r="Q274">
        <f>VLOOKUP(D:D,products!A:G,7,FALSE)</f>
        <v>0.71699999999999997</v>
      </c>
      <c r="R274" s="6">
        <f t="shared" si="24"/>
        <v>1.0000000000000002E-2</v>
      </c>
    </row>
    <row r="275" spans="1:18" x14ac:dyDescent="0.3">
      <c r="A275" s="4" t="s">
        <v>2032</v>
      </c>
      <c r="B275" s="11">
        <v>44681</v>
      </c>
      <c r="C275" s="4" t="s">
        <v>2033</v>
      </c>
      <c r="D275" t="s">
        <v>6167</v>
      </c>
      <c r="E275" s="2">
        <v>2</v>
      </c>
      <c r="F275" s="2" t="str">
        <f>VLOOKUP(orders!C275:C1274,customers!A:B,2,FALSE)</f>
        <v>Warner Maddox</v>
      </c>
      <c r="G275" s="2" t="str">
        <f>VLOOKUP(orders!C275:C1274,customers!A:C,3,FALSE)</f>
        <v>wmaddox7l@timesonline.co.uk</v>
      </c>
      <c r="H275" s="2" t="str">
        <f>VLOOKUP(C:C,customers!A:G,7,FALSE)</f>
        <v>United States</v>
      </c>
      <c r="I275" t="str">
        <f>VLOOKUP(orders!D:D,products!A:B,2,FALSE)</f>
        <v>Ara</v>
      </c>
      <c r="J275" t="str">
        <f t="shared" si="21"/>
        <v>Arabica</v>
      </c>
      <c r="K275" t="str">
        <f>VLOOKUP(D:D,products!A:C,3,FALSE)</f>
        <v>L</v>
      </c>
      <c r="L275" t="str">
        <f t="shared" si="22"/>
        <v>Light</v>
      </c>
      <c r="M275">
        <f>VLOOKUP(D:D,products!A:D,4,FALSE)</f>
        <v>0.2</v>
      </c>
      <c r="N275" s="9" t="str">
        <f t="shared" si="23"/>
        <v>0.2Kg</v>
      </c>
      <c r="O275">
        <f>VLOOKUP(D:D,products!A:E,5,FALSE)</f>
        <v>3.8849999999999998</v>
      </c>
      <c r="P275" s="14">
        <f t="shared" si="20"/>
        <v>7.77</v>
      </c>
      <c r="Q275">
        <f>VLOOKUP(D:D,products!A:G,7,FALSE)</f>
        <v>0.34964999999999996</v>
      </c>
      <c r="R275" s="6">
        <f t="shared" si="24"/>
        <v>4.4999999999999998E-2</v>
      </c>
    </row>
    <row r="276" spans="1:18" x14ac:dyDescent="0.3">
      <c r="A276" s="4" t="s">
        <v>2038</v>
      </c>
      <c r="B276" s="11">
        <v>43985</v>
      </c>
      <c r="C276" s="4" t="s">
        <v>2039</v>
      </c>
      <c r="D276" t="s">
        <v>6175</v>
      </c>
      <c r="E276" s="2">
        <v>1</v>
      </c>
      <c r="F276" s="2" t="str">
        <f>VLOOKUP(orders!C276:C1275,customers!A:B,2,FALSE)</f>
        <v>Donnie Hedlestone</v>
      </c>
      <c r="G276" s="2" t="str">
        <f>VLOOKUP(orders!C276:C1275,customers!A:C,3,FALSE)</f>
        <v>dhedlestone7m@craigslist.org</v>
      </c>
      <c r="H276" s="2" t="str">
        <f>VLOOKUP(C:C,customers!A:G,7,FALSE)</f>
        <v>United States</v>
      </c>
      <c r="I276" t="str">
        <f>VLOOKUP(orders!D:D,products!A:B,2,FALSE)</f>
        <v>Ara</v>
      </c>
      <c r="J276" t="str">
        <f t="shared" si="21"/>
        <v>Arabica</v>
      </c>
      <c r="K276" t="str">
        <f>VLOOKUP(D:D,products!A:C,3,FALSE)</f>
        <v>M</v>
      </c>
      <c r="L276" t="str">
        <f t="shared" si="22"/>
        <v>Medium</v>
      </c>
      <c r="M276">
        <f>VLOOKUP(D:D,products!A:D,4,FALSE)</f>
        <v>2.5</v>
      </c>
      <c r="N276" s="9" t="str">
        <f t="shared" si="23"/>
        <v>2.5Kg</v>
      </c>
      <c r="O276">
        <f>VLOOKUP(D:D,products!A:E,5,FALSE)</f>
        <v>25.874999999999996</v>
      </c>
      <c r="P276" s="14">
        <f t="shared" si="20"/>
        <v>25.874999999999996</v>
      </c>
      <c r="Q276">
        <f>VLOOKUP(D:D,products!A:G,7,FALSE)</f>
        <v>2.3287499999999994</v>
      </c>
      <c r="R276" s="6">
        <f t="shared" si="24"/>
        <v>0.09</v>
      </c>
    </row>
    <row r="277" spans="1:18" hidden="1" x14ac:dyDescent="0.3">
      <c r="A277" s="4" t="s">
        <v>2044</v>
      </c>
      <c r="B277" s="11">
        <v>44725</v>
      </c>
      <c r="C277" s="4" t="s">
        <v>2045</v>
      </c>
      <c r="D277" t="s">
        <v>6148</v>
      </c>
      <c r="E277" s="2">
        <v>6</v>
      </c>
      <c r="F277" s="2" t="str">
        <f>VLOOKUP(orders!C277:C1276,customers!A:B,2,FALSE)</f>
        <v>Teddi Crowthe</v>
      </c>
      <c r="G277" s="2" t="str">
        <f>VLOOKUP(orders!C277:C1276,customers!A:C,3,FALSE)</f>
        <v>tcrowthe7n@europa.eu</v>
      </c>
      <c r="H277" s="2" t="str">
        <f>VLOOKUP(C:C,customers!A:G,7,FALSE)</f>
        <v>United States</v>
      </c>
      <c r="I277" t="str">
        <f>VLOOKUP(orders!D:D,products!A:B,2,FALSE)</f>
        <v>Exc</v>
      </c>
      <c r="J277" t="str">
        <f t="shared" si="21"/>
        <v>Excelsa</v>
      </c>
      <c r="K277" t="str">
        <f>VLOOKUP(D:D,products!A:C,3,FALSE)</f>
        <v>L</v>
      </c>
      <c r="L277" t="str">
        <f t="shared" si="22"/>
        <v>Light</v>
      </c>
      <c r="M277">
        <f>VLOOKUP(D:D,products!A:D,4,FALSE)</f>
        <v>2.5</v>
      </c>
      <c r="N277" s="9" t="str">
        <f t="shared" si="23"/>
        <v>2.5Kg</v>
      </c>
      <c r="O277">
        <f>VLOOKUP(D:D,products!A:E,5,FALSE)</f>
        <v>34.154999999999994</v>
      </c>
      <c r="P277" s="14">
        <f t="shared" si="20"/>
        <v>204.92999999999995</v>
      </c>
      <c r="Q277">
        <f>VLOOKUP(D:D,products!A:G,7,FALSE)</f>
        <v>3.7570499999999996</v>
      </c>
      <c r="R277" s="6">
        <f t="shared" si="24"/>
        <v>1.8333333333333337E-2</v>
      </c>
    </row>
    <row r="278" spans="1:18" hidden="1" x14ac:dyDescent="0.3">
      <c r="A278" s="4" t="s">
        <v>2050</v>
      </c>
      <c r="B278" s="11">
        <v>43992</v>
      </c>
      <c r="C278" s="4" t="s">
        <v>2051</v>
      </c>
      <c r="D278" t="s">
        <v>6142</v>
      </c>
      <c r="E278" s="2">
        <v>4</v>
      </c>
      <c r="F278" s="2" t="str">
        <f>VLOOKUP(orders!C278:C1277,customers!A:B,2,FALSE)</f>
        <v>Dorelia Bury</v>
      </c>
      <c r="G278" s="2" t="str">
        <f>VLOOKUP(orders!C278:C1277,customers!A:C,3,FALSE)</f>
        <v>dbury7o@tinyurl.com</v>
      </c>
      <c r="H278" s="2" t="str">
        <f>VLOOKUP(C:C,customers!A:G,7,FALSE)</f>
        <v>Ireland</v>
      </c>
      <c r="I278" t="str">
        <f>VLOOKUP(orders!D:D,products!A:B,2,FALSE)</f>
        <v>Rob</v>
      </c>
      <c r="J278" t="str">
        <f t="shared" si="21"/>
        <v>Robusta</v>
      </c>
      <c r="K278" t="str">
        <f>VLOOKUP(D:D,products!A:C,3,FALSE)</f>
        <v>L</v>
      </c>
      <c r="L278" t="str">
        <f t="shared" si="22"/>
        <v>Light</v>
      </c>
      <c r="M278">
        <f>VLOOKUP(D:D,products!A:D,4,FALSE)</f>
        <v>2.5</v>
      </c>
      <c r="N278" s="9" t="str">
        <f t="shared" si="23"/>
        <v>2.5Kg</v>
      </c>
      <c r="O278">
        <f>VLOOKUP(D:D,products!A:E,5,FALSE)</f>
        <v>27.484999999999996</v>
      </c>
      <c r="P278" s="14">
        <f t="shared" si="20"/>
        <v>109.93999999999998</v>
      </c>
      <c r="Q278">
        <f>VLOOKUP(D:D,products!A:G,7,FALSE)</f>
        <v>1.6490999999999998</v>
      </c>
      <c r="R278" s="6">
        <f t="shared" si="24"/>
        <v>1.5000000000000001E-2</v>
      </c>
    </row>
    <row r="279" spans="1:18" hidden="1" x14ac:dyDescent="0.3">
      <c r="A279" s="4" t="s">
        <v>2056</v>
      </c>
      <c r="B279" s="11">
        <v>44183</v>
      </c>
      <c r="C279" s="4" t="s">
        <v>2057</v>
      </c>
      <c r="D279" t="s">
        <v>6171</v>
      </c>
      <c r="E279" s="2">
        <v>6</v>
      </c>
      <c r="F279" s="2" t="str">
        <f>VLOOKUP(orders!C279:C1278,customers!A:B,2,FALSE)</f>
        <v>Gussy Broadbear</v>
      </c>
      <c r="G279" s="2" t="str">
        <f>VLOOKUP(orders!C279:C1278,customers!A:C,3,FALSE)</f>
        <v>gbroadbear7p@omniture.com</v>
      </c>
      <c r="H279" s="2" t="str">
        <f>VLOOKUP(C:C,customers!A:G,7,FALSE)</f>
        <v>United States</v>
      </c>
      <c r="I279" t="str">
        <f>VLOOKUP(orders!D:D,products!A:B,2,FALSE)</f>
        <v>Exc</v>
      </c>
      <c r="J279" t="str">
        <f t="shared" si="21"/>
        <v>Excelsa</v>
      </c>
      <c r="K279" t="str">
        <f>VLOOKUP(D:D,products!A:C,3,FALSE)</f>
        <v>L</v>
      </c>
      <c r="L279" t="str">
        <f t="shared" si="22"/>
        <v>Light</v>
      </c>
      <c r="M279">
        <f>VLOOKUP(D:D,products!A:D,4,FALSE)</f>
        <v>1</v>
      </c>
      <c r="N279" s="9" t="str">
        <f t="shared" si="23"/>
        <v>1Kg</v>
      </c>
      <c r="O279">
        <f>VLOOKUP(D:D,products!A:E,5,FALSE)</f>
        <v>14.85</v>
      </c>
      <c r="P279" s="14">
        <f t="shared" si="20"/>
        <v>89.1</v>
      </c>
      <c r="Q279">
        <f>VLOOKUP(D:D,products!A:G,7,FALSE)</f>
        <v>1.6335</v>
      </c>
      <c r="R279" s="6">
        <f t="shared" si="24"/>
        <v>1.8333333333333333E-2</v>
      </c>
    </row>
    <row r="280" spans="1:18" x14ac:dyDescent="0.3">
      <c r="A280" s="4" t="s">
        <v>2062</v>
      </c>
      <c r="B280" s="11">
        <v>43708</v>
      </c>
      <c r="C280" s="4" t="s">
        <v>2063</v>
      </c>
      <c r="D280" t="s">
        <v>6167</v>
      </c>
      <c r="E280" s="2">
        <v>2</v>
      </c>
      <c r="F280" s="2" t="str">
        <f>VLOOKUP(orders!C280:C1279,customers!A:B,2,FALSE)</f>
        <v>Emlynne Palfrey</v>
      </c>
      <c r="G280" s="2" t="str">
        <f>VLOOKUP(orders!C280:C1279,customers!A:C,3,FALSE)</f>
        <v>epalfrey7q@devhub.com</v>
      </c>
      <c r="H280" s="2" t="str">
        <f>VLOOKUP(C:C,customers!A:G,7,FALSE)</f>
        <v>United States</v>
      </c>
      <c r="I280" t="str">
        <f>VLOOKUP(orders!D:D,products!A:B,2,FALSE)</f>
        <v>Ara</v>
      </c>
      <c r="J280" t="str">
        <f t="shared" si="21"/>
        <v>Arabica</v>
      </c>
      <c r="K280" t="str">
        <f>VLOOKUP(D:D,products!A:C,3,FALSE)</f>
        <v>L</v>
      </c>
      <c r="L280" t="str">
        <f t="shared" si="22"/>
        <v>Light</v>
      </c>
      <c r="M280">
        <f>VLOOKUP(D:D,products!A:D,4,FALSE)</f>
        <v>0.2</v>
      </c>
      <c r="N280" s="9" t="str">
        <f t="shared" si="23"/>
        <v>0.2Kg</v>
      </c>
      <c r="O280">
        <f>VLOOKUP(D:D,products!A:E,5,FALSE)</f>
        <v>3.8849999999999998</v>
      </c>
      <c r="P280" s="14">
        <f t="shared" si="20"/>
        <v>7.77</v>
      </c>
      <c r="Q280">
        <f>VLOOKUP(D:D,products!A:G,7,FALSE)</f>
        <v>0.34964999999999996</v>
      </c>
      <c r="R280" s="6">
        <f t="shared" si="24"/>
        <v>4.4999999999999998E-2</v>
      </c>
    </row>
    <row r="281" spans="1:18" hidden="1" x14ac:dyDescent="0.3">
      <c r="A281" s="4" t="s">
        <v>2068</v>
      </c>
      <c r="B281" s="11">
        <v>43521</v>
      </c>
      <c r="C281" s="4" t="s">
        <v>2069</v>
      </c>
      <c r="D281" t="s">
        <v>6181</v>
      </c>
      <c r="E281" s="2">
        <v>1</v>
      </c>
      <c r="F281" s="2" t="str">
        <f>VLOOKUP(orders!C281:C1280,customers!A:B,2,FALSE)</f>
        <v>Parsifal Metrick</v>
      </c>
      <c r="G281" s="2" t="str">
        <f>VLOOKUP(orders!C281:C1280,customers!A:C,3,FALSE)</f>
        <v>pmetrick7r@rakuten.co.jp</v>
      </c>
      <c r="H281" s="2" t="str">
        <f>VLOOKUP(C:C,customers!A:G,7,FALSE)</f>
        <v>United States</v>
      </c>
      <c r="I281" t="str">
        <f>VLOOKUP(orders!D:D,products!A:B,2,FALSE)</f>
        <v>Lib</v>
      </c>
      <c r="J281" t="str">
        <f t="shared" si="21"/>
        <v>Liberica</v>
      </c>
      <c r="K281" t="str">
        <f>VLOOKUP(D:D,products!A:C,3,FALSE)</f>
        <v>M</v>
      </c>
      <c r="L281" t="str">
        <f t="shared" si="22"/>
        <v>Medium</v>
      </c>
      <c r="M281">
        <f>VLOOKUP(D:D,products!A:D,4,FALSE)</f>
        <v>2.5</v>
      </c>
      <c r="N281" s="9" t="str">
        <f t="shared" si="23"/>
        <v>2.5Kg</v>
      </c>
      <c r="O281">
        <f>VLOOKUP(D:D,products!A:E,5,FALSE)</f>
        <v>33.464999999999996</v>
      </c>
      <c r="P281" s="14">
        <f t="shared" si="20"/>
        <v>33.464999999999996</v>
      </c>
      <c r="Q281">
        <f>VLOOKUP(D:D,products!A:G,7,FALSE)</f>
        <v>4.3504499999999995</v>
      </c>
      <c r="R281" s="6">
        <f t="shared" si="24"/>
        <v>0.13</v>
      </c>
    </row>
    <row r="282" spans="1:18" hidden="1" x14ac:dyDescent="0.3">
      <c r="A282" s="4" t="s">
        <v>2074</v>
      </c>
      <c r="B282" s="11">
        <v>44234</v>
      </c>
      <c r="C282" s="4" t="s">
        <v>2075</v>
      </c>
      <c r="D282" t="s">
        <v>6139</v>
      </c>
      <c r="E282" s="2">
        <v>5</v>
      </c>
      <c r="F282" s="2" t="str">
        <f>VLOOKUP(orders!C282:C1281,customers!A:B,2,FALSE)</f>
        <v>Christopher Grieveson</v>
      </c>
      <c r="G282" s="2"/>
      <c r="H282" s="2" t="str">
        <f>VLOOKUP(C:C,customers!A:G,7,FALSE)</f>
        <v>United States</v>
      </c>
      <c r="I282" t="str">
        <f>VLOOKUP(orders!D:D,products!A:B,2,FALSE)</f>
        <v>Exc</v>
      </c>
      <c r="J282" t="str">
        <f t="shared" si="21"/>
        <v>Excelsa</v>
      </c>
      <c r="K282" t="str">
        <f>VLOOKUP(D:D,products!A:C,3,FALSE)</f>
        <v>M</v>
      </c>
      <c r="L282" t="str">
        <f t="shared" si="22"/>
        <v>Medium</v>
      </c>
      <c r="M282">
        <f>VLOOKUP(D:D,products!A:D,4,FALSE)</f>
        <v>0.5</v>
      </c>
      <c r="N282" s="9" t="str">
        <f t="shared" si="23"/>
        <v>0.5Kg</v>
      </c>
      <c r="O282">
        <f>VLOOKUP(D:D,products!A:E,5,FALSE)</f>
        <v>8.25</v>
      </c>
      <c r="P282" s="14">
        <f t="shared" si="20"/>
        <v>41.25</v>
      </c>
      <c r="Q282">
        <f>VLOOKUP(D:D,products!A:G,7,FALSE)</f>
        <v>0.90749999999999997</v>
      </c>
      <c r="R282" s="6">
        <f t="shared" si="24"/>
        <v>2.1999999999999999E-2</v>
      </c>
    </row>
    <row r="283" spans="1:18" hidden="1" x14ac:dyDescent="0.3">
      <c r="A283" s="4" t="s">
        <v>2079</v>
      </c>
      <c r="B283" s="11">
        <v>44210</v>
      </c>
      <c r="C283" s="4" t="s">
        <v>2080</v>
      </c>
      <c r="D283" t="s">
        <v>6171</v>
      </c>
      <c r="E283" s="2">
        <v>4</v>
      </c>
      <c r="F283" s="2" t="str">
        <f>VLOOKUP(orders!C283:C1282,customers!A:B,2,FALSE)</f>
        <v>Karlan Karby</v>
      </c>
      <c r="G283" s="2" t="str">
        <f>VLOOKUP(orders!C283:C1282,customers!A:C,3,FALSE)</f>
        <v>kkarby7t@sbwire.com</v>
      </c>
      <c r="H283" s="2" t="str">
        <f>VLOOKUP(C:C,customers!A:G,7,FALSE)</f>
        <v>United States</v>
      </c>
      <c r="I283" t="str">
        <f>VLOOKUP(orders!D:D,products!A:B,2,FALSE)</f>
        <v>Exc</v>
      </c>
      <c r="J283" t="str">
        <f t="shared" si="21"/>
        <v>Excelsa</v>
      </c>
      <c r="K283" t="str">
        <f>VLOOKUP(D:D,products!A:C,3,FALSE)</f>
        <v>L</v>
      </c>
      <c r="L283" t="str">
        <f t="shared" si="22"/>
        <v>Light</v>
      </c>
      <c r="M283">
        <f>VLOOKUP(D:D,products!A:D,4,FALSE)</f>
        <v>1</v>
      </c>
      <c r="N283" s="9" t="str">
        <f t="shared" si="23"/>
        <v>1Kg</v>
      </c>
      <c r="O283">
        <f>VLOOKUP(D:D,products!A:E,5,FALSE)</f>
        <v>14.85</v>
      </c>
      <c r="P283" s="14">
        <f t="shared" si="20"/>
        <v>59.4</v>
      </c>
      <c r="Q283">
        <f>VLOOKUP(D:D,products!A:G,7,FALSE)</f>
        <v>1.6335</v>
      </c>
      <c r="R283" s="6">
        <f t="shared" si="24"/>
        <v>2.75E-2</v>
      </c>
    </row>
    <row r="284" spans="1:18" x14ac:dyDescent="0.3">
      <c r="A284" s="4" t="s">
        <v>2085</v>
      </c>
      <c r="B284" s="11">
        <v>43520</v>
      </c>
      <c r="C284" s="4" t="s">
        <v>2086</v>
      </c>
      <c r="D284" t="s">
        <v>6180</v>
      </c>
      <c r="E284" s="2">
        <v>1</v>
      </c>
      <c r="F284" s="2" t="str">
        <f>VLOOKUP(orders!C284:C1283,customers!A:B,2,FALSE)</f>
        <v>Flory Crumpe</v>
      </c>
      <c r="G284" s="2" t="str">
        <f>VLOOKUP(orders!C284:C1283,customers!A:C,3,FALSE)</f>
        <v>fcrumpe7u@ftc.gov</v>
      </c>
      <c r="H284" s="2" t="str">
        <f>VLOOKUP(C:C,customers!A:G,7,FALSE)</f>
        <v>United Kingdom</v>
      </c>
      <c r="I284" t="str">
        <f>VLOOKUP(orders!D:D,products!A:B,2,FALSE)</f>
        <v>Ara</v>
      </c>
      <c r="J284" t="str">
        <f t="shared" si="21"/>
        <v>Arabica</v>
      </c>
      <c r="K284" t="str">
        <f>VLOOKUP(D:D,products!A:C,3,FALSE)</f>
        <v>L</v>
      </c>
      <c r="L284" t="str">
        <f t="shared" si="22"/>
        <v>Light</v>
      </c>
      <c r="M284">
        <f>VLOOKUP(D:D,products!A:D,4,FALSE)</f>
        <v>0.5</v>
      </c>
      <c r="N284" s="9" t="str">
        <f t="shared" si="23"/>
        <v>0.5Kg</v>
      </c>
      <c r="O284">
        <f>VLOOKUP(D:D,products!A:E,5,FALSE)</f>
        <v>7.77</v>
      </c>
      <c r="P284" s="14">
        <f t="shared" si="20"/>
        <v>7.77</v>
      </c>
      <c r="Q284">
        <f>VLOOKUP(D:D,products!A:G,7,FALSE)</f>
        <v>0.69929999999999992</v>
      </c>
      <c r="R284" s="6">
        <f t="shared" si="24"/>
        <v>0.09</v>
      </c>
    </row>
    <row r="285" spans="1:18" hidden="1" x14ac:dyDescent="0.3">
      <c r="A285" s="4" t="s">
        <v>2091</v>
      </c>
      <c r="B285" s="11">
        <v>43639</v>
      </c>
      <c r="C285" s="4" t="s">
        <v>2092</v>
      </c>
      <c r="D285" t="s">
        <v>6172</v>
      </c>
      <c r="E285" s="2">
        <v>1</v>
      </c>
      <c r="F285" s="2" t="str">
        <f>VLOOKUP(orders!C285:C1284,customers!A:B,2,FALSE)</f>
        <v>Amity Chatto</v>
      </c>
      <c r="G285" s="2" t="str">
        <f>VLOOKUP(orders!C285:C1284,customers!A:C,3,FALSE)</f>
        <v>achatto7v@sakura.ne.jp</v>
      </c>
      <c r="H285" s="2" t="str">
        <f>VLOOKUP(C:C,customers!A:G,7,FALSE)</f>
        <v>United Kingdom</v>
      </c>
      <c r="I285" t="str">
        <f>VLOOKUP(orders!D:D,products!A:B,2,FALSE)</f>
        <v>Rob</v>
      </c>
      <c r="J285" t="str">
        <f t="shared" si="21"/>
        <v>Robusta</v>
      </c>
      <c r="K285" t="str">
        <f>VLOOKUP(D:D,products!A:C,3,FALSE)</f>
        <v>D</v>
      </c>
      <c r="L285" t="str">
        <f t="shared" si="22"/>
        <v>Dark</v>
      </c>
      <c r="M285">
        <f>VLOOKUP(D:D,products!A:D,4,FALSE)</f>
        <v>0.5</v>
      </c>
      <c r="N285" s="9" t="str">
        <f t="shared" si="23"/>
        <v>0.5Kg</v>
      </c>
      <c r="O285">
        <f>VLOOKUP(D:D,products!A:E,5,FALSE)</f>
        <v>5.3699999999999992</v>
      </c>
      <c r="P285" s="14">
        <f t="shared" si="20"/>
        <v>5.3699999999999992</v>
      </c>
      <c r="Q285">
        <f>VLOOKUP(D:D,products!A:G,7,FALSE)</f>
        <v>0.32219999999999993</v>
      </c>
      <c r="R285" s="6">
        <f t="shared" si="24"/>
        <v>0.06</v>
      </c>
    </row>
    <row r="286" spans="1:18" hidden="1" x14ac:dyDescent="0.3">
      <c r="A286" s="4" t="s">
        <v>2097</v>
      </c>
      <c r="B286" s="11">
        <v>43960</v>
      </c>
      <c r="C286" s="4" t="s">
        <v>2098</v>
      </c>
      <c r="D286" t="s">
        <v>6166</v>
      </c>
      <c r="E286" s="2">
        <v>3</v>
      </c>
      <c r="F286" s="2" t="str">
        <f>VLOOKUP(orders!C286:C1285,customers!A:B,2,FALSE)</f>
        <v>Nanine McCarthy</v>
      </c>
      <c r="G286" s="2"/>
      <c r="H286" s="2" t="str">
        <f>VLOOKUP(C:C,customers!A:G,7,FALSE)</f>
        <v>United States</v>
      </c>
      <c r="I286" t="str">
        <f>VLOOKUP(orders!D:D,products!A:B,2,FALSE)</f>
        <v>Exc</v>
      </c>
      <c r="J286" t="str">
        <f t="shared" si="21"/>
        <v>Excelsa</v>
      </c>
      <c r="K286" t="str">
        <f>VLOOKUP(D:D,products!A:C,3,FALSE)</f>
        <v>M</v>
      </c>
      <c r="L286" t="str">
        <f t="shared" si="22"/>
        <v>Medium</v>
      </c>
      <c r="M286">
        <f>VLOOKUP(D:D,products!A:D,4,FALSE)</f>
        <v>2.5</v>
      </c>
      <c r="N286" s="9" t="str">
        <f t="shared" si="23"/>
        <v>2.5Kg</v>
      </c>
      <c r="O286">
        <f>VLOOKUP(D:D,products!A:E,5,FALSE)</f>
        <v>31.624999999999996</v>
      </c>
      <c r="P286" s="14">
        <f t="shared" si="20"/>
        <v>94.874999999999986</v>
      </c>
      <c r="Q286">
        <f>VLOOKUP(D:D,products!A:G,7,FALSE)</f>
        <v>3.4787499999999998</v>
      </c>
      <c r="R286" s="6">
        <f t="shared" si="24"/>
        <v>3.6666666666666667E-2</v>
      </c>
    </row>
    <row r="287" spans="1:18" hidden="1" x14ac:dyDescent="0.3">
      <c r="A287" s="4" t="s">
        <v>2102</v>
      </c>
      <c r="B287" s="11">
        <v>44030</v>
      </c>
      <c r="C287" s="4" t="s">
        <v>2103</v>
      </c>
      <c r="D287" t="s">
        <v>6164</v>
      </c>
      <c r="E287" s="2">
        <v>1</v>
      </c>
      <c r="F287" s="2" t="str">
        <f>VLOOKUP(orders!C287:C1286,customers!A:B,2,FALSE)</f>
        <v>Lyndsey Megany</v>
      </c>
      <c r="G287" s="2"/>
      <c r="H287" s="2" t="str">
        <f>VLOOKUP(C:C,customers!A:G,7,FALSE)</f>
        <v>United States</v>
      </c>
      <c r="I287" t="str">
        <f>VLOOKUP(orders!D:D,products!A:B,2,FALSE)</f>
        <v>Lib</v>
      </c>
      <c r="J287" t="str">
        <f t="shared" si="21"/>
        <v>Liberica</v>
      </c>
      <c r="K287" t="str">
        <f>VLOOKUP(D:D,products!A:C,3,FALSE)</f>
        <v>L</v>
      </c>
      <c r="L287" t="str">
        <f t="shared" si="22"/>
        <v>Light</v>
      </c>
      <c r="M287">
        <f>VLOOKUP(D:D,products!A:D,4,FALSE)</f>
        <v>2.5</v>
      </c>
      <c r="N287" s="9" t="str">
        <f t="shared" si="23"/>
        <v>2.5Kg</v>
      </c>
      <c r="O287">
        <f>VLOOKUP(D:D,products!A:E,5,FALSE)</f>
        <v>36.454999999999998</v>
      </c>
      <c r="P287" s="14">
        <f t="shared" si="20"/>
        <v>36.454999999999998</v>
      </c>
      <c r="Q287">
        <f>VLOOKUP(D:D,products!A:G,7,FALSE)</f>
        <v>4.7391499999999995</v>
      </c>
      <c r="R287" s="6">
        <f t="shared" si="24"/>
        <v>0.13</v>
      </c>
    </row>
    <row r="288" spans="1:18" x14ac:dyDescent="0.3">
      <c r="A288" s="4" t="s">
        <v>2107</v>
      </c>
      <c r="B288" s="11">
        <v>43755</v>
      </c>
      <c r="C288" s="4" t="s">
        <v>2108</v>
      </c>
      <c r="D288" t="s">
        <v>6152</v>
      </c>
      <c r="E288" s="2">
        <v>4</v>
      </c>
      <c r="F288" s="2" t="str">
        <f>VLOOKUP(orders!C288:C1287,customers!A:B,2,FALSE)</f>
        <v>Byram Mergue</v>
      </c>
      <c r="G288" s="2" t="str">
        <f>VLOOKUP(orders!C288:C1287,customers!A:C,3,FALSE)</f>
        <v>bmergue7y@umn.edu</v>
      </c>
      <c r="H288" s="2" t="str">
        <f>VLOOKUP(C:C,customers!A:G,7,FALSE)</f>
        <v>United States</v>
      </c>
      <c r="I288" t="str">
        <f>VLOOKUP(orders!D:D,products!A:B,2,FALSE)</f>
        <v>Ara</v>
      </c>
      <c r="J288" t="str">
        <f t="shared" si="21"/>
        <v>Arabica</v>
      </c>
      <c r="K288" t="str">
        <f>VLOOKUP(D:D,products!A:C,3,FALSE)</f>
        <v>M</v>
      </c>
      <c r="L288" t="str">
        <f t="shared" si="22"/>
        <v>Medium</v>
      </c>
      <c r="M288">
        <f>VLOOKUP(D:D,products!A:D,4,FALSE)</f>
        <v>0.2</v>
      </c>
      <c r="N288" s="9" t="str">
        <f t="shared" si="23"/>
        <v>0.2Kg</v>
      </c>
      <c r="O288">
        <f>VLOOKUP(D:D,products!A:E,5,FALSE)</f>
        <v>3.375</v>
      </c>
      <c r="P288" s="14">
        <f t="shared" si="20"/>
        <v>13.5</v>
      </c>
      <c r="Q288">
        <f>VLOOKUP(D:D,products!A:G,7,FALSE)</f>
        <v>0.30374999999999996</v>
      </c>
      <c r="R288" s="6">
        <f t="shared" si="24"/>
        <v>2.2499999999999996E-2</v>
      </c>
    </row>
    <row r="289" spans="1:18" hidden="1" x14ac:dyDescent="0.3">
      <c r="A289" s="4" t="s">
        <v>2112</v>
      </c>
      <c r="B289" s="11">
        <v>44697</v>
      </c>
      <c r="C289" s="4" t="s">
        <v>2113</v>
      </c>
      <c r="D289" t="s">
        <v>6178</v>
      </c>
      <c r="E289" s="2">
        <v>4</v>
      </c>
      <c r="F289" s="2" t="str">
        <f>VLOOKUP(orders!C289:C1288,customers!A:B,2,FALSE)</f>
        <v>Kerr Patise</v>
      </c>
      <c r="G289" s="2" t="str">
        <f>VLOOKUP(orders!C289:C1288,customers!A:C,3,FALSE)</f>
        <v>kpatise7z@jigsy.com</v>
      </c>
      <c r="H289" s="2" t="str">
        <f>VLOOKUP(C:C,customers!A:G,7,FALSE)</f>
        <v>United States</v>
      </c>
      <c r="I289" t="str">
        <f>VLOOKUP(orders!D:D,products!A:B,2,FALSE)</f>
        <v>Rob</v>
      </c>
      <c r="J289" t="str">
        <f t="shared" si="21"/>
        <v>Robusta</v>
      </c>
      <c r="K289" t="str">
        <f>VLOOKUP(D:D,products!A:C,3,FALSE)</f>
        <v>L</v>
      </c>
      <c r="L289" t="str">
        <f t="shared" si="22"/>
        <v>Light</v>
      </c>
      <c r="M289">
        <f>VLOOKUP(D:D,products!A:D,4,FALSE)</f>
        <v>0.2</v>
      </c>
      <c r="N289" s="9" t="str">
        <f t="shared" si="23"/>
        <v>0.2Kg</v>
      </c>
      <c r="O289">
        <f>VLOOKUP(D:D,products!A:E,5,FALSE)</f>
        <v>3.5849999999999995</v>
      </c>
      <c r="P289" s="14">
        <f t="shared" si="20"/>
        <v>14.339999999999998</v>
      </c>
      <c r="Q289">
        <f>VLOOKUP(D:D,products!A:G,7,FALSE)</f>
        <v>0.21509999999999996</v>
      </c>
      <c r="R289" s="6">
        <f t="shared" si="24"/>
        <v>1.4999999999999999E-2</v>
      </c>
    </row>
    <row r="290" spans="1:18" hidden="1" x14ac:dyDescent="0.3">
      <c r="A290" s="4" t="s">
        <v>2118</v>
      </c>
      <c r="B290" s="11">
        <v>44279</v>
      </c>
      <c r="C290" s="4" t="s">
        <v>2119</v>
      </c>
      <c r="D290" t="s">
        <v>6139</v>
      </c>
      <c r="E290" s="2">
        <v>1</v>
      </c>
      <c r="F290" s="2" t="str">
        <f>VLOOKUP(orders!C290:C1289,customers!A:B,2,FALSE)</f>
        <v>Mathew Goulter</v>
      </c>
      <c r="G290" s="2"/>
      <c r="H290" s="2" t="str">
        <f>VLOOKUP(C:C,customers!A:G,7,FALSE)</f>
        <v>Ireland</v>
      </c>
      <c r="I290" t="str">
        <f>VLOOKUP(orders!D:D,products!A:B,2,FALSE)</f>
        <v>Exc</v>
      </c>
      <c r="J290" t="str">
        <f t="shared" si="21"/>
        <v>Excelsa</v>
      </c>
      <c r="K290" t="str">
        <f>VLOOKUP(D:D,products!A:C,3,FALSE)</f>
        <v>M</v>
      </c>
      <c r="L290" t="str">
        <f t="shared" si="22"/>
        <v>Medium</v>
      </c>
      <c r="M290">
        <f>VLOOKUP(D:D,products!A:D,4,FALSE)</f>
        <v>0.5</v>
      </c>
      <c r="N290" s="9" t="str">
        <f t="shared" si="23"/>
        <v>0.5Kg</v>
      </c>
      <c r="O290">
        <f>VLOOKUP(D:D,products!A:E,5,FALSE)</f>
        <v>8.25</v>
      </c>
      <c r="P290" s="14">
        <f t="shared" si="20"/>
        <v>8.25</v>
      </c>
      <c r="Q290">
        <f>VLOOKUP(D:D,products!A:G,7,FALSE)</f>
        <v>0.90749999999999997</v>
      </c>
      <c r="R290" s="6">
        <f t="shared" si="24"/>
        <v>0.11</v>
      </c>
    </row>
    <row r="291" spans="1:18" hidden="1" x14ac:dyDescent="0.3">
      <c r="A291" s="4" t="s">
        <v>2123</v>
      </c>
      <c r="B291" s="11">
        <v>43772</v>
      </c>
      <c r="C291" s="4" t="s">
        <v>2124</v>
      </c>
      <c r="D291" t="s">
        <v>6163</v>
      </c>
      <c r="E291" s="2">
        <v>5</v>
      </c>
      <c r="F291" s="2" t="str">
        <f>VLOOKUP(orders!C291:C1290,customers!A:B,2,FALSE)</f>
        <v>Marris Grcic</v>
      </c>
      <c r="G291" s="2"/>
      <c r="H291" s="2" t="str">
        <f>VLOOKUP(C:C,customers!A:G,7,FALSE)</f>
        <v>United States</v>
      </c>
      <c r="I291" t="str">
        <f>VLOOKUP(orders!D:D,products!A:B,2,FALSE)</f>
        <v>Rob</v>
      </c>
      <c r="J291" t="str">
        <f t="shared" si="21"/>
        <v>Robusta</v>
      </c>
      <c r="K291" t="str">
        <f>VLOOKUP(D:D,products!A:C,3,FALSE)</f>
        <v>D</v>
      </c>
      <c r="L291" t="str">
        <f t="shared" si="22"/>
        <v>Dark</v>
      </c>
      <c r="M291">
        <f>VLOOKUP(D:D,products!A:D,4,FALSE)</f>
        <v>0.2</v>
      </c>
      <c r="N291" s="9" t="str">
        <f t="shared" si="23"/>
        <v>0.2Kg</v>
      </c>
      <c r="O291">
        <f>VLOOKUP(D:D,products!A:E,5,FALSE)</f>
        <v>2.6849999999999996</v>
      </c>
      <c r="P291" s="14">
        <f t="shared" si="20"/>
        <v>13.424999999999997</v>
      </c>
      <c r="Q291">
        <f>VLOOKUP(D:D,products!A:G,7,FALSE)</f>
        <v>0.16109999999999997</v>
      </c>
      <c r="R291" s="6">
        <f t="shared" si="24"/>
        <v>1.2E-2</v>
      </c>
    </row>
    <row r="292" spans="1:18" x14ac:dyDescent="0.3">
      <c r="A292" s="4" t="s">
        <v>2127</v>
      </c>
      <c r="B292" s="11">
        <v>44497</v>
      </c>
      <c r="C292" s="4" t="s">
        <v>2128</v>
      </c>
      <c r="D292" t="s">
        <v>6147</v>
      </c>
      <c r="E292" s="2">
        <v>5</v>
      </c>
      <c r="F292" s="2" t="str">
        <f>VLOOKUP(orders!C292:C1291,customers!A:B,2,FALSE)</f>
        <v>Domeniga Duke</v>
      </c>
      <c r="G292" s="2" t="str">
        <f>VLOOKUP(orders!C292:C1291,customers!A:C,3,FALSE)</f>
        <v>dduke82@vkontakte.ru</v>
      </c>
      <c r="H292" s="2" t="str">
        <f>VLOOKUP(C:C,customers!A:G,7,FALSE)</f>
        <v>United States</v>
      </c>
      <c r="I292" t="str">
        <f>VLOOKUP(orders!D:D,products!A:B,2,FALSE)</f>
        <v>Ara</v>
      </c>
      <c r="J292" t="str">
        <f t="shared" si="21"/>
        <v>Arabica</v>
      </c>
      <c r="K292" t="str">
        <f>VLOOKUP(D:D,products!A:C,3,FALSE)</f>
        <v>D</v>
      </c>
      <c r="L292" t="str">
        <f t="shared" si="22"/>
        <v>Dark</v>
      </c>
      <c r="M292">
        <f>VLOOKUP(D:D,products!A:D,4,FALSE)</f>
        <v>1</v>
      </c>
      <c r="N292" s="9" t="str">
        <f t="shared" si="23"/>
        <v>1Kg</v>
      </c>
      <c r="O292">
        <f>VLOOKUP(D:D,products!A:E,5,FALSE)</f>
        <v>9.9499999999999993</v>
      </c>
      <c r="P292" s="14">
        <f t="shared" si="20"/>
        <v>49.75</v>
      </c>
      <c r="Q292">
        <f>VLOOKUP(D:D,products!A:G,7,FALSE)</f>
        <v>0.89549999999999985</v>
      </c>
      <c r="R292" s="6">
        <f t="shared" si="24"/>
        <v>1.7999999999999999E-2</v>
      </c>
    </row>
    <row r="293" spans="1:18" hidden="1" x14ac:dyDescent="0.3">
      <c r="A293" s="4" t="s">
        <v>2133</v>
      </c>
      <c r="B293" s="11">
        <v>44181</v>
      </c>
      <c r="C293" s="4" t="s">
        <v>2134</v>
      </c>
      <c r="D293" t="s">
        <v>6139</v>
      </c>
      <c r="E293" s="2">
        <v>2</v>
      </c>
      <c r="F293" s="2" t="str">
        <f>VLOOKUP(orders!C293:C1292,customers!A:B,2,FALSE)</f>
        <v>Violante Skouling</v>
      </c>
      <c r="G293" s="2"/>
      <c r="H293" s="2" t="str">
        <f>VLOOKUP(C:C,customers!A:G,7,FALSE)</f>
        <v>Ireland</v>
      </c>
      <c r="I293" t="str">
        <f>VLOOKUP(orders!D:D,products!A:B,2,FALSE)</f>
        <v>Exc</v>
      </c>
      <c r="J293" t="str">
        <f t="shared" si="21"/>
        <v>Excelsa</v>
      </c>
      <c r="K293" t="str">
        <f>VLOOKUP(D:D,products!A:C,3,FALSE)</f>
        <v>M</v>
      </c>
      <c r="L293" t="str">
        <f t="shared" si="22"/>
        <v>Medium</v>
      </c>
      <c r="M293">
        <f>VLOOKUP(D:D,products!A:D,4,FALSE)</f>
        <v>0.5</v>
      </c>
      <c r="N293" s="9" t="str">
        <f t="shared" si="23"/>
        <v>0.5Kg</v>
      </c>
      <c r="O293">
        <f>VLOOKUP(D:D,products!A:E,5,FALSE)</f>
        <v>8.25</v>
      </c>
      <c r="P293" s="14">
        <f t="shared" si="20"/>
        <v>16.5</v>
      </c>
      <c r="Q293">
        <f>VLOOKUP(D:D,products!A:G,7,FALSE)</f>
        <v>0.90749999999999997</v>
      </c>
      <c r="R293" s="6">
        <f t="shared" si="24"/>
        <v>5.5E-2</v>
      </c>
    </row>
    <row r="294" spans="1:18" x14ac:dyDescent="0.3">
      <c r="A294" s="4" t="s">
        <v>2137</v>
      </c>
      <c r="B294" s="11">
        <v>44529</v>
      </c>
      <c r="C294" s="4" t="s">
        <v>2138</v>
      </c>
      <c r="D294" t="s">
        <v>6158</v>
      </c>
      <c r="E294" s="2">
        <v>3</v>
      </c>
      <c r="F294" s="2" t="str">
        <f>VLOOKUP(orders!C294:C1293,customers!A:B,2,FALSE)</f>
        <v>Isidore Hussey</v>
      </c>
      <c r="G294" s="2" t="str">
        <f>VLOOKUP(orders!C294:C1293,customers!A:C,3,FALSE)</f>
        <v>ihussey84@mapy.cz</v>
      </c>
      <c r="H294" s="2" t="str">
        <f>VLOOKUP(C:C,customers!A:G,7,FALSE)</f>
        <v>United States</v>
      </c>
      <c r="I294" t="str">
        <f>VLOOKUP(orders!D:D,products!A:B,2,FALSE)</f>
        <v>Ara</v>
      </c>
      <c r="J294" t="str">
        <f t="shared" si="21"/>
        <v>Arabica</v>
      </c>
      <c r="K294" t="str">
        <f>VLOOKUP(D:D,products!A:C,3,FALSE)</f>
        <v>D</v>
      </c>
      <c r="L294" t="str">
        <f t="shared" si="22"/>
        <v>Dark</v>
      </c>
      <c r="M294">
        <f>VLOOKUP(D:D,products!A:D,4,FALSE)</f>
        <v>0.5</v>
      </c>
      <c r="N294" s="9" t="str">
        <f t="shared" si="23"/>
        <v>0.5Kg</v>
      </c>
      <c r="O294">
        <f>VLOOKUP(D:D,products!A:E,5,FALSE)</f>
        <v>5.97</v>
      </c>
      <c r="P294" s="14">
        <f t="shared" si="20"/>
        <v>17.91</v>
      </c>
      <c r="Q294">
        <f>VLOOKUP(D:D,products!A:G,7,FALSE)</f>
        <v>0.5373</v>
      </c>
      <c r="R294" s="6">
        <f t="shared" si="24"/>
        <v>0.03</v>
      </c>
    </row>
    <row r="295" spans="1:18" x14ac:dyDescent="0.3">
      <c r="A295" s="4" t="s">
        <v>2142</v>
      </c>
      <c r="B295" s="11">
        <v>44275</v>
      </c>
      <c r="C295" s="4" t="s">
        <v>2143</v>
      </c>
      <c r="D295" t="s">
        <v>6158</v>
      </c>
      <c r="E295" s="2">
        <v>5</v>
      </c>
      <c r="F295" s="2" t="str">
        <f>VLOOKUP(orders!C295:C1294,customers!A:B,2,FALSE)</f>
        <v>Cassie Pinkerton</v>
      </c>
      <c r="G295" s="2" t="str">
        <f>VLOOKUP(orders!C295:C1294,customers!A:C,3,FALSE)</f>
        <v>cpinkerton85@upenn.edu</v>
      </c>
      <c r="H295" s="2" t="str">
        <f>VLOOKUP(C:C,customers!A:G,7,FALSE)</f>
        <v>United States</v>
      </c>
      <c r="I295" t="str">
        <f>VLOOKUP(orders!D:D,products!A:B,2,FALSE)</f>
        <v>Ara</v>
      </c>
      <c r="J295" t="str">
        <f t="shared" si="21"/>
        <v>Arabica</v>
      </c>
      <c r="K295" t="str">
        <f>VLOOKUP(D:D,products!A:C,3,FALSE)</f>
        <v>D</v>
      </c>
      <c r="L295" t="str">
        <f t="shared" si="22"/>
        <v>Dark</v>
      </c>
      <c r="M295">
        <f>VLOOKUP(D:D,products!A:D,4,FALSE)</f>
        <v>0.5</v>
      </c>
      <c r="N295" s="9" t="str">
        <f t="shared" si="23"/>
        <v>0.5Kg</v>
      </c>
      <c r="O295">
        <f>VLOOKUP(D:D,products!A:E,5,FALSE)</f>
        <v>5.97</v>
      </c>
      <c r="P295" s="14">
        <f t="shared" si="20"/>
        <v>29.849999999999998</v>
      </c>
      <c r="Q295">
        <f>VLOOKUP(D:D,products!A:G,7,FALSE)</f>
        <v>0.5373</v>
      </c>
      <c r="R295" s="6">
        <f t="shared" si="24"/>
        <v>1.8000000000000002E-2</v>
      </c>
    </row>
    <row r="296" spans="1:18" hidden="1" x14ac:dyDescent="0.3">
      <c r="A296" s="4" t="s">
        <v>2148</v>
      </c>
      <c r="B296" s="11">
        <v>44659</v>
      </c>
      <c r="C296" s="4" t="s">
        <v>2149</v>
      </c>
      <c r="D296" t="s">
        <v>6171</v>
      </c>
      <c r="E296" s="2">
        <v>3</v>
      </c>
      <c r="F296" s="2" t="str">
        <f>VLOOKUP(orders!C296:C1295,customers!A:B,2,FALSE)</f>
        <v>Micki Fero</v>
      </c>
      <c r="G296" s="2"/>
      <c r="H296" s="2" t="str">
        <f>VLOOKUP(C:C,customers!A:G,7,FALSE)</f>
        <v>United States</v>
      </c>
      <c r="I296" t="str">
        <f>VLOOKUP(orders!D:D,products!A:B,2,FALSE)</f>
        <v>Exc</v>
      </c>
      <c r="J296" t="str">
        <f t="shared" si="21"/>
        <v>Excelsa</v>
      </c>
      <c r="K296" t="str">
        <f>VLOOKUP(D:D,products!A:C,3,FALSE)</f>
        <v>L</v>
      </c>
      <c r="L296" t="str">
        <f t="shared" si="22"/>
        <v>Light</v>
      </c>
      <c r="M296">
        <f>VLOOKUP(D:D,products!A:D,4,FALSE)</f>
        <v>1</v>
      </c>
      <c r="N296" s="9" t="str">
        <f t="shared" si="23"/>
        <v>1Kg</v>
      </c>
      <c r="O296">
        <f>VLOOKUP(D:D,products!A:E,5,FALSE)</f>
        <v>14.85</v>
      </c>
      <c r="P296" s="14">
        <f t="shared" si="20"/>
        <v>44.55</v>
      </c>
      <c r="Q296">
        <f>VLOOKUP(D:D,products!A:G,7,FALSE)</f>
        <v>1.6335</v>
      </c>
      <c r="R296" s="6">
        <f t="shared" si="24"/>
        <v>3.6666666666666667E-2</v>
      </c>
    </row>
    <row r="297" spans="1:18" hidden="1" x14ac:dyDescent="0.3">
      <c r="A297" s="4" t="s">
        <v>2153</v>
      </c>
      <c r="B297" s="11">
        <v>44057</v>
      </c>
      <c r="C297" s="4" t="s">
        <v>2154</v>
      </c>
      <c r="D297" t="s">
        <v>6141</v>
      </c>
      <c r="E297" s="2">
        <v>2</v>
      </c>
      <c r="F297" s="2" t="str">
        <f>VLOOKUP(orders!C297:C1296,customers!A:B,2,FALSE)</f>
        <v>Cybill Graddell</v>
      </c>
      <c r="G297" s="2"/>
      <c r="H297" s="2" t="str">
        <f>VLOOKUP(C:C,customers!A:G,7,FALSE)</f>
        <v>United States</v>
      </c>
      <c r="I297" t="str">
        <f>VLOOKUP(orders!D:D,products!A:B,2,FALSE)</f>
        <v>Exc</v>
      </c>
      <c r="J297" t="str">
        <f t="shared" si="21"/>
        <v>Excelsa</v>
      </c>
      <c r="K297" t="str">
        <f>VLOOKUP(D:D,products!A:C,3,FALSE)</f>
        <v>M</v>
      </c>
      <c r="L297" t="str">
        <f t="shared" si="22"/>
        <v>Medium</v>
      </c>
      <c r="M297">
        <f>VLOOKUP(D:D,products!A:D,4,FALSE)</f>
        <v>1</v>
      </c>
      <c r="N297" s="9" t="str">
        <f t="shared" si="23"/>
        <v>1Kg</v>
      </c>
      <c r="O297">
        <f>VLOOKUP(D:D,products!A:E,5,FALSE)</f>
        <v>13.75</v>
      </c>
      <c r="P297" s="14">
        <f t="shared" si="20"/>
        <v>27.5</v>
      </c>
      <c r="Q297">
        <f>VLOOKUP(D:D,products!A:G,7,FALSE)</f>
        <v>1.5125</v>
      </c>
      <c r="R297" s="6">
        <f t="shared" si="24"/>
        <v>5.5E-2</v>
      </c>
    </row>
    <row r="298" spans="1:18" hidden="1" x14ac:dyDescent="0.3">
      <c r="A298" s="4" t="s">
        <v>2157</v>
      </c>
      <c r="B298" s="11">
        <v>43597</v>
      </c>
      <c r="C298" s="4" t="s">
        <v>2158</v>
      </c>
      <c r="D298" t="s">
        <v>6146</v>
      </c>
      <c r="E298" s="2">
        <v>6</v>
      </c>
      <c r="F298" s="2" t="str">
        <f>VLOOKUP(orders!C298:C1297,customers!A:B,2,FALSE)</f>
        <v>Dorian Vizor</v>
      </c>
      <c r="G298" s="2" t="str">
        <f>VLOOKUP(orders!C298:C1297,customers!A:C,3,FALSE)</f>
        <v>dvizor88@furl.net</v>
      </c>
      <c r="H298" s="2" t="str">
        <f>VLOOKUP(C:C,customers!A:G,7,FALSE)</f>
        <v>United States</v>
      </c>
      <c r="I298" t="str">
        <f>VLOOKUP(orders!D:D,products!A:B,2,FALSE)</f>
        <v>Rob</v>
      </c>
      <c r="J298" t="str">
        <f t="shared" si="21"/>
        <v>Robusta</v>
      </c>
      <c r="K298" t="str">
        <f>VLOOKUP(D:D,products!A:C,3,FALSE)</f>
        <v>M</v>
      </c>
      <c r="L298" t="str">
        <f t="shared" si="22"/>
        <v>Medium</v>
      </c>
      <c r="M298">
        <f>VLOOKUP(D:D,products!A:D,4,FALSE)</f>
        <v>0.5</v>
      </c>
      <c r="N298" s="9" t="str">
        <f t="shared" si="23"/>
        <v>0.5Kg</v>
      </c>
      <c r="O298">
        <f>VLOOKUP(D:D,products!A:E,5,FALSE)</f>
        <v>5.97</v>
      </c>
      <c r="P298" s="14">
        <f t="shared" si="20"/>
        <v>35.82</v>
      </c>
      <c r="Q298">
        <f>VLOOKUP(D:D,products!A:G,7,FALSE)</f>
        <v>0.35819999999999996</v>
      </c>
      <c r="R298" s="6">
        <f t="shared" si="24"/>
        <v>9.9999999999999985E-3</v>
      </c>
    </row>
    <row r="299" spans="1:18" hidden="1" x14ac:dyDescent="0.3">
      <c r="A299" s="4" t="s">
        <v>2163</v>
      </c>
      <c r="B299" s="11">
        <v>44258</v>
      </c>
      <c r="C299" s="4" t="s">
        <v>2164</v>
      </c>
      <c r="D299" t="s">
        <v>6172</v>
      </c>
      <c r="E299" s="2">
        <v>3</v>
      </c>
      <c r="F299" s="2" t="str">
        <f>VLOOKUP(orders!C299:C1298,customers!A:B,2,FALSE)</f>
        <v>Eddi Sedgebeer</v>
      </c>
      <c r="G299" s="2" t="str">
        <f>VLOOKUP(orders!C299:C1298,customers!A:C,3,FALSE)</f>
        <v>esedgebeer89@oaic.gov.au</v>
      </c>
      <c r="H299" s="2" t="str">
        <f>VLOOKUP(C:C,customers!A:G,7,FALSE)</f>
        <v>United States</v>
      </c>
      <c r="I299" t="str">
        <f>VLOOKUP(orders!D:D,products!A:B,2,FALSE)</f>
        <v>Rob</v>
      </c>
      <c r="J299" t="str">
        <f t="shared" si="21"/>
        <v>Robusta</v>
      </c>
      <c r="K299" t="str">
        <f>VLOOKUP(D:D,products!A:C,3,FALSE)</f>
        <v>D</v>
      </c>
      <c r="L299" t="str">
        <f t="shared" si="22"/>
        <v>Dark</v>
      </c>
      <c r="M299">
        <f>VLOOKUP(D:D,products!A:D,4,FALSE)</f>
        <v>0.5</v>
      </c>
      <c r="N299" s="9" t="str">
        <f t="shared" si="23"/>
        <v>0.5Kg</v>
      </c>
      <c r="O299">
        <f>VLOOKUP(D:D,products!A:E,5,FALSE)</f>
        <v>5.3699999999999992</v>
      </c>
      <c r="P299" s="14">
        <f t="shared" si="20"/>
        <v>16.11</v>
      </c>
      <c r="Q299">
        <f>VLOOKUP(D:D,products!A:G,7,FALSE)</f>
        <v>0.32219999999999993</v>
      </c>
      <c r="R299" s="6">
        <f t="shared" si="24"/>
        <v>1.9999999999999997E-2</v>
      </c>
    </row>
    <row r="300" spans="1:18" hidden="1" x14ac:dyDescent="0.3">
      <c r="A300" s="4" t="s">
        <v>2169</v>
      </c>
      <c r="B300" s="11">
        <v>43872</v>
      </c>
      <c r="C300" s="4" t="s">
        <v>2170</v>
      </c>
      <c r="D300" t="s">
        <v>6184</v>
      </c>
      <c r="E300" s="2">
        <v>6</v>
      </c>
      <c r="F300" s="2" t="str">
        <f>VLOOKUP(orders!C300:C1299,customers!A:B,2,FALSE)</f>
        <v>Ken Lestrange</v>
      </c>
      <c r="G300" s="2" t="str">
        <f>VLOOKUP(orders!C300:C1299,customers!A:C,3,FALSE)</f>
        <v>klestrange8a@lulu.com</v>
      </c>
      <c r="H300" s="2" t="str">
        <f>VLOOKUP(C:C,customers!A:G,7,FALSE)</f>
        <v>United States</v>
      </c>
      <c r="I300" t="str">
        <f>VLOOKUP(orders!D:D,products!A:B,2,FALSE)</f>
        <v>Exc</v>
      </c>
      <c r="J300" t="str">
        <f t="shared" si="21"/>
        <v>Excelsa</v>
      </c>
      <c r="K300" t="str">
        <f>VLOOKUP(D:D,products!A:C,3,FALSE)</f>
        <v>L</v>
      </c>
      <c r="L300" t="str">
        <f t="shared" si="22"/>
        <v>Light</v>
      </c>
      <c r="M300">
        <f>VLOOKUP(D:D,products!A:D,4,FALSE)</f>
        <v>0.2</v>
      </c>
      <c r="N300" s="9" t="str">
        <f t="shared" si="23"/>
        <v>0.2Kg</v>
      </c>
      <c r="O300">
        <f>VLOOKUP(D:D,products!A:E,5,FALSE)</f>
        <v>4.4550000000000001</v>
      </c>
      <c r="P300" s="14">
        <f t="shared" si="20"/>
        <v>26.73</v>
      </c>
      <c r="Q300">
        <f>VLOOKUP(D:D,products!A:G,7,FALSE)</f>
        <v>0.49004999999999999</v>
      </c>
      <c r="R300" s="6">
        <f t="shared" si="24"/>
        <v>1.8333333333333333E-2</v>
      </c>
    </row>
    <row r="301" spans="1:18" hidden="1" x14ac:dyDescent="0.3">
      <c r="A301" s="4" t="s">
        <v>2175</v>
      </c>
      <c r="B301" s="11">
        <v>43582</v>
      </c>
      <c r="C301" s="4" t="s">
        <v>2176</v>
      </c>
      <c r="D301" t="s">
        <v>6148</v>
      </c>
      <c r="E301" s="2">
        <v>6</v>
      </c>
      <c r="F301" s="2" t="str">
        <f>VLOOKUP(orders!C301:C1300,customers!A:B,2,FALSE)</f>
        <v>Lacee Tanti</v>
      </c>
      <c r="G301" s="2" t="str">
        <f>VLOOKUP(orders!C301:C1300,customers!A:C,3,FALSE)</f>
        <v>ltanti8b@techcrunch.com</v>
      </c>
      <c r="H301" s="2" t="str">
        <f>VLOOKUP(C:C,customers!A:G,7,FALSE)</f>
        <v>United States</v>
      </c>
      <c r="I301" t="str">
        <f>VLOOKUP(orders!D:D,products!A:B,2,FALSE)</f>
        <v>Exc</v>
      </c>
      <c r="J301" t="str">
        <f t="shared" si="21"/>
        <v>Excelsa</v>
      </c>
      <c r="K301" t="str">
        <f>VLOOKUP(D:D,products!A:C,3,FALSE)</f>
        <v>L</v>
      </c>
      <c r="L301" t="str">
        <f t="shared" si="22"/>
        <v>Light</v>
      </c>
      <c r="M301">
        <f>VLOOKUP(D:D,products!A:D,4,FALSE)</f>
        <v>2.5</v>
      </c>
      <c r="N301" s="9" t="str">
        <f t="shared" si="23"/>
        <v>2.5Kg</v>
      </c>
      <c r="O301">
        <f>VLOOKUP(D:D,products!A:E,5,FALSE)</f>
        <v>34.154999999999994</v>
      </c>
      <c r="P301" s="14">
        <f t="shared" si="20"/>
        <v>204.92999999999995</v>
      </c>
      <c r="Q301">
        <f>VLOOKUP(D:D,products!A:G,7,FALSE)</f>
        <v>3.7570499999999996</v>
      </c>
      <c r="R301" s="6">
        <f t="shared" si="24"/>
        <v>1.8333333333333337E-2</v>
      </c>
    </row>
    <row r="302" spans="1:18" x14ac:dyDescent="0.3">
      <c r="A302" s="4" t="s">
        <v>2181</v>
      </c>
      <c r="B302" s="11">
        <v>44646</v>
      </c>
      <c r="C302" s="4" t="s">
        <v>2182</v>
      </c>
      <c r="D302" t="s">
        <v>6140</v>
      </c>
      <c r="E302" s="2">
        <v>3</v>
      </c>
      <c r="F302" s="2" t="str">
        <f>VLOOKUP(orders!C302:C1301,customers!A:B,2,FALSE)</f>
        <v>Arel De Lasci</v>
      </c>
      <c r="G302" s="2" t="str">
        <f>VLOOKUP(orders!C302:C1301,customers!A:C,3,FALSE)</f>
        <v>ade8c@1und1.de</v>
      </c>
      <c r="H302" s="2" t="str">
        <f>VLOOKUP(C:C,customers!A:G,7,FALSE)</f>
        <v>United States</v>
      </c>
      <c r="I302" t="str">
        <f>VLOOKUP(orders!D:D,products!A:B,2,FALSE)</f>
        <v>Ara</v>
      </c>
      <c r="J302" t="str">
        <f t="shared" si="21"/>
        <v>Arabica</v>
      </c>
      <c r="K302" t="str">
        <f>VLOOKUP(D:D,products!A:C,3,FALSE)</f>
        <v>L</v>
      </c>
      <c r="L302" t="str">
        <f t="shared" si="22"/>
        <v>Light</v>
      </c>
      <c r="M302">
        <f>VLOOKUP(D:D,products!A:D,4,FALSE)</f>
        <v>1</v>
      </c>
      <c r="N302" s="9" t="str">
        <f t="shared" si="23"/>
        <v>1Kg</v>
      </c>
      <c r="O302">
        <f>VLOOKUP(D:D,products!A:E,5,FALSE)</f>
        <v>12.95</v>
      </c>
      <c r="P302" s="14">
        <f t="shared" si="20"/>
        <v>38.849999999999994</v>
      </c>
      <c r="Q302">
        <f>VLOOKUP(D:D,products!A:G,7,FALSE)</f>
        <v>1.1655</v>
      </c>
      <c r="R302" s="6">
        <f t="shared" si="24"/>
        <v>3.0000000000000002E-2</v>
      </c>
    </row>
    <row r="303" spans="1:18" hidden="1" x14ac:dyDescent="0.3">
      <c r="A303" s="4" t="s">
        <v>2187</v>
      </c>
      <c r="B303" s="11">
        <v>44102</v>
      </c>
      <c r="C303" s="4" t="s">
        <v>2188</v>
      </c>
      <c r="D303" t="s">
        <v>6150</v>
      </c>
      <c r="E303" s="2">
        <v>4</v>
      </c>
      <c r="F303" s="2" t="str">
        <f>VLOOKUP(orders!C303:C1302,customers!A:B,2,FALSE)</f>
        <v>Trescha Jedrachowicz</v>
      </c>
      <c r="G303" s="2" t="str">
        <f>VLOOKUP(orders!C303:C1302,customers!A:C,3,FALSE)</f>
        <v>tjedrachowicz8d@acquirethisname.com</v>
      </c>
      <c r="H303" s="2" t="str">
        <f>VLOOKUP(C:C,customers!A:G,7,FALSE)</f>
        <v>United States</v>
      </c>
      <c r="I303" t="str">
        <f>VLOOKUP(orders!D:D,products!A:B,2,FALSE)</f>
        <v>Lib</v>
      </c>
      <c r="J303" t="str">
        <f t="shared" si="21"/>
        <v>Liberica</v>
      </c>
      <c r="K303" t="str">
        <f>VLOOKUP(D:D,products!A:C,3,FALSE)</f>
        <v>D</v>
      </c>
      <c r="L303" t="str">
        <f t="shared" si="22"/>
        <v>Dark</v>
      </c>
      <c r="M303">
        <f>VLOOKUP(D:D,products!A:D,4,FALSE)</f>
        <v>0.2</v>
      </c>
      <c r="N303" s="9" t="str">
        <f t="shared" si="23"/>
        <v>0.2Kg</v>
      </c>
      <c r="O303">
        <f>VLOOKUP(D:D,products!A:E,5,FALSE)</f>
        <v>3.8849999999999998</v>
      </c>
      <c r="P303" s="14">
        <f t="shared" si="20"/>
        <v>15.54</v>
      </c>
      <c r="Q303">
        <f>VLOOKUP(D:D,products!A:G,7,FALSE)</f>
        <v>0.50505</v>
      </c>
      <c r="R303" s="6">
        <f t="shared" si="24"/>
        <v>3.2500000000000001E-2</v>
      </c>
    </row>
    <row r="304" spans="1:18" x14ac:dyDescent="0.3">
      <c r="A304" s="4" t="s">
        <v>2193</v>
      </c>
      <c r="B304" s="11">
        <v>43762</v>
      </c>
      <c r="C304" s="4" t="s">
        <v>2194</v>
      </c>
      <c r="D304" t="s">
        <v>6157</v>
      </c>
      <c r="E304" s="2">
        <v>1</v>
      </c>
      <c r="F304" s="2" t="str">
        <f>VLOOKUP(orders!C304:C1303,customers!A:B,2,FALSE)</f>
        <v>Perkin Stonner</v>
      </c>
      <c r="G304" s="2" t="str">
        <f>VLOOKUP(orders!C304:C1303,customers!A:C,3,FALSE)</f>
        <v>pstonner8e@moonfruit.com</v>
      </c>
      <c r="H304" s="2" t="str">
        <f>VLOOKUP(C:C,customers!A:G,7,FALSE)</f>
        <v>United States</v>
      </c>
      <c r="I304" t="str">
        <f>VLOOKUP(orders!D:D,products!A:B,2,FALSE)</f>
        <v>Ara</v>
      </c>
      <c r="J304" t="str">
        <f t="shared" si="21"/>
        <v>Arabica</v>
      </c>
      <c r="K304" t="str">
        <f>VLOOKUP(D:D,products!A:C,3,FALSE)</f>
        <v>M</v>
      </c>
      <c r="L304" t="str">
        <f t="shared" si="22"/>
        <v>Medium</v>
      </c>
      <c r="M304">
        <f>VLOOKUP(D:D,products!A:D,4,FALSE)</f>
        <v>0.5</v>
      </c>
      <c r="N304" s="9" t="str">
        <f t="shared" si="23"/>
        <v>0.5Kg</v>
      </c>
      <c r="O304">
        <f>VLOOKUP(D:D,products!A:E,5,FALSE)</f>
        <v>6.75</v>
      </c>
      <c r="P304" s="14">
        <f t="shared" si="20"/>
        <v>6.75</v>
      </c>
      <c r="Q304">
        <f>VLOOKUP(D:D,products!A:G,7,FALSE)</f>
        <v>0.60749999999999993</v>
      </c>
      <c r="R304" s="6">
        <f t="shared" si="24"/>
        <v>8.9999999999999983E-2</v>
      </c>
    </row>
    <row r="305" spans="1:18" hidden="1" x14ac:dyDescent="0.3">
      <c r="A305" s="4" t="s">
        <v>2199</v>
      </c>
      <c r="B305" s="11">
        <v>44412</v>
      </c>
      <c r="C305" s="4" t="s">
        <v>2200</v>
      </c>
      <c r="D305" t="s">
        <v>6185</v>
      </c>
      <c r="E305" s="2">
        <v>4</v>
      </c>
      <c r="F305" s="2" t="str">
        <f>VLOOKUP(orders!C305:C1304,customers!A:B,2,FALSE)</f>
        <v>Darrin Tingly</v>
      </c>
      <c r="G305" s="2" t="str">
        <f>VLOOKUP(orders!C305:C1304,customers!A:C,3,FALSE)</f>
        <v>dtingly8f@goo.ne.jp</v>
      </c>
      <c r="H305" s="2" t="str">
        <f>VLOOKUP(C:C,customers!A:G,7,FALSE)</f>
        <v>United States</v>
      </c>
      <c r="I305" t="str">
        <f>VLOOKUP(orders!D:D,products!A:B,2,FALSE)</f>
        <v>Exc</v>
      </c>
      <c r="J305" t="str">
        <f t="shared" si="21"/>
        <v>Excelsa</v>
      </c>
      <c r="K305" t="str">
        <f>VLOOKUP(D:D,products!A:C,3,FALSE)</f>
        <v>D</v>
      </c>
      <c r="L305" t="str">
        <f t="shared" si="22"/>
        <v>Dark</v>
      </c>
      <c r="M305">
        <f>VLOOKUP(D:D,products!A:D,4,FALSE)</f>
        <v>2.5</v>
      </c>
      <c r="N305" s="9" t="str">
        <f t="shared" si="23"/>
        <v>2.5Kg</v>
      </c>
      <c r="O305">
        <f>VLOOKUP(D:D,products!A:E,5,FALSE)</f>
        <v>27.945</v>
      </c>
      <c r="P305" s="14">
        <f t="shared" si="20"/>
        <v>111.78</v>
      </c>
      <c r="Q305">
        <f>VLOOKUP(D:D,products!A:G,7,FALSE)</f>
        <v>3.07395</v>
      </c>
      <c r="R305" s="6">
        <f t="shared" si="24"/>
        <v>2.75E-2</v>
      </c>
    </row>
    <row r="306" spans="1:18" x14ac:dyDescent="0.3">
      <c r="A306" s="4" t="s">
        <v>2204</v>
      </c>
      <c r="B306" s="11">
        <v>43828</v>
      </c>
      <c r="C306" s="4" t="s">
        <v>2245</v>
      </c>
      <c r="D306" t="s">
        <v>6167</v>
      </c>
      <c r="E306" s="2">
        <v>1</v>
      </c>
      <c r="F306" s="2" t="str">
        <f>VLOOKUP(orders!C306:C1305,customers!A:B,2,FALSE)</f>
        <v>Claudetta Rushe</v>
      </c>
      <c r="G306" s="2" t="str">
        <f>VLOOKUP(orders!C306:C1305,customers!A:C,3,FALSE)</f>
        <v>crushe8n@about.me</v>
      </c>
      <c r="H306" s="2" t="str">
        <f>VLOOKUP(C:C,customers!A:G,7,FALSE)</f>
        <v>United States</v>
      </c>
      <c r="I306" t="str">
        <f>VLOOKUP(orders!D:D,products!A:B,2,FALSE)</f>
        <v>Ara</v>
      </c>
      <c r="J306" t="str">
        <f t="shared" si="21"/>
        <v>Arabica</v>
      </c>
      <c r="K306" t="str">
        <f>VLOOKUP(D:D,products!A:C,3,FALSE)</f>
        <v>L</v>
      </c>
      <c r="L306" t="str">
        <f t="shared" si="22"/>
        <v>Light</v>
      </c>
      <c r="M306">
        <f>VLOOKUP(D:D,products!A:D,4,FALSE)</f>
        <v>0.2</v>
      </c>
      <c r="N306" s="9" t="str">
        <f t="shared" si="23"/>
        <v>0.2Kg</v>
      </c>
      <c r="O306">
        <f>VLOOKUP(D:D,products!A:E,5,FALSE)</f>
        <v>3.8849999999999998</v>
      </c>
      <c r="P306" s="14">
        <f t="shared" si="20"/>
        <v>3.8849999999999998</v>
      </c>
      <c r="Q306">
        <f>VLOOKUP(D:D,products!A:G,7,FALSE)</f>
        <v>0.34964999999999996</v>
      </c>
      <c r="R306" s="6">
        <f t="shared" si="24"/>
        <v>0.09</v>
      </c>
    </row>
    <row r="307" spans="1:18" hidden="1" x14ac:dyDescent="0.3">
      <c r="A307" s="4" t="s">
        <v>2209</v>
      </c>
      <c r="B307" s="11">
        <v>43796</v>
      </c>
      <c r="C307" s="4" t="s">
        <v>2210</v>
      </c>
      <c r="D307" t="s">
        <v>6159</v>
      </c>
      <c r="E307" s="2">
        <v>5</v>
      </c>
      <c r="F307" s="2" t="str">
        <f>VLOOKUP(orders!C307:C1306,customers!A:B,2,FALSE)</f>
        <v>Benn Checci</v>
      </c>
      <c r="G307" s="2" t="str">
        <f>VLOOKUP(orders!C307:C1306,customers!A:C,3,FALSE)</f>
        <v>bchecci8h@usa.gov</v>
      </c>
      <c r="H307" s="2" t="str">
        <f>VLOOKUP(C:C,customers!A:G,7,FALSE)</f>
        <v>United Kingdom</v>
      </c>
      <c r="I307" t="str">
        <f>VLOOKUP(orders!D:D,products!A:B,2,FALSE)</f>
        <v>Lib</v>
      </c>
      <c r="J307" t="str">
        <f t="shared" si="21"/>
        <v>Liberica</v>
      </c>
      <c r="K307" t="str">
        <f>VLOOKUP(D:D,products!A:C,3,FALSE)</f>
        <v>M</v>
      </c>
      <c r="L307" t="str">
        <f t="shared" si="22"/>
        <v>Medium</v>
      </c>
      <c r="M307">
        <f>VLOOKUP(D:D,products!A:D,4,FALSE)</f>
        <v>0.2</v>
      </c>
      <c r="N307" s="9" t="str">
        <f t="shared" si="23"/>
        <v>0.2Kg</v>
      </c>
      <c r="O307">
        <f>VLOOKUP(D:D,products!A:E,5,FALSE)</f>
        <v>4.3650000000000002</v>
      </c>
      <c r="P307" s="14">
        <f t="shared" si="20"/>
        <v>21.825000000000003</v>
      </c>
      <c r="Q307">
        <f>VLOOKUP(D:D,products!A:G,7,FALSE)</f>
        <v>0.56745000000000001</v>
      </c>
      <c r="R307" s="6">
        <f t="shared" si="24"/>
        <v>2.5999999999999995E-2</v>
      </c>
    </row>
    <row r="308" spans="1:18" hidden="1" x14ac:dyDescent="0.3">
      <c r="A308" s="4" t="s">
        <v>2215</v>
      </c>
      <c r="B308" s="11">
        <v>43890</v>
      </c>
      <c r="C308" s="4" t="s">
        <v>2216</v>
      </c>
      <c r="D308" t="s">
        <v>6174</v>
      </c>
      <c r="E308" s="2">
        <v>5</v>
      </c>
      <c r="F308" s="2" t="str">
        <f>VLOOKUP(orders!C308:C1307,customers!A:B,2,FALSE)</f>
        <v>Janifer Bagot</v>
      </c>
      <c r="G308" s="2" t="str">
        <f>VLOOKUP(orders!C308:C1307,customers!A:C,3,FALSE)</f>
        <v>jbagot8i@mac.com</v>
      </c>
      <c r="H308" s="2" t="str">
        <f>VLOOKUP(C:C,customers!A:G,7,FALSE)</f>
        <v>United States</v>
      </c>
      <c r="I308" t="str">
        <f>VLOOKUP(orders!D:D,products!A:B,2,FALSE)</f>
        <v>Rob</v>
      </c>
      <c r="J308" t="str">
        <f t="shared" si="21"/>
        <v>Robusta</v>
      </c>
      <c r="K308" t="str">
        <f>VLOOKUP(D:D,products!A:C,3,FALSE)</f>
        <v>M</v>
      </c>
      <c r="L308" t="str">
        <f t="shared" si="22"/>
        <v>Medium</v>
      </c>
      <c r="M308">
        <f>VLOOKUP(D:D,products!A:D,4,FALSE)</f>
        <v>0.2</v>
      </c>
      <c r="N308" s="9" t="str">
        <f t="shared" si="23"/>
        <v>0.2Kg</v>
      </c>
      <c r="O308">
        <f>VLOOKUP(D:D,products!A:E,5,FALSE)</f>
        <v>2.9849999999999999</v>
      </c>
      <c r="P308" s="14">
        <f t="shared" si="20"/>
        <v>14.924999999999999</v>
      </c>
      <c r="Q308">
        <f>VLOOKUP(D:D,products!A:G,7,FALSE)</f>
        <v>0.17909999999999998</v>
      </c>
      <c r="R308" s="6">
        <f t="shared" si="24"/>
        <v>1.2E-2</v>
      </c>
    </row>
    <row r="309" spans="1:18" x14ac:dyDescent="0.3">
      <c r="A309" s="4" t="s">
        <v>2221</v>
      </c>
      <c r="B309" s="11">
        <v>44227</v>
      </c>
      <c r="C309" s="4" t="s">
        <v>2222</v>
      </c>
      <c r="D309" t="s">
        <v>6155</v>
      </c>
      <c r="E309" s="2">
        <v>3</v>
      </c>
      <c r="F309" s="2" t="str">
        <f>VLOOKUP(orders!C309:C1308,customers!A:B,2,FALSE)</f>
        <v>Ermin Beeble</v>
      </c>
      <c r="G309" s="2" t="str">
        <f>VLOOKUP(orders!C309:C1308,customers!A:C,3,FALSE)</f>
        <v>ebeeble8j@soundcloud.com</v>
      </c>
      <c r="H309" s="2" t="str">
        <f>VLOOKUP(C:C,customers!A:G,7,FALSE)</f>
        <v>United States</v>
      </c>
      <c r="I309" t="str">
        <f>VLOOKUP(orders!D:D,products!A:B,2,FALSE)</f>
        <v>Ara</v>
      </c>
      <c r="J309" t="str">
        <f t="shared" si="21"/>
        <v>Arabica</v>
      </c>
      <c r="K309" t="str">
        <f>VLOOKUP(D:D,products!A:C,3,FALSE)</f>
        <v>M</v>
      </c>
      <c r="L309" t="str">
        <f t="shared" si="22"/>
        <v>Medium</v>
      </c>
      <c r="M309">
        <f>VLOOKUP(D:D,products!A:D,4,FALSE)</f>
        <v>1</v>
      </c>
      <c r="N309" s="9" t="str">
        <f t="shared" si="23"/>
        <v>1Kg</v>
      </c>
      <c r="O309">
        <f>VLOOKUP(D:D,products!A:E,5,FALSE)</f>
        <v>11.25</v>
      </c>
      <c r="P309" s="14">
        <f t="shared" si="20"/>
        <v>33.75</v>
      </c>
      <c r="Q309">
        <f>VLOOKUP(D:D,products!A:G,7,FALSE)</f>
        <v>1.0125</v>
      </c>
      <c r="R309" s="6">
        <f t="shared" si="24"/>
        <v>0.03</v>
      </c>
    </row>
    <row r="310" spans="1:18" x14ac:dyDescent="0.3">
      <c r="A310" s="4" t="s">
        <v>2227</v>
      </c>
      <c r="B310" s="11">
        <v>44729</v>
      </c>
      <c r="C310" s="4" t="s">
        <v>2228</v>
      </c>
      <c r="D310" t="s">
        <v>6155</v>
      </c>
      <c r="E310" s="2">
        <v>3</v>
      </c>
      <c r="F310" s="2" t="str">
        <f>VLOOKUP(orders!C310:C1309,customers!A:B,2,FALSE)</f>
        <v>Cos Fluin</v>
      </c>
      <c r="G310" s="2" t="str">
        <f>VLOOKUP(orders!C310:C1309,customers!A:C,3,FALSE)</f>
        <v>cfluin8k@flickr.com</v>
      </c>
      <c r="H310" s="2" t="str">
        <f>VLOOKUP(C:C,customers!A:G,7,FALSE)</f>
        <v>United Kingdom</v>
      </c>
      <c r="I310" t="str">
        <f>VLOOKUP(orders!D:D,products!A:B,2,FALSE)</f>
        <v>Ara</v>
      </c>
      <c r="J310" t="str">
        <f t="shared" si="21"/>
        <v>Arabica</v>
      </c>
      <c r="K310" t="str">
        <f>VLOOKUP(D:D,products!A:C,3,FALSE)</f>
        <v>M</v>
      </c>
      <c r="L310" t="str">
        <f t="shared" si="22"/>
        <v>Medium</v>
      </c>
      <c r="M310">
        <f>VLOOKUP(D:D,products!A:D,4,FALSE)</f>
        <v>1</v>
      </c>
      <c r="N310" s="9" t="str">
        <f t="shared" si="23"/>
        <v>1Kg</v>
      </c>
      <c r="O310">
        <f>VLOOKUP(D:D,products!A:E,5,FALSE)</f>
        <v>11.25</v>
      </c>
      <c r="P310" s="14">
        <f t="shared" si="20"/>
        <v>33.75</v>
      </c>
      <c r="Q310">
        <f>VLOOKUP(D:D,products!A:G,7,FALSE)</f>
        <v>1.0125</v>
      </c>
      <c r="R310" s="6">
        <f t="shared" si="24"/>
        <v>0.03</v>
      </c>
    </row>
    <row r="311" spans="1:18" hidden="1" x14ac:dyDescent="0.3">
      <c r="A311" s="4" t="s">
        <v>2232</v>
      </c>
      <c r="B311" s="11">
        <v>43864</v>
      </c>
      <c r="C311" s="4" t="s">
        <v>2233</v>
      </c>
      <c r="D311" t="s">
        <v>6159</v>
      </c>
      <c r="E311" s="2">
        <v>6</v>
      </c>
      <c r="F311" s="2" t="str">
        <f>VLOOKUP(orders!C311:C1310,customers!A:B,2,FALSE)</f>
        <v>Eveleen Bletsor</v>
      </c>
      <c r="G311" s="2" t="str">
        <f>VLOOKUP(orders!C311:C1310,customers!A:C,3,FALSE)</f>
        <v>ebletsor8l@vinaora.com</v>
      </c>
      <c r="H311" s="2" t="str">
        <f>VLOOKUP(C:C,customers!A:G,7,FALSE)</f>
        <v>United States</v>
      </c>
      <c r="I311" t="str">
        <f>VLOOKUP(orders!D:D,products!A:B,2,FALSE)</f>
        <v>Lib</v>
      </c>
      <c r="J311" t="str">
        <f t="shared" si="21"/>
        <v>Liberica</v>
      </c>
      <c r="K311" t="str">
        <f>VLOOKUP(D:D,products!A:C,3,FALSE)</f>
        <v>M</v>
      </c>
      <c r="L311" t="str">
        <f t="shared" si="22"/>
        <v>Medium</v>
      </c>
      <c r="M311">
        <f>VLOOKUP(D:D,products!A:D,4,FALSE)</f>
        <v>0.2</v>
      </c>
      <c r="N311" s="9" t="str">
        <f t="shared" si="23"/>
        <v>0.2Kg</v>
      </c>
      <c r="O311">
        <f>VLOOKUP(D:D,products!A:E,5,FALSE)</f>
        <v>4.3650000000000002</v>
      </c>
      <c r="P311" s="14">
        <f t="shared" si="20"/>
        <v>26.19</v>
      </c>
      <c r="Q311">
        <f>VLOOKUP(D:D,products!A:G,7,FALSE)</f>
        <v>0.56745000000000001</v>
      </c>
      <c r="R311" s="6">
        <f t="shared" si="24"/>
        <v>2.1666666666666667E-2</v>
      </c>
    </row>
    <row r="312" spans="1:18" hidden="1" x14ac:dyDescent="0.3">
      <c r="A312" s="4" t="s">
        <v>2238</v>
      </c>
      <c r="B312" s="11">
        <v>44586</v>
      </c>
      <c r="C312" s="4" t="s">
        <v>2239</v>
      </c>
      <c r="D312" t="s">
        <v>6171</v>
      </c>
      <c r="E312" s="2">
        <v>1</v>
      </c>
      <c r="F312" s="2" t="str">
        <f>VLOOKUP(orders!C312:C1311,customers!A:B,2,FALSE)</f>
        <v>Paola Brydell</v>
      </c>
      <c r="G312" s="2" t="str">
        <f>VLOOKUP(orders!C312:C1311,customers!A:C,3,FALSE)</f>
        <v>pbrydell8m@bloglovin.com</v>
      </c>
      <c r="H312" s="2" t="str">
        <f>VLOOKUP(C:C,customers!A:G,7,FALSE)</f>
        <v>Ireland</v>
      </c>
      <c r="I312" t="str">
        <f>VLOOKUP(orders!D:D,products!A:B,2,FALSE)</f>
        <v>Exc</v>
      </c>
      <c r="J312" t="str">
        <f t="shared" si="21"/>
        <v>Excelsa</v>
      </c>
      <c r="K312" t="str">
        <f>VLOOKUP(D:D,products!A:C,3,FALSE)</f>
        <v>L</v>
      </c>
      <c r="L312" t="str">
        <f t="shared" si="22"/>
        <v>Light</v>
      </c>
      <c r="M312">
        <f>VLOOKUP(D:D,products!A:D,4,FALSE)</f>
        <v>1</v>
      </c>
      <c r="N312" s="9" t="str">
        <f t="shared" si="23"/>
        <v>1Kg</v>
      </c>
      <c r="O312">
        <f>VLOOKUP(D:D,products!A:E,5,FALSE)</f>
        <v>14.85</v>
      </c>
      <c r="P312" s="14">
        <f t="shared" si="20"/>
        <v>14.85</v>
      </c>
      <c r="Q312">
        <f>VLOOKUP(D:D,products!A:G,7,FALSE)</f>
        <v>1.6335</v>
      </c>
      <c r="R312" s="6">
        <f t="shared" si="24"/>
        <v>0.11</v>
      </c>
    </row>
    <row r="313" spans="1:18" hidden="1" x14ac:dyDescent="0.3">
      <c r="A313" s="4" t="s">
        <v>2244</v>
      </c>
      <c r="B313" s="11">
        <v>43951</v>
      </c>
      <c r="C313" s="4" t="s">
        <v>2245</v>
      </c>
      <c r="D313" t="s">
        <v>6166</v>
      </c>
      <c r="E313" s="2">
        <v>6</v>
      </c>
      <c r="F313" s="2" t="str">
        <f>VLOOKUP(orders!C313:C1312,customers!A:B,2,FALSE)</f>
        <v>Claudetta Rushe</v>
      </c>
      <c r="G313" s="2" t="str">
        <f>VLOOKUP(orders!C313:C1312,customers!A:C,3,FALSE)</f>
        <v>crushe8n@about.me</v>
      </c>
      <c r="H313" s="2" t="str">
        <f>VLOOKUP(C:C,customers!A:G,7,FALSE)</f>
        <v>United States</v>
      </c>
      <c r="I313" t="str">
        <f>VLOOKUP(orders!D:D,products!A:B,2,FALSE)</f>
        <v>Exc</v>
      </c>
      <c r="J313" t="str">
        <f t="shared" si="21"/>
        <v>Excelsa</v>
      </c>
      <c r="K313" t="str">
        <f>VLOOKUP(D:D,products!A:C,3,FALSE)</f>
        <v>M</v>
      </c>
      <c r="L313" t="str">
        <f t="shared" si="22"/>
        <v>Medium</v>
      </c>
      <c r="M313">
        <f>VLOOKUP(D:D,products!A:D,4,FALSE)</f>
        <v>2.5</v>
      </c>
      <c r="N313" s="9" t="str">
        <f t="shared" si="23"/>
        <v>2.5Kg</v>
      </c>
      <c r="O313">
        <f>VLOOKUP(D:D,products!A:E,5,FALSE)</f>
        <v>31.624999999999996</v>
      </c>
      <c r="P313" s="14">
        <f t="shared" si="20"/>
        <v>189.74999999999997</v>
      </c>
      <c r="Q313">
        <f>VLOOKUP(D:D,products!A:G,7,FALSE)</f>
        <v>3.4787499999999998</v>
      </c>
      <c r="R313" s="6">
        <f t="shared" si="24"/>
        <v>1.8333333333333333E-2</v>
      </c>
    </row>
    <row r="314" spans="1:18" hidden="1" x14ac:dyDescent="0.3">
      <c r="A314" s="4" t="s">
        <v>2250</v>
      </c>
      <c r="B314" s="11">
        <v>44317</v>
      </c>
      <c r="C314" s="4" t="s">
        <v>2251</v>
      </c>
      <c r="D314" t="s">
        <v>6146</v>
      </c>
      <c r="E314" s="2">
        <v>1</v>
      </c>
      <c r="F314" s="2" t="str">
        <f>VLOOKUP(orders!C314:C1313,customers!A:B,2,FALSE)</f>
        <v>Natka Leethem</v>
      </c>
      <c r="G314" s="2" t="str">
        <f>VLOOKUP(orders!C314:C1313,customers!A:C,3,FALSE)</f>
        <v>nleethem8o@mac.com</v>
      </c>
      <c r="H314" s="2" t="str">
        <f>VLOOKUP(C:C,customers!A:G,7,FALSE)</f>
        <v>United States</v>
      </c>
      <c r="I314" t="str">
        <f>VLOOKUP(orders!D:D,products!A:B,2,FALSE)</f>
        <v>Rob</v>
      </c>
      <c r="J314" t="str">
        <f t="shared" si="21"/>
        <v>Robusta</v>
      </c>
      <c r="K314" t="str">
        <f>VLOOKUP(D:D,products!A:C,3,FALSE)</f>
        <v>M</v>
      </c>
      <c r="L314" t="str">
        <f t="shared" si="22"/>
        <v>Medium</v>
      </c>
      <c r="M314">
        <f>VLOOKUP(D:D,products!A:D,4,FALSE)</f>
        <v>0.5</v>
      </c>
      <c r="N314" s="9" t="str">
        <f t="shared" si="23"/>
        <v>0.5Kg</v>
      </c>
      <c r="O314">
        <f>VLOOKUP(D:D,products!A:E,5,FALSE)</f>
        <v>5.97</v>
      </c>
      <c r="P314" s="14">
        <f t="shared" si="20"/>
        <v>5.97</v>
      </c>
      <c r="Q314">
        <f>VLOOKUP(D:D,products!A:G,7,FALSE)</f>
        <v>0.35819999999999996</v>
      </c>
      <c r="R314" s="6">
        <f t="shared" si="24"/>
        <v>0.06</v>
      </c>
    </row>
    <row r="315" spans="1:18" hidden="1" x14ac:dyDescent="0.3">
      <c r="A315" s="4" t="s">
        <v>2256</v>
      </c>
      <c r="B315" s="11">
        <v>44497</v>
      </c>
      <c r="C315" s="4" t="s">
        <v>2257</v>
      </c>
      <c r="D315" t="s">
        <v>6138</v>
      </c>
      <c r="E315" s="2">
        <v>3</v>
      </c>
      <c r="F315" s="2" t="str">
        <f>VLOOKUP(orders!C315:C1314,customers!A:B,2,FALSE)</f>
        <v>Ailene Nesfield</v>
      </c>
      <c r="G315" s="2" t="str">
        <f>VLOOKUP(orders!C315:C1314,customers!A:C,3,FALSE)</f>
        <v>anesfield8p@people.com.cn</v>
      </c>
      <c r="H315" s="2" t="str">
        <f>VLOOKUP(C:C,customers!A:G,7,FALSE)</f>
        <v>United Kingdom</v>
      </c>
      <c r="I315" t="str">
        <f>VLOOKUP(orders!D:D,products!A:B,2,FALSE)</f>
        <v>Rob</v>
      </c>
      <c r="J315" t="str">
        <f t="shared" si="21"/>
        <v>Robusta</v>
      </c>
      <c r="K315" t="str">
        <f>VLOOKUP(D:D,products!A:C,3,FALSE)</f>
        <v>M</v>
      </c>
      <c r="L315" t="str">
        <f t="shared" si="22"/>
        <v>Medium</v>
      </c>
      <c r="M315">
        <f>VLOOKUP(D:D,products!A:D,4,FALSE)</f>
        <v>1</v>
      </c>
      <c r="N315" s="9" t="str">
        <f t="shared" si="23"/>
        <v>1Kg</v>
      </c>
      <c r="O315">
        <f>VLOOKUP(D:D,products!A:E,5,FALSE)</f>
        <v>9.9499999999999993</v>
      </c>
      <c r="P315" s="14">
        <f t="shared" si="20"/>
        <v>29.849999999999998</v>
      </c>
      <c r="Q315">
        <f>VLOOKUP(D:D,products!A:G,7,FALSE)</f>
        <v>0.59699999999999998</v>
      </c>
      <c r="R315" s="6">
        <f t="shared" si="24"/>
        <v>0.02</v>
      </c>
    </row>
    <row r="316" spans="1:18" hidden="1" x14ac:dyDescent="0.3">
      <c r="A316" s="4" t="s">
        <v>2262</v>
      </c>
      <c r="B316" s="11">
        <v>44437</v>
      </c>
      <c r="C316" s="4" t="s">
        <v>2263</v>
      </c>
      <c r="D316" t="s">
        <v>6177</v>
      </c>
      <c r="E316" s="2">
        <v>5</v>
      </c>
      <c r="F316" s="2" t="str">
        <f>VLOOKUP(orders!C316:C1315,customers!A:B,2,FALSE)</f>
        <v>Stacy Pickworth</v>
      </c>
      <c r="G316" s="2"/>
      <c r="H316" s="2" t="str">
        <f>VLOOKUP(C:C,customers!A:G,7,FALSE)</f>
        <v>United States</v>
      </c>
      <c r="I316" t="str">
        <f>VLOOKUP(orders!D:D,products!A:B,2,FALSE)</f>
        <v>Rob</v>
      </c>
      <c r="J316" t="str">
        <f t="shared" si="21"/>
        <v>Robusta</v>
      </c>
      <c r="K316" t="str">
        <f>VLOOKUP(D:D,products!A:C,3,FALSE)</f>
        <v>D</v>
      </c>
      <c r="L316" t="str">
        <f t="shared" si="22"/>
        <v>Dark</v>
      </c>
      <c r="M316">
        <f>VLOOKUP(D:D,products!A:D,4,FALSE)</f>
        <v>1</v>
      </c>
      <c r="N316" s="9" t="str">
        <f t="shared" si="23"/>
        <v>1Kg</v>
      </c>
      <c r="O316">
        <f>VLOOKUP(D:D,products!A:E,5,FALSE)</f>
        <v>8.9499999999999993</v>
      </c>
      <c r="P316" s="14">
        <f t="shared" si="20"/>
        <v>44.75</v>
      </c>
      <c r="Q316">
        <f>VLOOKUP(D:D,products!A:G,7,FALSE)</f>
        <v>0.53699999999999992</v>
      </c>
      <c r="R316" s="6">
        <f t="shared" si="24"/>
        <v>1.1999999999999999E-2</v>
      </c>
    </row>
    <row r="317" spans="1:18" hidden="1" x14ac:dyDescent="0.3">
      <c r="A317" s="4" t="s">
        <v>2267</v>
      </c>
      <c r="B317" s="11">
        <v>43826</v>
      </c>
      <c r="C317" s="4" t="s">
        <v>2268</v>
      </c>
      <c r="D317" t="s">
        <v>6148</v>
      </c>
      <c r="E317" s="2">
        <v>1</v>
      </c>
      <c r="F317" s="2" t="str">
        <f>VLOOKUP(orders!C317:C1316,customers!A:B,2,FALSE)</f>
        <v>Melli Brockway</v>
      </c>
      <c r="G317" s="2" t="str">
        <f>VLOOKUP(orders!C317:C1316,customers!A:C,3,FALSE)</f>
        <v>mbrockway8r@ibm.com</v>
      </c>
      <c r="H317" s="2" t="str">
        <f>VLOOKUP(C:C,customers!A:G,7,FALSE)</f>
        <v>United States</v>
      </c>
      <c r="I317" t="str">
        <f>VLOOKUP(orders!D:D,products!A:B,2,FALSE)</f>
        <v>Exc</v>
      </c>
      <c r="J317" t="str">
        <f t="shared" si="21"/>
        <v>Excelsa</v>
      </c>
      <c r="K317" t="str">
        <f>VLOOKUP(D:D,products!A:C,3,FALSE)</f>
        <v>L</v>
      </c>
      <c r="L317" t="str">
        <f t="shared" si="22"/>
        <v>Light</v>
      </c>
      <c r="M317">
        <f>VLOOKUP(D:D,products!A:D,4,FALSE)</f>
        <v>2.5</v>
      </c>
      <c r="N317" s="9" t="str">
        <f t="shared" si="23"/>
        <v>2.5Kg</v>
      </c>
      <c r="O317">
        <f>VLOOKUP(D:D,products!A:E,5,FALSE)</f>
        <v>34.154999999999994</v>
      </c>
      <c r="P317" s="14">
        <f t="shared" si="20"/>
        <v>34.154999999999994</v>
      </c>
      <c r="Q317">
        <f>VLOOKUP(D:D,products!A:G,7,FALSE)</f>
        <v>3.7570499999999996</v>
      </c>
      <c r="R317" s="6">
        <f t="shared" si="24"/>
        <v>0.11</v>
      </c>
    </row>
    <row r="318" spans="1:18" hidden="1" x14ac:dyDescent="0.3">
      <c r="A318" s="4" t="s">
        <v>2273</v>
      </c>
      <c r="B318" s="11">
        <v>43641</v>
      </c>
      <c r="C318" s="4" t="s">
        <v>2274</v>
      </c>
      <c r="D318" t="s">
        <v>6148</v>
      </c>
      <c r="E318" s="2">
        <v>6</v>
      </c>
      <c r="F318" s="2" t="str">
        <f>VLOOKUP(orders!C318:C1317,customers!A:B,2,FALSE)</f>
        <v>Nanny Lush</v>
      </c>
      <c r="G318" s="2" t="str">
        <f>VLOOKUP(orders!C318:C1317,customers!A:C,3,FALSE)</f>
        <v>nlush8s@dedecms.com</v>
      </c>
      <c r="H318" s="2" t="str">
        <f>VLOOKUP(C:C,customers!A:G,7,FALSE)</f>
        <v>Ireland</v>
      </c>
      <c r="I318" t="str">
        <f>VLOOKUP(orders!D:D,products!A:B,2,FALSE)</f>
        <v>Exc</v>
      </c>
      <c r="J318" t="str">
        <f t="shared" si="21"/>
        <v>Excelsa</v>
      </c>
      <c r="K318" t="str">
        <f>VLOOKUP(D:D,products!A:C,3,FALSE)</f>
        <v>L</v>
      </c>
      <c r="L318" t="str">
        <f t="shared" si="22"/>
        <v>Light</v>
      </c>
      <c r="M318">
        <f>VLOOKUP(D:D,products!A:D,4,FALSE)</f>
        <v>2.5</v>
      </c>
      <c r="N318" s="9" t="str">
        <f t="shared" si="23"/>
        <v>2.5Kg</v>
      </c>
      <c r="O318">
        <f>VLOOKUP(D:D,products!A:E,5,FALSE)</f>
        <v>34.154999999999994</v>
      </c>
      <c r="P318" s="14">
        <f t="shared" si="20"/>
        <v>204.92999999999995</v>
      </c>
      <c r="Q318">
        <f>VLOOKUP(D:D,products!A:G,7,FALSE)</f>
        <v>3.7570499999999996</v>
      </c>
      <c r="R318" s="6">
        <f t="shared" si="24"/>
        <v>1.8333333333333337E-2</v>
      </c>
    </row>
    <row r="319" spans="1:18" hidden="1" x14ac:dyDescent="0.3">
      <c r="A319" s="4" t="s">
        <v>2279</v>
      </c>
      <c r="B319" s="11">
        <v>43526</v>
      </c>
      <c r="C319" s="4" t="s">
        <v>2280</v>
      </c>
      <c r="D319" t="s">
        <v>6144</v>
      </c>
      <c r="E319" s="2">
        <v>3</v>
      </c>
      <c r="F319" s="2" t="str">
        <f>VLOOKUP(orders!C319:C1318,customers!A:B,2,FALSE)</f>
        <v>Selma McMillian</v>
      </c>
      <c r="G319" s="2" t="str">
        <f>VLOOKUP(orders!C319:C1318,customers!A:C,3,FALSE)</f>
        <v>smcmillian8t@csmonitor.com</v>
      </c>
      <c r="H319" s="2" t="str">
        <f>VLOOKUP(C:C,customers!A:G,7,FALSE)</f>
        <v>United States</v>
      </c>
      <c r="I319" t="str">
        <f>VLOOKUP(orders!D:D,products!A:B,2,FALSE)</f>
        <v>Exc</v>
      </c>
      <c r="J319" t="str">
        <f t="shared" si="21"/>
        <v>Excelsa</v>
      </c>
      <c r="K319" t="str">
        <f>VLOOKUP(D:D,products!A:C,3,FALSE)</f>
        <v>D</v>
      </c>
      <c r="L319" t="str">
        <f t="shared" si="22"/>
        <v>Dark</v>
      </c>
      <c r="M319">
        <f>VLOOKUP(D:D,products!A:D,4,FALSE)</f>
        <v>0.5</v>
      </c>
      <c r="N319" s="9" t="str">
        <f t="shared" si="23"/>
        <v>0.5Kg</v>
      </c>
      <c r="O319">
        <f>VLOOKUP(D:D,products!A:E,5,FALSE)</f>
        <v>7.29</v>
      </c>
      <c r="P319" s="14">
        <f t="shared" si="20"/>
        <v>21.87</v>
      </c>
      <c r="Q319">
        <f>VLOOKUP(D:D,products!A:G,7,FALSE)</f>
        <v>0.80190000000000006</v>
      </c>
      <c r="R319" s="6">
        <f t="shared" si="24"/>
        <v>3.6666666666666667E-2</v>
      </c>
    </row>
    <row r="320" spans="1:18" x14ac:dyDescent="0.3">
      <c r="A320" s="4" t="s">
        <v>2285</v>
      </c>
      <c r="B320" s="11">
        <v>44563</v>
      </c>
      <c r="C320" s="4" t="s">
        <v>2286</v>
      </c>
      <c r="D320" t="s">
        <v>6175</v>
      </c>
      <c r="E320" s="2">
        <v>2</v>
      </c>
      <c r="F320" s="2" t="str">
        <f>VLOOKUP(orders!C320:C1319,customers!A:B,2,FALSE)</f>
        <v>Tess Bennison</v>
      </c>
      <c r="G320" s="2" t="str">
        <f>VLOOKUP(orders!C320:C1319,customers!A:C,3,FALSE)</f>
        <v>tbennison8u@google.cn</v>
      </c>
      <c r="H320" s="2" t="str">
        <f>VLOOKUP(C:C,customers!A:G,7,FALSE)</f>
        <v>United States</v>
      </c>
      <c r="I320" t="str">
        <f>VLOOKUP(orders!D:D,products!A:B,2,FALSE)</f>
        <v>Ara</v>
      </c>
      <c r="J320" t="str">
        <f t="shared" si="21"/>
        <v>Arabica</v>
      </c>
      <c r="K320" t="str">
        <f>VLOOKUP(D:D,products!A:C,3,FALSE)</f>
        <v>M</v>
      </c>
      <c r="L320" t="str">
        <f t="shared" si="22"/>
        <v>Medium</v>
      </c>
      <c r="M320">
        <f>VLOOKUP(D:D,products!A:D,4,FALSE)</f>
        <v>2.5</v>
      </c>
      <c r="N320" s="9" t="str">
        <f t="shared" si="23"/>
        <v>2.5Kg</v>
      </c>
      <c r="O320">
        <f>VLOOKUP(D:D,products!A:E,5,FALSE)</f>
        <v>25.874999999999996</v>
      </c>
      <c r="P320" s="14">
        <f t="shared" si="20"/>
        <v>51.749999999999993</v>
      </c>
      <c r="Q320">
        <f>VLOOKUP(D:D,products!A:G,7,FALSE)</f>
        <v>2.3287499999999994</v>
      </c>
      <c r="R320" s="6">
        <f t="shared" si="24"/>
        <v>4.4999999999999998E-2</v>
      </c>
    </row>
    <row r="321" spans="1:18" hidden="1" x14ac:dyDescent="0.3">
      <c r="A321" s="4" t="s">
        <v>2291</v>
      </c>
      <c r="B321" s="11">
        <v>43676</v>
      </c>
      <c r="C321" s="4" t="s">
        <v>2292</v>
      </c>
      <c r="D321" t="s">
        <v>6156</v>
      </c>
      <c r="E321" s="2">
        <v>2</v>
      </c>
      <c r="F321" s="2" t="str">
        <f>VLOOKUP(orders!C321:C1320,customers!A:B,2,FALSE)</f>
        <v>Gabie Tweed</v>
      </c>
      <c r="G321" s="2" t="str">
        <f>VLOOKUP(orders!C321:C1320,customers!A:C,3,FALSE)</f>
        <v>gtweed8v@yolasite.com</v>
      </c>
      <c r="H321" s="2" t="str">
        <f>VLOOKUP(C:C,customers!A:G,7,FALSE)</f>
        <v>United States</v>
      </c>
      <c r="I321" t="str">
        <f>VLOOKUP(orders!D:D,products!A:B,2,FALSE)</f>
        <v>Exc</v>
      </c>
      <c r="J321" t="str">
        <f t="shared" si="21"/>
        <v>Excelsa</v>
      </c>
      <c r="K321" t="str">
        <f>VLOOKUP(D:D,products!A:C,3,FALSE)</f>
        <v>M</v>
      </c>
      <c r="L321" t="str">
        <f t="shared" si="22"/>
        <v>Medium</v>
      </c>
      <c r="M321">
        <f>VLOOKUP(D:D,products!A:D,4,FALSE)</f>
        <v>0.2</v>
      </c>
      <c r="N321" s="9" t="str">
        <f t="shared" si="23"/>
        <v>0.2Kg</v>
      </c>
      <c r="O321">
        <f>VLOOKUP(D:D,products!A:E,5,FALSE)</f>
        <v>4.125</v>
      </c>
      <c r="P321" s="14">
        <f t="shared" si="20"/>
        <v>8.25</v>
      </c>
      <c r="Q321">
        <f>VLOOKUP(D:D,products!A:G,7,FALSE)</f>
        <v>0.45374999999999999</v>
      </c>
      <c r="R321" s="6">
        <f t="shared" si="24"/>
        <v>5.5E-2</v>
      </c>
    </row>
    <row r="322" spans="1:18" x14ac:dyDescent="0.3">
      <c r="A322" s="4" t="s">
        <v>2291</v>
      </c>
      <c r="B322" s="11">
        <v>43676</v>
      </c>
      <c r="C322" s="4" t="s">
        <v>2292</v>
      </c>
      <c r="D322" t="s">
        <v>6167</v>
      </c>
      <c r="E322" s="2">
        <v>5</v>
      </c>
      <c r="F322" s="2" t="str">
        <f>VLOOKUP(orders!C322:C1321,customers!A:B,2,FALSE)</f>
        <v>Gabie Tweed</v>
      </c>
      <c r="G322" s="2" t="str">
        <f>VLOOKUP(orders!C322:C1321,customers!A:C,3,FALSE)</f>
        <v>gtweed8v@yolasite.com</v>
      </c>
      <c r="H322" s="2" t="str">
        <f>VLOOKUP(C:C,customers!A:G,7,FALSE)</f>
        <v>United States</v>
      </c>
      <c r="I322" t="str">
        <f>VLOOKUP(orders!D:D,products!A:B,2,FALSE)</f>
        <v>Ara</v>
      </c>
      <c r="J322" t="str">
        <f t="shared" si="21"/>
        <v>Arabica</v>
      </c>
      <c r="K322" t="str">
        <f>VLOOKUP(D:D,products!A:C,3,FALSE)</f>
        <v>L</v>
      </c>
      <c r="L322" t="str">
        <f t="shared" si="22"/>
        <v>Light</v>
      </c>
      <c r="M322">
        <f>VLOOKUP(D:D,products!A:D,4,FALSE)</f>
        <v>0.2</v>
      </c>
      <c r="N322" s="9" t="str">
        <f t="shared" si="23"/>
        <v>0.2Kg</v>
      </c>
      <c r="O322">
        <f>VLOOKUP(D:D,products!A:E,5,FALSE)</f>
        <v>3.8849999999999998</v>
      </c>
      <c r="P322" s="14">
        <f t="shared" ref="P322:P385" si="25">O322*E322</f>
        <v>19.424999999999997</v>
      </c>
      <c r="Q322">
        <f>VLOOKUP(D:D,products!A:G,7,FALSE)</f>
        <v>0.34964999999999996</v>
      </c>
      <c r="R322" s="6">
        <f t="shared" si="24"/>
        <v>1.8000000000000002E-2</v>
      </c>
    </row>
    <row r="323" spans="1:18" x14ac:dyDescent="0.3">
      <c r="A323" s="4" t="s">
        <v>2301</v>
      </c>
      <c r="B323" s="11">
        <v>44170</v>
      </c>
      <c r="C323" s="4" t="s">
        <v>2302</v>
      </c>
      <c r="D323" t="s">
        <v>6152</v>
      </c>
      <c r="E323" s="2">
        <v>6</v>
      </c>
      <c r="F323" s="2" t="str">
        <f>VLOOKUP(orders!C323:C1322,customers!A:B,2,FALSE)</f>
        <v>Gaile Goggin</v>
      </c>
      <c r="G323" s="2" t="str">
        <f>VLOOKUP(orders!C323:C1322,customers!A:C,3,FALSE)</f>
        <v>ggoggin8x@wix.com</v>
      </c>
      <c r="H323" s="2" t="str">
        <f>VLOOKUP(C:C,customers!A:G,7,FALSE)</f>
        <v>Ireland</v>
      </c>
      <c r="I323" t="str">
        <f>VLOOKUP(orders!D:D,products!A:B,2,FALSE)</f>
        <v>Ara</v>
      </c>
      <c r="J323" t="str">
        <f t="shared" ref="J323:J386" si="26">IF(I323="Rob","Robusta",IF(I323="Exc","Excelsa",IF(I323="Lib","Liberica",IF(I323="Ara","Arabica",""))))</f>
        <v>Arabica</v>
      </c>
      <c r="K323" t="str">
        <f>VLOOKUP(D:D,products!A:C,3,FALSE)</f>
        <v>M</v>
      </c>
      <c r="L323" t="str">
        <f t="shared" ref="L323:L386" si="27">IF(K323="M","Medium",IF(K323="L","Light",IF(K323="D","Dark","")))</f>
        <v>Medium</v>
      </c>
      <c r="M323">
        <f>VLOOKUP(D:D,products!A:D,4,FALSE)</f>
        <v>0.2</v>
      </c>
      <c r="N323" s="9" t="str">
        <f t="shared" ref="N323:N386" si="28">M323&amp;"Kg"</f>
        <v>0.2Kg</v>
      </c>
      <c r="O323">
        <f>VLOOKUP(D:D,products!A:E,5,FALSE)</f>
        <v>3.375</v>
      </c>
      <c r="P323" s="14">
        <f t="shared" si="25"/>
        <v>20.25</v>
      </c>
      <c r="Q323">
        <f>VLOOKUP(D:D,products!A:G,7,FALSE)</f>
        <v>0.30374999999999996</v>
      </c>
      <c r="R323" s="6">
        <f t="shared" ref="R323:R386" si="29">(Q323/P323)</f>
        <v>1.4999999999999998E-2</v>
      </c>
    </row>
    <row r="324" spans="1:18" hidden="1" x14ac:dyDescent="0.3">
      <c r="A324" s="4" t="s">
        <v>2307</v>
      </c>
      <c r="B324" s="11">
        <v>44182</v>
      </c>
      <c r="C324" s="4" t="s">
        <v>2308</v>
      </c>
      <c r="D324" t="s">
        <v>6169</v>
      </c>
      <c r="E324" s="2">
        <v>3</v>
      </c>
      <c r="F324" s="2" t="str">
        <f>VLOOKUP(orders!C324:C1323,customers!A:B,2,FALSE)</f>
        <v>Skylar Jeyness</v>
      </c>
      <c r="G324" s="2" t="str">
        <f>VLOOKUP(orders!C324:C1323,customers!A:C,3,FALSE)</f>
        <v>sjeyness8y@biglobe.ne.jp</v>
      </c>
      <c r="H324" s="2" t="str">
        <f>VLOOKUP(C:C,customers!A:G,7,FALSE)</f>
        <v>Ireland</v>
      </c>
      <c r="I324" t="str">
        <f>VLOOKUP(orders!D:D,products!A:B,2,FALSE)</f>
        <v>Lib</v>
      </c>
      <c r="J324" t="str">
        <f t="shared" si="26"/>
        <v>Liberica</v>
      </c>
      <c r="K324" t="str">
        <f>VLOOKUP(D:D,products!A:C,3,FALSE)</f>
        <v>D</v>
      </c>
      <c r="L324" t="str">
        <f t="shared" si="27"/>
        <v>Dark</v>
      </c>
      <c r="M324">
        <f>VLOOKUP(D:D,products!A:D,4,FALSE)</f>
        <v>0.5</v>
      </c>
      <c r="N324" s="9" t="str">
        <f t="shared" si="28"/>
        <v>0.5Kg</v>
      </c>
      <c r="O324">
        <f>VLOOKUP(D:D,products!A:E,5,FALSE)</f>
        <v>7.77</v>
      </c>
      <c r="P324" s="14">
        <f t="shared" si="25"/>
        <v>23.31</v>
      </c>
      <c r="Q324">
        <f>VLOOKUP(D:D,products!A:G,7,FALSE)</f>
        <v>1.0101</v>
      </c>
      <c r="R324" s="6">
        <f t="shared" si="29"/>
        <v>4.3333333333333335E-2</v>
      </c>
    </row>
    <row r="325" spans="1:18" hidden="1" x14ac:dyDescent="0.3">
      <c r="A325" s="4" t="s">
        <v>2313</v>
      </c>
      <c r="B325" s="11">
        <v>44373</v>
      </c>
      <c r="C325" s="4" t="s">
        <v>2314</v>
      </c>
      <c r="D325" t="s">
        <v>6153</v>
      </c>
      <c r="E325" s="2">
        <v>5</v>
      </c>
      <c r="F325" s="2" t="str">
        <f>VLOOKUP(orders!C325:C1324,customers!A:B,2,FALSE)</f>
        <v>Donica Bonhome</v>
      </c>
      <c r="G325" s="2" t="str">
        <f>VLOOKUP(orders!C325:C1324,customers!A:C,3,FALSE)</f>
        <v>dbonhome8z@shinystat.com</v>
      </c>
      <c r="H325" s="2" t="str">
        <f>VLOOKUP(C:C,customers!A:G,7,FALSE)</f>
        <v>United States</v>
      </c>
      <c r="I325" t="str">
        <f>VLOOKUP(orders!D:D,products!A:B,2,FALSE)</f>
        <v>Exc</v>
      </c>
      <c r="J325" t="str">
        <f t="shared" si="26"/>
        <v>Excelsa</v>
      </c>
      <c r="K325" t="str">
        <f>VLOOKUP(D:D,products!A:C,3,FALSE)</f>
        <v>D</v>
      </c>
      <c r="L325" t="str">
        <f t="shared" si="27"/>
        <v>Dark</v>
      </c>
      <c r="M325">
        <f>VLOOKUP(D:D,products!A:D,4,FALSE)</f>
        <v>0.2</v>
      </c>
      <c r="N325" s="9" t="str">
        <f t="shared" si="28"/>
        <v>0.2Kg</v>
      </c>
      <c r="O325">
        <f>VLOOKUP(D:D,products!A:E,5,FALSE)</f>
        <v>3.645</v>
      </c>
      <c r="P325" s="14">
        <f t="shared" si="25"/>
        <v>18.225000000000001</v>
      </c>
      <c r="Q325">
        <f>VLOOKUP(D:D,products!A:G,7,FALSE)</f>
        <v>0.40095000000000003</v>
      </c>
      <c r="R325" s="6">
        <f t="shared" si="29"/>
        <v>2.1999999999999999E-2</v>
      </c>
    </row>
    <row r="326" spans="1:18" hidden="1" x14ac:dyDescent="0.3">
      <c r="A326" s="4" t="s">
        <v>2319</v>
      </c>
      <c r="B326" s="11">
        <v>43666</v>
      </c>
      <c r="C326" s="4" t="s">
        <v>2320</v>
      </c>
      <c r="D326" t="s">
        <v>6141</v>
      </c>
      <c r="E326" s="2">
        <v>1</v>
      </c>
      <c r="F326" s="2" t="str">
        <f>VLOOKUP(orders!C326:C1325,customers!A:B,2,FALSE)</f>
        <v>Diena Peetermann</v>
      </c>
      <c r="G326" s="2"/>
      <c r="H326" s="2" t="str">
        <f>VLOOKUP(C:C,customers!A:G,7,FALSE)</f>
        <v>United States</v>
      </c>
      <c r="I326" t="str">
        <f>VLOOKUP(orders!D:D,products!A:B,2,FALSE)</f>
        <v>Exc</v>
      </c>
      <c r="J326" t="str">
        <f t="shared" si="26"/>
        <v>Excelsa</v>
      </c>
      <c r="K326" t="str">
        <f>VLOOKUP(D:D,products!A:C,3,FALSE)</f>
        <v>M</v>
      </c>
      <c r="L326" t="str">
        <f t="shared" si="27"/>
        <v>Medium</v>
      </c>
      <c r="M326">
        <f>VLOOKUP(D:D,products!A:D,4,FALSE)</f>
        <v>1</v>
      </c>
      <c r="N326" s="9" t="str">
        <f t="shared" si="28"/>
        <v>1Kg</v>
      </c>
      <c r="O326">
        <f>VLOOKUP(D:D,products!A:E,5,FALSE)</f>
        <v>13.75</v>
      </c>
      <c r="P326" s="14">
        <f t="shared" si="25"/>
        <v>13.75</v>
      </c>
      <c r="Q326">
        <f>VLOOKUP(D:D,products!A:G,7,FALSE)</f>
        <v>1.5125</v>
      </c>
      <c r="R326" s="6">
        <f t="shared" si="29"/>
        <v>0.11</v>
      </c>
    </row>
    <row r="327" spans="1:18" x14ac:dyDescent="0.3">
      <c r="A327" s="4" t="s">
        <v>2324</v>
      </c>
      <c r="B327" s="11">
        <v>44756</v>
      </c>
      <c r="C327" s="4" t="s">
        <v>2325</v>
      </c>
      <c r="D327" t="s">
        <v>6182</v>
      </c>
      <c r="E327" s="2">
        <v>1</v>
      </c>
      <c r="F327" s="2" t="str">
        <f>VLOOKUP(orders!C327:C1326,customers!A:B,2,FALSE)</f>
        <v>Trina Le Sarr</v>
      </c>
      <c r="G327" s="2" t="str">
        <f>VLOOKUP(orders!C327:C1326,customers!A:C,3,FALSE)</f>
        <v>tle91@epa.gov</v>
      </c>
      <c r="H327" s="2" t="str">
        <f>VLOOKUP(C:C,customers!A:G,7,FALSE)</f>
        <v>United States</v>
      </c>
      <c r="I327" t="str">
        <f>VLOOKUP(orders!D:D,products!A:B,2,FALSE)</f>
        <v>Ara</v>
      </c>
      <c r="J327" t="str">
        <f t="shared" si="26"/>
        <v>Arabica</v>
      </c>
      <c r="K327" t="str">
        <f>VLOOKUP(D:D,products!A:C,3,FALSE)</f>
        <v>L</v>
      </c>
      <c r="L327" t="str">
        <f t="shared" si="27"/>
        <v>Light</v>
      </c>
      <c r="M327">
        <f>VLOOKUP(D:D,products!A:D,4,FALSE)</f>
        <v>2.5</v>
      </c>
      <c r="N327" s="9" t="str">
        <f t="shared" si="28"/>
        <v>2.5Kg</v>
      </c>
      <c r="O327">
        <f>VLOOKUP(D:D,products!A:E,5,FALSE)</f>
        <v>29.784999999999997</v>
      </c>
      <c r="P327" s="14">
        <f t="shared" si="25"/>
        <v>29.784999999999997</v>
      </c>
      <c r="Q327">
        <f>VLOOKUP(D:D,products!A:G,7,FALSE)</f>
        <v>2.6806499999999995</v>
      </c>
      <c r="R327" s="6">
        <f t="shared" si="29"/>
        <v>0.09</v>
      </c>
    </row>
    <row r="328" spans="1:18" hidden="1" x14ac:dyDescent="0.3">
      <c r="A328" s="4" t="s">
        <v>2330</v>
      </c>
      <c r="B328" s="11">
        <v>44057</v>
      </c>
      <c r="C328" s="4" t="s">
        <v>2331</v>
      </c>
      <c r="D328" t="s">
        <v>6177</v>
      </c>
      <c r="E328" s="2">
        <v>5</v>
      </c>
      <c r="F328" s="2" t="str">
        <f>VLOOKUP(orders!C328:C1327,customers!A:B,2,FALSE)</f>
        <v>Flynn Antony</v>
      </c>
      <c r="G328" s="2"/>
      <c r="H328" s="2" t="str">
        <f>VLOOKUP(C:C,customers!A:G,7,FALSE)</f>
        <v>United States</v>
      </c>
      <c r="I328" t="str">
        <f>VLOOKUP(orders!D:D,products!A:B,2,FALSE)</f>
        <v>Rob</v>
      </c>
      <c r="J328" t="str">
        <f t="shared" si="26"/>
        <v>Robusta</v>
      </c>
      <c r="K328" t="str">
        <f>VLOOKUP(D:D,products!A:C,3,FALSE)</f>
        <v>D</v>
      </c>
      <c r="L328" t="str">
        <f t="shared" si="27"/>
        <v>Dark</v>
      </c>
      <c r="M328">
        <f>VLOOKUP(D:D,products!A:D,4,FALSE)</f>
        <v>1</v>
      </c>
      <c r="N328" s="9" t="str">
        <f t="shared" si="28"/>
        <v>1Kg</v>
      </c>
      <c r="O328">
        <f>VLOOKUP(D:D,products!A:E,5,FALSE)</f>
        <v>8.9499999999999993</v>
      </c>
      <c r="P328" s="14">
        <f t="shared" si="25"/>
        <v>44.75</v>
      </c>
      <c r="Q328">
        <f>VLOOKUP(D:D,products!A:G,7,FALSE)</f>
        <v>0.53699999999999992</v>
      </c>
      <c r="R328" s="6">
        <f t="shared" si="29"/>
        <v>1.1999999999999999E-2</v>
      </c>
    </row>
    <row r="329" spans="1:18" hidden="1" x14ac:dyDescent="0.3">
      <c r="A329" s="4" t="s">
        <v>2335</v>
      </c>
      <c r="B329" s="11">
        <v>43579</v>
      </c>
      <c r="C329" s="4" t="s">
        <v>2336</v>
      </c>
      <c r="D329" t="s">
        <v>6177</v>
      </c>
      <c r="E329" s="2">
        <v>5</v>
      </c>
      <c r="F329" s="2" t="str">
        <f>VLOOKUP(orders!C329:C1328,customers!A:B,2,FALSE)</f>
        <v>Baudoin Alldridge</v>
      </c>
      <c r="G329" s="2" t="str">
        <f>VLOOKUP(orders!C329:C1328,customers!A:C,3,FALSE)</f>
        <v>balldridge93@yandex.ru</v>
      </c>
      <c r="H329" s="2" t="str">
        <f>VLOOKUP(C:C,customers!A:G,7,FALSE)</f>
        <v>United States</v>
      </c>
      <c r="I329" t="str">
        <f>VLOOKUP(orders!D:D,products!A:B,2,FALSE)</f>
        <v>Rob</v>
      </c>
      <c r="J329" t="str">
        <f t="shared" si="26"/>
        <v>Robusta</v>
      </c>
      <c r="K329" t="str">
        <f>VLOOKUP(D:D,products!A:C,3,FALSE)</f>
        <v>D</v>
      </c>
      <c r="L329" t="str">
        <f t="shared" si="27"/>
        <v>Dark</v>
      </c>
      <c r="M329">
        <f>VLOOKUP(D:D,products!A:D,4,FALSE)</f>
        <v>1</v>
      </c>
      <c r="N329" s="9" t="str">
        <f t="shared" si="28"/>
        <v>1Kg</v>
      </c>
      <c r="O329">
        <f>VLOOKUP(D:D,products!A:E,5,FALSE)</f>
        <v>8.9499999999999993</v>
      </c>
      <c r="P329" s="14">
        <f t="shared" si="25"/>
        <v>44.75</v>
      </c>
      <c r="Q329">
        <f>VLOOKUP(D:D,products!A:G,7,FALSE)</f>
        <v>0.53699999999999992</v>
      </c>
      <c r="R329" s="6">
        <f t="shared" si="29"/>
        <v>1.1999999999999999E-2</v>
      </c>
    </row>
    <row r="330" spans="1:18" hidden="1" x14ac:dyDescent="0.3">
      <c r="A330" s="4" t="s">
        <v>2341</v>
      </c>
      <c r="B330" s="11">
        <v>43620</v>
      </c>
      <c r="C330" s="4" t="s">
        <v>2342</v>
      </c>
      <c r="D330" t="s">
        <v>6161</v>
      </c>
      <c r="E330" s="2">
        <v>4</v>
      </c>
      <c r="F330" s="2" t="str">
        <f>VLOOKUP(orders!C330:C1329,customers!A:B,2,FALSE)</f>
        <v>Homer Dulany</v>
      </c>
      <c r="G330" s="2"/>
      <c r="H330" s="2" t="str">
        <f>VLOOKUP(C:C,customers!A:G,7,FALSE)</f>
        <v>United States</v>
      </c>
      <c r="I330" t="str">
        <f>VLOOKUP(orders!D:D,products!A:B,2,FALSE)</f>
        <v>Lib</v>
      </c>
      <c r="J330" t="str">
        <f t="shared" si="26"/>
        <v>Liberica</v>
      </c>
      <c r="K330" t="str">
        <f>VLOOKUP(D:D,products!A:C,3,FALSE)</f>
        <v>L</v>
      </c>
      <c r="L330" t="str">
        <f t="shared" si="27"/>
        <v>Light</v>
      </c>
      <c r="M330">
        <f>VLOOKUP(D:D,products!A:D,4,FALSE)</f>
        <v>0.5</v>
      </c>
      <c r="N330" s="9" t="str">
        <f t="shared" si="28"/>
        <v>0.5Kg</v>
      </c>
      <c r="O330">
        <f>VLOOKUP(D:D,products!A:E,5,FALSE)</f>
        <v>9.51</v>
      </c>
      <c r="P330" s="14">
        <f t="shared" si="25"/>
        <v>38.04</v>
      </c>
      <c r="Q330">
        <f>VLOOKUP(D:D,products!A:G,7,FALSE)</f>
        <v>1.2363</v>
      </c>
      <c r="R330" s="6">
        <f t="shared" si="29"/>
        <v>3.2500000000000001E-2</v>
      </c>
    </row>
    <row r="331" spans="1:18" hidden="1" x14ac:dyDescent="0.3">
      <c r="A331" s="4" t="s">
        <v>2346</v>
      </c>
      <c r="B331" s="11">
        <v>44781</v>
      </c>
      <c r="C331" s="4" t="s">
        <v>2347</v>
      </c>
      <c r="D331" t="s">
        <v>6172</v>
      </c>
      <c r="E331" s="2">
        <v>4</v>
      </c>
      <c r="F331" s="2" t="str">
        <f>VLOOKUP(orders!C331:C1330,customers!A:B,2,FALSE)</f>
        <v>Lisa Goodger</v>
      </c>
      <c r="G331" s="2" t="str">
        <f>VLOOKUP(orders!C331:C1330,customers!A:C,3,FALSE)</f>
        <v>lgoodger95@guardian.co.uk</v>
      </c>
      <c r="H331" s="2" t="str">
        <f>VLOOKUP(C:C,customers!A:G,7,FALSE)</f>
        <v>United States</v>
      </c>
      <c r="I331" t="str">
        <f>VLOOKUP(orders!D:D,products!A:B,2,FALSE)</f>
        <v>Rob</v>
      </c>
      <c r="J331" t="str">
        <f t="shared" si="26"/>
        <v>Robusta</v>
      </c>
      <c r="K331" t="str">
        <f>VLOOKUP(D:D,products!A:C,3,FALSE)</f>
        <v>D</v>
      </c>
      <c r="L331" t="str">
        <f t="shared" si="27"/>
        <v>Dark</v>
      </c>
      <c r="M331">
        <f>VLOOKUP(D:D,products!A:D,4,FALSE)</f>
        <v>0.5</v>
      </c>
      <c r="N331" s="9" t="str">
        <f t="shared" si="28"/>
        <v>0.5Kg</v>
      </c>
      <c r="O331">
        <f>VLOOKUP(D:D,products!A:E,5,FALSE)</f>
        <v>5.3699999999999992</v>
      </c>
      <c r="P331" s="14">
        <f t="shared" si="25"/>
        <v>21.479999999999997</v>
      </c>
      <c r="Q331">
        <f>VLOOKUP(D:D,products!A:G,7,FALSE)</f>
        <v>0.32219999999999993</v>
      </c>
      <c r="R331" s="6">
        <f t="shared" si="29"/>
        <v>1.4999999999999999E-2</v>
      </c>
    </row>
    <row r="332" spans="1:18" hidden="1" x14ac:dyDescent="0.3">
      <c r="A332" s="4" t="s">
        <v>2351</v>
      </c>
      <c r="B332" s="11">
        <v>43782</v>
      </c>
      <c r="C332" s="4" t="s">
        <v>2280</v>
      </c>
      <c r="D332" t="s">
        <v>6172</v>
      </c>
      <c r="E332" s="2">
        <v>3</v>
      </c>
      <c r="F332" s="2" t="str">
        <f>VLOOKUP(orders!C332:C1331,customers!A:B,2,FALSE)</f>
        <v>Selma McMillian</v>
      </c>
      <c r="G332" s="2" t="str">
        <f>VLOOKUP(orders!C332:C1331,customers!A:C,3,FALSE)</f>
        <v>smcmillian8t@csmonitor.com</v>
      </c>
      <c r="H332" s="2" t="str">
        <f>VLOOKUP(C:C,customers!A:G,7,FALSE)</f>
        <v>United States</v>
      </c>
      <c r="I332" t="str">
        <f>VLOOKUP(orders!D:D,products!A:B,2,FALSE)</f>
        <v>Rob</v>
      </c>
      <c r="J332" t="str">
        <f t="shared" si="26"/>
        <v>Robusta</v>
      </c>
      <c r="K332" t="str">
        <f>VLOOKUP(D:D,products!A:C,3,FALSE)</f>
        <v>D</v>
      </c>
      <c r="L332" t="str">
        <f t="shared" si="27"/>
        <v>Dark</v>
      </c>
      <c r="M332">
        <f>VLOOKUP(D:D,products!A:D,4,FALSE)</f>
        <v>0.5</v>
      </c>
      <c r="N332" s="9" t="str">
        <f t="shared" si="28"/>
        <v>0.5Kg</v>
      </c>
      <c r="O332">
        <f>VLOOKUP(D:D,products!A:E,5,FALSE)</f>
        <v>5.3699999999999992</v>
      </c>
      <c r="P332" s="14">
        <f t="shared" si="25"/>
        <v>16.11</v>
      </c>
      <c r="Q332">
        <f>VLOOKUP(D:D,products!A:G,7,FALSE)</f>
        <v>0.32219999999999993</v>
      </c>
      <c r="R332" s="6">
        <f t="shared" si="29"/>
        <v>1.9999999999999997E-2</v>
      </c>
    </row>
    <row r="333" spans="1:18" hidden="1" x14ac:dyDescent="0.3">
      <c r="A333" s="4" t="s">
        <v>2357</v>
      </c>
      <c r="B333" s="11">
        <v>43989</v>
      </c>
      <c r="C333" s="4" t="s">
        <v>2358</v>
      </c>
      <c r="D333" t="s">
        <v>6151</v>
      </c>
      <c r="E333" s="2">
        <v>1</v>
      </c>
      <c r="F333" s="2" t="str">
        <f>VLOOKUP(orders!C333:C1332,customers!A:B,2,FALSE)</f>
        <v>Corine Drewett</v>
      </c>
      <c r="G333" s="2" t="str">
        <f>VLOOKUP(orders!C333:C1332,customers!A:C,3,FALSE)</f>
        <v>cdrewett97@wikipedia.org</v>
      </c>
      <c r="H333" s="2" t="str">
        <f>VLOOKUP(C:C,customers!A:G,7,FALSE)</f>
        <v>United States</v>
      </c>
      <c r="I333" t="str">
        <f>VLOOKUP(orders!D:D,products!A:B,2,FALSE)</f>
        <v>Rob</v>
      </c>
      <c r="J333" t="str">
        <f t="shared" si="26"/>
        <v>Robusta</v>
      </c>
      <c r="K333" t="str">
        <f>VLOOKUP(D:D,products!A:C,3,FALSE)</f>
        <v>M</v>
      </c>
      <c r="L333" t="str">
        <f t="shared" si="27"/>
        <v>Medium</v>
      </c>
      <c r="M333">
        <f>VLOOKUP(D:D,products!A:D,4,FALSE)</f>
        <v>2.5</v>
      </c>
      <c r="N333" s="9" t="str">
        <f t="shared" si="28"/>
        <v>2.5Kg</v>
      </c>
      <c r="O333">
        <f>VLOOKUP(D:D,products!A:E,5,FALSE)</f>
        <v>22.884999999999998</v>
      </c>
      <c r="P333" s="14">
        <f t="shared" si="25"/>
        <v>22.884999999999998</v>
      </c>
      <c r="Q333">
        <f>VLOOKUP(D:D,products!A:G,7,FALSE)</f>
        <v>1.3730999999999998</v>
      </c>
      <c r="R333" s="6">
        <f t="shared" si="29"/>
        <v>0.06</v>
      </c>
    </row>
    <row r="334" spans="1:18" x14ac:dyDescent="0.3">
      <c r="A334" s="4" t="s">
        <v>2363</v>
      </c>
      <c r="B334" s="11">
        <v>43689</v>
      </c>
      <c r="C334" s="4" t="s">
        <v>2364</v>
      </c>
      <c r="D334" t="s">
        <v>6158</v>
      </c>
      <c r="E334" s="2">
        <v>3</v>
      </c>
      <c r="F334" s="2" t="str">
        <f>VLOOKUP(orders!C334:C1333,customers!A:B,2,FALSE)</f>
        <v>Quinn Parsons</v>
      </c>
      <c r="G334" s="2" t="str">
        <f>VLOOKUP(orders!C334:C1333,customers!A:C,3,FALSE)</f>
        <v>qparsons98@blogtalkradio.com</v>
      </c>
      <c r="H334" s="2" t="str">
        <f>VLOOKUP(C:C,customers!A:G,7,FALSE)</f>
        <v>United States</v>
      </c>
      <c r="I334" t="str">
        <f>VLOOKUP(orders!D:D,products!A:B,2,FALSE)</f>
        <v>Ara</v>
      </c>
      <c r="J334" t="str">
        <f t="shared" si="26"/>
        <v>Arabica</v>
      </c>
      <c r="K334" t="str">
        <f>VLOOKUP(D:D,products!A:C,3,FALSE)</f>
        <v>D</v>
      </c>
      <c r="L334" t="str">
        <f t="shared" si="27"/>
        <v>Dark</v>
      </c>
      <c r="M334">
        <f>VLOOKUP(D:D,products!A:D,4,FALSE)</f>
        <v>0.5</v>
      </c>
      <c r="N334" s="9" t="str">
        <f t="shared" si="28"/>
        <v>0.5Kg</v>
      </c>
      <c r="O334">
        <f>VLOOKUP(D:D,products!A:E,5,FALSE)</f>
        <v>5.97</v>
      </c>
      <c r="P334" s="14">
        <f t="shared" si="25"/>
        <v>17.91</v>
      </c>
      <c r="Q334">
        <f>VLOOKUP(D:D,products!A:G,7,FALSE)</f>
        <v>0.5373</v>
      </c>
      <c r="R334" s="6">
        <f t="shared" si="29"/>
        <v>0.03</v>
      </c>
    </row>
    <row r="335" spans="1:18" hidden="1" x14ac:dyDescent="0.3">
      <c r="A335" s="4" t="s">
        <v>2369</v>
      </c>
      <c r="B335" s="11">
        <v>43712</v>
      </c>
      <c r="C335" s="4" t="s">
        <v>2370</v>
      </c>
      <c r="D335" t="s">
        <v>6146</v>
      </c>
      <c r="E335" s="2">
        <v>4</v>
      </c>
      <c r="F335" s="2" t="str">
        <f>VLOOKUP(orders!C335:C1334,customers!A:B,2,FALSE)</f>
        <v>Vivyan Ceely</v>
      </c>
      <c r="G335" s="2" t="str">
        <f>VLOOKUP(orders!C335:C1334,customers!A:C,3,FALSE)</f>
        <v>vceely99@auda.org.au</v>
      </c>
      <c r="H335" s="2" t="str">
        <f>VLOOKUP(C:C,customers!A:G,7,FALSE)</f>
        <v>United States</v>
      </c>
      <c r="I335" t="str">
        <f>VLOOKUP(orders!D:D,products!A:B,2,FALSE)</f>
        <v>Rob</v>
      </c>
      <c r="J335" t="str">
        <f t="shared" si="26"/>
        <v>Robusta</v>
      </c>
      <c r="K335" t="str">
        <f>VLOOKUP(D:D,products!A:C,3,FALSE)</f>
        <v>M</v>
      </c>
      <c r="L335" t="str">
        <f t="shared" si="27"/>
        <v>Medium</v>
      </c>
      <c r="M335">
        <f>VLOOKUP(D:D,products!A:D,4,FALSE)</f>
        <v>0.5</v>
      </c>
      <c r="N335" s="9" t="str">
        <f t="shared" si="28"/>
        <v>0.5Kg</v>
      </c>
      <c r="O335">
        <f>VLOOKUP(D:D,products!A:E,5,FALSE)</f>
        <v>5.97</v>
      </c>
      <c r="P335" s="14">
        <f t="shared" si="25"/>
        <v>23.88</v>
      </c>
      <c r="Q335">
        <f>VLOOKUP(D:D,products!A:G,7,FALSE)</f>
        <v>0.35819999999999996</v>
      </c>
      <c r="R335" s="6">
        <f t="shared" si="29"/>
        <v>1.4999999999999999E-2</v>
      </c>
    </row>
    <row r="336" spans="1:18" hidden="1" x14ac:dyDescent="0.3">
      <c r="A336" s="4" t="s">
        <v>2375</v>
      </c>
      <c r="B336" s="11">
        <v>43742</v>
      </c>
      <c r="C336" s="4" t="s">
        <v>2376</v>
      </c>
      <c r="D336" t="s">
        <v>6179</v>
      </c>
      <c r="E336" s="2">
        <v>5</v>
      </c>
      <c r="F336" s="2" t="str">
        <f>VLOOKUP(orders!C336:C1335,customers!A:B,2,FALSE)</f>
        <v>Elonore Goodings</v>
      </c>
      <c r="G336" s="2"/>
      <c r="H336" s="2" t="str">
        <f>VLOOKUP(C:C,customers!A:G,7,FALSE)</f>
        <v>United States</v>
      </c>
      <c r="I336" t="str">
        <f>VLOOKUP(orders!D:D,products!A:B,2,FALSE)</f>
        <v>Rob</v>
      </c>
      <c r="J336" t="str">
        <f t="shared" si="26"/>
        <v>Robusta</v>
      </c>
      <c r="K336" t="str">
        <f>VLOOKUP(D:D,products!A:C,3,FALSE)</f>
        <v>L</v>
      </c>
      <c r="L336" t="str">
        <f t="shared" si="27"/>
        <v>Light</v>
      </c>
      <c r="M336">
        <f>VLOOKUP(D:D,products!A:D,4,FALSE)</f>
        <v>1</v>
      </c>
      <c r="N336" s="9" t="str">
        <f t="shared" si="28"/>
        <v>1Kg</v>
      </c>
      <c r="O336">
        <f>VLOOKUP(D:D,products!A:E,5,FALSE)</f>
        <v>11.95</v>
      </c>
      <c r="P336" s="14">
        <f t="shared" si="25"/>
        <v>59.75</v>
      </c>
      <c r="Q336">
        <f>VLOOKUP(D:D,products!A:G,7,FALSE)</f>
        <v>0.71699999999999997</v>
      </c>
      <c r="R336" s="6">
        <f t="shared" si="29"/>
        <v>1.2E-2</v>
      </c>
    </row>
    <row r="337" spans="1:18" hidden="1" x14ac:dyDescent="0.3">
      <c r="A337" s="4" t="s">
        <v>2379</v>
      </c>
      <c r="B337" s="11">
        <v>43885</v>
      </c>
      <c r="C337" s="4" t="s">
        <v>2380</v>
      </c>
      <c r="D337" t="s">
        <v>6145</v>
      </c>
      <c r="E337" s="2">
        <v>6</v>
      </c>
      <c r="F337" s="2" t="str">
        <f>VLOOKUP(orders!C337:C1336,customers!A:B,2,FALSE)</f>
        <v>Clement Vasiliev</v>
      </c>
      <c r="G337" s="2" t="str">
        <f>VLOOKUP(orders!C337:C1336,customers!A:C,3,FALSE)</f>
        <v>cvasiliev9b@discuz.net</v>
      </c>
      <c r="H337" s="2" t="str">
        <f>VLOOKUP(C:C,customers!A:G,7,FALSE)</f>
        <v>United States</v>
      </c>
      <c r="I337" t="str">
        <f>VLOOKUP(orders!D:D,products!A:B,2,FALSE)</f>
        <v>Lib</v>
      </c>
      <c r="J337" t="str">
        <f t="shared" si="26"/>
        <v>Liberica</v>
      </c>
      <c r="K337" t="str">
        <f>VLOOKUP(D:D,products!A:C,3,FALSE)</f>
        <v>L</v>
      </c>
      <c r="L337" t="str">
        <f t="shared" si="27"/>
        <v>Light</v>
      </c>
      <c r="M337">
        <f>VLOOKUP(D:D,products!A:D,4,FALSE)</f>
        <v>0.2</v>
      </c>
      <c r="N337" s="9" t="str">
        <f t="shared" si="28"/>
        <v>0.2Kg</v>
      </c>
      <c r="O337">
        <f>VLOOKUP(D:D,products!A:E,5,FALSE)</f>
        <v>4.7549999999999999</v>
      </c>
      <c r="P337" s="14">
        <f t="shared" si="25"/>
        <v>28.53</v>
      </c>
      <c r="Q337">
        <f>VLOOKUP(D:D,products!A:G,7,FALSE)</f>
        <v>0.61814999999999998</v>
      </c>
      <c r="R337" s="6">
        <f t="shared" si="29"/>
        <v>2.1666666666666664E-2</v>
      </c>
    </row>
    <row r="338" spans="1:18" x14ac:dyDescent="0.3">
      <c r="A338" s="4" t="s">
        <v>2385</v>
      </c>
      <c r="B338" s="11">
        <v>44434</v>
      </c>
      <c r="C338" s="4" t="s">
        <v>2386</v>
      </c>
      <c r="D338" t="s">
        <v>6155</v>
      </c>
      <c r="E338" s="2">
        <v>4</v>
      </c>
      <c r="F338" s="2" t="str">
        <f>VLOOKUP(orders!C338:C1337,customers!A:B,2,FALSE)</f>
        <v>Terencio O'Moylan</v>
      </c>
      <c r="G338" s="2" t="str">
        <f>VLOOKUP(orders!C338:C1337,customers!A:C,3,FALSE)</f>
        <v>tomoylan9c@liveinternet.ru</v>
      </c>
      <c r="H338" s="2" t="str">
        <f>VLOOKUP(C:C,customers!A:G,7,FALSE)</f>
        <v>United Kingdom</v>
      </c>
      <c r="I338" t="str">
        <f>VLOOKUP(orders!D:D,products!A:B,2,FALSE)</f>
        <v>Ara</v>
      </c>
      <c r="J338" t="str">
        <f t="shared" si="26"/>
        <v>Arabica</v>
      </c>
      <c r="K338" t="str">
        <f>VLOOKUP(D:D,products!A:C,3,FALSE)</f>
        <v>M</v>
      </c>
      <c r="L338" t="str">
        <f t="shared" si="27"/>
        <v>Medium</v>
      </c>
      <c r="M338">
        <f>VLOOKUP(D:D,products!A:D,4,FALSE)</f>
        <v>1</v>
      </c>
      <c r="N338" s="9" t="str">
        <f t="shared" si="28"/>
        <v>1Kg</v>
      </c>
      <c r="O338">
        <f>VLOOKUP(D:D,products!A:E,5,FALSE)</f>
        <v>11.25</v>
      </c>
      <c r="P338" s="14">
        <f t="shared" si="25"/>
        <v>45</v>
      </c>
      <c r="Q338">
        <f>VLOOKUP(D:D,products!A:G,7,FALSE)</f>
        <v>1.0125</v>
      </c>
      <c r="R338" s="6">
        <f t="shared" si="29"/>
        <v>2.2499999999999999E-2</v>
      </c>
    </row>
    <row r="339" spans="1:18" hidden="1" x14ac:dyDescent="0.3">
      <c r="A339" s="4" t="s">
        <v>2391</v>
      </c>
      <c r="B339" s="11">
        <v>44472</v>
      </c>
      <c r="C339" s="4" t="s">
        <v>2331</v>
      </c>
      <c r="D339" t="s">
        <v>6185</v>
      </c>
      <c r="E339" s="2">
        <v>2</v>
      </c>
      <c r="F339" s="2" t="str">
        <f>VLOOKUP(orders!C339:C1338,customers!A:B,2,FALSE)</f>
        <v>Flynn Antony</v>
      </c>
      <c r="G339" s="2"/>
      <c r="H339" s="2" t="str">
        <f>VLOOKUP(C:C,customers!A:G,7,FALSE)</f>
        <v>United States</v>
      </c>
      <c r="I339" t="str">
        <f>VLOOKUP(orders!D:D,products!A:B,2,FALSE)</f>
        <v>Exc</v>
      </c>
      <c r="J339" t="str">
        <f t="shared" si="26"/>
        <v>Excelsa</v>
      </c>
      <c r="K339" t="str">
        <f>VLOOKUP(D:D,products!A:C,3,FALSE)</f>
        <v>D</v>
      </c>
      <c r="L339" t="str">
        <f t="shared" si="27"/>
        <v>Dark</v>
      </c>
      <c r="M339">
        <f>VLOOKUP(D:D,products!A:D,4,FALSE)</f>
        <v>2.5</v>
      </c>
      <c r="N339" s="9" t="str">
        <f t="shared" si="28"/>
        <v>2.5Kg</v>
      </c>
      <c r="O339">
        <f>VLOOKUP(D:D,products!A:E,5,FALSE)</f>
        <v>27.945</v>
      </c>
      <c r="P339" s="14">
        <f t="shared" si="25"/>
        <v>55.89</v>
      </c>
      <c r="Q339">
        <f>VLOOKUP(D:D,products!A:G,7,FALSE)</f>
        <v>3.07395</v>
      </c>
      <c r="R339" s="6">
        <f t="shared" si="29"/>
        <v>5.5E-2</v>
      </c>
    </row>
    <row r="340" spans="1:18" hidden="1" x14ac:dyDescent="0.3">
      <c r="A340" s="4" t="s">
        <v>2396</v>
      </c>
      <c r="B340" s="11">
        <v>43995</v>
      </c>
      <c r="C340" s="4" t="s">
        <v>2397</v>
      </c>
      <c r="D340" t="s">
        <v>6171</v>
      </c>
      <c r="E340" s="2">
        <v>4</v>
      </c>
      <c r="F340" s="2" t="str">
        <f>VLOOKUP(orders!C340:C1339,customers!A:B,2,FALSE)</f>
        <v>Wyatan Fetherston</v>
      </c>
      <c r="G340" s="2" t="str">
        <f>VLOOKUP(orders!C340:C1339,customers!A:C,3,FALSE)</f>
        <v>wfetherston9e@constantcontact.com</v>
      </c>
      <c r="H340" s="2" t="str">
        <f>VLOOKUP(C:C,customers!A:G,7,FALSE)</f>
        <v>United States</v>
      </c>
      <c r="I340" t="str">
        <f>VLOOKUP(orders!D:D,products!A:B,2,FALSE)</f>
        <v>Exc</v>
      </c>
      <c r="J340" t="str">
        <f t="shared" si="26"/>
        <v>Excelsa</v>
      </c>
      <c r="K340" t="str">
        <f>VLOOKUP(D:D,products!A:C,3,FALSE)</f>
        <v>L</v>
      </c>
      <c r="L340" t="str">
        <f t="shared" si="27"/>
        <v>Light</v>
      </c>
      <c r="M340">
        <f>VLOOKUP(D:D,products!A:D,4,FALSE)</f>
        <v>1</v>
      </c>
      <c r="N340" s="9" t="str">
        <f t="shared" si="28"/>
        <v>1Kg</v>
      </c>
      <c r="O340">
        <f>VLOOKUP(D:D,products!A:E,5,FALSE)</f>
        <v>14.85</v>
      </c>
      <c r="P340" s="14">
        <f t="shared" si="25"/>
        <v>59.4</v>
      </c>
      <c r="Q340">
        <f>VLOOKUP(D:D,products!A:G,7,FALSE)</f>
        <v>1.6335</v>
      </c>
      <c r="R340" s="6">
        <f t="shared" si="29"/>
        <v>2.75E-2</v>
      </c>
    </row>
    <row r="341" spans="1:18" hidden="1" x14ac:dyDescent="0.3">
      <c r="A341" s="4" t="s">
        <v>2402</v>
      </c>
      <c r="B341" s="11">
        <v>44256</v>
      </c>
      <c r="C341" s="4" t="s">
        <v>2403</v>
      </c>
      <c r="D341" t="s">
        <v>6153</v>
      </c>
      <c r="E341" s="2">
        <v>2</v>
      </c>
      <c r="F341" s="2" t="str">
        <f>VLOOKUP(orders!C341:C1340,customers!A:B,2,FALSE)</f>
        <v>Emmaline Rasmus</v>
      </c>
      <c r="G341" s="2" t="str">
        <f>VLOOKUP(orders!C341:C1340,customers!A:C,3,FALSE)</f>
        <v>erasmus9f@techcrunch.com</v>
      </c>
      <c r="H341" s="2" t="str">
        <f>VLOOKUP(C:C,customers!A:G,7,FALSE)</f>
        <v>United States</v>
      </c>
      <c r="I341" t="str">
        <f>VLOOKUP(orders!D:D,products!A:B,2,FALSE)</f>
        <v>Exc</v>
      </c>
      <c r="J341" t="str">
        <f t="shared" si="26"/>
        <v>Excelsa</v>
      </c>
      <c r="K341" t="str">
        <f>VLOOKUP(D:D,products!A:C,3,FALSE)</f>
        <v>D</v>
      </c>
      <c r="L341" t="str">
        <f t="shared" si="27"/>
        <v>Dark</v>
      </c>
      <c r="M341">
        <f>VLOOKUP(D:D,products!A:D,4,FALSE)</f>
        <v>0.2</v>
      </c>
      <c r="N341" s="9" t="str">
        <f t="shared" si="28"/>
        <v>0.2Kg</v>
      </c>
      <c r="O341">
        <f>VLOOKUP(D:D,products!A:E,5,FALSE)</f>
        <v>3.645</v>
      </c>
      <c r="P341" s="14">
        <f t="shared" si="25"/>
        <v>7.29</v>
      </c>
      <c r="Q341">
        <f>VLOOKUP(D:D,products!A:G,7,FALSE)</f>
        <v>0.40095000000000003</v>
      </c>
      <c r="R341" s="6">
        <f t="shared" si="29"/>
        <v>5.5E-2</v>
      </c>
    </row>
    <row r="342" spans="1:18" hidden="1" x14ac:dyDescent="0.3">
      <c r="A342" s="4" t="s">
        <v>2408</v>
      </c>
      <c r="B342" s="11">
        <v>43528</v>
      </c>
      <c r="C342" s="4" t="s">
        <v>2409</v>
      </c>
      <c r="D342" t="s">
        <v>6144</v>
      </c>
      <c r="E342" s="2">
        <v>1</v>
      </c>
      <c r="F342" s="2" t="str">
        <f>VLOOKUP(orders!C342:C1341,customers!A:B,2,FALSE)</f>
        <v>Wesley Giorgioni</v>
      </c>
      <c r="G342" s="2" t="str">
        <f>VLOOKUP(orders!C342:C1341,customers!A:C,3,FALSE)</f>
        <v>wgiorgioni9g@wikipedia.org</v>
      </c>
      <c r="H342" s="2" t="str">
        <f>VLOOKUP(C:C,customers!A:G,7,FALSE)</f>
        <v>United States</v>
      </c>
      <c r="I342" t="str">
        <f>VLOOKUP(orders!D:D,products!A:B,2,FALSE)</f>
        <v>Exc</v>
      </c>
      <c r="J342" t="str">
        <f t="shared" si="26"/>
        <v>Excelsa</v>
      </c>
      <c r="K342" t="str">
        <f>VLOOKUP(D:D,products!A:C,3,FALSE)</f>
        <v>D</v>
      </c>
      <c r="L342" t="str">
        <f t="shared" si="27"/>
        <v>Dark</v>
      </c>
      <c r="M342">
        <f>VLOOKUP(D:D,products!A:D,4,FALSE)</f>
        <v>0.5</v>
      </c>
      <c r="N342" s="9" t="str">
        <f t="shared" si="28"/>
        <v>0.5Kg</v>
      </c>
      <c r="O342">
        <f>VLOOKUP(D:D,products!A:E,5,FALSE)</f>
        <v>7.29</v>
      </c>
      <c r="P342" s="14">
        <f t="shared" si="25"/>
        <v>7.29</v>
      </c>
      <c r="Q342">
        <f>VLOOKUP(D:D,products!A:G,7,FALSE)</f>
        <v>0.80190000000000006</v>
      </c>
      <c r="R342" s="6">
        <f t="shared" si="29"/>
        <v>0.11</v>
      </c>
    </row>
    <row r="343" spans="1:18" hidden="1" x14ac:dyDescent="0.3">
      <c r="A343" s="4" t="s">
        <v>2414</v>
      </c>
      <c r="B343" s="11">
        <v>43751</v>
      </c>
      <c r="C343" s="4" t="s">
        <v>2415</v>
      </c>
      <c r="D343" t="s">
        <v>6176</v>
      </c>
      <c r="E343" s="2">
        <v>2</v>
      </c>
      <c r="F343" s="2" t="str">
        <f>VLOOKUP(orders!C343:C1342,customers!A:B,2,FALSE)</f>
        <v>Lucienne Scargle</v>
      </c>
      <c r="G343" s="2" t="str">
        <f>VLOOKUP(orders!C343:C1342,customers!A:C,3,FALSE)</f>
        <v>lscargle9h@myspace.com</v>
      </c>
      <c r="H343" s="2" t="str">
        <f>VLOOKUP(C:C,customers!A:G,7,FALSE)</f>
        <v>United States</v>
      </c>
      <c r="I343" t="str">
        <f>VLOOKUP(orders!D:D,products!A:B,2,FALSE)</f>
        <v>Exc</v>
      </c>
      <c r="J343" t="str">
        <f t="shared" si="26"/>
        <v>Excelsa</v>
      </c>
      <c r="K343" t="str">
        <f>VLOOKUP(D:D,products!A:C,3,FALSE)</f>
        <v>L</v>
      </c>
      <c r="L343" t="str">
        <f t="shared" si="27"/>
        <v>Light</v>
      </c>
      <c r="M343">
        <f>VLOOKUP(D:D,products!A:D,4,FALSE)</f>
        <v>0.5</v>
      </c>
      <c r="N343" s="9" t="str">
        <f t="shared" si="28"/>
        <v>0.5Kg</v>
      </c>
      <c r="O343">
        <f>VLOOKUP(D:D,products!A:E,5,FALSE)</f>
        <v>8.91</v>
      </c>
      <c r="P343" s="14">
        <f t="shared" si="25"/>
        <v>17.82</v>
      </c>
      <c r="Q343">
        <f>VLOOKUP(D:D,products!A:G,7,FALSE)</f>
        <v>0.98009999999999997</v>
      </c>
      <c r="R343" s="6">
        <f t="shared" si="29"/>
        <v>5.5E-2</v>
      </c>
    </row>
    <row r="344" spans="1:18" hidden="1" x14ac:dyDescent="0.3">
      <c r="A344" s="4" t="s">
        <v>2414</v>
      </c>
      <c r="B344" s="11">
        <v>43751</v>
      </c>
      <c r="C344" s="4" t="s">
        <v>2415</v>
      </c>
      <c r="D344" t="s">
        <v>6169</v>
      </c>
      <c r="E344" s="2">
        <v>5</v>
      </c>
      <c r="F344" s="2" t="str">
        <f>VLOOKUP(orders!C344:C1343,customers!A:B,2,FALSE)</f>
        <v>Lucienne Scargle</v>
      </c>
      <c r="G344" s="2" t="str">
        <f>VLOOKUP(orders!C344:C1343,customers!A:C,3,FALSE)</f>
        <v>lscargle9h@myspace.com</v>
      </c>
      <c r="H344" s="2" t="str">
        <f>VLOOKUP(C:C,customers!A:G,7,FALSE)</f>
        <v>United States</v>
      </c>
      <c r="I344" t="str">
        <f>VLOOKUP(orders!D:D,products!A:B,2,FALSE)</f>
        <v>Lib</v>
      </c>
      <c r="J344" t="str">
        <f t="shared" si="26"/>
        <v>Liberica</v>
      </c>
      <c r="K344" t="str">
        <f>VLOOKUP(D:D,products!A:C,3,FALSE)</f>
        <v>D</v>
      </c>
      <c r="L344" t="str">
        <f t="shared" si="27"/>
        <v>Dark</v>
      </c>
      <c r="M344">
        <f>VLOOKUP(D:D,products!A:D,4,FALSE)</f>
        <v>0.5</v>
      </c>
      <c r="N344" s="9" t="str">
        <f t="shared" si="28"/>
        <v>0.5Kg</v>
      </c>
      <c r="O344">
        <f>VLOOKUP(D:D,products!A:E,5,FALSE)</f>
        <v>7.77</v>
      </c>
      <c r="P344" s="14">
        <f t="shared" si="25"/>
        <v>38.849999999999994</v>
      </c>
      <c r="Q344">
        <f>VLOOKUP(D:D,products!A:G,7,FALSE)</f>
        <v>1.0101</v>
      </c>
      <c r="R344" s="6">
        <f t="shared" si="29"/>
        <v>2.6000000000000002E-2</v>
      </c>
    </row>
    <row r="345" spans="1:18" hidden="1" x14ac:dyDescent="0.3">
      <c r="A345" s="4" t="s">
        <v>2424</v>
      </c>
      <c r="B345" s="11">
        <v>43692</v>
      </c>
      <c r="C345" s="4" t="s">
        <v>2425</v>
      </c>
      <c r="D345" t="s">
        <v>6172</v>
      </c>
      <c r="E345" s="2">
        <v>6</v>
      </c>
      <c r="F345" s="2" t="str">
        <f>VLOOKUP(orders!C345:C1344,customers!A:B,2,FALSE)</f>
        <v>Noam Climance</v>
      </c>
      <c r="G345" s="2" t="str">
        <f>VLOOKUP(orders!C345:C1344,customers!A:C,3,FALSE)</f>
        <v>nclimance9j@europa.eu</v>
      </c>
      <c r="H345" s="2" t="str">
        <f>VLOOKUP(C:C,customers!A:G,7,FALSE)</f>
        <v>United States</v>
      </c>
      <c r="I345" t="str">
        <f>VLOOKUP(orders!D:D,products!A:B,2,FALSE)</f>
        <v>Rob</v>
      </c>
      <c r="J345" t="str">
        <f t="shared" si="26"/>
        <v>Robusta</v>
      </c>
      <c r="K345" t="str">
        <f>VLOOKUP(D:D,products!A:C,3,FALSE)</f>
        <v>D</v>
      </c>
      <c r="L345" t="str">
        <f t="shared" si="27"/>
        <v>Dark</v>
      </c>
      <c r="M345">
        <f>VLOOKUP(D:D,products!A:D,4,FALSE)</f>
        <v>0.5</v>
      </c>
      <c r="N345" s="9" t="str">
        <f t="shared" si="28"/>
        <v>0.5Kg</v>
      </c>
      <c r="O345">
        <f>VLOOKUP(D:D,products!A:E,5,FALSE)</f>
        <v>5.3699999999999992</v>
      </c>
      <c r="P345" s="14">
        <f t="shared" si="25"/>
        <v>32.22</v>
      </c>
      <c r="Q345">
        <f>VLOOKUP(D:D,products!A:G,7,FALSE)</f>
        <v>0.32219999999999993</v>
      </c>
      <c r="R345" s="6">
        <f t="shared" si="29"/>
        <v>9.9999999999999985E-3</v>
      </c>
    </row>
    <row r="346" spans="1:18" hidden="1" x14ac:dyDescent="0.3">
      <c r="A346" s="4" t="s">
        <v>2429</v>
      </c>
      <c r="B346" s="11">
        <v>44529</v>
      </c>
      <c r="C346" s="4" t="s">
        <v>2430</v>
      </c>
      <c r="D346" t="s">
        <v>6138</v>
      </c>
      <c r="E346" s="2">
        <v>2</v>
      </c>
      <c r="F346" s="2" t="str">
        <f>VLOOKUP(orders!C346:C1345,customers!A:B,2,FALSE)</f>
        <v>Catarina Donn</v>
      </c>
      <c r="G346" s="2"/>
      <c r="H346" s="2" t="str">
        <f>VLOOKUP(C:C,customers!A:G,7,FALSE)</f>
        <v>Ireland</v>
      </c>
      <c r="I346" t="str">
        <f>VLOOKUP(orders!D:D,products!A:B,2,FALSE)</f>
        <v>Rob</v>
      </c>
      <c r="J346" t="str">
        <f t="shared" si="26"/>
        <v>Robusta</v>
      </c>
      <c r="K346" t="str">
        <f>VLOOKUP(D:D,products!A:C,3,FALSE)</f>
        <v>M</v>
      </c>
      <c r="L346" t="str">
        <f t="shared" si="27"/>
        <v>Medium</v>
      </c>
      <c r="M346">
        <f>VLOOKUP(D:D,products!A:D,4,FALSE)</f>
        <v>1</v>
      </c>
      <c r="N346" s="9" t="str">
        <f t="shared" si="28"/>
        <v>1Kg</v>
      </c>
      <c r="O346">
        <f>VLOOKUP(D:D,products!A:E,5,FALSE)</f>
        <v>9.9499999999999993</v>
      </c>
      <c r="P346" s="14">
        <f t="shared" si="25"/>
        <v>19.899999999999999</v>
      </c>
      <c r="Q346">
        <f>VLOOKUP(D:D,products!A:G,7,FALSE)</f>
        <v>0.59699999999999998</v>
      </c>
      <c r="R346" s="6">
        <f t="shared" si="29"/>
        <v>3.0000000000000002E-2</v>
      </c>
    </row>
    <row r="347" spans="1:18" hidden="1" x14ac:dyDescent="0.3">
      <c r="A347" s="4" t="s">
        <v>2434</v>
      </c>
      <c r="B347" s="11">
        <v>43849</v>
      </c>
      <c r="C347" s="4" t="s">
        <v>2435</v>
      </c>
      <c r="D347" t="s">
        <v>6179</v>
      </c>
      <c r="E347" s="2">
        <v>5</v>
      </c>
      <c r="F347" s="2" t="str">
        <f>VLOOKUP(orders!C347:C1346,customers!A:B,2,FALSE)</f>
        <v>Ameline Snazle</v>
      </c>
      <c r="G347" s="2" t="str">
        <f>VLOOKUP(orders!C347:C1346,customers!A:C,3,FALSE)</f>
        <v>asnazle9l@oracle.com</v>
      </c>
      <c r="H347" s="2" t="str">
        <f>VLOOKUP(C:C,customers!A:G,7,FALSE)</f>
        <v>United States</v>
      </c>
      <c r="I347" t="str">
        <f>VLOOKUP(orders!D:D,products!A:B,2,FALSE)</f>
        <v>Rob</v>
      </c>
      <c r="J347" t="str">
        <f t="shared" si="26"/>
        <v>Robusta</v>
      </c>
      <c r="K347" t="str">
        <f>VLOOKUP(D:D,products!A:C,3,FALSE)</f>
        <v>L</v>
      </c>
      <c r="L347" t="str">
        <f t="shared" si="27"/>
        <v>Light</v>
      </c>
      <c r="M347">
        <f>VLOOKUP(D:D,products!A:D,4,FALSE)</f>
        <v>1</v>
      </c>
      <c r="N347" s="9" t="str">
        <f t="shared" si="28"/>
        <v>1Kg</v>
      </c>
      <c r="O347">
        <f>VLOOKUP(D:D,products!A:E,5,FALSE)</f>
        <v>11.95</v>
      </c>
      <c r="P347" s="14">
        <f t="shared" si="25"/>
        <v>59.75</v>
      </c>
      <c r="Q347">
        <f>VLOOKUP(D:D,products!A:G,7,FALSE)</f>
        <v>0.71699999999999997</v>
      </c>
      <c r="R347" s="6">
        <f t="shared" si="29"/>
        <v>1.2E-2</v>
      </c>
    </row>
    <row r="348" spans="1:18" x14ac:dyDescent="0.3">
      <c r="A348" s="4" t="s">
        <v>2440</v>
      </c>
      <c r="B348" s="11">
        <v>44344</v>
      </c>
      <c r="C348" s="4" t="s">
        <v>2441</v>
      </c>
      <c r="D348" t="s">
        <v>6180</v>
      </c>
      <c r="E348" s="2">
        <v>3</v>
      </c>
      <c r="F348" s="2" t="str">
        <f>VLOOKUP(orders!C348:C1347,customers!A:B,2,FALSE)</f>
        <v>Rebeka Worg</v>
      </c>
      <c r="G348" s="2" t="str">
        <f>VLOOKUP(orders!C348:C1347,customers!A:C,3,FALSE)</f>
        <v>rworg9m@arstechnica.com</v>
      </c>
      <c r="H348" s="2" t="str">
        <f>VLOOKUP(C:C,customers!A:G,7,FALSE)</f>
        <v>United States</v>
      </c>
      <c r="I348" t="str">
        <f>VLOOKUP(orders!D:D,products!A:B,2,FALSE)</f>
        <v>Ara</v>
      </c>
      <c r="J348" t="str">
        <f t="shared" si="26"/>
        <v>Arabica</v>
      </c>
      <c r="K348" t="str">
        <f>VLOOKUP(D:D,products!A:C,3,FALSE)</f>
        <v>L</v>
      </c>
      <c r="L348" t="str">
        <f t="shared" si="27"/>
        <v>Light</v>
      </c>
      <c r="M348">
        <f>VLOOKUP(D:D,products!A:D,4,FALSE)</f>
        <v>0.5</v>
      </c>
      <c r="N348" s="9" t="str">
        <f t="shared" si="28"/>
        <v>0.5Kg</v>
      </c>
      <c r="O348">
        <f>VLOOKUP(D:D,products!A:E,5,FALSE)</f>
        <v>7.77</v>
      </c>
      <c r="P348" s="14">
        <f t="shared" si="25"/>
        <v>23.31</v>
      </c>
      <c r="Q348">
        <f>VLOOKUP(D:D,products!A:G,7,FALSE)</f>
        <v>0.69929999999999992</v>
      </c>
      <c r="R348" s="6">
        <f t="shared" si="29"/>
        <v>0.03</v>
      </c>
    </row>
    <row r="349" spans="1:18" hidden="1" x14ac:dyDescent="0.3">
      <c r="A349" s="4" t="s">
        <v>2446</v>
      </c>
      <c r="B349" s="11">
        <v>44576</v>
      </c>
      <c r="C349" s="4" t="s">
        <v>2447</v>
      </c>
      <c r="D349" t="s">
        <v>6162</v>
      </c>
      <c r="E349" s="2">
        <v>3</v>
      </c>
      <c r="F349" s="2" t="str">
        <f>VLOOKUP(orders!C349:C1348,customers!A:B,2,FALSE)</f>
        <v>Lewes Danes</v>
      </c>
      <c r="G349" s="2" t="str">
        <f>VLOOKUP(orders!C349:C1348,customers!A:C,3,FALSE)</f>
        <v>ldanes9n@umn.edu</v>
      </c>
      <c r="H349" s="2" t="str">
        <f>VLOOKUP(C:C,customers!A:G,7,FALSE)</f>
        <v>United States</v>
      </c>
      <c r="I349" t="str">
        <f>VLOOKUP(orders!D:D,products!A:B,2,FALSE)</f>
        <v>Lib</v>
      </c>
      <c r="J349" t="str">
        <f t="shared" si="26"/>
        <v>Liberica</v>
      </c>
      <c r="K349" t="str">
        <f>VLOOKUP(D:D,products!A:C,3,FALSE)</f>
        <v>M</v>
      </c>
      <c r="L349" t="str">
        <f t="shared" si="27"/>
        <v>Medium</v>
      </c>
      <c r="M349">
        <f>VLOOKUP(D:D,products!A:D,4,FALSE)</f>
        <v>1</v>
      </c>
      <c r="N349" s="9" t="str">
        <f t="shared" si="28"/>
        <v>1Kg</v>
      </c>
      <c r="O349">
        <f>VLOOKUP(D:D,products!A:E,5,FALSE)</f>
        <v>14.55</v>
      </c>
      <c r="P349" s="14">
        <f t="shared" si="25"/>
        <v>43.650000000000006</v>
      </c>
      <c r="Q349">
        <f>VLOOKUP(D:D,products!A:G,7,FALSE)</f>
        <v>1.8915000000000002</v>
      </c>
      <c r="R349" s="6">
        <f t="shared" si="29"/>
        <v>4.3333333333333335E-2</v>
      </c>
    </row>
    <row r="350" spans="1:18" hidden="1" x14ac:dyDescent="0.3">
      <c r="A350" s="4" t="s">
        <v>2452</v>
      </c>
      <c r="B350" s="11">
        <v>43803</v>
      </c>
      <c r="C350" s="4" t="s">
        <v>2453</v>
      </c>
      <c r="D350" t="s">
        <v>6148</v>
      </c>
      <c r="E350" s="2">
        <v>6</v>
      </c>
      <c r="F350" s="2" t="str">
        <f>VLOOKUP(orders!C350:C1349,customers!A:B,2,FALSE)</f>
        <v>Shelli Keynd</v>
      </c>
      <c r="G350" s="2" t="str">
        <f>VLOOKUP(orders!C350:C1349,customers!A:C,3,FALSE)</f>
        <v>skeynd9o@narod.ru</v>
      </c>
      <c r="H350" s="2" t="str">
        <f>VLOOKUP(C:C,customers!A:G,7,FALSE)</f>
        <v>United States</v>
      </c>
      <c r="I350" t="str">
        <f>VLOOKUP(orders!D:D,products!A:B,2,FALSE)</f>
        <v>Exc</v>
      </c>
      <c r="J350" t="str">
        <f t="shared" si="26"/>
        <v>Excelsa</v>
      </c>
      <c r="K350" t="str">
        <f>VLOOKUP(D:D,products!A:C,3,FALSE)</f>
        <v>L</v>
      </c>
      <c r="L350" t="str">
        <f t="shared" si="27"/>
        <v>Light</v>
      </c>
      <c r="M350">
        <f>VLOOKUP(D:D,products!A:D,4,FALSE)</f>
        <v>2.5</v>
      </c>
      <c r="N350" s="9" t="str">
        <f t="shared" si="28"/>
        <v>2.5Kg</v>
      </c>
      <c r="O350">
        <f>VLOOKUP(D:D,products!A:E,5,FALSE)</f>
        <v>34.154999999999994</v>
      </c>
      <c r="P350" s="14">
        <f t="shared" si="25"/>
        <v>204.92999999999995</v>
      </c>
      <c r="Q350">
        <f>VLOOKUP(D:D,products!A:G,7,FALSE)</f>
        <v>3.7570499999999996</v>
      </c>
      <c r="R350" s="6">
        <f t="shared" si="29"/>
        <v>1.8333333333333337E-2</v>
      </c>
    </row>
    <row r="351" spans="1:18" hidden="1" x14ac:dyDescent="0.3">
      <c r="A351" s="4" t="s">
        <v>2458</v>
      </c>
      <c r="B351" s="11">
        <v>44743</v>
      </c>
      <c r="C351" s="4" t="s">
        <v>2459</v>
      </c>
      <c r="D351" t="s">
        <v>6178</v>
      </c>
      <c r="E351" s="2">
        <v>4</v>
      </c>
      <c r="F351" s="2" t="str">
        <f>VLOOKUP(orders!C351:C1350,customers!A:B,2,FALSE)</f>
        <v>Dell Daveridge</v>
      </c>
      <c r="G351" s="2" t="str">
        <f>VLOOKUP(orders!C351:C1350,customers!A:C,3,FALSE)</f>
        <v>ddaveridge9p@arstechnica.com</v>
      </c>
      <c r="H351" s="2" t="str">
        <f>VLOOKUP(C:C,customers!A:G,7,FALSE)</f>
        <v>United States</v>
      </c>
      <c r="I351" t="str">
        <f>VLOOKUP(orders!D:D,products!A:B,2,FALSE)</f>
        <v>Rob</v>
      </c>
      <c r="J351" t="str">
        <f t="shared" si="26"/>
        <v>Robusta</v>
      </c>
      <c r="K351" t="str">
        <f>VLOOKUP(D:D,products!A:C,3,FALSE)</f>
        <v>L</v>
      </c>
      <c r="L351" t="str">
        <f t="shared" si="27"/>
        <v>Light</v>
      </c>
      <c r="M351">
        <f>VLOOKUP(D:D,products!A:D,4,FALSE)</f>
        <v>0.2</v>
      </c>
      <c r="N351" s="9" t="str">
        <f t="shared" si="28"/>
        <v>0.2Kg</v>
      </c>
      <c r="O351">
        <f>VLOOKUP(D:D,products!A:E,5,FALSE)</f>
        <v>3.5849999999999995</v>
      </c>
      <c r="P351" s="14">
        <f t="shared" si="25"/>
        <v>14.339999999999998</v>
      </c>
      <c r="Q351">
        <f>VLOOKUP(D:D,products!A:G,7,FALSE)</f>
        <v>0.21509999999999996</v>
      </c>
      <c r="R351" s="6">
        <f t="shared" si="29"/>
        <v>1.4999999999999999E-2</v>
      </c>
    </row>
    <row r="352" spans="1:18" x14ac:dyDescent="0.3">
      <c r="A352" s="4" t="s">
        <v>2464</v>
      </c>
      <c r="B352" s="11">
        <v>43592</v>
      </c>
      <c r="C352" s="4" t="s">
        <v>2465</v>
      </c>
      <c r="D352" t="s">
        <v>6158</v>
      </c>
      <c r="E352" s="2">
        <v>4</v>
      </c>
      <c r="F352" s="2" t="str">
        <f>VLOOKUP(orders!C352:C1351,customers!A:B,2,FALSE)</f>
        <v>Joshuah Awdry</v>
      </c>
      <c r="G352" s="2" t="str">
        <f>VLOOKUP(orders!C352:C1351,customers!A:C,3,FALSE)</f>
        <v>jawdry9q@utexas.edu</v>
      </c>
      <c r="H352" s="2" t="str">
        <f>VLOOKUP(C:C,customers!A:G,7,FALSE)</f>
        <v>United States</v>
      </c>
      <c r="I352" t="str">
        <f>VLOOKUP(orders!D:D,products!A:B,2,FALSE)</f>
        <v>Ara</v>
      </c>
      <c r="J352" t="str">
        <f t="shared" si="26"/>
        <v>Arabica</v>
      </c>
      <c r="K352" t="str">
        <f>VLOOKUP(D:D,products!A:C,3,FALSE)</f>
        <v>D</v>
      </c>
      <c r="L352" t="str">
        <f t="shared" si="27"/>
        <v>Dark</v>
      </c>
      <c r="M352">
        <f>VLOOKUP(D:D,products!A:D,4,FALSE)</f>
        <v>0.5</v>
      </c>
      <c r="N352" s="9" t="str">
        <f t="shared" si="28"/>
        <v>0.5Kg</v>
      </c>
      <c r="O352">
        <f>VLOOKUP(D:D,products!A:E,5,FALSE)</f>
        <v>5.97</v>
      </c>
      <c r="P352" s="14">
        <f t="shared" si="25"/>
        <v>23.88</v>
      </c>
      <c r="Q352">
        <f>VLOOKUP(D:D,products!A:G,7,FALSE)</f>
        <v>0.5373</v>
      </c>
      <c r="R352" s="6">
        <f t="shared" si="29"/>
        <v>2.2500000000000003E-2</v>
      </c>
    </row>
    <row r="353" spans="1:18" x14ac:dyDescent="0.3">
      <c r="A353" s="4" t="s">
        <v>2470</v>
      </c>
      <c r="B353" s="11">
        <v>44066</v>
      </c>
      <c r="C353" s="4" t="s">
        <v>2471</v>
      </c>
      <c r="D353" t="s">
        <v>6155</v>
      </c>
      <c r="E353" s="2">
        <v>2</v>
      </c>
      <c r="F353" s="2" t="str">
        <f>VLOOKUP(orders!C353:C1352,customers!A:B,2,FALSE)</f>
        <v>Ethel Ryles</v>
      </c>
      <c r="G353" s="2" t="str">
        <f>VLOOKUP(orders!C353:C1352,customers!A:C,3,FALSE)</f>
        <v>eryles9r@fastcompany.com</v>
      </c>
      <c r="H353" s="2" t="str">
        <f>VLOOKUP(C:C,customers!A:G,7,FALSE)</f>
        <v>United States</v>
      </c>
      <c r="I353" t="str">
        <f>VLOOKUP(orders!D:D,products!A:B,2,FALSE)</f>
        <v>Ara</v>
      </c>
      <c r="J353" t="str">
        <f t="shared" si="26"/>
        <v>Arabica</v>
      </c>
      <c r="K353" t="str">
        <f>VLOOKUP(D:D,products!A:C,3,FALSE)</f>
        <v>M</v>
      </c>
      <c r="L353" t="str">
        <f t="shared" si="27"/>
        <v>Medium</v>
      </c>
      <c r="M353">
        <f>VLOOKUP(D:D,products!A:D,4,FALSE)</f>
        <v>1</v>
      </c>
      <c r="N353" s="9" t="str">
        <f t="shared" si="28"/>
        <v>1Kg</v>
      </c>
      <c r="O353">
        <f>VLOOKUP(D:D,products!A:E,5,FALSE)</f>
        <v>11.25</v>
      </c>
      <c r="P353" s="14">
        <f t="shared" si="25"/>
        <v>22.5</v>
      </c>
      <c r="Q353">
        <f>VLOOKUP(D:D,products!A:G,7,FALSE)</f>
        <v>1.0125</v>
      </c>
      <c r="R353" s="6">
        <f t="shared" si="29"/>
        <v>4.4999999999999998E-2</v>
      </c>
    </row>
    <row r="354" spans="1:18" hidden="1" x14ac:dyDescent="0.3">
      <c r="A354" s="4" t="s">
        <v>2476</v>
      </c>
      <c r="B354" s="11">
        <v>43984</v>
      </c>
      <c r="C354" s="4" t="s">
        <v>2331</v>
      </c>
      <c r="D354" t="s">
        <v>6144</v>
      </c>
      <c r="E354" s="2">
        <v>5</v>
      </c>
      <c r="F354" s="2" t="str">
        <f>VLOOKUP(orders!C354:C1353,customers!A:B,2,FALSE)</f>
        <v>Flynn Antony</v>
      </c>
      <c r="G354" s="2"/>
      <c r="H354" s="2" t="str">
        <f>VLOOKUP(C:C,customers!A:G,7,FALSE)</f>
        <v>United States</v>
      </c>
      <c r="I354" t="str">
        <f>VLOOKUP(orders!D:D,products!A:B,2,FALSE)</f>
        <v>Exc</v>
      </c>
      <c r="J354" t="str">
        <f t="shared" si="26"/>
        <v>Excelsa</v>
      </c>
      <c r="K354" t="str">
        <f>VLOOKUP(D:D,products!A:C,3,FALSE)</f>
        <v>D</v>
      </c>
      <c r="L354" t="str">
        <f t="shared" si="27"/>
        <v>Dark</v>
      </c>
      <c r="M354">
        <f>VLOOKUP(D:D,products!A:D,4,FALSE)</f>
        <v>0.5</v>
      </c>
      <c r="N354" s="9" t="str">
        <f t="shared" si="28"/>
        <v>0.5Kg</v>
      </c>
      <c r="O354">
        <f>VLOOKUP(D:D,products!A:E,5,FALSE)</f>
        <v>7.29</v>
      </c>
      <c r="P354" s="14">
        <f t="shared" si="25"/>
        <v>36.450000000000003</v>
      </c>
      <c r="Q354">
        <f>VLOOKUP(D:D,products!A:G,7,FALSE)</f>
        <v>0.80190000000000006</v>
      </c>
      <c r="R354" s="6">
        <f t="shared" si="29"/>
        <v>2.1999999999999999E-2</v>
      </c>
    </row>
    <row r="355" spans="1:18" x14ac:dyDescent="0.3">
      <c r="A355" s="4" t="s">
        <v>2482</v>
      </c>
      <c r="B355" s="11">
        <v>43860</v>
      </c>
      <c r="C355" s="4" t="s">
        <v>2483</v>
      </c>
      <c r="D355" t="s">
        <v>6157</v>
      </c>
      <c r="E355" s="2">
        <v>4</v>
      </c>
      <c r="F355" s="2" t="str">
        <f>VLOOKUP(orders!C355:C1354,customers!A:B,2,FALSE)</f>
        <v>Maitilde Boxill</v>
      </c>
      <c r="G355" s="2"/>
      <c r="H355" s="2" t="str">
        <f>VLOOKUP(C:C,customers!A:G,7,FALSE)</f>
        <v>United States</v>
      </c>
      <c r="I355" t="str">
        <f>VLOOKUP(orders!D:D,products!A:B,2,FALSE)</f>
        <v>Ara</v>
      </c>
      <c r="J355" t="str">
        <f t="shared" si="26"/>
        <v>Arabica</v>
      </c>
      <c r="K355" t="str">
        <f>VLOOKUP(D:D,products!A:C,3,FALSE)</f>
        <v>M</v>
      </c>
      <c r="L355" t="str">
        <f t="shared" si="27"/>
        <v>Medium</v>
      </c>
      <c r="M355">
        <f>VLOOKUP(D:D,products!A:D,4,FALSE)</f>
        <v>0.5</v>
      </c>
      <c r="N355" s="9" t="str">
        <f t="shared" si="28"/>
        <v>0.5Kg</v>
      </c>
      <c r="O355">
        <f>VLOOKUP(D:D,products!A:E,5,FALSE)</f>
        <v>6.75</v>
      </c>
      <c r="P355" s="14">
        <f t="shared" si="25"/>
        <v>27</v>
      </c>
      <c r="Q355">
        <f>VLOOKUP(D:D,products!A:G,7,FALSE)</f>
        <v>0.60749999999999993</v>
      </c>
      <c r="R355" s="6">
        <f t="shared" si="29"/>
        <v>2.2499999999999996E-2</v>
      </c>
    </row>
    <row r="356" spans="1:18" x14ac:dyDescent="0.3">
      <c r="A356" s="4" t="s">
        <v>2487</v>
      </c>
      <c r="B356" s="11">
        <v>43876</v>
      </c>
      <c r="C356" s="4" t="s">
        <v>2488</v>
      </c>
      <c r="D356" t="s">
        <v>6175</v>
      </c>
      <c r="E356" s="2">
        <v>6</v>
      </c>
      <c r="F356" s="2" t="str">
        <f>VLOOKUP(orders!C356:C1355,customers!A:B,2,FALSE)</f>
        <v>Jodee Caldicott</v>
      </c>
      <c r="G356" s="2" t="str">
        <f>VLOOKUP(orders!C356:C1355,customers!A:C,3,FALSE)</f>
        <v>jcaldicott9u@usda.gov</v>
      </c>
      <c r="H356" s="2" t="str">
        <f>VLOOKUP(C:C,customers!A:G,7,FALSE)</f>
        <v>United States</v>
      </c>
      <c r="I356" t="str">
        <f>VLOOKUP(orders!D:D,products!A:B,2,FALSE)</f>
        <v>Ara</v>
      </c>
      <c r="J356" t="str">
        <f t="shared" si="26"/>
        <v>Arabica</v>
      </c>
      <c r="K356" t="str">
        <f>VLOOKUP(D:D,products!A:C,3,FALSE)</f>
        <v>M</v>
      </c>
      <c r="L356" t="str">
        <f t="shared" si="27"/>
        <v>Medium</v>
      </c>
      <c r="M356">
        <f>VLOOKUP(D:D,products!A:D,4,FALSE)</f>
        <v>2.5</v>
      </c>
      <c r="N356" s="9" t="str">
        <f t="shared" si="28"/>
        <v>2.5Kg</v>
      </c>
      <c r="O356">
        <f>VLOOKUP(D:D,products!A:E,5,FALSE)</f>
        <v>25.874999999999996</v>
      </c>
      <c r="P356" s="14">
        <f t="shared" si="25"/>
        <v>155.24999999999997</v>
      </c>
      <c r="Q356">
        <f>VLOOKUP(D:D,products!A:G,7,FALSE)</f>
        <v>2.3287499999999994</v>
      </c>
      <c r="R356" s="6">
        <f t="shared" si="29"/>
        <v>1.4999999999999999E-2</v>
      </c>
    </row>
    <row r="357" spans="1:18" x14ac:dyDescent="0.3">
      <c r="A357" s="4" t="s">
        <v>2492</v>
      </c>
      <c r="B357" s="11">
        <v>44358</v>
      </c>
      <c r="C357" s="4" t="s">
        <v>2493</v>
      </c>
      <c r="D357" t="s">
        <v>6168</v>
      </c>
      <c r="E357" s="2">
        <v>5</v>
      </c>
      <c r="F357" s="2" t="str">
        <f>VLOOKUP(orders!C357:C1356,customers!A:B,2,FALSE)</f>
        <v>Marianna Vedmore</v>
      </c>
      <c r="G357" s="2" t="str">
        <f>VLOOKUP(orders!C357:C1356,customers!A:C,3,FALSE)</f>
        <v>mvedmore9v@a8.net</v>
      </c>
      <c r="H357" s="2" t="str">
        <f>VLOOKUP(C:C,customers!A:G,7,FALSE)</f>
        <v>United States</v>
      </c>
      <c r="I357" t="str">
        <f>VLOOKUP(orders!D:D,products!A:B,2,FALSE)</f>
        <v>Ara</v>
      </c>
      <c r="J357" t="str">
        <f t="shared" si="26"/>
        <v>Arabica</v>
      </c>
      <c r="K357" t="str">
        <f>VLOOKUP(D:D,products!A:C,3,FALSE)</f>
        <v>D</v>
      </c>
      <c r="L357" t="str">
        <f t="shared" si="27"/>
        <v>Dark</v>
      </c>
      <c r="M357">
        <f>VLOOKUP(D:D,products!A:D,4,FALSE)</f>
        <v>2.5</v>
      </c>
      <c r="N357" s="9" t="str">
        <f t="shared" si="28"/>
        <v>2.5Kg</v>
      </c>
      <c r="O357">
        <f>VLOOKUP(D:D,products!A:E,5,FALSE)</f>
        <v>22.884999999999998</v>
      </c>
      <c r="P357" s="14">
        <f t="shared" si="25"/>
        <v>114.42499999999998</v>
      </c>
      <c r="Q357">
        <f>VLOOKUP(D:D,products!A:G,7,FALSE)</f>
        <v>2.0596499999999995</v>
      </c>
      <c r="R357" s="6">
        <f t="shared" si="29"/>
        <v>1.7999999999999999E-2</v>
      </c>
    </row>
    <row r="358" spans="1:18" hidden="1" x14ac:dyDescent="0.3">
      <c r="A358" s="4" t="s">
        <v>2498</v>
      </c>
      <c r="B358" s="11">
        <v>44631</v>
      </c>
      <c r="C358" s="4" t="s">
        <v>2499</v>
      </c>
      <c r="D358" t="s">
        <v>6143</v>
      </c>
      <c r="E358" s="2">
        <v>4</v>
      </c>
      <c r="F358" s="2" t="str">
        <f>VLOOKUP(orders!C358:C1357,customers!A:B,2,FALSE)</f>
        <v>Willey Romao</v>
      </c>
      <c r="G358" s="2" t="str">
        <f>VLOOKUP(orders!C358:C1357,customers!A:C,3,FALSE)</f>
        <v>wromao9w@chronoengine.com</v>
      </c>
      <c r="H358" s="2" t="str">
        <f>VLOOKUP(C:C,customers!A:G,7,FALSE)</f>
        <v>United States</v>
      </c>
      <c r="I358" t="str">
        <f>VLOOKUP(orders!D:D,products!A:B,2,FALSE)</f>
        <v>Lib</v>
      </c>
      <c r="J358" t="str">
        <f t="shared" si="26"/>
        <v>Liberica</v>
      </c>
      <c r="K358" t="str">
        <f>VLOOKUP(D:D,products!A:C,3,FALSE)</f>
        <v>D</v>
      </c>
      <c r="L358" t="str">
        <f t="shared" si="27"/>
        <v>Dark</v>
      </c>
      <c r="M358">
        <f>VLOOKUP(D:D,products!A:D,4,FALSE)</f>
        <v>1</v>
      </c>
      <c r="N358" s="9" t="str">
        <f t="shared" si="28"/>
        <v>1Kg</v>
      </c>
      <c r="O358">
        <f>VLOOKUP(D:D,products!A:E,5,FALSE)</f>
        <v>12.95</v>
      </c>
      <c r="P358" s="14">
        <f t="shared" si="25"/>
        <v>51.8</v>
      </c>
      <c r="Q358">
        <f>VLOOKUP(D:D,products!A:G,7,FALSE)</f>
        <v>1.6835</v>
      </c>
      <c r="R358" s="6">
        <f t="shared" si="29"/>
        <v>3.2500000000000001E-2</v>
      </c>
    </row>
    <row r="359" spans="1:18" x14ac:dyDescent="0.3">
      <c r="A359" s="4" t="s">
        <v>2504</v>
      </c>
      <c r="B359" s="11">
        <v>44448</v>
      </c>
      <c r="C359" s="4" t="s">
        <v>2505</v>
      </c>
      <c r="D359" t="s">
        <v>6175</v>
      </c>
      <c r="E359" s="2">
        <v>6</v>
      </c>
      <c r="F359" s="2" t="str">
        <f>VLOOKUP(orders!C359:C1358,customers!A:B,2,FALSE)</f>
        <v>Enriqueta Ixor</v>
      </c>
      <c r="G359" s="2"/>
      <c r="H359" s="2" t="str">
        <f>VLOOKUP(C:C,customers!A:G,7,FALSE)</f>
        <v>United States</v>
      </c>
      <c r="I359" t="str">
        <f>VLOOKUP(orders!D:D,products!A:B,2,FALSE)</f>
        <v>Ara</v>
      </c>
      <c r="J359" t="str">
        <f t="shared" si="26"/>
        <v>Arabica</v>
      </c>
      <c r="K359" t="str">
        <f>VLOOKUP(D:D,products!A:C,3,FALSE)</f>
        <v>M</v>
      </c>
      <c r="L359" t="str">
        <f t="shared" si="27"/>
        <v>Medium</v>
      </c>
      <c r="M359">
        <f>VLOOKUP(D:D,products!A:D,4,FALSE)</f>
        <v>2.5</v>
      </c>
      <c r="N359" s="9" t="str">
        <f t="shared" si="28"/>
        <v>2.5Kg</v>
      </c>
      <c r="O359">
        <f>VLOOKUP(D:D,products!A:E,5,FALSE)</f>
        <v>25.874999999999996</v>
      </c>
      <c r="P359" s="14">
        <f t="shared" si="25"/>
        <v>155.24999999999997</v>
      </c>
      <c r="Q359">
        <f>VLOOKUP(D:D,products!A:G,7,FALSE)</f>
        <v>2.3287499999999994</v>
      </c>
      <c r="R359" s="6">
        <f t="shared" si="29"/>
        <v>1.4999999999999999E-2</v>
      </c>
    </row>
    <row r="360" spans="1:18" x14ac:dyDescent="0.3">
      <c r="A360" s="4" t="s">
        <v>2509</v>
      </c>
      <c r="B360" s="11">
        <v>43599</v>
      </c>
      <c r="C360" s="4" t="s">
        <v>2510</v>
      </c>
      <c r="D360" t="s">
        <v>6182</v>
      </c>
      <c r="E360" s="2">
        <v>1</v>
      </c>
      <c r="F360" s="2" t="str">
        <f>VLOOKUP(orders!C360:C1359,customers!A:B,2,FALSE)</f>
        <v>Tomasina Cotmore</v>
      </c>
      <c r="G360" s="2" t="str">
        <f>VLOOKUP(orders!C360:C1359,customers!A:C,3,FALSE)</f>
        <v>tcotmore9y@amazonaws.com</v>
      </c>
      <c r="H360" s="2" t="str">
        <f>VLOOKUP(C:C,customers!A:G,7,FALSE)</f>
        <v>United States</v>
      </c>
      <c r="I360" t="str">
        <f>VLOOKUP(orders!D:D,products!A:B,2,FALSE)</f>
        <v>Ara</v>
      </c>
      <c r="J360" t="str">
        <f t="shared" si="26"/>
        <v>Arabica</v>
      </c>
      <c r="K360" t="str">
        <f>VLOOKUP(D:D,products!A:C,3,FALSE)</f>
        <v>L</v>
      </c>
      <c r="L360" t="str">
        <f t="shared" si="27"/>
        <v>Light</v>
      </c>
      <c r="M360">
        <f>VLOOKUP(D:D,products!A:D,4,FALSE)</f>
        <v>2.5</v>
      </c>
      <c r="N360" s="9" t="str">
        <f t="shared" si="28"/>
        <v>2.5Kg</v>
      </c>
      <c r="O360">
        <f>VLOOKUP(D:D,products!A:E,5,FALSE)</f>
        <v>29.784999999999997</v>
      </c>
      <c r="P360" s="14">
        <f t="shared" si="25"/>
        <v>29.784999999999997</v>
      </c>
      <c r="Q360">
        <f>VLOOKUP(D:D,products!A:G,7,FALSE)</f>
        <v>2.6806499999999995</v>
      </c>
      <c r="R360" s="6">
        <f t="shared" si="29"/>
        <v>0.09</v>
      </c>
    </row>
    <row r="361" spans="1:18" hidden="1" x14ac:dyDescent="0.3">
      <c r="A361" s="4" t="s">
        <v>2515</v>
      </c>
      <c r="B361" s="11">
        <v>43563</v>
      </c>
      <c r="C361" s="4" t="s">
        <v>2516</v>
      </c>
      <c r="D361" t="s">
        <v>6178</v>
      </c>
      <c r="E361" s="2">
        <v>6</v>
      </c>
      <c r="F361" s="2" t="str">
        <f>VLOOKUP(orders!C361:C1360,customers!A:B,2,FALSE)</f>
        <v>Yuma Skipsey</v>
      </c>
      <c r="G361" s="2" t="str">
        <f>VLOOKUP(orders!C361:C1360,customers!A:C,3,FALSE)</f>
        <v>yskipsey9z@spotify.com</v>
      </c>
      <c r="H361" s="2" t="str">
        <f>VLOOKUP(C:C,customers!A:G,7,FALSE)</f>
        <v>United Kingdom</v>
      </c>
      <c r="I361" t="str">
        <f>VLOOKUP(orders!D:D,products!A:B,2,FALSE)</f>
        <v>Rob</v>
      </c>
      <c r="J361" t="str">
        <f t="shared" si="26"/>
        <v>Robusta</v>
      </c>
      <c r="K361" t="str">
        <f>VLOOKUP(D:D,products!A:C,3,FALSE)</f>
        <v>L</v>
      </c>
      <c r="L361" t="str">
        <f t="shared" si="27"/>
        <v>Light</v>
      </c>
      <c r="M361">
        <f>VLOOKUP(D:D,products!A:D,4,FALSE)</f>
        <v>0.2</v>
      </c>
      <c r="N361" s="9" t="str">
        <f t="shared" si="28"/>
        <v>0.2Kg</v>
      </c>
      <c r="O361">
        <f>VLOOKUP(D:D,products!A:E,5,FALSE)</f>
        <v>3.5849999999999995</v>
      </c>
      <c r="P361" s="14">
        <f t="shared" si="25"/>
        <v>21.509999999999998</v>
      </c>
      <c r="Q361">
        <f>VLOOKUP(D:D,products!A:G,7,FALSE)</f>
        <v>0.21509999999999996</v>
      </c>
      <c r="R361" s="6">
        <f t="shared" si="29"/>
        <v>9.9999999999999985E-3</v>
      </c>
    </row>
    <row r="362" spans="1:18" hidden="1" x14ac:dyDescent="0.3">
      <c r="A362" s="4" t="s">
        <v>2521</v>
      </c>
      <c r="B362" s="11">
        <v>44058</v>
      </c>
      <c r="C362" s="4" t="s">
        <v>2522</v>
      </c>
      <c r="D362" t="s">
        <v>6149</v>
      </c>
      <c r="E362" s="2">
        <v>2</v>
      </c>
      <c r="F362" s="2" t="str">
        <f>VLOOKUP(orders!C362:C1361,customers!A:B,2,FALSE)</f>
        <v>Nicko Corps</v>
      </c>
      <c r="G362" s="2" t="str">
        <f>VLOOKUP(orders!C362:C1361,customers!A:C,3,FALSE)</f>
        <v>ncorpsa0@gmpg.org</v>
      </c>
      <c r="H362" s="2" t="str">
        <f>VLOOKUP(C:C,customers!A:G,7,FALSE)</f>
        <v>United States</v>
      </c>
      <c r="I362" t="str">
        <f>VLOOKUP(orders!D:D,products!A:B,2,FALSE)</f>
        <v>Rob</v>
      </c>
      <c r="J362" t="str">
        <f t="shared" si="26"/>
        <v>Robusta</v>
      </c>
      <c r="K362" t="str">
        <f>VLOOKUP(D:D,products!A:C,3,FALSE)</f>
        <v>D</v>
      </c>
      <c r="L362" t="str">
        <f t="shared" si="27"/>
        <v>Dark</v>
      </c>
      <c r="M362">
        <f>VLOOKUP(D:D,products!A:D,4,FALSE)</f>
        <v>2.5</v>
      </c>
      <c r="N362" s="9" t="str">
        <f t="shared" si="28"/>
        <v>2.5Kg</v>
      </c>
      <c r="O362">
        <f>VLOOKUP(D:D,products!A:E,5,FALSE)</f>
        <v>20.584999999999997</v>
      </c>
      <c r="P362" s="14">
        <f t="shared" si="25"/>
        <v>41.169999999999995</v>
      </c>
      <c r="Q362">
        <f>VLOOKUP(D:D,products!A:G,7,FALSE)</f>
        <v>1.2350999999999999</v>
      </c>
      <c r="R362" s="6">
        <f t="shared" si="29"/>
        <v>3.0000000000000002E-2</v>
      </c>
    </row>
    <row r="363" spans="1:18" hidden="1" x14ac:dyDescent="0.3">
      <c r="A363" s="4" t="s">
        <v>2521</v>
      </c>
      <c r="B363" s="11">
        <v>44058</v>
      </c>
      <c r="C363" s="4" t="s">
        <v>2522</v>
      </c>
      <c r="D363" t="s">
        <v>6146</v>
      </c>
      <c r="E363" s="2">
        <v>1</v>
      </c>
      <c r="F363" s="2" t="str">
        <f>VLOOKUP(orders!C363:C1362,customers!A:B,2,FALSE)</f>
        <v>Nicko Corps</v>
      </c>
      <c r="G363" s="2" t="str">
        <f>VLOOKUP(orders!C363:C1362,customers!A:C,3,FALSE)</f>
        <v>ncorpsa0@gmpg.org</v>
      </c>
      <c r="H363" s="2" t="str">
        <f>VLOOKUP(C:C,customers!A:G,7,FALSE)</f>
        <v>United States</v>
      </c>
      <c r="I363" t="str">
        <f>VLOOKUP(orders!D:D,products!A:B,2,FALSE)</f>
        <v>Rob</v>
      </c>
      <c r="J363" t="str">
        <f t="shared" si="26"/>
        <v>Robusta</v>
      </c>
      <c r="K363" t="str">
        <f>VLOOKUP(D:D,products!A:C,3,FALSE)</f>
        <v>M</v>
      </c>
      <c r="L363" t="str">
        <f t="shared" si="27"/>
        <v>Medium</v>
      </c>
      <c r="M363">
        <f>VLOOKUP(D:D,products!A:D,4,FALSE)</f>
        <v>0.5</v>
      </c>
      <c r="N363" s="9" t="str">
        <f t="shared" si="28"/>
        <v>0.5Kg</v>
      </c>
      <c r="O363">
        <f>VLOOKUP(D:D,products!A:E,5,FALSE)</f>
        <v>5.97</v>
      </c>
      <c r="P363" s="14">
        <f t="shared" si="25"/>
        <v>5.97</v>
      </c>
      <c r="Q363">
        <f>VLOOKUP(D:D,products!A:G,7,FALSE)</f>
        <v>0.35819999999999996</v>
      </c>
      <c r="R363" s="6">
        <f t="shared" si="29"/>
        <v>0.06</v>
      </c>
    </row>
    <row r="364" spans="1:18" hidden="1" x14ac:dyDescent="0.3">
      <c r="A364" s="4" t="s">
        <v>2532</v>
      </c>
      <c r="B364" s="11">
        <v>44686</v>
      </c>
      <c r="C364" s="4" t="s">
        <v>2533</v>
      </c>
      <c r="D364" t="s">
        <v>6171</v>
      </c>
      <c r="E364" s="2">
        <v>5</v>
      </c>
      <c r="F364" s="2" t="str">
        <f>VLOOKUP(orders!C364:C1363,customers!A:B,2,FALSE)</f>
        <v>Feliks Babber</v>
      </c>
      <c r="G364" s="2" t="str">
        <f>VLOOKUP(orders!C364:C1363,customers!A:C,3,FALSE)</f>
        <v>fbabbera2@stanford.edu</v>
      </c>
      <c r="H364" s="2" t="str">
        <f>VLOOKUP(C:C,customers!A:G,7,FALSE)</f>
        <v>United States</v>
      </c>
      <c r="I364" t="str">
        <f>VLOOKUP(orders!D:D,products!A:B,2,FALSE)</f>
        <v>Exc</v>
      </c>
      <c r="J364" t="str">
        <f t="shared" si="26"/>
        <v>Excelsa</v>
      </c>
      <c r="K364" t="str">
        <f>VLOOKUP(D:D,products!A:C,3,FALSE)</f>
        <v>L</v>
      </c>
      <c r="L364" t="str">
        <f t="shared" si="27"/>
        <v>Light</v>
      </c>
      <c r="M364">
        <f>VLOOKUP(D:D,products!A:D,4,FALSE)</f>
        <v>1</v>
      </c>
      <c r="N364" s="9" t="str">
        <f t="shared" si="28"/>
        <v>1Kg</v>
      </c>
      <c r="O364">
        <f>VLOOKUP(D:D,products!A:E,5,FALSE)</f>
        <v>14.85</v>
      </c>
      <c r="P364" s="14">
        <f t="shared" si="25"/>
        <v>74.25</v>
      </c>
      <c r="Q364">
        <f>VLOOKUP(D:D,products!A:G,7,FALSE)</f>
        <v>1.6335</v>
      </c>
      <c r="R364" s="6">
        <f t="shared" si="29"/>
        <v>2.1999999999999999E-2</v>
      </c>
    </row>
    <row r="365" spans="1:18" hidden="1" x14ac:dyDescent="0.3">
      <c r="A365" s="4" t="s">
        <v>2538</v>
      </c>
      <c r="B365" s="11">
        <v>44282</v>
      </c>
      <c r="C365" s="4" t="s">
        <v>2539</v>
      </c>
      <c r="D365" t="s">
        <v>6162</v>
      </c>
      <c r="E365" s="2">
        <v>6</v>
      </c>
      <c r="F365" s="2" t="str">
        <f>VLOOKUP(orders!C365:C1364,customers!A:B,2,FALSE)</f>
        <v>Kaja Loxton</v>
      </c>
      <c r="G365" s="2" t="str">
        <f>VLOOKUP(orders!C365:C1364,customers!A:C,3,FALSE)</f>
        <v>kloxtona3@opensource.org</v>
      </c>
      <c r="H365" s="2" t="str">
        <f>VLOOKUP(C:C,customers!A:G,7,FALSE)</f>
        <v>United States</v>
      </c>
      <c r="I365" t="str">
        <f>VLOOKUP(orders!D:D,products!A:B,2,FALSE)</f>
        <v>Lib</v>
      </c>
      <c r="J365" t="str">
        <f t="shared" si="26"/>
        <v>Liberica</v>
      </c>
      <c r="K365" t="str">
        <f>VLOOKUP(D:D,products!A:C,3,FALSE)</f>
        <v>M</v>
      </c>
      <c r="L365" t="str">
        <f t="shared" si="27"/>
        <v>Medium</v>
      </c>
      <c r="M365">
        <f>VLOOKUP(D:D,products!A:D,4,FALSE)</f>
        <v>1</v>
      </c>
      <c r="N365" s="9" t="str">
        <f t="shared" si="28"/>
        <v>1Kg</v>
      </c>
      <c r="O365">
        <f>VLOOKUP(D:D,products!A:E,5,FALSE)</f>
        <v>14.55</v>
      </c>
      <c r="P365" s="14">
        <f t="shared" si="25"/>
        <v>87.300000000000011</v>
      </c>
      <c r="Q365">
        <f>VLOOKUP(D:D,products!A:G,7,FALSE)</f>
        <v>1.8915000000000002</v>
      </c>
      <c r="R365" s="6">
        <f t="shared" si="29"/>
        <v>2.1666666666666667E-2</v>
      </c>
    </row>
    <row r="366" spans="1:18" hidden="1" x14ac:dyDescent="0.3">
      <c r="A366" s="4" t="s">
        <v>2543</v>
      </c>
      <c r="B366" s="11">
        <v>43582</v>
      </c>
      <c r="C366" s="4" t="s">
        <v>2544</v>
      </c>
      <c r="D366" t="s">
        <v>6183</v>
      </c>
      <c r="E366" s="2">
        <v>6</v>
      </c>
      <c r="F366" s="2" t="str">
        <f>VLOOKUP(orders!C366:C1365,customers!A:B,2,FALSE)</f>
        <v>Parker Tofful</v>
      </c>
      <c r="G366" s="2" t="str">
        <f>VLOOKUP(orders!C366:C1365,customers!A:C,3,FALSE)</f>
        <v>ptoffula4@posterous.com</v>
      </c>
      <c r="H366" s="2" t="str">
        <f>VLOOKUP(C:C,customers!A:G,7,FALSE)</f>
        <v>United States</v>
      </c>
      <c r="I366" t="str">
        <f>VLOOKUP(orders!D:D,products!A:B,2,FALSE)</f>
        <v>Exc</v>
      </c>
      <c r="J366" t="str">
        <f t="shared" si="26"/>
        <v>Excelsa</v>
      </c>
      <c r="K366" t="str">
        <f>VLOOKUP(D:D,products!A:C,3,FALSE)</f>
        <v>D</v>
      </c>
      <c r="L366" t="str">
        <f t="shared" si="27"/>
        <v>Dark</v>
      </c>
      <c r="M366">
        <f>VLOOKUP(D:D,products!A:D,4,FALSE)</f>
        <v>1</v>
      </c>
      <c r="N366" s="9" t="str">
        <f t="shared" si="28"/>
        <v>1Kg</v>
      </c>
      <c r="O366">
        <f>VLOOKUP(D:D,products!A:E,5,FALSE)</f>
        <v>12.15</v>
      </c>
      <c r="P366" s="14">
        <f t="shared" si="25"/>
        <v>72.900000000000006</v>
      </c>
      <c r="Q366">
        <f>VLOOKUP(D:D,products!A:G,7,FALSE)</f>
        <v>1.3365</v>
      </c>
      <c r="R366" s="6">
        <f t="shared" si="29"/>
        <v>1.8333333333333333E-2</v>
      </c>
    </row>
    <row r="367" spans="1:18" hidden="1" x14ac:dyDescent="0.3">
      <c r="A367" s="4" t="s">
        <v>2549</v>
      </c>
      <c r="B367" s="11">
        <v>44464</v>
      </c>
      <c r="C367" s="4" t="s">
        <v>2550</v>
      </c>
      <c r="D367" t="s">
        <v>6169</v>
      </c>
      <c r="E367" s="2">
        <v>1</v>
      </c>
      <c r="F367" s="2" t="str">
        <f>VLOOKUP(orders!C367:C1366,customers!A:B,2,FALSE)</f>
        <v>Casi Gwinnett</v>
      </c>
      <c r="G367" s="2" t="str">
        <f>VLOOKUP(orders!C367:C1366,customers!A:C,3,FALSE)</f>
        <v>cgwinnetta5@behance.net</v>
      </c>
      <c r="H367" s="2" t="str">
        <f>VLOOKUP(C:C,customers!A:G,7,FALSE)</f>
        <v>United States</v>
      </c>
      <c r="I367" t="str">
        <f>VLOOKUP(orders!D:D,products!A:B,2,FALSE)</f>
        <v>Lib</v>
      </c>
      <c r="J367" t="str">
        <f t="shared" si="26"/>
        <v>Liberica</v>
      </c>
      <c r="K367" t="str">
        <f>VLOOKUP(D:D,products!A:C,3,FALSE)</f>
        <v>D</v>
      </c>
      <c r="L367" t="str">
        <f t="shared" si="27"/>
        <v>Dark</v>
      </c>
      <c r="M367">
        <f>VLOOKUP(D:D,products!A:D,4,FALSE)</f>
        <v>0.5</v>
      </c>
      <c r="N367" s="9" t="str">
        <f t="shared" si="28"/>
        <v>0.5Kg</v>
      </c>
      <c r="O367">
        <f>VLOOKUP(D:D,products!A:E,5,FALSE)</f>
        <v>7.77</v>
      </c>
      <c r="P367" s="14">
        <f t="shared" si="25"/>
        <v>7.77</v>
      </c>
      <c r="Q367">
        <f>VLOOKUP(D:D,products!A:G,7,FALSE)</f>
        <v>1.0101</v>
      </c>
      <c r="R367" s="6">
        <f t="shared" si="29"/>
        <v>0.13</v>
      </c>
    </row>
    <row r="368" spans="1:18" hidden="1" x14ac:dyDescent="0.3">
      <c r="A368" s="4" t="s">
        <v>2554</v>
      </c>
      <c r="B368" s="11">
        <v>43874</v>
      </c>
      <c r="C368" s="4" t="s">
        <v>2555</v>
      </c>
      <c r="D368" t="s">
        <v>6144</v>
      </c>
      <c r="E368" s="2">
        <v>6</v>
      </c>
      <c r="F368" s="2" t="str">
        <f>VLOOKUP(orders!C368:C1367,customers!A:B,2,FALSE)</f>
        <v>Saree Ellesworth</v>
      </c>
      <c r="G368" s="2"/>
      <c r="H368" s="2" t="str">
        <f>VLOOKUP(C:C,customers!A:G,7,FALSE)</f>
        <v>United States</v>
      </c>
      <c r="I368" t="str">
        <f>VLOOKUP(orders!D:D,products!A:B,2,FALSE)</f>
        <v>Exc</v>
      </c>
      <c r="J368" t="str">
        <f t="shared" si="26"/>
        <v>Excelsa</v>
      </c>
      <c r="K368" t="str">
        <f>VLOOKUP(D:D,products!A:C,3,FALSE)</f>
        <v>D</v>
      </c>
      <c r="L368" t="str">
        <f t="shared" si="27"/>
        <v>Dark</v>
      </c>
      <c r="M368">
        <f>VLOOKUP(D:D,products!A:D,4,FALSE)</f>
        <v>0.5</v>
      </c>
      <c r="N368" s="9" t="str">
        <f t="shared" si="28"/>
        <v>0.5Kg</v>
      </c>
      <c r="O368">
        <f>VLOOKUP(D:D,products!A:E,5,FALSE)</f>
        <v>7.29</v>
      </c>
      <c r="P368" s="14">
        <f t="shared" si="25"/>
        <v>43.74</v>
      </c>
      <c r="Q368">
        <f>VLOOKUP(D:D,products!A:G,7,FALSE)</f>
        <v>0.80190000000000006</v>
      </c>
      <c r="R368" s="6">
        <f t="shared" si="29"/>
        <v>1.8333333333333333E-2</v>
      </c>
    </row>
    <row r="369" spans="1:18" hidden="1" x14ac:dyDescent="0.3">
      <c r="A369" s="4" t="s">
        <v>2559</v>
      </c>
      <c r="B369" s="11">
        <v>44393</v>
      </c>
      <c r="C369" s="4" t="s">
        <v>2560</v>
      </c>
      <c r="D369" t="s">
        <v>6159</v>
      </c>
      <c r="E369" s="2">
        <v>2</v>
      </c>
      <c r="F369" s="2" t="str">
        <f>VLOOKUP(orders!C369:C1368,customers!A:B,2,FALSE)</f>
        <v>Silvio Iorizzi</v>
      </c>
      <c r="G369" s="2"/>
      <c r="H369" s="2" t="str">
        <f>VLOOKUP(C:C,customers!A:G,7,FALSE)</f>
        <v>United States</v>
      </c>
      <c r="I369" t="str">
        <f>VLOOKUP(orders!D:D,products!A:B,2,FALSE)</f>
        <v>Lib</v>
      </c>
      <c r="J369" t="str">
        <f t="shared" si="26"/>
        <v>Liberica</v>
      </c>
      <c r="K369" t="str">
        <f>VLOOKUP(D:D,products!A:C,3,FALSE)</f>
        <v>M</v>
      </c>
      <c r="L369" t="str">
        <f t="shared" si="27"/>
        <v>Medium</v>
      </c>
      <c r="M369">
        <f>VLOOKUP(D:D,products!A:D,4,FALSE)</f>
        <v>0.2</v>
      </c>
      <c r="N369" s="9" t="str">
        <f t="shared" si="28"/>
        <v>0.2Kg</v>
      </c>
      <c r="O369">
        <f>VLOOKUP(D:D,products!A:E,5,FALSE)</f>
        <v>4.3650000000000002</v>
      </c>
      <c r="P369" s="14">
        <f t="shared" si="25"/>
        <v>8.73</v>
      </c>
      <c r="Q369">
        <f>VLOOKUP(D:D,products!A:G,7,FALSE)</f>
        <v>0.56745000000000001</v>
      </c>
      <c r="R369" s="6">
        <f t="shared" si="29"/>
        <v>6.5000000000000002E-2</v>
      </c>
    </row>
    <row r="370" spans="1:18" hidden="1" x14ac:dyDescent="0.3">
      <c r="A370" s="4" t="s">
        <v>2563</v>
      </c>
      <c r="B370" s="11">
        <v>44692</v>
      </c>
      <c r="C370" s="4" t="s">
        <v>2564</v>
      </c>
      <c r="D370" t="s">
        <v>6166</v>
      </c>
      <c r="E370" s="2">
        <v>2</v>
      </c>
      <c r="F370" s="2" t="str">
        <f>VLOOKUP(orders!C370:C1369,customers!A:B,2,FALSE)</f>
        <v>Leesa Flaonier</v>
      </c>
      <c r="G370" s="2" t="str">
        <f>VLOOKUP(orders!C370:C1369,customers!A:C,3,FALSE)</f>
        <v>lflaoniera8@wordpress.org</v>
      </c>
      <c r="H370" s="2" t="str">
        <f>VLOOKUP(C:C,customers!A:G,7,FALSE)</f>
        <v>United States</v>
      </c>
      <c r="I370" t="str">
        <f>VLOOKUP(orders!D:D,products!A:B,2,FALSE)</f>
        <v>Exc</v>
      </c>
      <c r="J370" t="str">
        <f t="shared" si="26"/>
        <v>Excelsa</v>
      </c>
      <c r="K370" t="str">
        <f>VLOOKUP(D:D,products!A:C,3,FALSE)</f>
        <v>M</v>
      </c>
      <c r="L370" t="str">
        <f t="shared" si="27"/>
        <v>Medium</v>
      </c>
      <c r="M370">
        <f>VLOOKUP(D:D,products!A:D,4,FALSE)</f>
        <v>2.5</v>
      </c>
      <c r="N370" s="9" t="str">
        <f t="shared" si="28"/>
        <v>2.5Kg</v>
      </c>
      <c r="O370">
        <f>VLOOKUP(D:D,products!A:E,5,FALSE)</f>
        <v>31.624999999999996</v>
      </c>
      <c r="P370" s="14">
        <f t="shared" si="25"/>
        <v>63.249999999999993</v>
      </c>
      <c r="Q370">
        <f>VLOOKUP(D:D,products!A:G,7,FALSE)</f>
        <v>3.4787499999999998</v>
      </c>
      <c r="R370" s="6">
        <f t="shared" si="29"/>
        <v>5.5E-2</v>
      </c>
    </row>
    <row r="371" spans="1:18" hidden="1" x14ac:dyDescent="0.3">
      <c r="A371" s="4" t="s">
        <v>2569</v>
      </c>
      <c r="B371" s="11">
        <v>43500</v>
      </c>
      <c r="C371" s="4" t="s">
        <v>2570</v>
      </c>
      <c r="D371" t="s">
        <v>6176</v>
      </c>
      <c r="E371" s="2">
        <v>1</v>
      </c>
      <c r="F371" s="2" t="str">
        <f>VLOOKUP(orders!C371:C1370,customers!A:B,2,FALSE)</f>
        <v>Abba Pummell</v>
      </c>
      <c r="G371" s="2"/>
      <c r="H371" s="2" t="str">
        <f>VLOOKUP(C:C,customers!A:G,7,FALSE)</f>
        <v>United States</v>
      </c>
      <c r="I371" t="str">
        <f>VLOOKUP(orders!D:D,products!A:B,2,FALSE)</f>
        <v>Exc</v>
      </c>
      <c r="J371" t="str">
        <f t="shared" si="26"/>
        <v>Excelsa</v>
      </c>
      <c r="K371" t="str">
        <f>VLOOKUP(D:D,products!A:C,3,FALSE)</f>
        <v>L</v>
      </c>
      <c r="L371" t="str">
        <f t="shared" si="27"/>
        <v>Light</v>
      </c>
      <c r="M371">
        <f>VLOOKUP(D:D,products!A:D,4,FALSE)</f>
        <v>0.5</v>
      </c>
      <c r="N371" s="9" t="str">
        <f t="shared" si="28"/>
        <v>0.5Kg</v>
      </c>
      <c r="O371">
        <f>VLOOKUP(D:D,products!A:E,5,FALSE)</f>
        <v>8.91</v>
      </c>
      <c r="P371" s="14">
        <f t="shared" si="25"/>
        <v>8.91</v>
      </c>
      <c r="Q371">
        <f>VLOOKUP(D:D,products!A:G,7,FALSE)</f>
        <v>0.98009999999999997</v>
      </c>
      <c r="R371" s="6">
        <f t="shared" si="29"/>
        <v>0.11</v>
      </c>
    </row>
    <row r="372" spans="1:18" hidden="1" x14ac:dyDescent="0.3">
      <c r="A372" s="4" t="s">
        <v>2573</v>
      </c>
      <c r="B372" s="11">
        <v>43501</v>
      </c>
      <c r="C372" s="4" t="s">
        <v>2574</v>
      </c>
      <c r="D372" t="s">
        <v>6183</v>
      </c>
      <c r="E372" s="2">
        <v>2</v>
      </c>
      <c r="F372" s="2" t="str">
        <f>VLOOKUP(orders!C372:C1371,customers!A:B,2,FALSE)</f>
        <v>Corinna Catcheside</v>
      </c>
      <c r="G372" s="2" t="str">
        <f>VLOOKUP(orders!C372:C1371,customers!A:C,3,FALSE)</f>
        <v>ccatchesideaa@macromedia.com</v>
      </c>
      <c r="H372" s="2" t="str">
        <f>VLOOKUP(C:C,customers!A:G,7,FALSE)</f>
        <v>United States</v>
      </c>
      <c r="I372" t="str">
        <f>VLOOKUP(orders!D:D,products!A:B,2,FALSE)</f>
        <v>Exc</v>
      </c>
      <c r="J372" t="str">
        <f t="shared" si="26"/>
        <v>Excelsa</v>
      </c>
      <c r="K372" t="str">
        <f>VLOOKUP(D:D,products!A:C,3,FALSE)</f>
        <v>D</v>
      </c>
      <c r="L372" t="str">
        <f t="shared" si="27"/>
        <v>Dark</v>
      </c>
      <c r="M372">
        <f>VLOOKUP(D:D,products!A:D,4,FALSE)</f>
        <v>1</v>
      </c>
      <c r="N372" s="9" t="str">
        <f t="shared" si="28"/>
        <v>1Kg</v>
      </c>
      <c r="O372">
        <f>VLOOKUP(D:D,products!A:E,5,FALSE)</f>
        <v>12.15</v>
      </c>
      <c r="P372" s="14">
        <f t="shared" si="25"/>
        <v>24.3</v>
      </c>
      <c r="Q372">
        <f>VLOOKUP(D:D,products!A:G,7,FALSE)</f>
        <v>1.3365</v>
      </c>
      <c r="R372" s="6">
        <f t="shared" si="29"/>
        <v>5.5E-2</v>
      </c>
    </row>
    <row r="373" spans="1:18" x14ac:dyDescent="0.3">
      <c r="A373" s="4" t="s">
        <v>2579</v>
      </c>
      <c r="B373" s="11">
        <v>44705</v>
      </c>
      <c r="C373" s="4" t="s">
        <v>2580</v>
      </c>
      <c r="D373" t="s">
        <v>6180</v>
      </c>
      <c r="E373" s="2">
        <v>6</v>
      </c>
      <c r="F373" s="2" t="str">
        <f>VLOOKUP(orders!C373:C1372,customers!A:B,2,FALSE)</f>
        <v>Cortney Gibbonson</v>
      </c>
      <c r="G373" s="2" t="str">
        <f>VLOOKUP(orders!C373:C1372,customers!A:C,3,FALSE)</f>
        <v>cgibbonsonab@accuweather.com</v>
      </c>
      <c r="H373" s="2" t="str">
        <f>VLOOKUP(C:C,customers!A:G,7,FALSE)</f>
        <v>United States</v>
      </c>
      <c r="I373" t="str">
        <f>VLOOKUP(orders!D:D,products!A:B,2,FALSE)</f>
        <v>Ara</v>
      </c>
      <c r="J373" t="str">
        <f t="shared" si="26"/>
        <v>Arabica</v>
      </c>
      <c r="K373" t="str">
        <f>VLOOKUP(D:D,products!A:C,3,FALSE)</f>
        <v>L</v>
      </c>
      <c r="L373" t="str">
        <f t="shared" si="27"/>
        <v>Light</v>
      </c>
      <c r="M373">
        <f>VLOOKUP(D:D,products!A:D,4,FALSE)</f>
        <v>0.5</v>
      </c>
      <c r="N373" s="9" t="str">
        <f t="shared" si="28"/>
        <v>0.5Kg</v>
      </c>
      <c r="O373">
        <f>VLOOKUP(D:D,products!A:E,5,FALSE)</f>
        <v>7.77</v>
      </c>
      <c r="P373" s="14">
        <f t="shared" si="25"/>
        <v>46.62</v>
      </c>
      <c r="Q373">
        <f>VLOOKUP(D:D,products!A:G,7,FALSE)</f>
        <v>0.69929999999999992</v>
      </c>
      <c r="R373" s="6">
        <f t="shared" si="29"/>
        <v>1.4999999999999999E-2</v>
      </c>
    </row>
    <row r="374" spans="1:18" hidden="1" x14ac:dyDescent="0.3">
      <c r="A374" s="4" t="s">
        <v>2585</v>
      </c>
      <c r="B374" s="11">
        <v>44108</v>
      </c>
      <c r="C374" s="4" t="s">
        <v>2586</v>
      </c>
      <c r="D374" t="s">
        <v>6173</v>
      </c>
      <c r="E374" s="2">
        <v>6</v>
      </c>
      <c r="F374" s="2" t="str">
        <f>VLOOKUP(orders!C374:C1373,customers!A:B,2,FALSE)</f>
        <v>Terri Farra</v>
      </c>
      <c r="G374" s="2" t="str">
        <f>VLOOKUP(orders!C374:C1373,customers!A:C,3,FALSE)</f>
        <v>tfarraac@behance.net</v>
      </c>
      <c r="H374" s="2" t="str">
        <f>VLOOKUP(C:C,customers!A:G,7,FALSE)</f>
        <v>United States</v>
      </c>
      <c r="I374" t="str">
        <f>VLOOKUP(orders!D:D,products!A:B,2,FALSE)</f>
        <v>Rob</v>
      </c>
      <c r="J374" t="str">
        <f t="shared" si="26"/>
        <v>Robusta</v>
      </c>
      <c r="K374" t="str">
        <f>VLOOKUP(D:D,products!A:C,3,FALSE)</f>
        <v>L</v>
      </c>
      <c r="L374" t="str">
        <f t="shared" si="27"/>
        <v>Light</v>
      </c>
      <c r="M374">
        <f>VLOOKUP(D:D,products!A:D,4,FALSE)</f>
        <v>0.5</v>
      </c>
      <c r="N374" s="9" t="str">
        <f t="shared" si="28"/>
        <v>0.5Kg</v>
      </c>
      <c r="O374">
        <f>VLOOKUP(D:D,products!A:E,5,FALSE)</f>
        <v>7.169999999999999</v>
      </c>
      <c r="P374" s="14">
        <f t="shared" si="25"/>
        <v>43.019999999999996</v>
      </c>
      <c r="Q374">
        <f>VLOOKUP(D:D,products!A:G,7,FALSE)</f>
        <v>0.43019999999999992</v>
      </c>
      <c r="R374" s="6">
        <f t="shared" si="29"/>
        <v>9.9999999999999985E-3</v>
      </c>
    </row>
    <row r="375" spans="1:18" x14ac:dyDescent="0.3">
      <c r="A375" s="4" t="s">
        <v>2591</v>
      </c>
      <c r="B375" s="11">
        <v>44742</v>
      </c>
      <c r="C375" s="4" t="s">
        <v>2592</v>
      </c>
      <c r="D375" t="s">
        <v>6158</v>
      </c>
      <c r="E375" s="2">
        <v>3</v>
      </c>
      <c r="F375" s="2" t="str">
        <f>VLOOKUP(orders!C375:C1374,customers!A:B,2,FALSE)</f>
        <v>Corney Curme</v>
      </c>
      <c r="G375" s="2"/>
      <c r="H375" s="2" t="str">
        <f>VLOOKUP(C:C,customers!A:G,7,FALSE)</f>
        <v>Ireland</v>
      </c>
      <c r="I375" t="str">
        <f>VLOOKUP(orders!D:D,products!A:B,2,FALSE)</f>
        <v>Ara</v>
      </c>
      <c r="J375" t="str">
        <f t="shared" si="26"/>
        <v>Arabica</v>
      </c>
      <c r="K375" t="str">
        <f>VLOOKUP(D:D,products!A:C,3,FALSE)</f>
        <v>D</v>
      </c>
      <c r="L375" t="str">
        <f t="shared" si="27"/>
        <v>Dark</v>
      </c>
      <c r="M375">
        <f>VLOOKUP(D:D,products!A:D,4,FALSE)</f>
        <v>0.5</v>
      </c>
      <c r="N375" s="9" t="str">
        <f t="shared" si="28"/>
        <v>0.5Kg</v>
      </c>
      <c r="O375">
        <f>VLOOKUP(D:D,products!A:E,5,FALSE)</f>
        <v>5.97</v>
      </c>
      <c r="P375" s="14">
        <f t="shared" si="25"/>
        <v>17.91</v>
      </c>
      <c r="Q375">
        <f>VLOOKUP(D:D,products!A:G,7,FALSE)</f>
        <v>0.5373</v>
      </c>
      <c r="R375" s="6">
        <f t="shared" si="29"/>
        <v>0.03</v>
      </c>
    </row>
    <row r="376" spans="1:18" hidden="1" x14ac:dyDescent="0.3">
      <c r="A376" s="4" t="s">
        <v>2597</v>
      </c>
      <c r="B376" s="11">
        <v>44125</v>
      </c>
      <c r="C376" s="4" t="s">
        <v>2598</v>
      </c>
      <c r="D376" t="s">
        <v>6161</v>
      </c>
      <c r="E376" s="2">
        <v>4</v>
      </c>
      <c r="F376" s="2" t="str">
        <f>VLOOKUP(orders!C376:C1375,customers!A:B,2,FALSE)</f>
        <v>Gothart Bamfield</v>
      </c>
      <c r="G376" s="2" t="str">
        <f>VLOOKUP(orders!C376:C1375,customers!A:C,3,FALSE)</f>
        <v>gbamfieldae@yellowpages.com</v>
      </c>
      <c r="H376" s="2" t="str">
        <f>VLOOKUP(C:C,customers!A:G,7,FALSE)</f>
        <v>United States</v>
      </c>
      <c r="I376" t="str">
        <f>VLOOKUP(orders!D:D,products!A:B,2,FALSE)</f>
        <v>Lib</v>
      </c>
      <c r="J376" t="str">
        <f t="shared" si="26"/>
        <v>Liberica</v>
      </c>
      <c r="K376" t="str">
        <f>VLOOKUP(D:D,products!A:C,3,FALSE)</f>
        <v>L</v>
      </c>
      <c r="L376" t="str">
        <f t="shared" si="27"/>
        <v>Light</v>
      </c>
      <c r="M376">
        <f>VLOOKUP(D:D,products!A:D,4,FALSE)</f>
        <v>0.5</v>
      </c>
      <c r="N376" s="9" t="str">
        <f t="shared" si="28"/>
        <v>0.5Kg</v>
      </c>
      <c r="O376">
        <f>VLOOKUP(D:D,products!A:E,5,FALSE)</f>
        <v>9.51</v>
      </c>
      <c r="P376" s="14">
        <f t="shared" si="25"/>
        <v>38.04</v>
      </c>
      <c r="Q376">
        <f>VLOOKUP(D:D,products!A:G,7,FALSE)</f>
        <v>1.2363</v>
      </c>
      <c r="R376" s="6">
        <f t="shared" si="29"/>
        <v>3.2500000000000001E-2</v>
      </c>
    </row>
    <row r="377" spans="1:18" x14ac:dyDescent="0.3">
      <c r="A377" s="4" t="s">
        <v>2603</v>
      </c>
      <c r="B377" s="11">
        <v>44120</v>
      </c>
      <c r="C377" s="4" t="s">
        <v>2604</v>
      </c>
      <c r="D377" t="s">
        <v>6152</v>
      </c>
      <c r="E377" s="2">
        <v>2</v>
      </c>
      <c r="F377" s="2" t="str">
        <f>VLOOKUP(orders!C377:C1376,customers!A:B,2,FALSE)</f>
        <v>Waylin Hollingdale</v>
      </c>
      <c r="G377" s="2" t="str">
        <f>VLOOKUP(orders!C377:C1376,customers!A:C,3,FALSE)</f>
        <v>whollingdaleaf@about.me</v>
      </c>
      <c r="H377" s="2" t="str">
        <f>VLOOKUP(C:C,customers!A:G,7,FALSE)</f>
        <v>United States</v>
      </c>
      <c r="I377" t="str">
        <f>VLOOKUP(orders!D:D,products!A:B,2,FALSE)</f>
        <v>Ara</v>
      </c>
      <c r="J377" t="str">
        <f t="shared" si="26"/>
        <v>Arabica</v>
      </c>
      <c r="K377" t="str">
        <f>VLOOKUP(D:D,products!A:C,3,FALSE)</f>
        <v>M</v>
      </c>
      <c r="L377" t="str">
        <f t="shared" si="27"/>
        <v>Medium</v>
      </c>
      <c r="M377">
        <f>VLOOKUP(D:D,products!A:D,4,FALSE)</f>
        <v>0.2</v>
      </c>
      <c r="N377" s="9" t="str">
        <f t="shared" si="28"/>
        <v>0.2Kg</v>
      </c>
      <c r="O377">
        <f>VLOOKUP(D:D,products!A:E,5,FALSE)</f>
        <v>3.375</v>
      </c>
      <c r="P377" s="14">
        <f t="shared" si="25"/>
        <v>6.75</v>
      </c>
      <c r="Q377">
        <f>VLOOKUP(D:D,products!A:G,7,FALSE)</f>
        <v>0.30374999999999996</v>
      </c>
      <c r="R377" s="6">
        <f t="shared" si="29"/>
        <v>4.4999999999999991E-2</v>
      </c>
    </row>
    <row r="378" spans="1:18" hidden="1" x14ac:dyDescent="0.3">
      <c r="A378" s="4" t="s">
        <v>2609</v>
      </c>
      <c r="B378" s="11">
        <v>44097</v>
      </c>
      <c r="C378" s="4" t="s">
        <v>2610</v>
      </c>
      <c r="D378" t="s">
        <v>6146</v>
      </c>
      <c r="E378" s="2">
        <v>1</v>
      </c>
      <c r="F378" s="2" t="str">
        <f>VLOOKUP(orders!C378:C1377,customers!A:B,2,FALSE)</f>
        <v>Judd De Leek</v>
      </c>
      <c r="G378" s="2" t="str">
        <f>VLOOKUP(orders!C378:C1377,customers!A:C,3,FALSE)</f>
        <v>jdeag@xrea.com</v>
      </c>
      <c r="H378" s="2" t="str">
        <f>VLOOKUP(C:C,customers!A:G,7,FALSE)</f>
        <v>United States</v>
      </c>
      <c r="I378" t="str">
        <f>VLOOKUP(orders!D:D,products!A:B,2,FALSE)</f>
        <v>Rob</v>
      </c>
      <c r="J378" t="str">
        <f t="shared" si="26"/>
        <v>Robusta</v>
      </c>
      <c r="K378" t="str">
        <f>VLOOKUP(D:D,products!A:C,3,FALSE)</f>
        <v>M</v>
      </c>
      <c r="L378" t="str">
        <f t="shared" si="27"/>
        <v>Medium</v>
      </c>
      <c r="M378">
        <f>VLOOKUP(D:D,products!A:D,4,FALSE)</f>
        <v>0.5</v>
      </c>
      <c r="N378" s="9" t="str">
        <f t="shared" si="28"/>
        <v>0.5Kg</v>
      </c>
      <c r="O378">
        <f>VLOOKUP(D:D,products!A:E,5,FALSE)</f>
        <v>5.97</v>
      </c>
      <c r="P378" s="14">
        <f t="shared" si="25"/>
        <v>5.97</v>
      </c>
      <c r="Q378">
        <f>VLOOKUP(D:D,products!A:G,7,FALSE)</f>
        <v>0.35819999999999996</v>
      </c>
      <c r="R378" s="6">
        <f t="shared" si="29"/>
        <v>0.06</v>
      </c>
    </row>
    <row r="379" spans="1:18" hidden="1" x14ac:dyDescent="0.3">
      <c r="A379" s="4" t="s">
        <v>2615</v>
      </c>
      <c r="B379" s="11">
        <v>43532</v>
      </c>
      <c r="C379" s="4" t="s">
        <v>2616</v>
      </c>
      <c r="D379" t="s">
        <v>6163</v>
      </c>
      <c r="E379" s="2">
        <v>3</v>
      </c>
      <c r="F379" s="2" t="str">
        <f>VLOOKUP(orders!C379:C1378,customers!A:B,2,FALSE)</f>
        <v>Vanya Skullet</v>
      </c>
      <c r="G379" s="2" t="str">
        <f>VLOOKUP(orders!C379:C1378,customers!A:C,3,FALSE)</f>
        <v>vskulletah@tinyurl.com</v>
      </c>
      <c r="H379" s="2" t="str">
        <f>VLOOKUP(C:C,customers!A:G,7,FALSE)</f>
        <v>Ireland</v>
      </c>
      <c r="I379" t="str">
        <f>VLOOKUP(orders!D:D,products!A:B,2,FALSE)</f>
        <v>Rob</v>
      </c>
      <c r="J379" t="str">
        <f t="shared" si="26"/>
        <v>Robusta</v>
      </c>
      <c r="K379" t="str">
        <f>VLOOKUP(D:D,products!A:C,3,FALSE)</f>
        <v>D</v>
      </c>
      <c r="L379" t="str">
        <f t="shared" si="27"/>
        <v>Dark</v>
      </c>
      <c r="M379">
        <f>VLOOKUP(D:D,products!A:D,4,FALSE)</f>
        <v>0.2</v>
      </c>
      <c r="N379" s="9" t="str">
        <f t="shared" si="28"/>
        <v>0.2Kg</v>
      </c>
      <c r="O379">
        <f>VLOOKUP(D:D,products!A:E,5,FALSE)</f>
        <v>2.6849999999999996</v>
      </c>
      <c r="P379" s="14">
        <f t="shared" si="25"/>
        <v>8.0549999999999997</v>
      </c>
      <c r="Q379">
        <f>VLOOKUP(D:D,products!A:G,7,FALSE)</f>
        <v>0.16109999999999997</v>
      </c>
      <c r="R379" s="6">
        <f t="shared" si="29"/>
        <v>1.9999999999999997E-2</v>
      </c>
    </row>
    <row r="380" spans="1:18" x14ac:dyDescent="0.3">
      <c r="A380" s="4" t="s">
        <v>2621</v>
      </c>
      <c r="B380" s="11">
        <v>44377</v>
      </c>
      <c r="C380" s="4" t="s">
        <v>2622</v>
      </c>
      <c r="D380" t="s">
        <v>6180</v>
      </c>
      <c r="E380" s="2">
        <v>3</v>
      </c>
      <c r="F380" s="2" t="str">
        <f>VLOOKUP(orders!C380:C1379,customers!A:B,2,FALSE)</f>
        <v>Jany Rudeforth</v>
      </c>
      <c r="G380" s="2" t="str">
        <f>VLOOKUP(orders!C380:C1379,customers!A:C,3,FALSE)</f>
        <v>jrudeforthai@wunderground.com</v>
      </c>
      <c r="H380" s="2" t="str">
        <f>VLOOKUP(C:C,customers!A:G,7,FALSE)</f>
        <v>Ireland</v>
      </c>
      <c r="I380" t="str">
        <f>VLOOKUP(orders!D:D,products!A:B,2,FALSE)</f>
        <v>Ara</v>
      </c>
      <c r="J380" t="str">
        <f t="shared" si="26"/>
        <v>Arabica</v>
      </c>
      <c r="K380" t="str">
        <f>VLOOKUP(D:D,products!A:C,3,FALSE)</f>
        <v>L</v>
      </c>
      <c r="L380" t="str">
        <f t="shared" si="27"/>
        <v>Light</v>
      </c>
      <c r="M380">
        <f>VLOOKUP(D:D,products!A:D,4,FALSE)</f>
        <v>0.5</v>
      </c>
      <c r="N380" s="9" t="str">
        <f t="shared" si="28"/>
        <v>0.5Kg</v>
      </c>
      <c r="O380">
        <f>VLOOKUP(D:D,products!A:E,5,FALSE)</f>
        <v>7.77</v>
      </c>
      <c r="P380" s="14">
        <f t="shared" si="25"/>
        <v>23.31</v>
      </c>
      <c r="Q380">
        <f>VLOOKUP(D:D,products!A:G,7,FALSE)</f>
        <v>0.69929999999999992</v>
      </c>
      <c r="R380" s="6">
        <f t="shared" si="29"/>
        <v>0.03</v>
      </c>
    </row>
    <row r="381" spans="1:18" hidden="1" x14ac:dyDescent="0.3">
      <c r="A381" s="4" t="s">
        <v>2627</v>
      </c>
      <c r="B381" s="11">
        <v>43690</v>
      </c>
      <c r="C381" s="4" t="s">
        <v>2628</v>
      </c>
      <c r="D381" t="s">
        <v>6173</v>
      </c>
      <c r="E381" s="2">
        <v>6</v>
      </c>
      <c r="F381" s="2" t="str">
        <f>VLOOKUP(orders!C381:C1380,customers!A:B,2,FALSE)</f>
        <v>Ashbey Tomaszewski</v>
      </c>
      <c r="G381" s="2" t="str">
        <f>VLOOKUP(orders!C381:C1380,customers!A:C,3,FALSE)</f>
        <v>atomaszewskiaj@answers.com</v>
      </c>
      <c r="H381" s="2" t="str">
        <f>VLOOKUP(C:C,customers!A:G,7,FALSE)</f>
        <v>United Kingdom</v>
      </c>
      <c r="I381" t="str">
        <f>VLOOKUP(orders!D:D,products!A:B,2,FALSE)</f>
        <v>Rob</v>
      </c>
      <c r="J381" t="str">
        <f t="shared" si="26"/>
        <v>Robusta</v>
      </c>
      <c r="K381" t="str">
        <f>VLOOKUP(D:D,products!A:C,3,FALSE)</f>
        <v>L</v>
      </c>
      <c r="L381" t="str">
        <f t="shared" si="27"/>
        <v>Light</v>
      </c>
      <c r="M381">
        <f>VLOOKUP(D:D,products!A:D,4,FALSE)</f>
        <v>0.5</v>
      </c>
      <c r="N381" s="9" t="str">
        <f t="shared" si="28"/>
        <v>0.5Kg</v>
      </c>
      <c r="O381">
        <f>VLOOKUP(D:D,products!A:E,5,FALSE)</f>
        <v>7.169999999999999</v>
      </c>
      <c r="P381" s="14">
        <f t="shared" si="25"/>
        <v>43.019999999999996</v>
      </c>
      <c r="Q381">
        <f>VLOOKUP(D:D,products!A:G,7,FALSE)</f>
        <v>0.43019999999999992</v>
      </c>
      <c r="R381" s="6">
        <f t="shared" si="29"/>
        <v>9.9999999999999985E-3</v>
      </c>
    </row>
    <row r="382" spans="1:18" hidden="1" x14ac:dyDescent="0.3">
      <c r="A382" s="4" t="s">
        <v>2632</v>
      </c>
      <c r="B382" s="11">
        <v>44249</v>
      </c>
      <c r="C382" s="4" t="s">
        <v>2331</v>
      </c>
      <c r="D382" t="s">
        <v>6169</v>
      </c>
      <c r="E382" s="2">
        <v>3</v>
      </c>
      <c r="F382" s="2" t="str">
        <f>VLOOKUP(orders!C382:C1381,customers!A:B,2,FALSE)</f>
        <v>Flynn Antony</v>
      </c>
      <c r="G382" s="2"/>
      <c r="H382" s="2" t="str">
        <f>VLOOKUP(C:C,customers!A:G,7,FALSE)</f>
        <v>United States</v>
      </c>
      <c r="I382" t="str">
        <f>VLOOKUP(orders!D:D,products!A:B,2,FALSE)</f>
        <v>Lib</v>
      </c>
      <c r="J382" t="str">
        <f t="shared" si="26"/>
        <v>Liberica</v>
      </c>
      <c r="K382" t="str">
        <f>VLOOKUP(D:D,products!A:C,3,FALSE)</f>
        <v>D</v>
      </c>
      <c r="L382" t="str">
        <f t="shared" si="27"/>
        <v>Dark</v>
      </c>
      <c r="M382">
        <f>VLOOKUP(D:D,products!A:D,4,FALSE)</f>
        <v>0.5</v>
      </c>
      <c r="N382" s="9" t="str">
        <f t="shared" si="28"/>
        <v>0.5Kg</v>
      </c>
      <c r="O382">
        <f>VLOOKUP(D:D,products!A:E,5,FALSE)</f>
        <v>7.77</v>
      </c>
      <c r="P382" s="14">
        <f t="shared" si="25"/>
        <v>23.31</v>
      </c>
      <c r="Q382">
        <f>VLOOKUP(D:D,products!A:G,7,FALSE)</f>
        <v>1.0101</v>
      </c>
      <c r="R382" s="6">
        <f t="shared" si="29"/>
        <v>4.3333333333333335E-2</v>
      </c>
    </row>
    <row r="383" spans="1:18" x14ac:dyDescent="0.3">
      <c r="A383" s="4" t="s">
        <v>2638</v>
      </c>
      <c r="B383" s="11">
        <v>44646</v>
      </c>
      <c r="C383" s="4" t="s">
        <v>2639</v>
      </c>
      <c r="D383" t="s">
        <v>6154</v>
      </c>
      <c r="E383" s="2">
        <v>5</v>
      </c>
      <c r="F383" s="2" t="str">
        <f>VLOOKUP(orders!C383:C1382,customers!A:B,2,FALSE)</f>
        <v>Pren Bess</v>
      </c>
      <c r="G383" s="2" t="str">
        <f>VLOOKUP(orders!C383:C1382,customers!A:C,3,FALSE)</f>
        <v>pbessal@qq.com</v>
      </c>
      <c r="H383" s="2" t="str">
        <f>VLOOKUP(C:C,customers!A:G,7,FALSE)</f>
        <v>United States</v>
      </c>
      <c r="I383" t="str">
        <f>VLOOKUP(orders!D:D,products!A:B,2,FALSE)</f>
        <v>Ara</v>
      </c>
      <c r="J383" t="str">
        <f t="shared" si="26"/>
        <v>Arabica</v>
      </c>
      <c r="K383" t="str">
        <f>VLOOKUP(D:D,products!A:C,3,FALSE)</f>
        <v>D</v>
      </c>
      <c r="L383" t="str">
        <f t="shared" si="27"/>
        <v>Dark</v>
      </c>
      <c r="M383">
        <f>VLOOKUP(D:D,products!A:D,4,FALSE)</f>
        <v>0.2</v>
      </c>
      <c r="N383" s="9" t="str">
        <f t="shared" si="28"/>
        <v>0.2Kg</v>
      </c>
      <c r="O383">
        <f>VLOOKUP(D:D,products!A:E,5,FALSE)</f>
        <v>2.9849999999999999</v>
      </c>
      <c r="P383" s="14">
        <f t="shared" si="25"/>
        <v>14.924999999999999</v>
      </c>
      <c r="Q383">
        <f>VLOOKUP(D:D,products!A:G,7,FALSE)</f>
        <v>0.26865</v>
      </c>
      <c r="R383" s="6">
        <f t="shared" si="29"/>
        <v>1.8000000000000002E-2</v>
      </c>
    </row>
    <row r="384" spans="1:18" hidden="1" x14ac:dyDescent="0.3">
      <c r="A384" s="4" t="s">
        <v>2644</v>
      </c>
      <c r="B384" s="11">
        <v>43840</v>
      </c>
      <c r="C384" s="4" t="s">
        <v>2645</v>
      </c>
      <c r="D384" t="s">
        <v>6144</v>
      </c>
      <c r="E384" s="2">
        <v>3</v>
      </c>
      <c r="F384" s="2" t="str">
        <f>VLOOKUP(orders!C384:C1383,customers!A:B,2,FALSE)</f>
        <v>Elka Windress</v>
      </c>
      <c r="G384" s="2" t="str">
        <f>VLOOKUP(orders!C384:C1383,customers!A:C,3,FALSE)</f>
        <v>ewindressam@marketwatch.com</v>
      </c>
      <c r="H384" s="2" t="str">
        <f>VLOOKUP(C:C,customers!A:G,7,FALSE)</f>
        <v>United States</v>
      </c>
      <c r="I384" t="str">
        <f>VLOOKUP(orders!D:D,products!A:B,2,FALSE)</f>
        <v>Exc</v>
      </c>
      <c r="J384" t="str">
        <f t="shared" si="26"/>
        <v>Excelsa</v>
      </c>
      <c r="K384" t="str">
        <f>VLOOKUP(D:D,products!A:C,3,FALSE)</f>
        <v>D</v>
      </c>
      <c r="L384" t="str">
        <f t="shared" si="27"/>
        <v>Dark</v>
      </c>
      <c r="M384">
        <f>VLOOKUP(D:D,products!A:D,4,FALSE)</f>
        <v>0.5</v>
      </c>
      <c r="N384" s="9" t="str">
        <f t="shared" si="28"/>
        <v>0.5Kg</v>
      </c>
      <c r="O384">
        <f>VLOOKUP(D:D,products!A:E,5,FALSE)</f>
        <v>7.29</v>
      </c>
      <c r="P384" s="14">
        <f t="shared" si="25"/>
        <v>21.87</v>
      </c>
      <c r="Q384">
        <f>VLOOKUP(D:D,products!A:G,7,FALSE)</f>
        <v>0.80190000000000006</v>
      </c>
      <c r="R384" s="6">
        <f t="shared" si="29"/>
        <v>3.6666666666666667E-2</v>
      </c>
    </row>
    <row r="385" spans="1:18" hidden="1" x14ac:dyDescent="0.3">
      <c r="A385" s="4" t="s">
        <v>2650</v>
      </c>
      <c r="B385" s="11">
        <v>43586</v>
      </c>
      <c r="C385" s="4" t="s">
        <v>2651</v>
      </c>
      <c r="D385" t="s">
        <v>6176</v>
      </c>
      <c r="E385" s="2">
        <v>6</v>
      </c>
      <c r="F385" s="2" t="str">
        <f>VLOOKUP(orders!C385:C1384,customers!A:B,2,FALSE)</f>
        <v>Marty Kidstoun</v>
      </c>
      <c r="G385" s="2"/>
      <c r="H385" s="2" t="str">
        <f>VLOOKUP(C:C,customers!A:G,7,FALSE)</f>
        <v>United States</v>
      </c>
      <c r="I385" t="str">
        <f>VLOOKUP(orders!D:D,products!A:B,2,FALSE)</f>
        <v>Exc</v>
      </c>
      <c r="J385" t="str">
        <f t="shared" si="26"/>
        <v>Excelsa</v>
      </c>
      <c r="K385" t="str">
        <f>VLOOKUP(D:D,products!A:C,3,FALSE)</f>
        <v>L</v>
      </c>
      <c r="L385" t="str">
        <f t="shared" si="27"/>
        <v>Light</v>
      </c>
      <c r="M385">
        <f>VLOOKUP(D:D,products!A:D,4,FALSE)</f>
        <v>0.5</v>
      </c>
      <c r="N385" s="9" t="str">
        <f t="shared" si="28"/>
        <v>0.5Kg</v>
      </c>
      <c r="O385">
        <f>VLOOKUP(D:D,products!A:E,5,FALSE)</f>
        <v>8.91</v>
      </c>
      <c r="P385" s="14">
        <f t="shared" si="25"/>
        <v>53.46</v>
      </c>
      <c r="Q385">
        <f>VLOOKUP(D:D,products!A:G,7,FALSE)</f>
        <v>0.98009999999999997</v>
      </c>
      <c r="R385" s="6">
        <f t="shared" si="29"/>
        <v>1.8333333333333333E-2</v>
      </c>
    </row>
    <row r="386" spans="1:18" x14ac:dyDescent="0.3">
      <c r="A386" s="4" t="s">
        <v>2655</v>
      </c>
      <c r="B386" s="11">
        <v>43870</v>
      </c>
      <c r="C386" s="4" t="s">
        <v>2656</v>
      </c>
      <c r="D386" t="s">
        <v>6182</v>
      </c>
      <c r="E386" s="2">
        <v>4</v>
      </c>
      <c r="F386" s="2" t="str">
        <f>VLOOKUP(orders!C386:C1385,customers!A:B,2,FALSE)</f>
        <v>Nickey Dimbleby</v>
      </c>
      <c r="G386" s="2"/>
      <c r="H386" s="2" t="str">
        <f>VLOOKUP(C:C,customers!A:G,7,FALSE)</f>
        <v>United States</v>
      </c>
      <c r="I386" t="str">
        <f>VLOOKUP(orders!D:D,products!A:B,2,FALSE)</f>
        <v>Ara</v>
      </c>
      <c r="J386" t="str">
        <f t="shared" si="26"/>
        <v>Arabica</v>
      </c>
      <c r="K386" t="str">
        <f>VLOOKUP(D:D,products!A:C,3,FALSE)</f>
        <v>L</v>
      </c>
      <c r="L386" t="str">
        <f t="shared" si="27"/>
        <v>Light</v>
      </c>
      <c r="M386">
        <f>VLOOKUP(D:D,products!A:D,4,FALSE)</f>
        <v>2.5</v>
      </c>
      <c r="N386" s="9" t="str">
        <f t="shared" si="28"/>
        <v>2.5Kg</v>
      </c>
      <c r="O386">
        <f>VLOOKUP(D:D,products!A:E,5,FALSE)</f>
        <v>29.784999999999997</v>
      </c>
      <c r="P386" s="14">
        <f t="shared" ref="P386:P449" si="30">O386*E386</f>
        <v>119.13999999999999</v>
      </c>
      <c r="Q386">
        <f>VLOOKUP(D:D,products!A:G,7,FALSE)</f>
        <v>2.6806499999999995</v>
      </c>
      <c r="R386" s="6">
        <f t="shared" si="29"/>
        <v>2.2499999999999999E-2</v>
      </c>
    </row>
    <row r="387" spans="1:18" hidden="1" x14ac:dyDescent="0.3">
      <c r="A387" s="4" t="s">
        <v>2660</v>
      </c>
      <c r="B387" s="11">
        <v>44559</v>
      </c>
      <c r="C387" s="4" t="s">
        <v>2661</v>
      </c>
      <c r="D387" t="s">
        <v>6160</v>
      </c>
      <c r="E387" s="2">
        <v>5</v>
      </c>
      <c r="F387" s="2" t="str">
        <f>VLOOKUP(orders!C387:C1386,customers!A:B,2,FALSE)</f>
        <v>Virgil Baumadier</v>
      </c>
      <c r="G387" s="2" t="str">
        <f>VLOOKUP(orders!C387:C1386,customers!A:C,3,FALSE)</f>
        <v>vbaumadierap@google.cn</v>
      </c>
      <c r="H387" s="2" t="str">
        <f>VLOOKUP(C:C,customers!A:G,7,FALSE)</f>
        <v>United States</v>
      </c>
      <c r="I387" t="str">
        <f>VLOOKUP(orders!D:D,products!A:B,2,FALSE)</f>
        <v>Lib</v>
      </c>
      <c r="J387" t="str">
        <f t="shared" ref="J387:J450" si="31">IF(I387="Rob","Robusta",IF(I387="Exc","Excelsa",IF(I387="Lib","Liberica",IF(I387="Ara","Arabica",""))))</f>
        <v>Liberica</v>
      </c>
      <c r="K387" t="str">
        <f>VLOOKUP(D:D,products!A:C,3,FALSE)</f>
        <v>M</v>
      </c>
      <c r="L387" t="str">
        <f t="shared" ref="L387:L450" si="32">IF(K387="M","Medium",IF(K387="L","Light",IF(K387="D","Dark","")))</f>
        <v>Medium</v>
      </c>
      <c r="M387">
        <f>VLOOKUP(D:D,products!A:D,4,FALSE)</f>
        <v>0.5</v>
      </c>
      <c r="N387" s="9" t="str">
        <f t="shared" ref="N387:N450" si="33">M387&amp;"Kg"</f>
        <v>0.5Kg</v>
      </c>
      <c r="O387">
        <f>VLOOKUP(D:D,products!A:E,5,FALSE)</f>
        <v>8.73</v>
      </c>
      <c r="P387" s="14">
        <f t="shared" si="30"/>
        <v>43.650000000000006</v>
      </c>
      <c r="Q387">
        <f>VLOOKUP(D:D,products!A:G,7,FALSE)</f>
        <v>1.1349</v>
      </c>
      <c r="R387" s="6">
        <f t="shared" ref="R387:R450" si="34">(Q387/P387)</f>
        <v>2.5999999999999995E-2</v>
      </c>
    </row>
    <row r="388" spans="1:18" x14ac:dyDescent="0.3">
      <c r="A388" s="4" t="s">
        <v>2666</v>
      </c>
      <c r="B388" s="11">
        <v>44083</v>
      </c>
      <c r="C388" s="4" t="s">
        <v>2667</v>
      </c>
      <c r="D388" t="s">
        <v>6154</v>
      </c>
      <c r="E388" s="2">
        <v>6</v>
      </c>
      <c r="F388" s="2" t="str">
        <f>VLOOKUP(orders!C388:C1387,customers!A:B,2,FALSE)</f>
        <v>Lenore Messenbird</v>
      </c>
      <c r="G388" s="2"/>
      <c r="H388" s="2" t="str">
        <f>VLOOKUP(C:C,customers!A:G,7,FALSE)</f>
        <v>United States</v>
      </c>
      <c r="I388" t="str">
        <f>VLOOKUP(orders!D:D,products!A:B,2,FALSE)</f>
        <v>Ara</v>
      </c>
      <c r="J388" t="str">
        <f t="shared" si="31"/>
        <v>Arabica</v>
      </c>
      <c r="K388" t="str">
        <f>VLOOKUP(D:D,products!A:C,3,FALSE)</f>
        <v>D</v>
      </c>
      <c r="L388" t="str">
        <f t="shared" si="32"/>
        <v>Dark</v>
      </c>
      <c r="M388">
        <f>VLOOKUP(D:D,products!A:D,4,FALSE)</f>
        <v>0.2</v>
      </c>
      <c r="N388" s="9" t="str">
        <f t="shared" si="33"/>
        <v>0.2Kg</v>
      </c>
      <c r="O388">
        <f>VLOOKUP(D:D,products!A:E,5,FALSE)</f>
        <v>2.9849999999999999</v>
      </c>
      <c r="P388" s="14">
        <f t="shared" si="30"/>
        <v>17.91</v>
      </c>
      <c r="Q388">
        <f>VLOOKUP(D:D,products!A:G,7,FALSE)</f>
        <v>0.26865</v>
      </c>
      <c r="R388" s="6">
        <f t="shared" si="34"/>
        <v>1.4999999999999999E-2</v>
      </c>
    </row>
    <row r="389" spans="1:18" hidden="1" x14ac:dyDescent="0.3">
      <c r="A389" s="4" t="s">
        <v>2671</v>
      </c>
      <c r="B389" s="11">
        <v>44455</v>
      </c>
      <c r="C389" s="4" t="s">
        <v>2672</v>
      </c>
      <c r="D389" t="s">
        <v>6171</v>
      </c>
      <c r="E389" s="2">
        <v>5</v>
      </c>
      <c r="F389" s="2" t="str">
        <f>VLOOKUP(orders!C389:C1388,customers!A:B,2,FALSE)</f>
        <v>Shirleen Welds</v>
      </c>
      <c r="G389" s="2" t="str">
        <f>VLOOKUP(orders!C389:C1388,customers!A:C,3,FALSE)</f>
        <v>sweldsar@wired.com</v>
      </c>
      <c r="H389" s="2" t="str">
        <f>VLOOKUP(C:C,customers!A:G,7,FALSE)</f>
        <v>United States</v>
      </c>
      <c r="I389" t="str">
        <f>VLOOKUP(orders!D:D,products!A:B,2,FALSE)</f>
        <v>Exc</v>
      </c>
      <c r="J389" t="str">
        <f t="shared" si="31"/>
        <v>Excelsa</v>
      </c>
      <c r="K389" t="str">
        <f>VLOOKUP(D:D,products!A:C,3,FALSE)</f>
        <v>L</v>
      </c>
      <c r="L389" t="str">
        <f t="shared" si="32"/>
        <v>Light</v>
      </c>
      <c r="M389">
        <f>VLOOKUP(D:D,products!A:D,4,FALSE)</f>
        <v>1</v>
      </c>
      <c r="N389" s="9" t="str">
        <f t="shared" si="33"/>
        <v>1Kg</v>
      </c>
      <c r="O389">
        <f>VLOOKUP(D:D,products!A:E,5,FALSE)</f>
        <v>14.85</v>
      </c>
      <c r="P389" s="14">
        <f t="shared" si="30"/>
        <v>74.25</v>
      </c>
      <c r="Q389">
        <f>VLOOKUP(D:D,products!A:G,7,FALSE)</f>
        <v>1.6335</v>
      </c>
      <c r="R389" s="6">
        <f t="shared" si="34"/>
        <v>2.1999999999999999E-2</v>
      </c>
    </row>
    <row r="390" spans="1:18" hidden="1" x14ac:dyDescent="0.3">
      <c r="A390" s="4" t="s">
        <v>2677</v>
      </c>
      <c r="B390" s="11">
        <v>44130</v>
      </c>
      <c r="C390" s="4" t="s">
        <v>2678</v>
      </c>
      <c r="D390" t="s">
        <v>6150</v>
      </c>
      <c r="E390" s="2">
        <v>3</v>
      </c>
      <c r="F390" s="2" t="str">
        <f>VLOOKUP(orders!C390:C1389,customers!A:B,2,FALSE)</f>
        <v>Maisie Sarvar</v>
      </c>
      <c r="G390" s="2" t="str">
        <f>VLOOKUP(orders!C390:C1389,customers!A:C,3,FALSE)</f>
        <v>msarvaras@artisteer.com</v>
      </c>
      <c r="H390" s="2" t="str">
        <f>VLOOKUP(C:C,customers!A:G,7,FALSE)</f>
        <v>United States</v>
      </c>
      <c r="I390" t="str">
        <f>VLOOKUP(orders!D:D,products!A:B,2,FALSE)</f>
        <v>Lib</v>
      </c>
      <c r="J390" t="str">
        <f t="shared" si="31"/>
        <v>Liberica</v>
      </c>
      <c r="K390" t="str">
        <f>VLOOKUP(D:D,products!A:C,3,FALSE)</f>
        <v>D</v>
      </c>
      <c r="L390" t="str">
        <f t="shared" si="32"/>
        <v>Dark</v>
      </c>
      <c r="M390">
        <f>VLOOKUP(D:D,products!A:D,4,FALSE)</f>
        <v>0.2</v>
      </c>
      <c r="N390" s="9" t="str">
        <f t="shared" si="33"/>
        <v>0.2Kg</v>
      </c>
      <c r="O390">
        <f>VLOOKUP(D:D,products!A:E,5,FALSE)</f>
        <v>3.8849999999999998</v>
      </c>
      <c r="P390" s="14">
        <f t="shared" si="30"/>
        <v>11.654999999999999</v>
      </c>
      <c r="Q390">
        <f>VLOOKUP(D:D,products!A:G,7,FALSE)</f>
        <v>0.50505</v>
      </c>
      <c r="R390" s="6">
        <f t="shared" si="34"/>
        <v>4.3333333333333335E-2</v>
      </c>
    </row>
    <row r="391" spans="1:18" hidden="1" x14ac:dyDescent="0.3">
      <c r="A391" s="4" t="s">
        <v>2683</v>
      </c>
      <c r="B391" s="11">
        <v>43536</v>
      </c>
      <c r="C391" s="4" t="s">
        <v>2684</v>
      </c>
      <c r="D391" t="s">
        <v>6169</v>
      </c>
      <c r="E391" s="2">
        <v>3</v>
      </c>
      <c r="F391" s="2" t="str">
        <f>VLOOKUP(orders!C391:C1390,customers!A:B,2,FALSE)</f>
        <v>Andrej Havick</v>
      </c>
      <c r="G391" s="2" t="str">
        <f>VLOOKUP(orders!C391:C1390,customers!A:C,3,FALSE)</f>
        <v>ahavickat@nsw.gov.au</v>
      </c>
      <c r="H391" s="2" t="str">
        <f>VLOOKUP(C:C,customers!A:G,7,FALSE)</f>
        <v>United States</v>
      </c>
      <c r="I391" t="str">
        <f>VLOOKUP(orders!D:D,products!A:B,2,FALSE)</f>
        <v>Lib</v>
      </c>
      <c r="J391" t="str">
        <f t="shared" si="31"/>
        <v>Liberica</v>
      </c>
      <c r="K391" t="str">
        <f>VLOOKUP(D:D,products!A:C,3,FALSE)</f>
        <v>D</v>
      </c>
      <c r="L391" t="str">
        <f t="shared" si="32"/>
        <v>Dark</v>
      </c>
      <c r="M391">
        <f>VLOOKUP(D:D,products!A:D,4,FALSE)</f>
        <v>0.5</v>
      </c>
      <c r="N391" s="9" t="str">
        <f t="shared" si="33"/>
        <v>0.5Kg</v>
      </c>
      <c r="O391">
        <f>VLOOKUP(D:D,products!A:E,5,FALSE)</f>
        <v>7.77</v>
      </c>
      <c r="P391" s="14">
        <f t="shared" si="30"/>
        <v>23.31</v>
      </c>
      <c r="Q391">
        <f>VLOOKUP(D:D,products!A:G,7,FALSE)</f>
        <v>1.0101</v>
      </c>
      <c r="R391" s="6">
        <f t="shared" si="34"/>
        <v>4.3333333333333335E-2</v>
      </c>
    </row>
    <row r="392" spans="1:18" hidden="1" x14ac:dyDescent="0.3">
      <c r="A392" s="4" t="s">
        <v>2689</v>
      </c>
      <c r="B392" s="11">
        <v>44245</v>
      </c>
      <c r="C392" s="4" t="s">
        <v>2690</v>
      </c>
      <c r="D392" t="s">
        <v>6144</v>
      </c>
      <c r="E392" s="2">
        <v>2</v>
      </c>
      <c r="F392" s="2" t="str">
        <f>VLOOKUP(orders!C392:C1391,customers!A:B,2,FALSE)</f>
        <v>Sloan Diviny</v>
      </c>
      <c r="G392" s="2" t="str">
        <f>VLOOKUP(orders!C392:C1391,customers!A:C,3,FALSE)</f>
        <v>sdivinyau@ask.com</v>
      </c>
      <c r="H392" s="2" t="str">
        <f>VLOOKUP(C:C,customers!A:G,7,FALSE)</f>
        <v>United States</v>
      </c>
      <c r="I392" t="str">
        <f>VLOOKUP(orders!D:D,products!A:B,2,FALSE)</f>
        <v>Exc</v>
      </c>
      <c r="J392" t="str">
        <f t="shared" si="31"/>
        <v>Excelsa</v>
      </c>
      <c r="K392" t="str">
        <f>VLOOKUP(D:D,products!A:C,3,FALSE)</f>
        <v>D</v>
      </c>
      <c r="L392" t="str">
        <f t="shared" si="32"/>
        <v>Dark</v>
      </c>
      <c r="M392">
        <f>VLOOKUP(D:D,products!A:D,4,FALSE)</f>
        <v>0.5</v>
      </c>
      <c r="N392" s="9" t="str">
        <f t="shared" si="33"/>
        <v>0.5Kg</v>
      </c>
      <c r="O392">
        <f>VLOOKUP(D:D,products!A:E,5,FALSE)</f>
        <v>7.29</v>
      </c>
      <c r="P392" s="14">
        <f t="shared" si="30"/>
        <v>14.58</v>
      </c>
      <c r="Q392">
        <f>VLOOKUP(D:D,products!A:G,7,FALSE)</f>
        <v>0.80190000000000006</v>
      </c>
      <c r="R392" s="6">
        <f t="shared" si="34"/>
        <v>5.5E-2</v>
      </c>
    </row>
    <row r="393" spans="1:18" x14ac:dyDescent="0.3">
      <c r="A393" s="4" t="s">
        <v>2694</v>
      </c>
      <c r="B393" s="11">
        <v>44133</v>
      </c>
      <c r="C393" s="4" t="s">
        <v>2695</v>
      </c>
      <c r="D393" t="s">
        <v>6157</v>
      </c>
      <c r="E393" s="2">
        <v>2</v>
      </c>
      <c r="F393" s="2" t="str">
        <f>VLOOKUP(orders!C393:C1392,customers!A:B,2,FALSE)</f>
        <v>Itch Norquoy</v>
      </c>
      <c r="G393" s="2" t="str">
        <f>VLOOKUP(orders!C393:C1392,customers!A:C,3,FALSE)</f>
        <v>inorquoyav@businessweek.com</v>
      </c>
      <c r="H393" s="2" t="str">
        <f>VLOOKUP(C:C,customers!A:G,7,FALSE)</f>
        <v>United States</v>
      </c>
      <c r="I393" t="str">
        <f>VLOOKUP(orders!D:D,products!A:B,2,FALSE)</f>
        <v>Ara</v>
      </c>
      <c r="J393" t="str">
        <f t="shared" si="31"/>
        <v>Arabica</v>
      </c>
      <c r="K393" t="str">
        <f>VLOOKUP(D:D,products!A:C,3,FALSE)</f>
        <v>M</v>
      </c>
      <c r="L393" t="str">
        <f t="shared" si="32"/>
        <v>Medium</v>
      </c>
      <c r="M393">
        <f>VLOOKUP(D:D,products!A:D,4,FALSE)</f>
        <v>0.5</v>
      </c>
      <c r="N393" s="9" t="str">
        <f t="shared" si="33"/>
        <v>0.5Kg</v>
      </c>
      <c r="O393">
        <f>VLOOKUP(D:D,products!A:E,5,FALSE)</f>
        <v>6.75</v>
      </c>
      <c r="P393" s="14">
        <f t="shared" si="30"/>
        <v>13.5</v>
      </c>
      <c r="Q393">
        <f>VLOOKUP(D:D,products!A:G,7,FALSE)</f>
        <v>0.60749999999999993</v>
      </c>
      <c r="R393" s="6">
        <f t="shared" si="34"/>
        <v>4.4999999999999991E-2</v>
      </c>
    </row>
    <row r="394" spans="1:18" hidden="1" x14ac:dyDescent="0.3">
      <c r="A394" s="4" t="s">
        <v>2699</v>
      </c>
      <c r="B394" s="11">
        <v>44445</v>
      </c>
      <c r="C394" s="4" t="s">
        <v>2700</v>
      </c>
      <c r="D394" t="s">
        <v>6171</v>
      </c>
      <c r="E394" s="2">
        <v>6</v>
      </c>
      <c r="F394" s="2" t="str">
        <f>VLOOKUP(orders!C394:C1393,customers!A:B,2,FALSE)</f>
        <v>Anson Iddison</v>
      </c>
      <c r="G394" s="2" t="str">
        <f>VLOOKUP(orders!C394:C1393,customers!A:C,3,FALSE)</f>
        <v>aiddisonaw@usa.gov</v>
      </c>
      <c r="H394" s="2" t="str">
        <f>VLOOKUP(C:C,customers!A:G,7,FALSE)</f>
        <v>United States</v>
      </c>
      <c r="I394" t="str">
        <f>VLOOKUP(orders!D:D,products!A:B,2,FALSE)</f>
        <v>Exc</v>
      </c>
      <c r="J394" t="str">
        <f t="shared" si="31"/>
        <v>Excelsa</v>
      </c>
      <c r="K394" t="str">
        <f>VLOOKUP(D:D,products!A:C,3,FALSE)</f>
        <v>L</v>
      </c>
      <c r="L394" t="str">
        <f t="shared" si="32"/>
        <v>Light</v>
      </c>
      <c r="M394">
        <f>VLOOKUP(D:D,products!A:D,4,FALSE)</f>
        <v>1</v>
      </c>
      <c r="N394" s="9" t="str">
        <f t="shared" si="33"/>
        <v>1Kg</v>
      </c>
      <c r="O394">
        <f>VLOOKUP(D:D,products!A:E,5,FALSE)</f>
        <v>14.85</v>
      </c>
      <c r="P394" s="14">
        <f t="shared" si="30"/>
        <v>89.1</v>
      </c>
      <c r="Q394">
        <f>VLOOKUP(D:D,products!A:G,7,FALSE)</f>
        <v>1.6335</v>
      </c>
      <c r="R394" s="6">
        <f t="shared" si="34"/>
        <v>1.8333333333333333E-2</v>
      </c>
    </row>
    <row r="395" spans="1:18" x14ac:dyDescent="0.3">
      <c r="A395" s="4" t="s">
        <v>2699</v>
      </c>
      <c r="B395" s="11">
        <v>44445</v>
      </c>
      <c r="C395" s="4" t="s">
        <v>2700</v>
      </c>
      <c r="D395" t="s">
        <v>6167</v>
      </c>
      <c r="E395" s="2">
        <v>1</v>
      </c>
      <c r="F395" s="2" t="str">
        <f>VLOOKUP(orders!C395:C1394,customers!A:B,2,FALSE)</f>
        <v>Anson Iddison</v>
      </c>
      <c r="G395" s="2" t="str">
        <f>VLOOKUP(orders!C395:C1394,customers!A:C,3,FALSE)</f>
        <v>aiddisonaw@usa.gov</v>
      </c>
      <c r="H395" s="2" t="str">
        <f>VLOOKUP(C:C,customers!A:G,7,FALSE)</f>
        <v>United States</v>
      </c>
      <c r="I395" t="str">
        <f>VLOOKUP(orders!D:D,products!A:B,2,FALSE)</f>
        <v>Ara</v>
      </c>
      <c r="J395" t="str">
        <f t="shared" si="31"/>
        <v>Arabica</v>
      </c>
      <c r="K395" t="str">
        <f>VLOOKUP(D:D,products!A:C,3,FALSE)</f>
        <v>L</v>
      </c>
      <c r="L395" t="str">
        <f t="shared" si="32"/>
        <v>Light</v>
      </c>
      <c r="M395">
        <f>VLOOKUP(D:D,products!A:D,4,FALSE)</f>
        <v>0.2</v>
      </c>
      <c r="N395" s="9" t="str">
        <f t="shared" si="33"/>
        <v>0.2Kg</v>
      </c>
      <c r="O395">
        <f>VLOOKUP(D:D,products!A:E,5,FALSE)</f>
        <v>3.8849999999999998</v>
      </c>
      <c r="P395" s="14">
        <f t="shared" si="30"/>
        <v>3.8849999999999998</v>
      </c>
      <c r="Q395">
        <f>VLOOKUP(D:D,products!A:G,7,FALSE)</f>
        <v>0.34964999999999996</v>
      </c>
      <c r="R395" s="6">
        <f t="shared" si="34"/>
        <v>0.09</v>
      </c>
    </row>
    <row r="396" spans="1:18" hidden="1" x14ac:dyDescent="0.3">
      <c r="A396" s="4" t="s">
        <v>2710</v>
      </c>
      <c r="B396" s="11">
        <v>44083</v>
      </c>
      <c r="C396" s="4" t="s">
        <v>2711</v>
      </c>
      <c r="D396" t="s">
        <v>6142</v>
      </c>
      <c r="E396" s="2">
        <v>4</v>
      </c>
      <c r="F396" s="2" t="str">
        <f>VLOOKUP(orders!C396:C1395,customers!A:B,2,FALSE)</f>
        <v>Randal Longfield</v>
      </c>
      <c r="G396" s="2" t="str">
        <f>VLOOKUP(orders!C396:C1395,customers!A:C,3,FALSE)</f>
        <v>rlongfielday@bluehost.com</v>
      </c>
      <c r="H396" s="2" t="str">
        <f>VLOOKUP(C:C,customers!A:G,7,FALSE)</f>
        <v>United States</v>
      </c>
      <c r="I396" t="str">
        <f>VLOOKUP(orders!D:D,products!A:B,2,FALSE)</f>
        <v>Rob</v>
      </c>
      <c r="J396" t="str">
        <f t="shared" si="31"/>
        <v>Robusta</v>
      </c>
      <c r="K396" t="str">
        <f>VLOOKUP(D:D,products!A:C,3,FALSE)</f>
        <v>L</v>
      </c>
      <c r="L396" t="str">
        <f t="shared" si="32"/>
        <v>Light</v>
      </c>
      <c r="M396">
        <f>VLOOKUP(D:D,products!A:D,4,FALSE)</f>
        <v>2.5</v>
      </c>
      <c r="N396" s="9" t="str">
        <f t="shared" si="33"/>
        <v>2.5Kg</v>
      </c>
      <c r="O396">
        <f>VLOOKUP(D:D,products!A:E,5,FALSE)</f>
        <v>27.484999999999996</v>
      </c>
      <c r="P396" s="14">
        <f t="shared" si="30"/>
        <v>109.93999999999998</v>
      </c>
      <c r="Q396">
        <f>VLOOKUP(D:D,products!A:G,7,FALSE)</f>
        <v>1.6490999999999998</v>
      </c>
      <c r="R396" s="6">
        <f t="shared" si="34"/>
        <v>1.5000000000000001E-2</v>
      </c>
    </row>
    <row r="397" spans="1:18" hidden="1" x14ac:dyDescent="0.3">
      <c r="A397" s="4" t="s">
        <v>2716</v>
      </c>
      <c r="B397" s="11">
        <v>44465</v>
      </c>
      <c r="C397" s="4" t="s">
        <v>2717</v>
      </c>
      <c r="D397" t="s">
        <v>6169</v>
      </c>
      <c r="E397" s="2">
        <v>6</v>
      </c>
      <c r="F397" s="2" t="str">
        <f>VLOOKUP(orders!C397:C1396,customers!A:B,2,FALSE)</f>
        <v>Gregorius Kislingbury</v>
      </c>
      <c r="G397" s="2" t="str">
        <f>VLOOKUP(orders!C397:C1396,customers!A:C,3,FALSE)</f>
        <v>gkislingburyaz@samsung.com</v>
      </c>
      <c r="H397" s="2" t="str">
        <f>VLOOKUP(C:C,customers!A:G,7,FALSE)</f>
        <v>United States</v>
      </c>
      <c r="I397" t="str">
        <f>VLOOKUP(orders!D:D,products!A:B,2,FALSE)</f>
        <v>Lib</v>
      </c>
      <c r="J397" t="str">
        <f t="shared" si="31"/>
        <v>Liberica</v>
      </c>
      <c r="K397" t="str">
        <f>VLOOKUP(D:D,products!A:C,3,FALSE)</f>
        <v>D</v>
      </c>
      <c r="L397" t="str">
        <f t="shared" si="32"/>
        <v>Dark</v>
      </c>
      <c r="M397">
        <f>VLOOKUP(D:D,products!A:D,4,FALSE)</f>
        <v>0.5</v>
      </c>
      <c r="N397" s="9" t="str">
        <f t="shared" si="33"/>
        <v>0.5Kg</v>
      </c>
      <c r="O397">
        <f>VLOOKUP(D:D,products!A:E,5,FALSE)</f>
        <v>7.77</v>
      </c>
      <c r="P397" s="14">
        <f t="shared" si="30"/>
        <v>46.62</v>
      </c>
      <c r="Q397">
        <f>VLOOKUP(D:D,products!A:G,7,FALSE)</f>
        <v>1.0101</v>
      </c>
      <c r="R397" s="6">
        <f t="shared" si="34"/>
        <v>2.1666666666666667E-2</v>
      </c>
    </row>
    <row r="398" spans="1:18" x14ac:dyDescent="0.3">
      <c r="A398" s="4" t="s">
        <v>2721</v>
      </c>
      <c r="B398" s="11">
        <v>44140</v>
      </c>
      <c r="C398" s="4" t="s">
        <v>2722</v>
      </c>
      <c r="D398" t="s">
        <v>6180</v>
      </c>
      <c r="E398" s="2">
        <v>5</v>
      </c>
      <c r="F398" s="2" t="str">
        <f>VLOOKUP(orders!C398:C1397,customers!A:B,2,FALSE)</f>
        <v>Xenos Gibbons</v>
      </c>
      <c r="G398" s="2" t="str">
        <f>VLOOKUP(orders!C398:C1397,customers!A:C,3,FALSE)</f>
        <v>xgibbonsb0@artisteer.com</v>
      </c>
      <c r="H398" s="2" t="str">
        <f>VLOOKUP(C:C,customers!A:G,7,FALSE)</f>
        <v>United States</v>
      </c>
      <c r="I398" t="str">
        <f>VLOOKUP(orders!D:D,products!A:B,2,FALSE)</f>
        <v>Ara</v>
      </c>
      <c r="J398" t="str">
        <f t="shared" si="31"/>
        <v>Arabica</v>
      </c>
      <c r="K398" t="str">
        <f>VLOOKUP(D:D,products!A:C,3,FALSE)</f>
        <v>L</v>
      </c>
      <c r="L398" t="str">
        <f t="shared" si="32"/>
        <v>Light</v>
      </c>
      <c r="M398">
        <f>VLOOKUP(D:D,products!A:D,4,FALSE)</f>
        <v>0.5</v>
      </c>
      <c r="N398" s="9" t="str">
        <f t="shared" si="33"/>
        <v>0.5Kg</v>
      </c>
      <c r="O398">
        <f>VLOOKUP(D:D,products!A:E,5,FALSE)</f>
        <v>7.77</v>
      </c>
      <c r="P398" s="14">
        <f t="shared" si="30"/>
        <v>38.849999999999994</v>
      </c>
      <c r="Q398">
        <f>VLOOKUP(D:D,products!A:G,7,FALSE)</f>
        <v>0.69929999999999992</v>
      </c>
      <c r="R398" s="6">
        <f t="shared" si="34"/>
        <v>1.8000000000000002E-2</v>
      </c>
    </row>
    <row r="399" spans="1:18" hidden="1" x14ac:dyDescent="0.3">
      <c r="A399" s="4" t="s">
        <v>2727</v>
      </c>
      <c r="B399" s="11">
        <v>43720</v>
      </c>
      <c r="C399" s="4" t="s">
        <v>2728</v>
      </c>
      <c r="D399" t="s">
        <v>6169</v>
      </c>
      <c r="E399" s="2">
        <v>4</v>
      </c>
      <c r="F399" s="2" t="str">
        <f>VLOOKUP(orders!C399:C1398,customers!A:B,2,FALSE)</f>
        <v>Fleur Parres</v>
      </c>
      <c r="G399" s="2" t="str">
        <f>VLOOKUP(orders!C399:C1398,customers!A:C,3,FALSE)</f>
        <v>fparresb1@imageshack.us</v>
      </c>
      <c r="H399" s="2" t="str">
        <f>VLOOKUP(C:C,customers!A:G,7,FALSE)</f>
        <v>United States</v>
      </c>
      <c r="I399" t="str">
        <f>VLOOKUP(orders!D:D,products!A:B,2,FALSE)</f>
        <v>Lib</v>
      </c>
      <c r="J399" t="str">
        <f t="shared" si="31"/>
        <v>Liberica</v>
      </c>
      <c r="K399" t="str">
        <f>VLOOKUP(D:D,products!A:C,3,FALSE)</f>
        <v>D</v>
      </c>
      <c r="L399" t="str">
        <f t="shared" si="32"/>
        <v>Dark</v>
      </c>
      <c r="M399">
        <f>VLOOKUP(D:D,products!A:D,4,FALSE)</f>
        <v>0.5</v>
      </c>
      <c r="N399" s="9" t="str">
        <f t="shared" si="33"/>
        <v>0.5Kg</v>
      </c>
      <c r="O399">
        <f>VLOOKUP(D:D,products!A:E,5,FALSE)</f>
        <v>7.77</v>
      </c>
      <c r="P399" s="14">
        <f t="shared" si="30"/>
        <v>31.08</v>
      </c>
      <c r="Q399">
        <f>VLOOKUP(D:D,products!A:G,7,FALSE)</f>
        <v>1.0101</v>
      </c>
      <c r="R399" s="6">
        <f t="shared" si="34"/>
        <v>3.2500000000000001E-2</v>
      </c>
    </row>
    <row r="400" spans="1:18" x14ac:dyDescent="0.3">
      <c r="A400" s="4" t="s">
        <v>2733</v>
      </c>
      <c r="B400" s="11">
        <v>43677</v>
      </c>
      <c r="C400" s="4" t="s">
        <v>2734</v>
      </c>
      <c r="D400" t="s">
        <v>6154</v>
      </c>
      <c r="E400" s="2">
        <v>6</v>
      </c>
      <c r="F400" s="2" t="str">
        <f>VLOOKUP(orders!C400:C1399,customers!A:B,2,FALSE)</f>
        <v>Gran Sibray</v>
      </c>
      <c r="G400" s="2" t="str">
        <f>VLOOKUP(orders!C400:C1399,customers!A:C,3,FALSE)</f>
        <v>gsibrayb2@wsj.com</v>
      </c>
      <c r="H400" s="2" t="str">
        <f>VLOOKUP(C:C,customers!A:G,7,FALSE)</f>
        <v>United States</v>
      </c>
      <c r="I400" t="str">
        <f>VLOOKUP(orders!D:D,products!A:B,2,FALSE)</f>
        <v>Ara</v>
      </c>
      <c r="J400" t="str">
        <f t="shared" si="31"/>
        <v>Arabica</v>
      </c>
      <c r="K400" t="str">
        <f>VLOOKUP(D:D,products!A:C,3,FALSE)</f>
        <v>D</v>
      </c>
      <c r="L400" t="str">
        <f t="shared" si="32"/>
        <v>Dark</v>
      </c>
      <c r="M400">
        <f>VLOOKUP(D:D,products!A:D,4,FALSE)</f>
        <v>0.2</v>
      </c>
      <c r="N400" s="9" t="str">
        <f t="shared" si="33"/>
        <v>0.2Kg</v>
      </c>
      <c r="O400">
        <f>VLOOKUP(D:D,products!A:E,5,FALSE)</f>
        <v>2.9849999999999999</v>
      </c>
      <c r="P400" s="14">
        <f t="shared" si="30"/>
        <v>17.91</v>
      </c>
      <c r="Q400">
        <f>VLOOKUP(D:D,products!A:G,7,FALSE)</f>
        <v>0.26865</v>
      </c>
      <c r="R400" s="6">
        <f t="shared" si="34"/>
        <v>1.4999999999999999E-2</v>
      </c>
    </row>
    <row r="401" spans="1:18" hidden="1" x14ac:dyDescent="0.3">
      <c r="A401" s="4" t="s">
        <v>2739</v>
      </c>
      <c r="B401" s="11">
        <v>43539</v>
      </c>
      <c r="C401" s="4" t="s">
        <v>2740</v>
      </c>
      <c r="D401" t="s">
        <v>6185</v>
      </c>
      <c r="E401" s="2">
        <v>6</v>
      </c>
      <c r="F401" s="2" t="str">
        <f>VLOOKUP(orders!C401:C1400,customers!A:B,2,FALSE)</f>
        <v>Ingelbert Hotchkin</v>
      </c>
      <c r="G401" s="2" t="str">
        <f>VLOOKUP(orders!C401:C1400,customers!A:C,3,FALSE)</f>
        <v>ihotchkinb3@mit.edu</v>
      </c>
      <c r="H401" s="2" t="str">
        <f>VLOOKUP(C:C,customers!A:G,7,FALSE)</f>
        <v>United Kingdom</v>
      </c>
      <c r="I401" t="str">
        <f>VLOOKUP(orders!D:D,products!A:B,2,FALSE)</f>
        <v>Exc</v>
      </c>
      <c r="J401" t="str">
        <f t="shared" si="31"/>
        <v>Excelsa</v>
      </c>
      <c r="K401" t="str">
        <f>VLOOKUP(D:D,products!A:C,3,FALSE)</f>
        <v>D</v>
      </c>
      <c r="L401" t="str">
        <f t="shared" si="32"/>
        <v>Dark</v>
      </c>
      <c r="M401">
        <f>VLOOKUP(D:D,products!A:D,4,FALSE)</f>
        <v>2.5</v>
      </c>
      <c r="N401" s="9" t="str">
        <f t="shared" si="33"/>
        <v>2.5Kg</v>
      </c>
      <c r="O401">
        <f>VLOOKUP(D:D,products!A:E,5,FALSE)</f>
        <v>27.945</v>
      </c>
      <c r="P401" s="14">
        <f t="shared" si="30"/>
        <v>167.67000000000002</v>
      </c>
      <c r="Q401">
        <f>VLOOKUP(D:D,products!A:G,7,FALSE)</f>
        <v>3.07395</v>
      </c>
      <c r="R401" s="6">
        <f t="shared" si="34"/>
        <v>1.833333333333333E-2</v>
      </c>
    </row>
    <row r="402" spans="1:18" hidden="1" x14ac:dyDescent="0.3">
      <c r="A402" s="4" t="s">
        <v>2745</v>
      </c>
      <c r="B402" s="11">
        <v>44332</v>
      </c>
      <c r="C402" s="4" t="s">
        <v>2746</v>
      </c>
      <c r="D402" t="s">
        <v>6170</v>
      </c>
      <c r="E402" s="2">
        <v>4</v>
      </c>
      <c r="F402" s="2" t="str">
        <f>VLOOKUP(orders!C402:C1401,customers!A:B,2,FALSE)</f>
        <v>Neely Broadberrie</v>
      </c>
      <c r="G402" s="2" t="str">
        <f>VLOOKUP(orders!C402:C1401,customers!A:C,3,FALSE)</f>
        <v>nbroadberrieb4@gnu.org</v>
      </c>
      <c r="H402" s="2" t="str">
        <f>VLOOKUP(C:C,customers!A:G,7,FALSE)</f>
        <v>United States</v>
      </c>
      <c r="I402" t="str">
        <f>VLOOKUP(orders!D:D,products!A:B,2,FALSE)</f>
        <v>Lib</v>
      </c>
      <c r="J402" t="str">
        <f t="shared" si="31"/>
        <v>Liberica</v>
      </c>
      <c r="K402" t="str">
        <f>VLOOKUP(D:D,products!A:C,3,FALSE)</f>
        <v>L</v>
      </c>
      <c r="L402" t="str">
        <f t="shared" si="32"/>
        <v>Light</v>
      </c>
      <c r="M402">
        <f>VLOOKUP(D:D,products!A:D,4,FALSE)</f>
        <v>1</v>
      </c>
      <c r="N402" s="9" t="str">
        <f t="shared" si="33"/>
        <v>1Kg</v>
      </c>
      <c r="O402">
        <f>VLOOKUP(D:D,products!A:E,5,FALSE)</f>
        <v>15.85</v>
      </c>
      <c r="P402" s="14">
        <f t="shared" si="30"/>
        <v>63.4</v>
      </c>
      <c r="Q402">
        <f>VLOOKUP(D:D,products!A:G,7,FALSE)</f>
        <v>2.0605000000000002</v>
      </c>
      <c r="R402" s="6">
        <f t="shared" si="34"/>
        <v>3.2500000000000001E-2</v>
      </c>
    </row>
    <row r="403" spans="1:18" hidden="1" x14ac:dyDescent="0.3">
      <c r="A403" s="4" t="s">
        <v>2751</v>
      </c>
      <c r="B403" s="11">
        <v>43591</v>
      </c>
      <c r="C403" s="4" t="s">
        <v>2752</v>
      </c>
      <c r="D403" t="s">
        <v>6159</v>
      </c>
      <c r="E403" s="2">
        <v>2</v>
      </c>
      <c r="F403" s="2" t="str">
        <f>VLOOKUP(orders!C403:C1402,customers!A:B,2,FALSE)</f>
        <v>Rutger Pithcock</v>
      </c>
      <c r="G403" s="2" t="str">
        <f>VLOOKUP(orders!C403:C1402,customers!A:C,3,FALSE)</f>
        <v>rpithcockb5@yellowbook.com</v>
      </c>
      <c r="H403" s="2" t="str">
        <f>VLOOKUP(C:C,customers!A:G,7,FALSE)</f>
        <v>United States</v>
      </c>
      <c r="I403" t="str">
        <f>VLOOKUP(orders!D:D,products!A:B,2,FALSE)</f>
        <v>Lib</v>
      </c>
      <c r="J403" t="str">
        <f t="shared" si="31"/>
        <v>Liberica</v>
      </c>
      <c r="K403" t="str">
        <f>VLOOKUP(D:D,products!A:C,3,FALSE)</f>
        <v>M</v>
      </c>
      <c r="L403" t="str">
        <f t="shared" si="32"/>
        <v>Medium</v>
      </c>
      <c r="M403">
        <f>VLOOKUP(D:D,products!A:D,4,FALSE)</f>
        <v>0.2</v>
      </c>
      <c r="N403" s="9" t="str">
        <f t="shared" si="33"/>
        <v>0.2Kg</v>
      </c>
      <c r="O403">
        <f>VLOOKUP(D:D,products!A:E,5,FALSE)</f>
        <v>4.3650000000000002</v>
      </c>
      <c r="P403" s="14">
        <f t="shared" si="30"/>
        <v>8.73</v>
      </c>
      <c r="Q403">
        <f>VLOOKUP(D:D,products!A:G,7,FALSE)</f>
        <v>0.56745000000000001</v>
      </c>
      <c r="R403" s="6">
        <f t="shared" si="34"/>
        <v>6.5000000000000002E-2</v>
      </c>
    </row>
    <row r="404" spans="1:18" hidden="1" x14ac:dyDescent="0.3">
      <c r="A404" s="4" t="s">
        <v>2757</v>
      </c>
      <c r="B404" s="11">
        <v>43502</v>
      </c>
      <c r="C404" s="4" t="s">
        <v>2758</v>
      </c>
      <c r="D404" t="s">
        <v>6177</v>
      </c>
      <c r="E404" s="2">
        <v>3</v>
      </c>
      <c r="F404" s="2" t="str">
        <f>VLOOKUP(orders!C404:C1403,customers!A:B,2,FALSE)</f>
        <v>Gale Croysdale</v>
      </c>
      <c r="G404" s="2" t="str">
        <f>VLOOKUP(orders!C404:C1403,customers!A:C,3,FALSE)</f>
        <v>gcroysdaleb6@nih.gov</v>
      </c>
      <c r="H404" s="2" t="str">
        <f>VLOOKUP(C:C,customers!A:G,7,FALSE)</f>
        <v>United States</v>
      </c>
      <c r="I404" t="str">
        <f>VLOOKUP(orders!D:D,products!A:B,2,FALSE)</f>
        <v>Rob</v>
      </c>
      <c r="J404" t="str">
        <f t="shared" si="31"/>
        <v>Robusta</v>
      </c>
      <c r="K404" t="str">
        <f>VLOOKUP(D:D,products!A:C,3,FALSE)</f>
        <v>D</v>
      </c>
      <c r="L404" t="str">
        <f t="shared" si="32"/>
        <v>Dark</v>
      </c>
      <c r="M404">
        <f>VLOOKUP(D:D,products!A:D,4,FALSE)</f>
        <v>1</v>
      </c>
      <c r="N404" s="9" t="str">
        <f t="shared" si="33"/>
        <v>1Kg</v>
      </c>
      <c r="O404">
        <f>VLOOKUP(D:D,products!A:E,5,FALSE)</f>
        <v>8.9499999999999993</v>
      </c>
      <c r="P404" s="14">
        <f t="shared" si="30"/>
        <v>26.849999999999998</v>
      </c>
      <c r="Q404">
        <f>VLOOKUP(D:D,products!A:G,7,FALSE)</f>
        <v>0.53699999999999992</v>
      </c>
      <c r="R404" s="6">
        <f t="shared" si="34"/>
        <v>1.9999999999999997E-2</v>
      </c>
    </row>
    <row r="405" spans="1:18" hidden="1" x14ac:dyDescent="0.3">
      <c r="A405" s="4" t="s">
        <v>2763</v>
      </c>
      <c r="B405" s="11">
        <v>44295</v>
      </c>
      <c r="C405" s="4" t="s">
        <v>2764</v>
      </c>
      <c r="D405" t="s">
        <v>6145</v>
      </c>
      <c r="E405" s="2">
        <v>2</v>
      </c>
      <c r="F405" s="2" t="str">
        <f>VLOOKUP(orders!C405:C1404,customers!A:B,2,FALSE)</f>
        <v>Benedetto Gozzett</v>
      </c>
      <c r="G405" s="2" t="str">
        <f>VLOOKUP(orders!C405:C1404,customers!A:C,3,FALSE)</f>
        <v>bgozzettb7@github.com</v>
      </c>
      <c r="H405" s="2" t="str">
        <f>VLOOKUP(C:C,customers!A:G,7,FALSE)</f>
        <v>United States</v>
      </c>
      <c r="I405" t="str">
        <f>VLOOKUP(orders!D:D,products!A:B,2,FALSE)</f>
        <v>Lib</v>
      </c>
      <c r="J405" t="str">
        <f t="shared" si="31"/>
        <v>Liberica</v>
      </c>
      <c r="K405" t="str">
        <f>VLOOKUP(D:D,products!A:C,3,FALSE)</f>
        <v>L</v>
      </c>
      <c r="L405" t="str">
        <f t="shared" si="32"/>
        <v>Light</v>
      </c>
      <c r="M405">
        <f>VLOOKUP(D:D,products!A:D,4,FALSE)</f>
        <v>0.2</v>
      </c>
      <c r="N405" s="9" t="str">
        <f t="shared" si="33"/>
        <v>0.2Kg</v>
      </c>
      <c r="O405">
        <f>VLOOKUP(D:D,products!A:E,5,FALSE)</f>
        <v>4.7549999999999999</v>
      </c>
      <c r="P405" s="14">
        <f t="shared" si="30"/>
        <v>9.51</v>
      </c>
      <c r="Q405">
        <f>VLOOKUP(D:D,products!A:G,7,FALSE)</f>
        <v>0.61814999999999998</v>
      </c>
      <c r="R405" s="6">
        <f t="shared" si="34"/>
        <v>6.5000000000000002E-2</v>
      </c>
    </row>
    <row r="406" spans="1:18" x14ac:dyDescent="0.3">
      <c r="A406" s="4" t="s">
        <v>2769</v>
      </c>
      <c r="B406" s="11">
        <v>43971</v>
      </c>
      <c r="C406" s="4" t="s">
        <v>2770</v>
      </c>
      <c r="D406" t="s">
        <v>6147</v>
      </c>
      <c r="E406" s="2">
        <v>4</v>
      </c>
      <c r="F406" s="2" t="str">
        <f>VLOOKUP(orders!C406:C1405,customers!A:B,2,FALSE)</f>
        <v>Tania Craggs</v>
      </c>
      <c r="G406" s="2" t="str">
        <f>VLOOKUP(orders!C406:C1405,customers!A:C,3,FALSE)</f>
        <v>tcraggsb8@house.gov</v>
      </c>
      <c r="H406" s="2" t="str">
        <f>VLOOKUP(C:C,customers!A:G,7,FALSE)</f>
        <v>Ireland</v>
      </c>
      <c r="I406" t="str">
        <f>VLOOKUP(orders!D:D,products!A:B,2,FALSE)</f>
        <v>Ara</v>
      </c>
      <c r="J406" t="str">
        <f t="shared" si="31"/>
        <v>Arabica</v>
      </c>
      <c r="K406" t="str">
        <f>VLOOKUP(D:D,products!A:C,3,FALSE)</f>
        <v>D</v>
      </c>
      <c r="L406" t="str">
        <f t="shared" si="32"/>
        <v>Dark</v>
      </c>
      <c r="M406">
        <f>VLOOKUP(D:D,products!A:D,4,FALSE)</f>
        <v>1</v>
      </c>
      <c r="N406" s="9" t="str">
        <f t="shared" si="33"/>
        <v>1Kg</v>
      </c>
      <c r="O406">
        <f>VLOOKUP(D:D,products!A:E,5,FALSE)</f>
        <v>9.9499999999999993</v>
      </c>
      <c r="P406" s="14">
        <f t="shared" si="30"/>
        <v>39.799999999999997</v>
      </c>
      <c r="Q406">
        <f>VLOOKUP(D:D,products!A:G,7,FALSE)</f>
        <v>0.89549999999999985</v>
      </c>
      <c r="R406" s="6">
        <f t="shared" si="34"/>
        <v>2.2499999999999999E-2</v>
      </c>
    </row>
    <row r="407" spans="1:18" hidden="1" x14ac:dyDescent="0.3">
      <c r="A407" s="4" t="s">
        <v>2775</v>
      </c>
      <c r="B407" s="11">
        <v>44167</v>
      </c>
      <c r="C407" s="4" t="s">
        <v>2776</v>
      </c>
      <c r="D407" t="s">
        <v>6139</v>
      </c>
      <c r="E407" s="2">
        <v>3</v>
      </c>
      <c r="F407" s="2" t="str">
        <f>VLOOKUP(orders!C407:C1406,customers!A:B,2,FALSE)</f>
        <v>Leonie Cullrford</v>
      </c>
      <c r="G407" s="2" t="str">
        <f>VLOOKUP(orders!C407:C1406,customers!A:C,3,FALSE)</f>
        <v>lcullrfordb9@xing.com</v>
      </c>
      <c r="H407" s="2" t="str">
        <f>VLOOKUP(C:C,customers!A:G,7,FALSE)</f>
        <v>United States</v>
      </c>
      <c r="I407" t="str">
        <f>VLOOKUP(orders!D:D,products!A:B,2,FALSE)</f>
        <v>Exc</v>
      </c>
      <c r="J407" t="str">
        <f t="shared" si="31"/>
        <v>Excelsa</v>
      </c>
      <c r="K407" t="str">
        <f>VLOOKUP(D:D,products!A:C,3,FALSE)</f>
        <v>M</v>
      </c>
      <c r="L407" t="str">
        <f t="shared" si="32"/>
        <v>Medium</v>
      </c>
      <c r="M407">
        <f>VLOOKUP(D:D,products!A:D,4,FALSE)</f>
        <v>0.5</v>
      </c>
      <c r="N407" s="9" t="str">
        <f t="shared" si="33"/>
        <v>0.5Kg</v>
      </c>
      <c r="O407">
        <f>VLOOKUP(D:D,products!A:E,5,FALSE)</f>
        <v>8.25</v>
      </c>
      <c r="P407" s="14">
        <f t="shared" si="30"/>
        <v>24.75</v>
      </c>
      <c r="Q407">
        <f>VLOOKUP(D:D,products!A:G,7,FALSE)</f>
        <v>0.90749999999999997</v>
      </c>
      <c r="R407" s="6">
        <f t="shared" si="34"/>
        <v>3.6666666666666667E-2</v>
      </c>
    </row>
    <row r="408" spans="1:18" hidden="1" x14ac:dyDescent="0.3">
      <c r="A408" s="4" t="s">
        <v>2781</v>
      </c>
      <c r="B408" s="11">
        <v>44416</v>
      </c>
      <c r="C408" s="4" t="s">
        <v>2782</v>
      </c>
      <c r="D408" t="s">
        <v>6141</v>
      </c>
      <c r="E408" s="2">
        <v>5</v>
      </c>
      <c r="F408" s="2" t="str">
        <f>VLOOKUP(orders!C408:C1407,customers!A:B,2,FALSE)</f>
        <v>Auguste Rizon</v>
      </c>
      <c r="G408" s="2" t="str">
        <f>VLOOKUP(orders!C408:C1407,customers!A:C,3,FALSE)</f>
        <v>arizonba@xing.com</v>
      </c>
      <c r="H408" s="2" t="str">
        <f>VLOOKUP(C:C,customers!A:G,7,FALSE)</f>
        <v>United States</v>
      </c>
      <c r="I408" t="str">
        <f>VLOOKUP(orders!D:D,products!A:B,2,FALSE)</f>
        <v>Exc</v>
      </c>
      <c r="J408" t="str">
        <f t="shared" si="31"/>
        <v>Excelsa</v>
      </c>
      <c r="K408" t="str">
        <f>VLOOKUP(D:D,products!A:C,3,FALSE)</f>
        <v>M</v>
      </c>
      <c r="L408" t="str">
        <f t="shared" si="32"/>
        <v>Medium</v>
      </c>
      <c r="M408">
        <f>VLOOKUP(D:D,products!A:D,4,FALSE)</f>
        <v>1</v>
      </c>
      <c r="N408" s="9" t="str">
        <f t="shared" si="33"/>
        <v>1Kg</v>
      </c>
      <c r="O408">
        <f>VLOOKUP(D:D,products!A:E,5,FALSE)</f>
        <v>13.75</v>
      </c>
      <c r="P408" s="14">
        <f t="shared" si="30"/>
        <v>68.75</v>
      </c>
      <c r="Q408">
        <f>VLOOKUP(D:D,products!A:G,7,FALSE)</f>
        <v>1.5125</v>
      </c>
      <c r="R408" s="6">
        <f t="shared" si="34"/>
        <v>2.1999999999999999E-2</v>
      </c>
    </row>
    <row r="409" spans="1:18" hidden="1" x14ac:dyDescent="0.3">
      <c r="A409" s="4" t="s">
        <v>2787</v>
      </c>
      <c r="B409" s="11">
        <v>44595</v>
      </c>
      <c r="C409" s="4" t="s">
        <v>2788</v>
      </c>
      <c r="D409" t="s">
        <v>6139</v>
      </c>
      <c r="E409" s="2">
        <v>6</v>
      </c>
      <c r="F409" s="2" t="str">
        <f>VLOOKUP(orders!C409:C1408,customers!A:B,2,FALSE)</f>
        <v>Lorin Guerrazzi</v>
      </c>
      <c r="G409" s="2"/>
      <c r="H409" s="2" t="str">
        <f>VLOOKUP(C:C,customers!A:G,7,FALSE)</f>
        <v>Ireland</v>
      </c>
      <c r="I409" t="str">
        <f>VLOOKUP(orders!D:D,products!A:B,2,FALSE)</f>
        <v>Exc</v>
      </c>
      <c r="J409" t="str">
        <f t="shared" si="31"/>
        <v>Excelsa</v>
      </c>
      <c r="K409" t="str">
        <f>VLOOKUP(D:D,products!A:C,3,FALSE)</f>
        <v>M</v>
      </c>
      <c r="L409" t="str">
        <f t="shared" si="32"/>
        <v>Medium</v>
      </c>
      <c r="M409">
        <f>VLOOKUP(D:D,products!A:D,4,FALSE)</f>
        <v>0.5</v>
      </c>
      <c r="N409" s="9" t="str">
        <f t="shared" si="33"/>
        <v>0.5Kg</v>
      </c>
      <c r="O409">
        <f>VLOOKUP(D:D,products!A:E,5,FALSE)</f>
        <v>8.25</v>
      </c>
      <c r="P409" s="14">
        <f t="shared" si="30"/>
        <v>49.5</v>
      </c>
      <c r="Q409">
        <f>VLOOKUP(D:D,products!A:G,7,FALSE)</f>
        <v>0.90749999999999997</v>
      </c>
      <c r="R409" s="6">
        <f t="shared" si="34"/>
        <v>1.8333333333333333E-2</v>
      </c>
    </row>
    <row r="410" spans="1:18" x14ac:dyDescent="0.3">
      <c r="A410" s="4" t="s">
        <v>2792</v>
      </c>
      <c r="B410" s="11">
        <v>44659</v>
      </c>
      <c r="C410" s="4" t="s">
        <v>2793</v>
      </c>
      <c r="D410" t="s">
        <v>6175</v>
      </c>
      <c r="E410" s="2">
        <v>2</v>
      </c>
      <c r="F410" s="2" t="str">
        <f>VLOOKUP(orders!C410:C1409,customers!A:B,2,FALSE)</f>
        <v>Felice Miell</v>
      </c>
      <c r="G410" s="2" t="str">
        <f>VLOOKUP(orders!C410:C1409,customers!A:C,3,FALSE)</f>
        <v>fmiellbc@spiegel.de</v>
      </c>
      <c r="H410" s="2" t="str">
        <f>VLOOKUP(C:C,customers!A:G,7,FALSE)</f>
        <v>United States</v>
      </c>
      <c r="I410" t="str">
        <f>VLOOKUP(orders!D:D,products!A:B,2,FALSE)</f>
        <v>Ara</v>
      </c>
      <c r="J410" t="str">
        <f t="shared" si="31"/>
        <v>Arabica</v>
      </c>
      <c r="K410" t="str">
        <f>VLOOKUP(D:D,products!A:C,3,FALSE)</f>
        <v>M</v>
      </c>
      <c r="L410" t="str">
        <f t="shared" si="32"/>
        <v>Medium</v>
      </c>
      <c r="M410">
        <f>VLOOKUP(D:D,products!A:D,4,FALSE)</f>
        <v>2.5</v>
      </c>
      <c r="N410" s="9" t="str">
        <f t="shared" si="33"/>
        <v>2.5Kg</v>
      </c>
      <c r="O410">
        <f>VLOOKUP(D:D,products!A:E,5,FALSE)</f>
        <v>25.874999999999996</v>
      </c>
      <c r="P410" s="14">
        <f t="shared" si="30"/>
        <v>51.749999999999993</v>
      </c>
      <c r="Q410">
        <f>VLOOKUP(D:D,products!A:G,7,FALSE)</f>
        <v>2.3287499999999994</v>
      </c>
      <c r="R410" s="6">
        <f t="shared" si="34"/>
        <v>4.4999999999999998E-2</v>
      </c>
    </row>
    <row r="411" spans="1:18" hidden="1" x14ac:dyDescent="0.3">
      <c r="A411" s="4" t="s">
        <v>2798</v>
      </c>
      <c r="B411" s="11">
        <v>44203</v>
      </c>
      <c r="C411" s="4" t="s">
        <v>2799</v>
      </c>
      <c r="D411" t="s">
        <v>6170</v>
      </c>
      <c r="E411" s="2">
        <v>3</v>
      </c>
      <c r="F411" s="2" t="str">
        <f>VLOOKUP(orders!C411:C1410,customers!A:B,2,FALSE)</f>
        <v>Hamish Skeech</v>
      </c>
      <c r="G411" s="2"/>
      <c r="H411" s="2" t="str">
        <f>VLOOKUP(C:C,customers!A:G,7,FALSE)</f>
        <v>Ireland</v>
      </c>
      <c r="I411" t="str">
        <f>VLOOKUP(orders!D:D,products!A:B,2,FALSE)</f>
        <v>Lib</v>
      </c>
      <c r="J411" t="str">
        <f t="shared" si="31"/>
        <v>Liberica</v>
      </c>
      <c r="K411" t="str">
        <f>VLOOKUP(D:D,products!A:C,3,FALSE)</f>
        <v>L</v>
      </c>
      <c r="L411" t="str">
        <f t="shared" si="32"/>
        <v>Light</v>
      </c>
      <c r="M411">
        <f>VLOOKUP(D:D,products!A:D,4,FALSE)</f>
        <v>1</v>
      </c>
      <c r="N411" s="9" t="str">
        <f t="shared" si="33"/>
        <v>1Kg</v>
      </c>
      <c r="O411">
        <f>VLOOKUP(D:D,products!A:E,5,FALSE)</f>
        <v>15.85</v>
      </c>
      <c r="P411" s="14">
        <f t="shared" si="30"/>
        <v>47.55</v>
      </c>
      <c r="Q411">
        <f>VLOOKUP(D:D,products!A:G,7,FALSE)</f>
        <v>2.0605000000000002</v>
      </c>
      <c r="R411" s="6">
        <f t="shared" si="34"/>
        <v>4.3333333333333342E-2</v>
      </c>
    </row>
    <row r="412" spans="1:18" x14ac:dyDescent="0.3">
      <c r="A412" s="4" t="s">
        <v>2803</v>
      </c>
      <c r="B412" s="11">
        <v>44441</v>
      </c>
      <c r="C412" s="4" t="s">
        <v>2804</v>
      </c>
      <c r="D412" t="s">
        <v>6167</v>
      </c>
      <c r="E412" s="2">
        <v>4</v>
      </c>
      <c r="F412" s="2" t="str">
        <f>VLOOKUP(orders!C412:C1411,customers!A:B,2,FALSE)</f>
        <v>Giordano Lorenzin</v>
      </c>
      <c r="G412" s="2"/>
      <c r="H412" s="2" t="str">
        <f>VLOOKUP(C:C,customers!A:G,7,FALSE)</f>
        <v>United States</v>
      </c>
      <c r="I412" t="str">
        <f>VLOOKUP(orders!D:D,products!A:B,2,FALSE)</f>
        <v>Ara</v>
      </c>
      <c r="J412" t="str">
        <f t="shared" si="31"/>
        <v>Arabica</v>
      </c>
      <c r="K412" t="str">
        <f>VLOOKUP(D:D,products!A:C,3,FALSE)</f>
        <v>L</v>
      </c>
      <c r="L412" t="str">
        <f t="shared" si="32"/>
        <v>Light</v>
      </c>
      <c r="M412">
        <f>VLOOKUP(D:D,products!A:D,4,FALSE)</f>
        <v>0.2</v>
      </c>
      <c r="N412" s="9" t="str">
        <f t="shared" si="33"/>
        <v>0.2Kg</v>
      </c>
      <c r="O412">
        <f>VLOOKUP(D:D,products!A:E,5,FALSE)</f>
        <v>3.8849999999999998</v>
      </c>
      <c r="P412" s="14">
        <f t="shared" si="30"/>
        <v>15.54</v>
      </c>
      <c r="Q412">
        <f>VLOOKUP(D:D,products!A:G,7,FALSE)</f>
        <v>0.34964999999999996</v>
      </c>
      <c r="R412" s="6">
        <f t="shared" si="34"/>
        <v>2.2499999999999999E-2</v>
      </c>
    </row>
    <row r="413" spans="1:18" hidden="1" x14ac:dyDescent="0.3">
      <c r="A413" s="4" t="s">
        <v>2808</v>
      </c>
      <c r="B413" s="11">
        <v>44504</v>
      </c>
      <c r="C413" s="4" t="s">
        <v>2809</v>
      </c>
      <c r="D413" t="s">
        <v>6162</v>
      </c>
      <c r="E413" s="2">
        <v>6</v>
      </c>
      <c r="F413" s="2" t="str">
        <f>VLOOKUP(orders!C413:C1412,customers!A:B,2,FALSE)</f>
        <v>Harwilll Bishell</v>
      </c>
      <c r="G413" s="2"/>
      <c r="H413" s="2" t="str">
        <f>VLOOKUP(C:C,customers!A:G,7,FALSE)</f>
        <v>United States</v>
      </c>
      <c r="I413" t="str">
        <f>VLOOKUP(orders!D:D,products!A:B,2,FALSE)</f>
        <v>Lib</v>
      </c>
      <c r="J413" t="str">
        <f t="shared" si="31"/>
        <v>Liberica</v>
      </c>
      <c r="K413" t="str">
        <f>VLOOKUP(D:D,products!A:C,3,FALSE)</f>
        <v>M</v>
      </c>
      <c r="L413" t="str">
        <f t="shared" si="32"/>
        <v>Medium</v>
      </c>
      <c r="M413">
        <f>VLOOKUP(D:D,products!A:D,4,FALSE)</f>
        <v>1</v>
      </c>
      <c r="N413" s="9" t="str">
        <f t="shared" si="33"/>
        <v>1Kg</v>
      </c>
      <c r="O413">
        <f>VLOOKUP(D:D,products!A:E,5,FALSE)</f>
        <v>14.55</v>
      </c>
      <c r="P413" s="14">
        <f t="shared" si="30"/>
        <v>87.300000000000011</v>
      </c>
      <c r="Q413">
        <f>VLOOKUP(D:D,products!A:G,7,FALSE)</f>
        <v>1.8915000000000002</v>
      </c>
      <c r="R413" s="6">
        <f t="shared" si="34"/>
        <v>2.1666666666666667E-2</v>
      </c>
    </row>
    <row r="414" spans="1:18" x14ac:dyDescent="0.3">
      <c r="A414" s="4" t="s">
        <v>2813</v>
      </c>
      <c r="B414" s="11">
        <v>44410</v>
      </c>
      <c r="C414" s="4" t="s">
        <v>2814</v>
      </c>
      <c r="D414" t="s">
        <v>6155</v>
      </c>
      <c r="E414" s="2">
        <v>5</v>
      </c>
      <c r="F414" s="2" t="str">
        <f>VLOOKUP(orders!C414:C1413,customers!A:B,2,FALSE)</f>
        <v>Freeland Missenden</v>
      </c>
      <c r="G414" s="2"/>
      <c r="H414" s="2" t="str">
        <f>VLOOKUP(C:C,customers!A:G,7,FALSE)</f>
        <v>United States</v>
      </c>
      <c r="I414" t="str">
        <f>VLOOKUP(orders!D:D,products!A:B,2,FALSE)</f>
        <v>Ara</v>
      </c>
      <c r="J414" t="str">
        <f t="shared" si="31"/>
        <v>Arabica</v>
      </c>
      <c r="K414" t="str">
        <f>VLOOKUP(D:D,products!A:C,3,FALSE)</f>
        <v>M</v>
      </c>
      <c r="L414" t="str">
        <f t="shared" si="32"/>
        <v>Medium</v>
      </c>
      <c r="M414">
        <f>VLOOKUP(D:D,products!A:D,4,FALSE)</f>
        <v>1</v>
      </c>
      <c r="N414" s="9" t="str">
        <f t="shared" si="33"/>
        <v>1Kg</v>
      </c>
      <c r="O414">
        <f>VLOOKUP(D:D,products!A:E,5,FALSE)</f>
        <v>11.25</v>
      </c>
      <c r="P414" s="14">
        <f t="shared" si="30"/>
        <v>56.25</v>
      </c>
      <c r="Q414">
        <f>VLOOKUP(D:D,products!A:G,7,FALSE)</f>
        <v>1.0125</v>
      </c>
      <c r="R414" s="6">
        <f t="shared" si="34"/>
        <v>1.7999999999999999E-2</v>
      </c>
    </row>
    <row r="415" spans="1:18" hidden="1" x14ac:dyDescent="0.3">
      <c r="A415" s="4" t="s">
        <v>2818</v>
      </c>
      <c r="B415" s="11">
        <v>43857</v>
      </c>
      <c r="C415" s="4" t="s">
        <v>2819</v>
      </c>
      <c r="D415" t="s">
        <v>6164</v>
      </c>
      <c r="E415" s="2">
        <v>1</v>
      </c>
      <c r="F415" s="2" t="str">
        <f>VLOOKUP(orders!C415:C1414,customers!A:B,2,FALSE)</f>
        <v>Waylan Springall</v>
      </c>
      <c r="G415" s="2" t="str">
        <f>VLOOKUP(orders!C415:C1414,customers!A:C,3,FALSE)</f>
        <v>wspringallbh@jugem.jp</v>
      </c>
      <c r="H415" s="2" t="str">
        <f>VLOOKUP(C:C,customers!A:G,7,FALSE)</f>
        <v>United States</v>
      </c>
      <c r="I415" t="str">
        <f>VLOOKUP(orders!D:D,products!A:B,2,FALSE)</f>
        <v>Lib</v>
      </c>
      <c r="J415" t="str">
        <f t="shared" si="31"/>
        <v>Liberica</v>
      </c>
      <c r="K415" t="str">
        <f>VLOOKUP(D:D,products!A:C,3,FALSE)</f>
        <v>L</v>
      </c>
      <c r="L415" t="str">
        <f t="shared" si="32"/>
        <v>Light</v>
      </c>
      <c r="M415">
        <f>VLOOKUP(D:D,products!A:D,4,FALSE)</f>
        <v>2.5</v>
      </c>
      <c r="N415" s="9" t="str">
        <f t="shared" si="33"/>
        <v>2.5Kg</v>
      </c>
      <c r="O415">
        <f>VLOOKUP(D:D,products!A:E,5,FALSE)</f>
        <v>36.454999999999998</v>
      </c>
      <c r="P415" s="14">
        <f t="shared" si="30"/>
        <v>36.454999999999998</v>
      </c>
      <c r="Q415">
        <f>VLOOKUP(D:D,products!A:G,7,FALSE)</f>
        <v>4.7391499999999995</v>
      </c>
      <c r="R415" s="6">
        <f t="shared" si="34"/>
        <v>0.13</v>
      </c>
    </row>
    <row r="416" spans="1:18" hidden="1" x14ac:dyDescent="0.3">
      <c r="A416" s="4" t="s">
        <v>2824</v>
      </c>
      <c r="B416" s="11">
        <v>43802</v>
      </c>
      <c r="C416" s="4" t="s">
        <v>2825</v>
      </c>
      <c r="D416" t="s">
        <v>6178</v>
      </c>
      <c r="E416" s="2">
        <v>3</v>
      </c>
      <c r="F416" s="2" t="str">
        <f>VLOOKUP(orders!C416:C1415,customers!A:B,2,FALSE)</f>
        <v>Kiri Avramow</v>
      </c>
      <c r="G416" s="2"/>
      <c r="H416" s="2" t="str">
        <f>VLOOKUP(C:C,customers!A:G,7,FALSE)</f>
        <v>United States</v>
      </c>
      <c r="I416" t="str">
        <f>VLOOKUP(orders!D:D,products!A:B,2,FALSE)</f>
        <v>Rob</v>
      </c>
      <c r="J416" t="str">
        <f t="shared" si="31"/>
        <v>Robusta</v>
      </c>
      <c r="K416" t="str">
        <f>VLOOKUP(D:D,products!A:C,3,FALSE)</f>
        <v>L</v>
      </c>
      <c r="L416" t="str">
        <f t="shared" si="32"/>
        <v>Light</v>
      </c>
      <c r="M416">
        <f>VLOOKUP(D:D,products!A:D,4,FALSE)</f>
        <v>0.2</v>
      </c>
      <c r="N416" s="9" t="str">
        <f t="shared" si="33"/>
        <v>0.2Kg</v>
      </c>
      <c r="O416">
        <f>VLOOKUP(D:D,products!A:E,5,FALSE)</f>
        <v>3.5849999999999995</v>
      </c>
      <c r="P416" s="14">
        <f t="shared" si="30"/>
        <v>10.754999999999999</v>
      </c>
      <c r="Q416">
        <f>VLOOKUP(D:D,products!A:G,7,FALSE)</f>
        <v>0.21509999999999996</v>
      </c>
      <c r="R416" s="6">
        <f t="shared" si="34"/>
        <v>1.9999999999999997E-2</v>
      </c>
    </row>
    <row r="417" spans="1:18" hidden="1" x14ac:dyDescent="0.3">
      <c r="A417" s="4" t="s">
        <v>2829</v>
      </c>
      <c r="B417" s="11">
        <v>43683</v>
      </c>
      <c r="C417" s="4" t="s">
        <v>2830</v>
      </c>
      <c r="D417" t="s">
        <v>6174</v>
      </c>
      <c r="E417" s="2">
        <v>3</v>
      </c>
      <c r="F417" s="2" t="str">
        <f>VLOOKUP(orders!C417:C1416,customers!A:B,2,FALSE)</f>
        <v>Gregg Hawkyens</v>
      </c>
      <c r="G417" s="2" t="str">
        <f>VLOOKUP(orders!C417:C1416,customers!A:C,3,FALSE)</f>
        <v>ghawkyensbj@census.gov</v>
      </c>
      <c r="H417" s="2" t="str">
        <f>VLOOKUP(C:C,customers!A:G,7,FALSE)</f>
        <v>United States</v>
      </c>
      <c r="I417" t="str">
        <f>VLOOKUP(orders!D:D,products!A:B,2,FALSE)</f>
        <v>Rob</v>
      </c>
      <c r="J417" t="str">
        <f t="shared" si="31"/>
        <v>Robusta</v>
      </c>
      <c r="K417" t="str">
        <f>VLOOKUP(D:D,products!A:C,3,FALSE)</f>
        <v>M</v>
      </c>
      <c r="L417" t="str">
        <f t="shared" si="32"/>
        <v>Medium</v>
      </c>
      <c r="M417">
        <f>VLOOKUP(D:D,products!A:D,4,FALSE)</f>
        <v>0.2</v>
      </c>
      <c r="N417" s="9" t="str">
        <f t="shared" si="33"/>
        <v>0.2Kg</v>
      </c>
      <c r="O417">
        <f>VLOOKUP(D:D,products!A:E,5,FALSE)</f>
        <v>2.9849999999999999</v>
      </c>
      <c r="P417" s="14">
        <f t="shared" si="30"/>
        <v>8.9550000000000001</v>
      </c>
      <c r="Q417">
        <f>VLOOKUP(D:D,products!A:G,7,FALSE)</f>
        <v>0.17909999999999998</v>
      </c>
      <c r="R417" s="6">
        <f t="shared" si="34"/>
        <v>1.9999999999999997E-2</v>
      </c>
    </row>
    <row r="418" spans="1:18" x14ac:dyDescent="0.3">
      <c r="A418" s="4" t="s">
        <v>2834</v>
      </c>
      <c r="B418" s="11">
        <v>43901</v>
      </c>
      <c r="C418" s="4" t="s">
        <v>2835</v>
      </c>
      <c r="D418" t="s">
        <v>6180</v>
      </c>
      <c r="E418" s="2">
        <v>3</v>
      </c>
      <c r="F418" s="2" t="str">
        <f>VLOOKUP(orders!C418:C1417,customers!A:B,2,FALSE)</f>
        <v>Reggis Pracy</v>
      </c>
      <c r="G418" s="2"/>
      <c r="H418" s="2" t="str">
        <f>VLOOKUP(C:C,customers!A:G,7,FALSE)</f>
        <v>United States</v>
      </c>
      <c r="I418" t="str">
        <f>VLOOKUP(orders!D:D,products!A:B,2,FALSE)</f>
        <v>Ara</v>
      </c>
      <c r="J418" t="str">
        <f t="shared" si="31"/>
        <v>Arabica</v>
      </c>
      <c r="K418" t="str">
        <f>VLOOKUP(D:D,products!A:C,3,FALSE)</f>
        <v>L</v>
      </c>
      <c r="L418" t="str">
        <f t="shared" si="32"/>
        <v>Light</v>
      </c>
      <c r="M418">
        <f>VLOOKUP(D:D,products!A:D,4,FALSE)</f>
        <v>0.5</v>
      </c>
      <c r="N418" s="9" t="str">
        <f t="shared" si="33"/>
        <v>0.5Kg</v>
      </c>
      <c r="O418">
        <f>VLOOKUP(D:D,products!A:E,5,FALSE)</f>
        <v>7.77</v>
      </c>
      <c r="P418" s="14">
        <f t="shared" si="30"/>
        <v>23.31</v>
      </c>
      <c r="Q418">
        <f>VLOOKUP(D:D,products!A:G,7,FALSE)</f>
        <v>0.69929999999999992</v>
      </c>
      <c r="R418" s="6">
        <f t="shared" si="34"/>
        <v>0.03</v>
      </c>
    </row>
    <row r="419" spans="1:18" x14ac:dyDescent="0.3">
      <c r="A419" s="4" t="s">
        <v>2839</v>
      </c>
      <c r="B419" s="11">
        <v>44457</v>
      </c>
      <c r="C419" s="4" t="s">
        <v>2840</v>
      </c>
      <c r="D419" t="s">
        <v>6182</v>
      </c>
      <c r="E419" s="2">
        <v>1</v>
      </c>
      <c r="F419" s="2" t="str">
        <f>VLOOKUP(orders!C419:C1418,customers!A:B,2,FALSE)</f>
        <v>Paula Denis</v>
      </c>
      <c r="G419" s="2"/>
      <c r="H419" s="2" t="str">
        <f>VLOOKUP(C:C,customers!A:G,7,FALSE)</f>
        <v>United States</v>
      </c>
      <c r="I419" t="str">
        <f>VLOOKUP(orders!D:D,products!A:B,2,FALSE)</f>
        <v>Ara</v>
      </c>
      <c r="J419" t="str">
        <f t="shared" si="31"/>
        <v>Arabica</v>
      </c>
      <c r="K419" t="str">
        <f>VLOOKUP(D:D,products!A:C,3,FALSE)</f>
        <v>L</v>
      </c>
      <c r="L419" t="str">
        <f t="shared" si="32"/>
        <v>Light</v>
      </c>
      <c r="M419">
        <f>VLOOKUP(D:D,products!A:D,4,FALSE)</f>
        <v>2.5</v>
      </c>
      <c r="N419" s="9" t="str">
        <f t="shared" si="33"/>
        <v>2.5Kg</v>
      </c>
      <c r="O419">
        <f>VLOOKUP(D:D,products!A:E,5,FALSE)</f>
        <v>29.784999999999997</v>
      </c>
      <c r="P419" s="14">
        <f t="shared" si="30"/>
        <v>29.784999999999997</v>
      </c>
      <c r="Q419">
        <f>VLOOKUP(D:D,products!A:G,7,FALSE)</f>
        <v>2.6806499999999995</v>
      </c>
      <c r="R419" s="6">
        <f t="shared" si="34"/>
        <v>0.09</v>
      </c>
    </row>
    <row r="420" spans="1:18" x14ac:dyDescent="0.3">
      <c r="A420" s="4" t="s">
        <v>2844</v>
      </c>
      <c r="B420" s="11">
        <v>44142</v>
      </c>
      <c r="C420" s="4" t="s">
        <v>2845</v>
      </c>
      <c r="D420" t="s">
        <v>6182</v>
      </c>
      <c r="E420" s="2">
        <v>5</v>
      </c>
      <c r="F420" s="2" t="str">
        <f>VLOOKUP(orders!C420:C1419,customers!A:B,2,FALSE)</f>
        <v>Broderick McGilvra</v>
      </c>
      <c r="G420" s="2" t="str">
        <f>VLOOKUP(orders!C420:C1419,customers!A:C,3,FALSE)</f>
        <v>bmcgilvrabm@so-net.ne.jp</v>
      </c>
      <c r="H420" s="2" t="str">
        <f>VLOOKUP(C:C,customers!A:G,7,FALSE)</f>
        <v>United States</v>
      </c>
      <c r="I420" t="str">
        <f>VLOOKUP(orders!D:D,products!A:B,2,FALSE)</f>
        <v>Ara</v>
      </c>
      <c r="J420" t="str">
        <f t="shared" si="31"/>
        <v>Arabica</v>
      </c>
      <c r="K420" t="str">
        <f>VLOOKUP(D:D,products!A:C,3,FALSE)</f>
        <v>L</v>
      </c>
      <c r="L420" t="str">
        <f t="shared" si="32"/>
        <v>Light</v>
      </c>
      <c r="M420">
        <f>VLOOKUP(D:D,products!A:D,4,FALSE)</f>
        <v>2.5</v>
      </c>
      <c r="N420" s="9" t="str">
        <f t="shared" si="33"/>
        <v>2.5Kg</v>
      </c>
      <c r="O420">
        <f>VLOOKUP(D:D,products!A:E,5,FALSE)</f>
        <v>29.784999999999997</v>
      </c>
      <c r="P420" s="14">
        <f t="shared" si="30"/>
        <v>148.92499999999998</v>
      </c>
      <c r="Q420">
        <f>VLOOKUP(D:D,products!A:G,7,FALSE)</f>
        <v>2.6806499999999995</v>
      </c>
      <c r="R420" s="6">
        <f t="shared" si="34"/>
        <v>1.7999999999999999E-2</v>
      </c>
    </row>
    <row r="421" spans="1:18" hidden="1" x14ac:dyDescent="0.3">
      <c r="A421" s="4" t="s">
        <v>2849</v>
      </c>
      <c r="B421" s="11">
        <v>44739</v>
      </c>
      <c r="C421" s="4" t="s">
        <v>2850</v>
      </c>
      <c r="D421" t="s">
        <v>6160</v>
      </c>
      <c r="E421" s="2">
        <v>1</v>
      </c>
      <c r="F421" s="2" t="str">
        <f>VLOOKUP(orders!C421:C1420,customers!A:B,2,FALSE)</f>
        <v>Annabella Danzey</v>
      </c>
      <c r="G421" s="2" t="str">
        <f>VLOOKUP(orders!C421:C1420,customers!A:C,3,FALSE)</f>
        <v>adanzeybn@github.com</v>
      </c>
      <c r="H421" s="2" t="str">
        <f>VLOOKUP(C:C,customers!A:G,7,FALSE)</f>
        <v>United States</v>
      </c>
      <c r="I421" t="str">
        <f>VLOOKUP(orders!D:D,products!A:B,2,FALSE)</f>
        <v>Lib</v>
      </c>
      <c r="J421" t="str">
        <f t="shared" si="31"/>
        <v>Liberica</v>
      </c>
      <c r="K421" t="str">
        <f>VLOOKUP(D:D,products!A:C,3,FALSE)</f>
        <v>M</v>
      </c>
      <c r="L421" t="str">
        <f t="shared" si="32"/>
        <v>Medium</v>
      </c>
      <c r="M421">
        <f>VLOOKUP(D:D,products!A:D,4,FALSE)</f>
        <v>0.5</v>
      </c>
      <c r="N421" s="9" t="str">
        <f t="shared" si="33"/>
        <v>0.5Kg</v>
      </c>
      <c r="O421">
        <f>VLOOKUP(D:D,products!A:E,5,FALSE)</f>
        <v>8.73</v>
      </c>
      <c r="P421" s="14">
        <f t="shared" si="30"/>
        <v>8.73</v>
      </c>
      <c r="Q421">
        <f>VLOOKUP(D:D,products!A:G,7,FALSE)</f>
        <v>1.1349</v>
      </c>
      <c r="R421" s="6">
        <f t="shared" si="34"/>
        <v>0.13</v>
      </c>
    </row>
    <row r="422" spans="1:18" hidden="1" x14ac:dyDescent="0.3">
      <c r="A422" s="4" t="s">
        <v>2855</v>
      </c>
      <c r="B422" s="11">
        <v>43866</v>
      </c>
      <c r="C422" s="4" t="s">
        <v>2586</v>
      </c>
      <c r="D422" t="s">
        <v>6169</v>
      </c>
      <c r="E422" s="2">
        <v>4</v>
      </c>
      <c r="F422" s="2" t="str">
        <f>VLOOKUP(orders!C422:C1421,customers!A:B,2,FALSE)</f>
        <v>Terri Farra</v>
      </c>
      <c r="G422" s="2" t="str">
        <f>VLOOKUP(orders!C422:C1421,customers!A:C,3,FALSE)</f>
        <v>tfarraac@behance.net</v>
      </c>
      <c r="H422" s="2" t="str">
        <f>VLOOKUP(C:C,customers!A:G,7,FALSE)</f>
        <v>United States</v>
      </c>
      <c r="I422" t="str">
        <f>VLOOKUP(orders!D:D,products!A:B,2,FALSE)</f>
        <v>Lib</v>
      </c>
      <c r="J422" t="str">
        <f t="shared" si="31"/>
        <v>Liberica</v>
      </c>
      <c r="K422" t="str">
        <f>VLOOKUP(D:D,products!A:C,3,FALSE)</f>
        <v>D</v>
      </c>
      <c r="L422" t="str">
        <f t="shared" si="32"/>
        <v>Dark</v>
      </c>
      <c r="M422">
        <f>VLOOKUP(D:D,products!A:D,4,FALSE)</f>
        <v>0.5</v>
      </c>
      <c r="N422" s="9" t="str">
        <f t="shared" si="33"/>
        <v>0.5Kg</v>
      </c>
      <c r="O422">
        <f>VLOOKUP(D:D,products!A:E,5,FALSE)</f>
        <v>7.77</v>
      </c>
      <c r="P422" s="14">
        <f t="shared" si="30"/>
        <v>31.08</v>
      </c>
      <c r="Q422">
        <f>VLOOKUP(D:D,products!A:G,7,FALSE)</f>
        <v>1.0101</v>
      </c>
      <c r="R422" s="6">
        <f t="shared" si="34"/>
        <v>3.2500000000000001E-2</v>
      </c>
    </row>
    <row r="423" spans="1:18" x14ac:dyDescent="0.3">
      <c r="A423" s="4" t="s">
        <v>2855</v>
      </c>
      <c r="B423" s="11">
        <v>43866</v>
      </c>
      <c r="C423" s="4" t="s">
        <v>2586</v>
      </c>
      <c r="D423" t="s">
        <v>6168</v>
      </c>
      <c r="E423" s="2">
        <v>6</v>
      </c>
      <c r="F423" s="2" t="str">
        <f>VLOOKUP(orders!C423:C1422,customers!A:B,2,FALSE)</f>
        <v>Terri Farra</v>
      </c>
      <c r="G423" s="2" t="str">
        <f>VLOOKUP(orders!C423:C1422,customers!A:C,3,FALSE)</f>
        <v>tfarraac@behance.net</v>
      </c>
      <c r="H423" s="2" t="str">
        <f>VLOOKUP(C:C,customers!A:G,7,FALSE)</f>
        <v>United States</v>
      </c>
      <c r="I423" t="str">
        <f>VLOOKUP(orders!D:D,products!A:B,2,FALSE)</f>
        <v>Ara</v>
      </c>
      <c r="J423" t="str">
        <f t="shared" si="31"/>
        <v>Arabica</v>
      </c>
      <c r="K423" t="str">
        <f>VLOOKUP(D:D,products!A:C,3,FALSE)</f>
        <v>D</v>
      </c>
      <c r="L423" t="str">
        <f t="shared" si="32"/>
        <v>Dark</v>
      </c>
      <c r="M423">
        <f>VLOOKUP(D:D,products!A:D,4,FALSE)</f>
        <v>2.5</v>
      </c>
      <c r="N423" s="9" t="str">
        <f t="shared" si="33"/>
        <v>2.5Kg</v>
      </c>
      <c r="O423">
        <f>VLOOKUP(D:D,products!A:E,5,FALSE)</f>
        <v>22.884999999999998</v>
      </c>
      <c r="P423" s="14">
        <f t="shared" si="30"/>
        <v>137.31</v>
      </c>
      <c r="Q423">
        <f>VLOOKUP(D:D,products!A:G,7,FALSE)</f>
        <v>2.0596499999999995</v>
      </c>
      <c r="R423" s="6">
        <f t="shared" si="34"/>
        <v>1.4999999999999996E-2</v>
      </c>
    </row>
    <row r="424" spans="1:18" x14ac:dyDescent="0.3">
      <c r="A424" s="4" t="s">
        <v>2866</v>
      </c>
      <c r="B424" s="11">
        <v>43868</v>
      </c>
      <c r="C424" s="4" t="s">
        <v>2867</v>
      </c>
      <c r="D424" t="s">
        <v>6158</v>
      </c>
      <c r="E424" s="2">
        <v>5</v>
      </c>
      <c r="F424" s="2" t="str">
        <f>VLOOKUP(orders!C424:C1423,customers!A:B,2,FALSE)</f>
        <v>Nevins Glowacz</v>
      </c>
      <c r="G424" s="2"/>
      <c r="H424" s="2" t="str">
        <f>VLOOKUP(C:C,customers!A:G,7,FALSE)</f>
        <v>United States</v>
      </c>
      <c r="I424" t="str">
        <f>VLOOKUP(orders!D:D,products!A:B,2,FALSE)</f>
        <v>Ara</v>
      </c>
      <c r="J424" t="str">
        <f t="shared" si="31"/>
        <v>Arabica</v>
      </c>
      <c r="K424" t="str">
        <f>VLOOKUP(D:D,products!A:C,3,FALSE)</f>
        <v>D</v>
      </c>
      <c r="L424" t="str">
        <f t="shared" si="32"/>
        <v>Dark</v>
      </c>
      <c r="M424">
        <f>VLOOKUP(D:D,products!A:D,4,FALSE)</f>
        <v>0.5</v>
      </c>
      <c r="N424" s="9" t="str">
        <f t="shared" si="33"/>
        <v>0.5Kg</v>
      </c>
      <c r="O424">
        <f>VLOOKUP(D:D,products!A:E,5,FALSE)</f>
        <v>5.97</v>
      </c>
      <c r="P424" s="14">
        <f t="shared" si="30"/>
        <v>29.849999999999998</v>
      </c>
      <c r="Q424">
        <f>VLOOKUP(D:D,products!A:G,7,FALSE)</f>
        <v>0.5373</v>
      </c>
      <c r="R424" s="6">
        <f t="shared" si="34"/>
        <v>1.8000000000000002E-2</v>
      </c>
    </row>
    <row r="425" spans="1:18" hidden="1" x14ac:dyDescent="0.3">
      <c r="A425" s="4" t="s">
        <v>2871</v>
      </c>
      <c r="B425" s="11">
        <v>44183</v>
      </c>
      <c r="C425" s="4" t="s">
        <v>2872</v>
      </c>
      <c r="D425" t="s">
        <v>6146</v>
      </c>
      <c r="E425" s="2">
        <v>3</v>
      </c>
      <c r="F425" s="2" t="str">
        <f>VLOOKUP(orders!C425:C1424,customers!A:B,2,FALSE)</f>
        <v>Adelice Isabell</v>
      </c>
      <c r="G425" s="2"/>
      <c r="H425" s="2" t="str">
        <f>VLOOKUP(C:C,customers!A:G,7,FALSE)</f>
        <v>United States</v>
      </c>
      <c r="I425" t="str">
        <f>VLOOKUP(orders!D:D,products!A:B,2,FALSE)</f>
        <v>Rob</v>
      </c>
      <c r="J425" t="str">
        <f t="shared" si="31"/>
        <v>Robusta</v>
      </c>
      <c r="K425" t="str">
        <f>VLOOKUP(D:D,products!A:C,3,FALSE)</f>
        <v>M</v>
      </c>
      <c r="L425" t="str">
        <f t="shared" si="32"/>
        <v>Medium</v>
      </c>
      <c r="M425">
        <f>VLOOKUP(D:D,products!A:D,4,FALSE)</f>
        <v>0.5</v>
      </c>
      <c r="N425" s="9" t="str">
        <f t="shared" si="33"/>
        <v>0.5Kg</v>
      </c>
      <c r="O425">
        <f>VLOOKUP(D:D,products!A:E,5,FALSE)</f>
        <v>5.97</v>
      </c>
      <c r="P425" s="14">
        <f t="shared" si="30"/>
        <v>17.91</v>
      </c>
      <c r="Q425">
        <f>VLOOKUP(D:D,products!A:G,7,FALSE)</f>
        <v>0.35819999999999996</v>
      </c>
      <c r="R425" s="6">
        <f t="shared" si="34"/>
        <v>1.9999999999999997E-2</v>
      </c>
    </row>
    <row r="426" spans="1:18" hidden="1" x14ac:dyDescent="0.3">
      <c r="A426" s="4" t="s">
        <v>2876</v>
      </c>
      <c r="B426" s="11">
        <v>44431</v>
      </c>
      <c r="C426" s="4" t="s">
        <v>2877</v>
      </c>
      <c r="D426" t="s">
        <v>6176</v>
      </c>
      <c r="E426" s="2">
        <v>3</v>
      </c>
      <c r="F426" s="2" t="str">
        <f>VLOOKUP(orders!C426:C1425,customers!A:B,2,FALSE)</f>
        <v>Yulma Dombrell</v>
      </c>
      <c r="G426" s="2" t="str">
        <f>VLOOKUP(orders!C426:C1425,customers!A:C,3,FALSE)</f>
        <v>ydombrellbs@dedecms.com</v>
      </c>
      <c r="H426" s="2" t="str">
        <f>VLOOKUP(C:C,customers!A:G,7,FALSE)</f>
        <v>United States</v>
      </c>
      <c r="I426" t="str">
        <f>VLOOKUP(orders!D:D,products!A:B,2,FALSE)</f>
        <v>Exc</v>
      </c>
      <c r="J426" t="str">
        <f t="shared" si="31"/>
        <v>Excelsa</v>
      </c>
      <c r="K426" t="str">
        <f>VLOOKUP(D:D,products!A:C,3,FALSE)</f>
        <v>L</v>
      </c>
      <c r="L426" t="str">
        <f t="shared" si="32"/>
        <v>Light</v>
      </c>
      <c r="M426">
        <f>VLOOKUP(D:D,products!A:D,4,FALSE)</f>
        <v>0.5</v>
      </c>
      <c r="N426" s="9" t="str">
        <f t="shared" si="33"/>
        <v>0.5Kg</v>
      </c>
      <c r="O426">
        <f>VLOOKUP(D:D,products!A:E,5,FALSE)</f>
        <v>8.91</v>
      </c>
      <c r="P426" s="14">
        <f t="shared" si="30"/>
        <v>26.73</v>
      </c>
      <c r="Q426">
        <f>VLOOKUP(D:D,products!A:G,7,FALSE)</f>
        <v>0.98009999999999997</v>
      </c>
      <c r="R426" s="6">
        <f t="shared" si="34"/>
        <v>3.6666666666666667E-2</v>
      </c>
    </row>
    <row r="427" spans="1:18" hidden="1" x14ac:dyDescent="0.3">
      <c r="A427" s="4" t="s">
        <v>2882</v>
      </c>
      <c r="B427" s="11">
        <v>44428</v>
      </c>
      <c r="C427" s="4" t="s">
        <v>2883</v>
      </c>
      <c r="D427" t="s">
        <v>6177</v>
      </c>
      <c r="E427" s="2">
        <v>2</v>
      </c>
      <c r="F427" s="2" t="str">
        <f>VLOOKUP(orders!C427:C1426,customers!A:B,2,FALSE)</f>
        <v>Alric Darth</v>
      </c>
      <c r="G427" s="2" t="str">
        <f>VLOOKUP(orders!C427:C1426,customers!A:C,3,FALSE)</f>
        <v>adarthbt@t.co</v>
      </c>
      <c r="H427" s="2" t="str">
        <f>VLOOKUP(C:C,customers!A:G,7,FALSE)</f>
        <v>United States</v>
      </c>
      <c r="I427" t="str">
        <f>VLOOKUP(orders!D:D,products!A:B,2,FALSE)</f>
        <v>Rob</v>
      </c>
      <c r="J427" t="str">
        <f t="shared" si="31"/>
        <v>Robusta</v>
      </c>
      <c r="K427" t="str">
        <f>VLOOKUP(D:D,products!A:C,3,FALSE)</f>
        <v>D</v>
      </c>
      <c r="L427" t="str">
        <f t="shared" si="32"/>
        <v>Dark</v>
      </c>
      <c r="M427">
        <f>VLOOKUP(D:D,products!A:D,4,FALSE)</f>
        <v>1</v>
      </c>
      <c r="N427" s="9" t="str">
        <f t="shared" si="33"/>
        <v>1Kg</v>
      </c>
      <c r="O427">
        <f>VLOOKUP(D:D,products!A:E,5,FALSE)</f>
        <v>8.9499999999999993</v>
      </c>
      <c r="P427" s="14">
        <f t="shared" si="30"/>
        <v>17.899999999999999</v>
      </c>
      <c r="Q427">
        <f>VLOOKUP(D:D,products!A:G,7,FALSE)</f>
        <v>0.53699999999999992</v>
      </c>
      <c r="R427" s="6">
        <f t="shared" si="34"/>
        <v>0.03</v>
      </c>
    </row>
    <row r="428" spans="1:18" hidden="1" x14ac:dyDescent="0.3">
      <c r="A428" s="4" t="s">
        <v>2888</v>
      </c>
      <c r="B428" s="11">
        <v>43556</v>
      </c>
      <c r="C428" s="4" t="s">
        <v>2889</v>
      </c>
      <c r="D428" t="s">
        <v>6178</v>
      </c>
      <c r="E428" s="2">
        <v>4</v>
      </c>
      <c r="F428" s="2" t="str">
        <f>VLOOKUP(orders!C428:C1427,customers!A:B,2,FALSE)</f>
        <v>Manuel Darrigoe</v>
      </c>
      <c r="G428" s="2" t="str">
        <f>VLOOKUP(orders!C428:C1427,customers!A:C,3,FALSE)</f>
        <v>mdarrigoebu@hud.gov</v>
      </c>
      <c r="H428" s="2" t="str">
        <f>VLOOKUP(C:C,customers!A:G,7,FALSE)</f>
        <v>Ireland</v>
      </c>
      <c r="I428" t="str">
        <f>VLOOKUP(orders!D:D,products!A:B,2,FALSE)</f>
        <v>Rob</v>
      </c>
      <c r="J428" t="str">
        <f t="shared" si="31"/>
        <v>Robusta</v>
      </c>
      <c r="K428" t="str">
        <f>VLOOKUP(D:D,products!A:C,3,FALSE)</f>
        <v>L</v>
      </c>
      <c r="L428" t="str">
        <f t="shared" si="32"/>
        <v>Light</v>
      </c>
      <c r="M428">
        <f>VLOOKUP(D:D,products!A:D,4,FALSE)</f>
        <v>0.2</v>
      </c>
      <c r="N428" s="9" t="str">
        <f t="shared" si="33"/>
        <v>0.2Kg</v>
      </c>
      <c r="O428">
        <f>VLOOKUP(D:D,products!A:E,5,FALSE)</f>
        <v>3.5849999999999995</v>
      </c>
      <c r="P428" s="14">
        <f t="shared" si="30"/>
        <v>14.339999999999998</v>
      </c>
      <c r="Q428">
        <f>VLOOKUP(D:D,products!A:G,7,FALSE)</f>
        <v>0.21509999999999996</v>
      </c>
      <c r="R428" s="6">
        <f t="shared" si="34"/>
        <v>1.4999999999999999E-2</v>
      </c>
    </row>
    <row r="429" spans="1:18" x14ac:dyDescent="0.3">
      <c r="A429" s="4" t="s">
        <v>2894</v>
      </c>
      <c r="B429" s="11">
        <v>44224</v>
      </c>
      <c r="C429" s="4" t="s">
        <v>2895</v>
      </c>
      <c r="D429" t="s">
        <v>6175</v>
      </c>
      <c r="E429" s="2">
        <v>3</v>
      </c>
      <c r="F429" s="2" t="str">
        <f>VLOOKUP(orders!C429:C1428,customers!A:B,2,FALSE)</f>
        <v>Kynthia Berick</v>
      </c>
      <c r="G429" s="2"/>
      <c r="H429" s="2" t="str">
        <f>VLOOKUP(C:C,customers!A:G,7,FALSE)</f>
        <v>United States</v>
      </c>
      <c r="I429" t="str">
        <f>VLOOKUP(orders!D:D,products!A:B,2,FALSE)</f>
        <v>Ara</v>
      </c>
      <c r="J429" t="str">
        <f t="shared" si="31"/>
        <v>Arabica</v>
      </c>
      <c r="K429" t="str">
        <f>VLOOKUP(D:D,products!A:C,3,FALSE)</f>
        <v>M</v>
      </c>
      <c r="L429" t="str">
        <f t="shared" si="32"/>
        <v>Medium</v>
      </c>
      <c r="M429">
        <f>VLOOKUP(D:D,products!A:D,4,FALSE)</f>
        <v>2.5</v>
      </c>
      <c r="N429" s="9" t="str">
        <f t="shared" si="33"/>
        <v>2.5Kg</v>
      </c>
      <c r="O429">
        <f>VLOOKUP(D:D,products!A:E,5,FALSE)</f>
        <v>25.874999999999996</v>
      </c>
      <c r="P429" s="14">
        <f t="shared" si="30"/>
        <v>77.624999999999986</v>
      </c>
      <c r="Q429">
        <f>VLOOKUP(D:D,products!A:G,7,FALSE)</f>
        <v>2.3287499999999994</v>
      </c>
      <c r="R429" s="6">
        <f t="shared" si="34"/>
        <v>0.03</v>
      </c>
    </row>
    <row r="430" spans="1:18" hidden="1" x14ac:dyDescent="0.3">
      <c r="A430" s="4" t="s">
        <v>2899</v>
      </c>
      <c r="B430" s="11">
        <v>43759</v>
      </c>
      <c r="C430" s="4" t="s">
        <v>2900</v>
      </c>
      <c r="D430" t="s">
        <v>6179</v>
      </c>
      <c r="E430" s="2">
        <v>5</v>
      </c>
      <c r="F430" s="2" t="str">
        <f>VLOOKUP(orders!C430:C1429,customers!A:B,2,FALSE)</f>
        <v>Minetta Ackrill</v>
      </c>
      <c r="G430" s="2" t="str">
        <f>VLOOKUP(orders!C430:C1429,customers!A:C,3,FALSE)</f>
        <v>mackrillbw@bandcamp.com</v>
      </c>
      <c r="H430" s="2" t="str">
        <f>VLOOKUP(C:C,customers!A:G,7,FALSE)</f>
        <v>United States</v>
      </c>
      <c r="I430" t="str">
        <f>VLOOKUP(orders!D:D,products!A:B,2,FALSE)</f>
        <v>Rob</v>
      </c>
      <c r="J430" t="str">
        <f t="shared" si="31"/>
        <v>Robusta</v>
      </c>
      <c r="K430" t="str">
        <f>VLOOKUP(D:D,products!A:C,3,FALSE)</f>
        <v>L</v>
      </c>
      <c r="L430" t="str">
        <f t="shared" si="32"/>
        <v>Light</v>
      </c>
      <c r="M430">
        <f>VLOOKUP(D:D,products!A:D,4,FALSE)</f>
        <v>1</v>
      </c>
      <c r="N430" s="9" t="str">
        <f t="shared" si="33"/>
        <v>1Kg</v>
      </c>
      <c r="O430">
        <f>VLOOKUP(D:D,products!A:E,5,FALSE)</f>
        <v>11.95</v>
      </c>
      <c r="P430" s="14">
        <f t="shared" si="30"/>
        <v>59.75</v>
      </c>
      <c r="Q430">
        <f>VLOOKUP(D:D,products!A:G,7,FALSE)</f>
        <v>0.71699999999999997</v>
      </c>
      <c r="R430" s="6">
        <f t="shared" si="34"/>
        <v>1.2E-2</v>
      </c>
    </row>
    <row r="431" spans="1:18" x14ac:dyDescent="0.3">
      <c r="A431" s="4" t="s">
        <v>2905</v>
      </c>
      <c r="B431" s="11">
        <v>44367</v>
      </c>
      <c r="C431" s="4" t="s">
        <v>2586</v>
      </c>
      <c r="D431" t="s">
        <v>6140</v>
      </c>
      <c r="E431" s="2">
        <v>6</v>
      </c>
      <c r="F431" s="2" t="str">
        <f>VLOOKUP(orders!C431:C1430,customers!A:B,2,FALSE)</f>
        <v>Terri Farra</v>
      </c>
      <c r="G431" s="2" t="str">
        <f>VLOOKUP(orders!C431:C1430,customers!A:C,3,FALSE)</f>
        <v>tfarraac@behance.net</v>
      </c>
      <c r="H431" s="2" t="str">
        <f>VLOOKUP(C:C,customers!A:G,7,FALSE)</f>
        <v>United States</v>
      </c>
      <c r="I431" t="str">
        <f>VLOOKUP(orders!D:D,products!A:B,2,FALSE)</f>
        <v>Ara</v>
      </c>
      <c r="J431" t="str">
        <f t="shared" si="31"/>
        <v>Arabica</v>
      </c>
      <c r="K431" t="str">
        <f>VLOOKUP(D:D,products!A:C,3,FALSE)</f>
        <v>L</v>
      </c>
      <c r="L431" t="str">
        <f t="shared" si="32"/>
        <v>Light</v>
      </c>
      <c r="M431">
        <f>VLOOKUP(D:D,products!A:D,4,FALSE)</f>
        <v>1</v>
      </c>
      <c r="N431" s="9" t="str">
        <f t="shared" si="33"/>
        <v>1Kg</v>
      </c>
      <c r="O431">
        <f>VLOOKUP(D:D,products!A:E,5,FALSE)</f>
        <v>12.95</v>
      </c>
      <c r="P431" s="14">
        <f t="shared" si="30"/>
        <v>77.699999999999989</v>
      </c>
      <c r="Q431">
        <f>VLOOKUP(D:D,products!A:G,7,FALSE)</f>
        <v>1.1655</v>
      </c>
      <c r="R431" s="6">
        <f t="shared" si="34"/>
        <v>1.5000000000000001E-2</v>
      </c>
    </row>
    <row r="432" spans="1:18" hidden="1" x14ac:dyDescent="0.3">
      <c r="A432" s="4" t="s">
        <v>2911</v>
      </c>
      <c r="B432" s="11">
        <v>44504</v>
      </c>
      <c r="C432" s="4" t="s">
        <v>2912</v>
      </c>
      <c r="D432" t="s">
        <v>6163</v>
      </c>
      <c r="E432" s="2">
        <v>2</v>
      </c>
      <c r="F432" s="2" t="str">
        <f>VLOOKUP(orders!C432:C1431,customers!A:B,2,FALSE)</f>
        <v>Melosa Kippen</v>
      </c>
      <c r="G432" s="2" t="str">
        <f>VLOOKUP(orders!C432:C1431,customers!A:C,3,FALSE)</f>
        <v>mkippenby@dion.ne.jp</v>
      </c>
      <c r="H432" s="2" t="str">
        <f>VLOOKUP(C:C,customers!A:G,7,FALSE)</f>
        <v>United States</v>
      </c>
      <c r="I432" t="str">
        <f>VLOOKUP(orders!D:D,products!A:B,2,FALSE)</f>
        <v>Rob</v>
      </c>
      <c r="J432" t="str">
        <f t="shared" si="31"/>
        <v>Robusta</v>
      </c>
      <c r="K432" t="str">
        <f>VLOOKUP(D:D,products!A:C,3,FALSE)</f>
        <v>D</v>
      </c>
      <c r="L432" t="str">
        <f t="shared" si="32"/>
        <v>Dark</v>
      </c>
      <c r="M432">
        <f>VLOOKUP(D:D,products!A:D,4,FALSE)</f>
        <v>0.2</v>
      </c>
      <c r="N432" s="9" t="str">
        <f t="shared" si="33"/>
        <v>0.2Kg</v>
      </c>
      <c r="O432">
        <f>VLOOKUP(D:D,products!A:E,5,FALSE)</f>
        <v>2.6849999999999996</v>
      </c>
      <c r="P432" s="14">
        <f t="shared" si="30"/>
        <v>5.3699999999999992</v>
      </c>
      <c r="Q432">
        <f>VLOOKUP(D:D,products!A:G,7,FALSE)</f>
        <v>0.16109999999999997</v>
      </c>
      <c r="R432" s="6">
        <f t="shared" si="34"/>
        <v>0.03</v>
      </c>
    </row>
    <row r="433" spans="1:18" hidden="1" x14ac:dyDescent="0.3">
      <c r="A433" s="4" t="s">
        <v>2917</v>
      </c>
      <c r="B433" s="11">
        <v>44291</v>
      </c>
      <c r="C433" s="4" t="s">
        <v>2918</v>
      </c>
      <c r="D433" t="s">
        <v>6185</v>
      </c>
      <c r="E433" s="2">
        <v>3</v>
      </c>
      <c r="F433" s="2" t="str">
        <f>VLOOKUP(orders!C433:C1432,customers!A:B,2,FALSE)</f>
        <v>Witty Ranson</v>
      </c>
      <c r="G433" s="2" t="str">
        <f>VLOOKUP(orders!C433:C1432,customers!A:C,3,FALSE)</f>
        <v>wransonbz@ted.com</v>
      </c>
      <c r="H433" s="2" t="str">
        <f>VLOOKUP(C:C,customers!A:G,7,FALSE)</f>
        <v>Ireland</v>
      </c>
      <c r="I433" t="str">
        <f>VLOOKUP(orders!D:D,products!A:B,2,FALSE)</f>
        <v>Exc</v>
      </c>
      <c r="J433" t="str">
        <f t="shared" si="31"/>
        <v>Excelsa</v>
      </c>
      <c r="K433" t="str">
        <f>VLOOKUP(D:D,products!A:C,3,FALSE)</f>
        <v>D</v>
      </c>
      <c r="L433" t="str">
        <f t="shared" si="32"/>
        <v>Dark</v>
      </c>
      <c r="M433">
        <f>VLOOKUP(D:D,products!A:D,4,FALSE)</f>
        <v>2.5</v>
      </c>
      <c r="N433" s="9" t="str">
        <f t="shared" si="33"/>
        <v>2.5Kg</v>
      </c>
      <c r="O433">
        <f>VLOOKUP(D:D,products!A:E,5,FALSE)</f>
        <v>27.945</v>
      </c>
      <c r="P433" s="14">
        <f t="shared" si="30"/>
        <v>83.835000000000008</v>
      </c>
      <c r="Q433">
        <f>VLOOKUP(D:D,products!A:G,7,FALSE)</f>
        <v>3.07395</v>
      </c>
      <c r="R433" s="6">
        <f t="shared" si="34"/>
        <v>3.666666666666666E-2</v>
      </c>
    </row>
    <row r="434" spans="1:18" x14ac:dyDescent="0.3">
      <c r="A434" s="4" t="s">
        <v>2923</v>
      </c>
      <c r="B434" s="11">
        <v>43808</v>
      </c>
      <c r="C434" s="4" t="s">
        <v>2924</v>
      </c>
      <c r="D434" t="s">
        <v>6155</v>
      </c>
      <c r="E434" s="2">
        <v>2</v>
      </c>
      <c r="F434" s="2" t="str">
        <f>VLOOKUP(orders!C434:C1433,customers!A:B,2,FALSE)</f>
        <v>Rod Gowdie</v>
      </c>
      <c r="G434" s="2"/>
      <c r="H434" s="2" t="str">
        <f>VLOOKUP(C:C,customers!A:G,7,FALSE)</f>
        <v>United States</v>
      </c>
      <c r="I434" t="str">
        <f>VLOOKUP(orders!D:D,products!A:B,2,FALSE)</f>
        <v>Ara</v>
      </c>
      <c r="J434" t="str">
        <f t="shared" si="31"/>
        <v>Arabica</v>
      </c>
      <c r="K434" t="str">
        <f>VLOOKUP(D:D,products!A:C,3,FALSE)</f>
        <v>M</v>
      </c>
      <c r="L434" t="str">
        <f t="shared" si="32"/>
        <v>Medium</v>
      </c>
      <c r="M434">
        <f>VLOOKUP(D:D,products!A:D,4,FALSE)</f>
        <v>1</v>
      </c>
      <c r="N434" s="9" t="str">
        <f t="shared" si="33"/>
        <v>1Kg</v>
      </c>
      <c r="O434">
        <f>VLOOKUP(D:D,products!A:E,5,FALSE)</f>
        <v>11.25</v>
      </c>
      <c r="P434" s="14">
        <f t="shared" si="30"/>
        <v>22.5</v>
      </c>
      <c r="Q434">
        <f>VLOOKUP(D:D,products!A:G,7,FALSE)</f>
        <v>1.0125</v>
      </c>
      <c r="R434" s="6">
        <f t="shared" si="34"/>
        <v>4.4999999999999998E-2</v>
      </c>
    </row>
    <row r="435" spans="1:18" hidden="1" x14ac:dyDescent="0.3">
      <c r="A435" s="4" t="s">
        <v>2928</v>
      </c>
      <c r="B435" s="11">
        <v>44563</v>
      </c>
      <c r="C435" s="4" t="s">
        <v>2929</v>
      </c>
      <c r="D435" t="s">
        <v>6181</v>
      </c>
      <c r="E435" s="2">
        <v>6</v>
      </c>
      <c r="F435" s="2" t="str">
        <f>VLOOKUP(orders!C435:C1434,customers!A:B,2,FALSE)</f>
        <v>Lemuel Rignold</v>
      </c>
      <c r="G435" s="2" t="str">
        <f>VLOOKUP(orders!C435:C1434,customers!A:C,3,FALSE)</f>
        <v>lrignoldc1@miibeian.gov.cn</v>
      </c>
      <c r="H435" s="2" t="str">
        <f>VLOOKUP(C:C,customers!A:G,7,FALSE)</f>
        <v>United States</v>
      </c>
      <c r="I435" t="str">
        <f>VLOOKUP(orders!D:D,products!A:B,2,FALSE)</f>
        <v>Lib</v>
      </c>
      <c r="J435" t="str">
        <f t="shared" si="31"/>
        <v>Liberica</v>
      </c>
      <c r="K435" t="str">
        <f>VLOOKUP(D:D,products!A:C,3,FALSE)</f>
        <v>M</v>
      </c>
      <c r="L435" t="str">
        <f t="shared" si="32"/>
        <v>Medium</v>
      </c>
      <c r="M435">
        <f>VLOOKUP(D:D,products!A:D,4,FALSE)</f>
        <v>2.5</v>
      </c>
      <c r="N435" s="9" t="str">
        <f t="shared" si="33"/>
        <v>2.5Kg</v>
      </c>
      <c r="O435">
        <f>VLOOKUP(D:D,products!A:E,5,FALSE)</f>
        <v>33.464999999999996</v>
      </c>
      <c r="P435" s="14">
        <f t="shared" si="30"/>
        <v>200.78999999999996</v>
      </c>
      <c r="Q435">
        <f>VLOOKUP(D:D,products!A:G,7,FALSE)</f>
        <v>4.3504499999999995</v>
      </c>
      <c r="R435" s="6">
        <f t="shared" si="34"/>
        <v>2.1666666666666667E-2</v>
      </c>
    </row>
    <row r="436" spans="1:18" x14ac:dyDescent="0.3">
      <c r="A436" s="4" t="s">
        <v>2934</v>
      </c>
      <c r="B436" s="11">
        <v>43807</v>
      </c>
      <c r="C436" s="4" t="s">
        <v>2935</v>
      </c>
      <c r="D436" t="s">
        <v>6155</v>
      </c>
      <c r="E436" s="2">
        <v>6</v>
      </c>
      <c r="F436" s="2" t="str">
        <f>VLOOKUP(orders!C436:C1435,customers!A:B,2,FALSE)</f>
        <v>Nevsa Fields</v>
      </c>
      <c r="G436" s="2"/>
      <c r="H436" s="2" t="str">
        <f>VLOOKUP(C:C,customers!A:G,7,FALSE)</f>
        <v>United States</v>
      </c>
      <c r="I436" t="str">
        <f>VLOOKUP(orders!D:D,products!A:B,2,FALSE)</f>
        <v>Ara</v>
      </c>
      <c r="J436" t="str">
        <f t="shared" si="31"/>
        <v>Arabica</v>
      </c>
      <c r="K436" t="str">
        <f>VLOOKUP(D:D,products!A:C,3,FALSE)</f>
        <v>M</v>
      </c>
      <c r="L436" t="str">
        <f t="shared" si="32"/>
        <v>Medium</v>
      </c>
      <c r="M436">
        <f>VLOOKUP(D:D,products!A:D,4,FALSE)</f>
        <v>1</v>
      </c>
      <c r="N436" s="9" t="str">
        <f t="shared" si="33"/>
        <v>1Kg</v>
      </c>
      <c r="O436">
        <f>VLOOKUP(D:D,products!A:E,5,FALSE)</f>
        <v>11.25</v>
      </c>
      <c r="P436" s="14">
        <f t="shared" si="30"/>
        <v>67.5</v>
      </c>
      <c r="Q436">
        <f>VLOOKUP(D:D,products!A:G,7,FALSE)</f>
        <v>1.0125</v>
      </c>
      <c r="R436" s="6">
        <f t="shared" si="34"/>
        <v>1.4999999999999999E-2</v>
      </c>
    </row>
    <row r="437" spans="1:18" hidden="1" x14ac:dyDescent="0.3">
      <c r="A437" s="4" t="s">
        <v>2939</v>
      </c>
      <c r="B437" s="11">
        <v>44528</v>
      </c>
      <c r="C437" s="4" t="s">
        <v>2940</v>
      </c>
      <c r="D437" t="s">
        <v>6139</v>
      </c>
      <c r="E437" s="2">
        <v>1</v>
      </c>
      <c r="F437" s="2" t="str">
        <f>VLOOKUP(orders!C437:C1436,customers!A:B,2,FALSE)</f>
        <v>Chance Rowthorn</v>
      </c>
      <c r="G437" s="2" t="str">
        <f>VLOOKUP(orders!C437:C1436,customers!A:C,3,FALSE)</f>
        <v>crowthornc3@msn.com</v>
      </c>
      <c r="H437" s="2" t="str">
        <f>VLOOKUP(C:C,customers!A:G,7,FALSE)</f>
        <v>United States</v>
      </c>
      <c r="I437" t="str">
        <f>VLOOKUP(orders!D:D,products!A:B,2,FALSE)</f>
        <v>Exc</v>
      </c>
      <c r="J437" t="str">
        <f t="shared" si="31"/>
        <v>Excelsa</v>
      </c>
      <c r="K437" t="str">
        <f>VLOOKUP(D:D,products!A:C,3,FALSE)</f>
        <v>M</v>
      </c>
      <c r="L437" t="str">
        <f t="shared" si="32"/>
        <v>Medium</v>
      </c>
      <c r="M437">
        <f>VLOOKUP(D:D,products!A:D,4,FALSE)</f>
        <v>0.5</v>
      </c>
      <c r="N437" s="9" t="str">
        <f t="shared" si="33"/>
        <v>0.5Kg</v>
      </c>
      <c r="O437">
        <f>VLOOKUP(D:D,products!A:E,5,FALSE)</f>
        <v>8.25</v>
      </c>
      <c r="P437" s="14">
        <f t="shared" si="30"/>
        <v>8.25</v>
      </c>
      <c r="Q437">
        <f>VLOOKUP(D:D,products!A:G,7,FALSE)</f>
        <v>0.90749999999999997</v>
      </c>
      <c r="R437" s="6">
        <f t="shared" si="34"/>
        <v>0.11</v>
      </c>
    </row>
    <row r="438" spans="1:18" hidden="1" x14ac:dyDescent="0.3">
      <c r="A438" s="4" t="s">
        <v>2945</v>
      </c>
      <c r="B438" s="11">
        <v>44631</v>
      </c>
      <c r="C438" s="4" t="s">
        <v>2946</v>
      </c>
      <c r="D438" t="s">
        <v>6145</v>
      </c>
      <c r="E438" s="2">
        <v>2</v>
      </c>
      <c r="F438" s="2" t="str">
        <f>VLOOKUP(orders!C438:C1437,customers!A:B,2,FALSE)</f>
        <v>Orly Ryland</v>
      </c>
      <c r="G438" s="2" t="str">
        <f>VLOOKUP(orders!C438:C1437,customers!A:C,3,FALSE)</f>
        <v>orylandc4@deviantart.com</v>
      </c>
      <c r="H438" s="2" t="str">
        <f>VLOOKUP(C:C,customers!A:G,7,FALSE)</f>
        <v>United States</v>
      </c>
      <c r="I438" t="str">
        <f>VLOOKUP(orders!D:D,products!A:B,2,FALSE)</f>
        <v>Lib</v>
      </c>
      <c r="J438" t="str">
        <f t="shared" si="31"/>
        <v>Liberica</v>
      </c>
      <c r="K438" t="str">
        <f>VLOOKUP(D:D,products!A:C,3,FALSE)</f>
        <v>L</v>
      </c>
      <c r="L438" t="str">
        <f t="shared" si="32"/>
        <v>Light</v>
      </c>
      <c r="M438">
        <f>VLOOKUP(D:D,products!A:D,4,FALSE)</f>
        <v>0.2</v>
      </c>
      <c r="N438" s="9" t="str">
        <f t="shared" si="33"/>
        <v>0.2Kg</v>
      </c>
      <c r="O438">
        <f>VLOOKUP(D:D,products!A:E,5,FALSE)</f>
        <v>4.7549999999999999</v>
      </c>
      <c r="P438" s="14">
        <f t="shared" si="30"/>
        <v>9.51</v>
      </c>
      <c r="Q438">
        <f>VLOOKUP(D:D,products!A:G,7,FALSE)</f>
        <v>0.61814999999999998</v>
      </c>
      <c r="R438" s="6">
        <f t="shared" si="34"/>
        <v>6.5000000000000002E-2</v>
      </c>
    </row>
    <row r="439" spans="1:18" hidden="1" x14ac:dyDescent="0.3">
      <c r="A439" s="4" t="s">
        <v>2951</v>
      </c>
      <c r="B439" s="11">
        <v>44213</v>
      </c>
      <c r="C439" s="4" t="s">
        <v>2952</v>
      </c>
      <c r="D439" t="s">
        <v>6165</v>
      </c>
      <c r="E439" s="2">
        <v>1</v>
      </c>
      <c r="F439" s="2" t="str">
        <f>VLOOKUP(orders!C439:C1438,customers!A:B,2,FALSE)</f>
        <v>Willabella Abramski</v>
      </c>
      <c r="G439" s="2"/>
      <c r="H439" s="2" t="str">
        <f>VLOOKUP(C:C,customers!A:G,7,FALSE)</f>
        <v>United States</v>
      </c>
      <c r="I439" t="str">
        <f>VLOOKUP(orders!D:D,products!A:B,2,FALSE)</f>
        <v>Lib</v>
      </c>
      <c r="J439" t="str">
        <f t="shared" si="31"/>
        <v>Liberica</v>
      </c>
      <c r="K439" t="str">
        <f>VLOOKUP(D:D,products!A:C,3,FALSE)</f>
        <v>D</v>
      </c>
      <c r="L439" t="str">
        <f t="shared" si="32"/>
        <v>Dark</v>
      </c>
      <c r="M439">
        <f>VLOOKUP(D:D,products!A:D,4,FALSE)</f>
        <v>2.5</v>
      </c>
      <c r="N439" s="9" t="str">
        <f t="shared" si="33"/>
        <v>2.5Kg</v>
      </c>
      <c r="O439">
        <f>VLOOKUP(D:D,products!A:E,5,FALSE)</f>
        <v>29.784999999999997</v>
      </c>
      <c r="P439" s="14">
        <f t="shared" si="30"/>
        <v>29.784999999999997</v>
      </c>
      <c r="Q439">
        <f>VLOOKUP(D:D,products!A:G,7,FALSE)</f>
        <v>3.8720499999999998</v>
      </c>
      <c r="R439" s="6">
        <f t="shared" si="34"/>
        <v>0.13</v>
      </c>
    </row>
    <row r="440" spans="1:18" hidden="1" x14ac:dyDescent="0.3">
      <c r="A440" s="4" t="s">
        <v>2956</v>
      </c>
      <c r="B440" s="11">
        <v>43483</v>
      </c>
      <c r="C440" s="4" t="s">
        <v>3042</v>
      </c>
      <c r="D440" t="s">
        <v>6169</v>
      </c>
      <c r="E440" s="2">
        <v>2</v>
      </c>
      <c r="F440" s="2" t="str">
        <f>VLOOKUP(orders!C440:C1439,customers!A:B,2,FALSE)</f>
        <v>Morgen Seson</v>
      </c>
      <c r="G440" s="2" t="str">
        <f>VLOOKUP(orders!C440:C1439,customers!A:C,3,FALSE)</f>
        <v>msesonck@census.gov</v>
      </c>
      <c r="H440" s="2" t="str">
        <f>VLOOKUP(C:C,customers!A:G,7,FALSE)</f>
        <v>United States</v>
      </c>
      <c r="I440" t="str">
        <f>VLOOKUP(orders!D:D,products!A:B,2,FALSE)</f>
        <v>Lib</v>
      </c>
      <c r="J440" t="str">
        <f t="shared" si="31"/>
        <v>Liberica</v>
      </c>
      <c r="K440" t="str">
        <f>VLOOKUP(D:D,products!A:C,3,FALSE)</f>
        <v>D</v>
      </c>
      <c r="L440" t="str">
        <f t="shared" si="32"/>
        <v>Dark</v>
      </c>
      <c r="M440">
        <f>VLOOKUP(D:D,products!A:D,4,FALSE)</f>
        <v>0.5</v>
      </c>
      <c r="N440" s="9" t="str">
        <f t="shared" si="33"/>
        <v>0.5Kg</v>
      </c>
      <c r="O440">
        <f>VLOOKUP(D:D,products!A:E,5,FALSE)</f>
        <v>7.77</v>
      </c>
      <c r="P440" s="14">
        <f t="shared" si="30"/>
        <v>15.54</v>
      </c>
      <c r="Q440">
        <f>VLOOKUP(D:D,products!A:G,7,FALSE)</f>
        <v>1.0101</v>
      </c>
      <c r="R440" s="6">
        <f t="shared" si="34"/>
        <v>6.5000000000000002E-2</v>
      </c>
    </row>
    <row r="441" spans="1:18" hidden="1" x14ac:dyDescent="0.3">
      <c r="A441" s="4" t="s">
        <v>2962</v>
      </c>
      <c r="B441" s="11">
        <v>43562</v>
      </c>
      <c r="C441" s="4" t="s">
        <v>2963</v>
      </c>
      <c r="D441" t="s">
        <v>6176</v>
      </c>
      <c r="E441" s="2">
        <v>4</v>
      </c>
      <c r="F441" s="2" t="str">
        <f>VLOOKUP(orders!C441:C1440,customers!A:B,2,FALSE)</f>
        <v>Chickie Ragless</v>
      </c>
      <c r="G441" s="2" t="str">
        <f>VLOOKUP(orders!C441:C1440,customers!A:C,3,FALSE)</f>
        <v>craglessc7@webmd.com</v>
      </c>
      <c r="H441" s="2" t="str">
        <f>VLOOKUP(C:C,customers!A:G,7,FALSE)</f>
        <v>Ireland</v>
      </c>
      <c r="I441" t="str">
        <f>VLOOKUP(orders!D:D,products!A:B,2,FALSE)</f>
        <v>Exc</v>
      </c>
      <c r="J441" t="str">
        <f t="shared" si="31"/>
        <v>Excelsa</v>
      </c>
      <c r="K441" t="str">
        <f>VLOOKUP(D:D,products!A:C,3,FALSE)</f>
        <v>L</v>
      </c>
      <c r="L441" t="str">
        <f t="shared" si="32"/>
        <v>Light</v>
      </c>
      <c r="M441">
        <f>VLOOKUP(D:D,products!A:D,4,FALSE)</f>
        <v>0.5</v>
      </c>
      <c r="N441" s="9" t="str">
        <f t="shared" si="33"/>
        <v>0.5Kg</v>
      </c>
      <c r="O441">
        <f>VLOOKUP(D:D,products!A:E,5,FALSE)</f>
        <v>8.91</v>
      </c>
      <c r="P441" s="14">
        <f t="shared" si="30"/>
        <v>35.64</v>
      </c>
      <c r="Q441">
        <f>VLOOKUP(D:D,products!A:G,7,FALSE)</f>
        <v>0.98009999999999997</v>
      </c>
      <c r="R441" s="6">
        <f t="shared" si="34"/>
        <v>2.75E-2</v>
      </c>
    </row>
    <row r="442" spans="1:18" x14ac:dyDescent="0.3">
      <c r="A442" s="4" t="s">
        <v>2968</v>
      </c>
      <c r="B442" s="11">
        <v>44230</v>
      </c>
      <c r="C442" s="4" t="s">
        <v>2969</v>
      </c>
      <c r="D442" t="s">
        <v>6175</v>
      </c>
      <c r="E442" s="2">
        <v>4</v>
      </c>
      <c r="F442" s="2" t="str">
        <f>VLOOKUP(orders!C442:C1441,customers!A:B,2,FALSE)</f>
        <v>Freda Hollows</v>
      </c>
      <c r="G442" s="2" t="str">
        <f>VLOOKUP(orders!C442:C1441,customers!A:C,3,FALSE)</f>
        <v>fhollowsc8@blogtalkradio.com</v>
      </c>
      <c r="H442" s="2" t="str">
        <f>VLOOKUP(C:C,customers!A:G,7,FALSE)</f>
        <v>United States</v>
      </c>
      <c r="I442" t="str">
        <f>VLOOKUP(orders!D:D,products!A:B,2,FALSE)</f>
        <v>Ara</v>
      </c>
      <c r="J442" t="str">
        <f t="shared" si="31"/>
        <v>Arabica</v>
      </c>
      <c r="K442" t="str">
        <f>VLOOKUP(D:D,products!A:C,3,FALSE)</f>
        <v>M</v>
      </c>
      <c r="L442" t="str">
        <f t="shared" si="32"/>
        <v>Medium</v>
      </c>
      <c r="M442">
        <f>VLOOKUP(D:D,products!A:D,4,FALSE)</f>
        <v>2.5</v>
      </c>
      <c r="N442" s="9" t="str">
        <f t="shared" si="33"/>
        <v>2.5Kg</v>
      </c>
      <c r="O442">
        <f>VLOOKUP(D:D,products!A:E,5,FALSE)</f>
        <v>25.874999999999996</v>
      </c>
      <c r="P442" s="14">
        <f t="shared" si="30"/>
        <v>103.49999999999999</v>
      </c>
      <c r="Q442">
        <f>VLOOKUP(D:D,products!A:G,7,FALSE)</f>
        <v>2.3287499999999994</v>
      </c>
      <c r="R442" s="6">
        <f t="shared" si="34"/>
        <v>2.2499999999999999E-2</v>
      </c>
    </row>
    <row r="443" spans="1:18" hidden="1" x14ac:dyDescent="0.3">
      <c r="A443" s="4" t="s">
        <v>2974</v>
      </c>
      <c r="B443" s="11">
        <v>43573</v>
      </c>
      <c r="C443" s="4" t="s">
        <v>2975</v>
      </c>
      <c r="D443" t="s">
        <v>6183</v>
      </c>
      <c r="E443" s="2">
        <v>3</v>
      </c>
      <c r="F443" s="2" t="str">
        <f>VLOOKUP(orders!C443:C1442,customers!A:B,2,FALSE)</f>
        <v>Livy Lathleiff</v>
      </c>
      <c r="G443" s="2" t="str">
        <f>VLOOKUP(orders!C443:C1442,customers!A:C,3,FALSE)</f>
        <v>llathleiffc9@nationalgeographic.com</v>
      </c>
      <c r="H443" s="2" t="str">
        <f>VLOOKUP(C:C,customers!A:G,7,FALSE)</f>
        <v>Ireland</v>
      </c>
      <c r="I443" t="str">
        <f>VLOOKUP(orders!D:D,products!A:B,2,FALSE)</f>
        <v>Exc</v>
      </c>
      <c r="J443" t="str">
        <f t="shared" si="31"/>
        <v>Excelsa</v>
      </c>
      <c r="K443" t="str">
        <f>VLOOKUP(D:D,products!A:C,3,FALSE)</f>
        <v>D</v>
      </c>
      <c r="L443" t="str">
        <f t="shared" si="32"/>
        <v>Dark</v>
      </c>
      <c r="M443">
        <f>VLOOKUP(D:D,products!A:D,4,FALSE)</f>
        <v>1</v>
      </c>
      <c r="N443" s="9" t="str">
        <f t="shared" si="33"/>
        <v>1Kg</v>
      </c>
      <c r="O443">
        <f>VLOOKUP(D:D,products!A:E,5,FALSE)</f>
        <v>12.15</v>
      </c>
      <c r="P443" s="14">
        <f t="shared" si="30"/>
        <v>36.450000000000003</v>
      </c>
      <c r="Q443">
        <f>VLOOKUP(D:D,products!A:G,7,FALSE)</f>
        <v>1.3365</v>
      </c>
      <c r="R443" s="6">
        <f t="shared" si="34"/>
        <v>3.6666666666666667E-2</v>
      </c>
    </row>
    <row r="444" spans="1:18" hidden="1" x14ac:dyDescent="0.3">
      <c r="A444" s="4" t="s">
        <v>2980</v>
      </c>
      <c r="B444" s="11">
        <v>44384</v>
      </c>
      <c r="C444" s="4" t="s">
        <v>2981</v>
      </c>
      <c r="D444" t="s">
        <v>6173</v>
      </c>
      <c r="E444" s="2">
        <v>5</v>
      </c>
      <c r="F444" s="2" t="str">
        <f>VLOOKUP(orders!C444:C1443,customers!A:B,2,FALSE)</f>
        <v>Koralle Heads</v>
      </c>
      <c r="G444" s="2" t="str">
        <f>VLOOKUP(orders!C444:C1443,customers!A:C,3,FALSE)</f>
        <v>kheadsca@jalbum.net</v>
      </c>
      <c r="H444" s="2" t="str">
        <f>VLOOKUP(C:C,customers!A:G,7,FALSE)</f>
        <v>United States</v>
      </c>
      <c r="I444" t="str">
        <f>VLOOKUP(orders!D:D,products!A:B,2,FALSE)</f>
        <v>Rob</v>
      </c>
      <c r="J444" t="str">
        <f t="shared" si="31"/>
        <v>Robusta</v>
      </c>
      <c r="K444" t="str">
        <f>VLOOKUP(D:D,products!A:C,3,FALSE)</f>
        <v>L</v>
      </c>
      <c r="L444" t="str">
        <f t="shared" si="32"/>
        <v>Light</v>
      </c>
      <c r="M444">
        <f>VLOOKUP(D:D,products!A:D,4,FALSE)</f>
        <v>0.5</v>
      </c>
      <c r="N444" s="9" t="str">
        <f t="shared" si="33"/>
        <v>0.5Kg</v>
      </c>
      <c r="O444">
        <f>VLOOKUP(D:D,products!A:E,5,FALSE)</f>
        <v>7.169999999999999</v>
      </c>
      <c r="P444" s="14">
        <f t="shared" si="30"/>
        <v>35.849999999999994</v>
      </c>
      <c r="Q444">
        <f>VLOOKUP(D:D,products!A:G,7,FALSE)</f>
        <v>0.43019999999999992</v>
      </c>
      <c r="R444" s="6">
        <f t="shared" si="34"/>
        <v>1.2E-2</v>
      </c>
    </row>
    <row r="445" spans="1:18" hidden="1" x14ac:dyDescent="0.3">
      <c r="A445" s="4" t="s">
        <v>2986</v>
      </c>
      <c r="B445" s="11">
        <v>44250</v>
      </c>
      <c r="C445" s="4" t="s">
        <v>2987</v>
      </c>
      <c r="D445" t="s">
        <v>6184</v>
      </c>
      <c r="E445" s="2">
        <v>5</v>
      </c>
      <c r="F445" s="2" t="str">
        <f>VLOOKUP(orders!C445:C1444,customers!A:B,2,FALSE)</f>
        <v>Theo Bowne</v>
      </c>
      <c r="G445" s="2" t="str">
        <f>VLOOKUP(orders!C445:C1444,customers!A:C,3,FALSE)</f>
        <v>tbownecb@unicef.org</v>
      </c>
      <c r="H445" s="2" t="str">
        <f>VLOOKUP(C:C,customers!A:G,7,FALSE)</f>
        <v>Ireland</v>
      </c>
      <c r="I445" t="str">
        <f>VLOOKUP(orders!D:D,products!A:B,2,FALSE)</f>
        <v>Exc</v>
      </c>
      <c r="J445" t="str">
        <f t="shared" si="31"/>
        <v>Excelsa</v>
      </c>
      <c r="K445" t="str">
        <f>VLOOKUP(D:D,products!A:C,3,FALSE)</f>
        <v>L</v>
      </c>
      <c r="L445" t="str">
        <f t="shared" si="32"/>
        <v>Light</v>
      </c>
      <c r="M445">
        <f>VLOOKUP(D:D,products!A:D,4,FALSE)</f>
        <v>0.2</v>
      </c>
      <c r="N445" s="9" t="str">
        <f t="shared" si="33"/>
        <v>0.2Kg</v>
      </c>
      <c r="O445">
        <f>VLOOKUP(D:D,products!A:E,5,FALSE)</f>
        <v>4.4550000000000001</v>
      </c>
      <c r="P445" s="14">
        <f t="shared" si="30"/>
        <v>22.274999999999999</v>
      </c>
      <c r="Q445">
        <f>VLOOKUP(D:D,products!A:G,7,FALSE)</f>
        <v>0.49004999999999999</v>
      </c>
      <c r="R445" s="6">
        <f t="shared" si="34"/>
        <v>2.2000000000000002E-2</v>
      </c>
    </row>
    <row r="446" spans="1:18" hidden="1" x14ac:dyDescent="0.3">
      <c r="A446" s="4" t="s">
        <v>2992</v>
      </c>
      <c r="B446" s="11">
        <v>44418</v>
      </c>
      <c r="C446" s="4" t="s">
        <v>2993</v>
      </c>
      <c r="D446" t="s">
        <v>6156</v>
      </c>
      <c r="E446" s="2">
        <v>6</v>
      </c>
      <c r="F446" s="2" t="str">
        <f>VLOOKUP(orders!C446:C1445,customers!A:B,2,FALSE)</f>
        <v>Rasia Jacquemard</v>
      </c>
      <c r="G446" s="2" t="str">
        <f>VLOOKUP(orders!C446:C1445,customers!A:C,3,FALSE)</f>
        <v>rjacquemardcc@acquirethisname.com</v>
      </c>
      <c r="H446" s="2" t="str">
        <f>VLOOKUP(C:C,customers!A:G,7,FALSE)</f>
        <v>Ireland</v>
      </c>
      <c r="I446" t="str">
        <f>VLOOKUP(orders!D:D,products!A:B,2,FALSE)</f>
        <v>Exc</v>
      </c>
      <c r="J446" t="str">
        <f t="shared" si="31"/>
        <v>Excelsa</v>
      </c>
      <c r="K446" t="str">
        <f>VLOOKUP(D:D,products!A:C,3,FALSE)</f>
        <v>M</v>
      </c>
      <c r="L446" t="str">
        <f t="shared" si="32"/>
        <v>Medium</v>
      </c>
      <c r="M446">
        <f>VLOOKUP(D:D,products!A:D,4,FALSE)</f>
        <v>0.2</v>
      </c>
      <c r="N446" s="9" t="str">
        <f t="shared" si="33"/>
        <v>0.2Kg</v>
      </c>
      <c r="O446">
        <f>VLOOKUP(D:D,products!A:E,5,FALSE)</f>
        <v>4.125</v>
      </c>
      <c r="P446" s="14">
        <f t="shared" si="30"/>
        <v>24.75</v>
      </c>
      <c r="Q446">
        <f>VLOOKUP(D:D,products!A:G,7,FALSE)</f>
        <v>0.45374999999999999</v>
      </c>
      <c r="R446" s="6">
        <f t="shared" si="34"/>
        <v>1.8333333333333333E-2</v>
      </c>
    </row>
    <row r="447" spans="1:18" hidden="1" x14ac:dyDescent="0.3">
      <c r="A447" s="4" t="s">
        <v>2999</v>
      </c>
      <c r="B447" s="11">
        <v>43784</v>
      </c>
      <c r="C447" s="4" t="s">
        <v>3000</v>
      </c>
      <c r="D447" t="s">
        <v>6181</v>
      </c>
      <c r="E447" s="2">
        <v>2</v>
      </c>
      <c r="F447" s="2" t="str">
        <f>VLOOKUP(orders!C447:C1446,customers!A:B,2,FALSE)</f>
        <v>Kizzie Warman</v>
      </c>
      <c r="G447" s="2" t="str">
        <f>VLOOKUP(orders!C447:C1446,customers!A:C,3,FALSE)</f>
        <v>kwarmancd@printfriendly.com</v>
      </c>
      <c r="H447" s="2" t="str">
        <f>VLOOKUP(C:C,customers!A:G,7,FALSE)</f>
        <v>Ireland</v>
      </c>
      <c r="I447" t="str">
        <f>VLOOKUP(orders!D:D,products!A:B,2,FALSE)</f>
        <v>Lib</v>
      </c>
      <c r="J447" t="str">
        <f t="shared" si="31"/>
        <v>Liberica</v>
      </c>
      <c r="K447" t="str">
        <f>VLOOKUP(D:D,products!A:C,3,FALSE)</f>
        <v>M</v>
      </c>
      <c r="L447" t="str">
        <f t="shared" si="32"/>
        <v>Medium</v>
      </c>
      <c r="M447">
        <f>VLOOKUP(D:D,products!A:D,4,FALSE)</f>
        <v>2.5</v>
      </c>
      <c r="N447" s="9" t="str">
        <f t="shared" si="33"/>
        <v>2.5Kg</v>
      </c>
      <c r="O447">
        <f>VLOOKUP(D:D,products!A:E,5,FALSE)</f>
        <v>33.464999999999996</v>
      </c>
      <c r="P447" s="14">
        <f t="shared" si="30"/>
        <v>66.929999999999993</v>
      </c>
      <c r="Q447">
        <f>VLOOKUP(D:D,products!A:G,7,FALSE)</f>
        <v>4.3504499999999995</v>
      </c>
      <c r="R447" s="6">
        <f t="shared" si="34"/>
        <v>6.5000000000000002E-2</v>
      </c>
    </row>
    <row r="448" spans="1:18" hidden="1" x14ac:dyDescent="0.3">
      <c r="A448" s="4" t="s">
        <v>3004</v>
      </c>
      <c r="B448" s="11">
        <v>43816</v>
      </c>
      <c r="C448" s="4" t="s">
        <v>3005</v>
      </c>
      <c r="D448" t="s">
        <v>6160</v>
      </c>
      <c r="E448" s="2">
        <v>1</v>
      </c>
      <c r="F448" s="2" t="str">
        <f>VLOOKUP(orders!C448:C1447,customers!A:B,2,FALSE)</f>
        <v>Wain Cholomin</v>
      </c>
      <c r="G448" s="2" t="str">
        <f>VLOOKUP(orders!C448:C1447,customers!A:C,3,FALSE)</f>
        <v>wcholomince@about.com</v>
      </c>
      <c r="H448" s="2" t="str">
        <f>VLOOKUP(C:C,customers!A:G,7,FALSE)</f>
        <v>United Kingdom</v>
      </c>
      <c r="I448" t="str">
        <f>VLOOKUP(orders!D:D,products!A:B,2,FALSE)</f>
        <v>Lib</v>
      </c>
      <c r="J448" t="str">
        <f t="shared" si="31"/>
        <v>Liberica</v>
      </c>
      <c r="K448" t="str">
        <f>VLOOKUP(D:D,products!A:C,3,FALSE)</f>
        <v>M</v>
      </c>
      <c r="L448" t="str">
        <f t="shared" si="32"/>
        <v>Medium</v>
      </c>
      <c r="M448">
        <f>VLOOKUP(D:D,products!A:D,4,FALSE)</f>
        <v>0.5</v>
      </c>
      <c r="N448" s="9" t="str">
        <f t="shared" si="33"/>
        <v>0.5Kg</v>
      </c>
      <c r="O448">
        <f>VLOOKUP(D:D,products!A:E,5,FALSE)</f>
        <v>8.73</v>
      </c>
      <c r="P448" s="14">
        <f t="shared" si="30"/>
        <v>8.73</v>
      </c>
      <c r="Q448">
        <f>VLOOKUP(D:D,products!A:G,7,FALSE)</f>
        <v>1.1349</v>
      </c>
      <c r="R448" s="6">
        <f t="shared" si="34"/>
        <v>0.13</v>
      </c>
    </row>
    <row r="449" spans="1:18" hidden="1" x14ac:dyDescent="0.3">
      <c r="A449" s="4" t="s">
        <v>3010</v>
      </c>
      <c r="B449" s="11">
        <v>43908</v>
      </c>
      <c r="C449" s="4" t="s">
        <v>3011</v>
      </c>
      <c r="D449" t="s">
        <v>6146</v>
      </c>
      <c r="E449" s="2">
        <v>3</v>
      </c>
      <c r="F449" s="2" t="str">
        <f>VLOOKUP(orders!C449:C1448,customers!A:B,2,FALSE)</f>
        <v>Arleen Braidman</v>
      </c>
      <c r="G449" s="2" t="str">
        <f>VLOOKUP(orders!C449:C1448,customers!A:C,3,FALSE)</f>
        <v>abraidmancf@census.gov</v>
      </c>
      <c r="H449" s="2" t="str">
        <f>VLOOKUP(C:C,customers!A:G,7,FALSE)</f>
        <v>United States</v>
      </c>
      <c r="I449" t="str">
        <f>VLOOKUP(orders!D:D,products!A:B,2,FALSE)</f>
        <v>Rob</v>
      </c>
      <c r="J449" t="str">
        <f t="shared" si="31"/>
        <v>Robusta</v>
      </c>
      <c r="K449" t="str">
        <f>VLOOKUP(D:D,products!A:C,3,FALSE)</f>
        <v>M</v>
      </c>
      <c r="L449" t="str">
        <f t="shared" si="32"/>
        <v>Medium</v>
      </c>
      <c r="M449">
        <f>VLOOKUP(D:D,products!A:D,4,FALSE)</f>
        <v>0.5</v>
      </c>
      <c r="N449" s="9" t="str">
        <f t="shared" si="33"/>
        <v>0.5Kg</v>
      </c>
      <c r="O449">
        <f>VLOOKUP(D:D,products!A:E,5,FALSE)</f>
        <v>5.97</v>
      </c>
      <c r="P449" s="14">
        <f t="shared" si="30"/>
        <v>17.91</v>
      </c>
      <c r="Q449">
        <f>VLOOKUP(D:D,products!A:G,7,FALSE)</f>
        <v>0.35819999999999996</v>
      </c>
      <c r="R449" s="6">
        <f t="shared" si="34"/>
        <v>1.9999999999999997E-2</v>
      </c>
    </row>
    <row r="450" spans="1:18" hidden="1" x14ac:dyDescent="0.3">
      <c r="A450" s="4" t="s">
        <v>3015</v>
      </c>
      <c r="B450" s="11">
        <v>44718</v>
      </c>
      <c r="C450" s="4" t="s">
        <v>3016</v>
      </c>
      <c r="D450" t="s">
        <v>6173</v>
      </c>
      <c r="E450" s="2">
        <v>1</v>
      </c>
      <c r="F450" s="2" t="str">
        <f>VLOOKUP(orders!C450:C1449,customers!A:B,2,FALSE)</f>
        <v>Pru Durban</v>
      </c>
      <c r="G450" s="2" t="str">
        <f>VLOOKUP(orders!C450:C1449,customers!A:C,3,FALSE)</f>
        <v>pdurbancg@symantec.com</v>
      </c>
      <c r="H450" s="2" t="str">
        <f>VLOOKUP(C:C,customers!A:G,7,FALSE)</f>
        <v>Ireland</v>
      </c>
      <c r="I450" t="str">
        <f>VLOOKUP(orders!D:D,products!A:B,2,FALSE)</f>
        <v>Rob</v>
      </c>
      <c r="J450" t="str">
        <f t="shared" si="31"/>
        <v>Robusta</v>
      </c>
      <c r="K450" t="str">
        <f>VLOOKUP(D:D,products!A:C,3,FALSE)</f>
        <v>L</v>
      </c>
      <c r="L450" t="str">
        <f t="shared" si="32"/>
        <v>Light</v>
      </c>
      <c r="M450">
        <f>VLOOKUP(D:D,products!A:D,4,FALSE)</f>
        <v>0.5</v>
      </c>
      <c r="N450" s="9" t="str">
        <f t="shared" si="33"/>
        <v>0.5Kg</v>
      </c>
      <c r="O450">
        <f>VLOOKUP(D:D,products!A:E,5,FALSE)</f>
        <v>7.169999999999999</v>
      </c>
      <c r="P450" s="14">
        <f t="shared" ref="P450:P513" si="35">O450*E450</f>
        <v>7.169999999999999</v>
      </c>
      <c r="Q450">
        <f>VLOOKUP(D:D,products!A:G,7,FALSE)</f>
        <v>0.43019999999999992</v>
      </c>
      <c r="R450" s="6">
        <f t="shared" si="34"/>
        <v>0.06</v>
      </c>
    </row>
    <row r="451" spans="1:18" hidden="1" x14ac:dyDescent="0.3">
      <c r="A451" s="4" t="s">
        <v>3021</v>
      </c>
      <c r="B451" s="11">
        <v>44336</v>
      </c>
      <c r="C451" s="4" t="s">
        <v>3022</v>
      </c>
      <c r="D451" t="s">
        <v>6163</v>
      </c>
      <c r="E451" s="2">
        <v>2</v>
      </c>
      <c r="F451" s="2" t="str">
        <f>VLOOKUP(orders!C451:C1450,customers!A:B,2,FALSE)</f>
        <v>Antone Harrold</v>
      </c>
      <c r="G451" s="2" t="str">
        <f>VLOOKUP(orders!C451:C1450,customers!A:C,3,FALSE)</f>
        <v>aharroldch@miibeian.gov.cn</v>
      </c>
      <c r="H451" s="2" t="str">
        <f>VLOOKUP(C:C,customers!A:G,7,FALSE)</f>
        <v>United States</v>
      </c>
      <c r="I451" t="str">
        <f>VLOOKUP(orders!D:D,products!A:B,2,FALSE)</f>
        <v>Rob</v>
      </c>
      <c r="J451" t="str">
        <f t="shared" ref="J451:J514" si="36">IF(I451="Rob","Robusta",IF(I451="Exc","Excelsa",IF(I451="Lib","Liberica",IF(I451="Ara","Arabica",""))))</f>
        <v>Robusta</v>
      </c>
      <c r="K451" t="str">
        <f>VLOOKUP(D:D,products!A:C,3,FALSE)</f>
        <v>D</v>
      </c>
      <c r="L451" t="str">
        <f t="shared" ref="L451:L514" si="37">IF(K451="M","Medium",IF(K451="L","Light",IF(K451="D","Dark","")))</f>
        <v>Dark</v>
      </c>
      <c r="M451">
        <f>VLOOKUP(D:D,products!A:D,4,FALSE)</f>
        <v>0.2</v>
      </c>
      <c r="N451" s="9" t="str">
        <f t="shared" ref="N451:N514" si="38">M451&amp;"Kg"</f>
        <v>0.2Kg</v>
      </c>
      <c r="O451">
        <f>VLOOKUP(D:D,products!A:E,5,FALSE)</f>
        <v>2.6849999999999996</v>
      </c>
      <c r="P451" s="14">
        <f t="shared" si="35"/>
        <v>5.3699999999999992</v>
      </c>
      <c r="Q451">
        <f>VLOOKUP(D:D,products!A:G,7,FALSE)</f>
        <v>0.16109999999999997</v>
      </c>
      <c r="R451" s="6">
        <f t="shared" ref="R451:R514" si="39">(Q451/P451)</f>
        <v>0.03</v>
      </c>
    </row>
    <row r="452" spans="1:18" hidden="1" x14ac:dyDescent="0.3">
      <c r="A452" s="4" t="s">
        <v>3027</v>
      </c>
      <c r="B452" s="11">
        <v>44207</v>
      </c>
      <c r="C452" s="4" t="s">
        <v>3028</v>
      </c>
      <c r="D452" t="s">
        <v>6145</v>
      </c>
      <c r="E452" s="2">
        <v>5</v>
      </c>
      <c r="F452" s="2" t="str">
        <f>VLOOKUP(orders!C452:C1451,customers!A:B,2,FALSE)</f>
        <v>Sim Pamphilon</v>
      </c>
      <c r="G452" s="2" t="str">
        <f>VLOOKUP(orders!C452:C1451,customers!A:C,3,FALSE)</f>
        <v>spamphilonci@mlb.com</v>
      </c>
      <c r="H452" s="2" t="str">
        <f>VLOOKUP(C:C,customers!A:G,7,FALSE)</f>
        <v>Ireland</v>
      </c>
      <c r="I452" t="str">
        <f>VLOOKUP(orders!D:D,products!A:B,2,FALSE)</f>
        <v>Lib</v>
      </c>
      <c r="J452" t="str">
        <f t="shared" si="36"/>
        <v>Liberica</v>
      </c>
      <c r="K452" t="str">
        <f>VLOOKUP(D:D,products!A:C,3,FALSE)</f>
        <v>L</v>
      </c>
      <c r="L452" t="str">
        <f t="shared" si="37"/>
        <v>Light</v>
      </c>
      <c r="M452">
        <f>VLOOKUP(D:D,products!A:D,4,FALSE)</f>
        <v>0.2</v>
      </c>
      <c r="N452" s="9" t="str">
        <f t="shared" si="38"/>
        <v>0.2Kg</v>
      </c>
      <c r="O452">
        <f>VLOOKUP(D:D,products!A:E,5,FALSE)</f>
        <v>4.7549999999999999</v>
      </c>
      <c r="P452" s="14">
        <f t="shared" si="35"/>
        <v>23.774999999999999</v>
      </c>
      <c r="Q452">
        <f>VLOOKUP(D:D,products!A:G,7,FALSE)</f>
        <v>0.61814999999999998</v>
      </c>
      <c r="R452" s="6">
        <f t="shared" si="39"/>
        <v>2.6000000000000002E-2</v>
      </c>
    </row>
    <row r="453" spans="1:18" hidden="1" x14ac:dyDescent="0.3">
      <c r="A453" s="4" t="s">
        <v>3035</v>
      </c>
      <c r="B453" s="11">
        <v>43518</v>
      </c>
      <c r="C453" s="4" t="s">
        <v>3036</v>
      </c>
      <c r="D453" t="s">
        <v>6149</v>
      </c>
      <c r="E453" s="2">
        <v>2</v>
      </c>
      <c r="F453" s="2" t="str">
        <f>VLOOKUP(orders!C453:C1452,customers!A:B,2,FALSE)</f>
        <v>Mohandis Spurden</v>
      </c>
      <c r="G453" s="2" t="str">
        <f>VLOOKUP(orders!C453:C1452,customers!A:C,3,FALSE)</f>
        <v>mspurdencj@exblog.jp</v>
      </c>
      <c r="H453" s="2" t="str">
        <f>VLOOKUP(C:C,customers!A:G,7,FALSE)</f>
        <v>United States</v>
      </c>
      <c r="I453" t="str">
        <f>VLOOKUP(orders!D:D,products!A:B,2,FALSE)</f>
        <v>Rob</v>
      </c>
      <c r="J453" t="str">
        <f t="shared" si="36"/>
        <v>Robusta</v>
      </c>
      <c r="K453" t="str">
        <f>VLOOKUP(D:D,products!A:C,3,FALSE)</f>
        <v>D</v>
      </c>
      <c r="L453" t="str">
        <f t="shared" si="37"/>
        <v>Dark</v>
      </c>
      <c r="M453">
        <f>VLOOKUP(D:D,products!A:D,4,FALSE)</f>
        <v>2.5</v>
      </c>
      <c r="N453" s="9" t="str">
        <f t="shared" si="38"/>
        <v>2.5Kg</v>
      </c>
      <c r="O453">
        <f>VLOOKUP(D:D,products!A:E,5,FALSE)</f>
        <v>20.584999999999997</v>
      </c>
      <c r="P453" s="14">
        <f t="shared" si="35"/>
        <v>41.169999999999995</v>
      </c>
      <c r="Q453">
        <f>VLOOKUP(D:D,products!A:G,7,FALSE)</f>
        <v>1.2350999999999999</v>
      </c>
      <c r="R453" s="6">
        <f t="shared" si="39"/>
        <v>3.0000000000000002E-2</v>
      </c>
    </row>
    <row r="454" spans="1:18" x14ac:dyDescent="0.3">
      <c r="A454" s="4" t="s">
        <v>3041</v>
      </c>
      <c r="B454" s="11">
        <v>44524</v>
      </c>
      <c r="C454" s="4" t="s">
        <v>3042</v>
      </c>
      <c r="D454" t="s">
        <v>6167</v>
      </c>
      <c r="E454" s="2">
        <v>3</v>
      </c>
      <c r="F454" s="2" t="str">
        <f>VLOOKUP(orders!C454:C1453,customers!A:B,2,FALSE)</f>
        <v>Morgen Seson</v>
      </c>
      <c r="G454" s="2" t="str">
        <f>VLOOKUP(orders!C454:C1453,customers!A:C,3,FALSE)</f>
        <v>msesonck@census.gov</v>
      </c>
      <c r="H454" s="2" t="str">
        <f>VLOOKUP(C:C,customers!A:G,7,FALSE)</f>
        <v>United States</v>
      </c>
      <c r="I454" t="str">
        <f>VLOOKUP(orders!D:D,products!A:B,2,FALSE)</f>
        <v>Ara</v>
      </c>
      <c r="J454" t="str">
        <f t="shared" si="36"/>
        <v>Arabica</v>
      </c>
      <c r="K454" t="str">
        <f>VLOOKUP(D:D,products!A:C,3,FALSE)</f>
        <v>L</v>
      </c>
      <c r="L454" t="str">
        <f t="shared" si="37"/>
        <v>Light</v>
      </c>
      <c r="M454">
        <f>VLOOKUP(D:D,products!A:D,4,FALSE)</f>
        <v>0.2</v>
      </c>
      <c r="N454" s="9" t="str">
        <f t="shared" si="38"/>
        <v>0.2Kg</v>
      </c>
      <c r="O454">
        <f>VLOOKUP(D:D,products!A:E,5,FALSE)</f>
        <v>3.8849999999999998</v>
      </c>
      <c r="P454" s="14">
        <f t="shared" si="35"/>
        <v>11.654999999999999</v>
      </c>
      <c r="Q454">
        <f>VLOOKUP(D:D,products!A:G,7,FALSE)</f>
        <v>0.34964999999999996</v>
      </c>
      <c r="R454" s="6">
        <f t="shared" si="39"/>
        <v>0.03</v>
      </c>
    </row>
    <row r="455" spans="1:18" hidden="1" x14ac:dyDescent="0.3">
      <c r="A455" s="4" t="s">
        <v>3047</v>
      </c>
      <c r="B455" s="11">
        <v>44579</v>
      </c>
      <c r="C455" s="4" t="s">
        <v>3048</v>
      </c>
      <c r="D455" t="s">
        <v>6161</v>
      </c>
      <c r="E455" s="2">
        <v>4</v>
      </c>
      <c r="F455" s="2" t="str">
        <f>VLOOKUP(orders!C455:C1454,customers!A:B,2,FALSE)</f>
        <v>Nalani Pirrone</v>
      </c>
      <c r="G455" s="2" t="str">
        <f>VLOOKUP(orders!C455:C1454,customers!A:C,3,FALSE)</f>
        <v>npirronecl@weibo.com</v>
      </c>
      <c r="H455" s="2" t="str">
        <f>VLOOKUP(C:C,customers!A:G,7,FALSE)</f>
        <v>United States</v>
      </c>
      <c r="I455" t="str">
        <f>VLOOKUP(orders!D:D,products!A:B,2,FALSE)</f>
        <v>Lib</v>
      </c>
      <c r="J455" t="str">
        <f t="shared" si="36"/>
        <v>Liberica</v>
      </c>
      <c r="K455" t="str">
        <f>VLOOKUP(D:D,products!A:C,3,FALSE)</f>
        <v>L</v>
      </c>
      <c r="L455" t="str">
        <f t="shared" si="37"/>
        <v>Light</v>
      </c>
      <c r="M455">
        <f>VLOOKUP(D:D,products!A:D,4,FALSE)</f>
        <v>0.5</v>
      </c>
      <c r="N455" s="9" t="str">
        <f t="shared" si="38"/>
        <v>0.5Kg</v>
      </c>
      <c r="O455">
        <f>VLOOKUP(D:D,products!A:E,5,FALSE)</f>
        <v>9.51</v>
      </c>
      <c r="P455" s="14">
        <f t="shared" si="35"/>
        <v>38.04</v>
      </c>
      <c r="Q455">
        <f>VLOOKUP(D:D,products!A:G,7,FALSE)</f>
        <v>1.2363</v>
      </c>
      <c r="R455" s="6">
        <f t="shared" si="39"/>
        <v>3.2500000000000001E-2</v>
      </c>
    </row>
    <row r="456" spans="1:18" hidden="1" x14ac:dyDescent="0.3">
      <c r="A456" s="4" t="s">
        <v>3053</v>
      </c>
      <c r="B456" s="11">
        <v>44421</v>
      </c>
      <c r="C456" s="4" t="s">
        <v>3054</v>
      </c>
      <c r="D456" t="s">
        <v>6149</v>
      </c>
      <c r="E456" s="2">
        <v>4</v>
      </c>
      <c r="F456" s="2" t="str">
        <f>VLOOKUP(orders!C456:C1455,customers!A:B,2,FALSE)</f>
        <v>Reube Cawley</v>
      </c>
      <c r="G456" s="2" t="str">
        <f>VLOOKUP(orders!C456:C1455,customers!A:C,3,FALSE)</f>
        <v>rcawleycm@yellowbook.com</v>
      </c>
      <c r="H456" s="2" t="str">
        <f>VLOOKUP(C:C,customers!A:G,7,FALSE)</f>
        <v>Ireland</v>
      </c>
      <c r="I456" t="str">
        <f>VLOOKUP(orders!D:D,products!A:B,2,FALSE)</f>
        <v>Rob</v>
      </c>
      <c r="J456" t="str">
        <f t="shared" si="36"/>
        <v>Robusta</v>
      </c>
      <c r="K456" t="str">
        <f>VLOOKUP(D:D,products!A:C,3,FALSE)</f>
        <v>D</v>
      </c>
      <c r="L456" t="str">
        <f t="shared" si="37"/>
        <v>Dark</v>
      </c>
      <c r="M456">
        <f>VLOOKUP(D:D,products!A:D,4,FALSE)</f>
        <v>2.5</v>
      </c>
      <c r="N456" s="9" t="str">
        <f t="shared" si="38"/>
        <v>2.5Kg</v>
      </c>
      <c r="O456">
        <f>VLOOKUP(D:D,products!A:E,5,FALSE)</f>
        <v>20.584999999999997</v>
      </c>
      <c r="P456" s="14">
        <f t="shared" si="35"/>
        <v>82.339999999999989</v>
      </c>
      <c r="Q456">
        <f>VLOOKUP(D:D,products!A:G,7,FALSE)</f>
        <v>1.2350999999999999</v>
      </c>
      <c r="R456" s="6">
        <f t="shared" si="39"/>
        <v>1.5000000000000001E-2</v>
      </c>
    </row>
    <row r="457" spans="1:18" hidden="1" x14ac:dyDescent="0.3">
      <c r="A457" s="4" t="s">
        <v>3058</v>
      </c>
      <c r="B457" s="11">
        <v>43841</v>
      </c>
      <c r="C457" s="4" t="s">
        <v>3059</v>
      </c>
      <c r="D457" t="s">
        <v>6145</v>
      </c>
      <c r="E457" s="2">
        <v>2</v>
      </c>
      <c r="F457" s="2" t="str">
        <f>VLOOKUP(orders!C457:C1456,customers!A:B,2,FALSE)</f>
        <v>Stan Barribal</v>
      </c>
      <c r="G457" s="2" t="str">
        <f>VLOOKUP(orders!C457:C1456,customers!A:C,3,FALSE)</f>
        <v>sbarribalcn@microsoft.com</v>
      </c>
      <c r="H457" s="2" t="str">
        <f>VLOOKUP(C:C,customers!A:G,7,FALSE)</f>
        <v>Ireland</v>
      </c>
      <c r="I457" t="str">
        <f>VLOOKUP(orders!D:D,products!A:B,2,FALSE)</f>
        <v>Lib</v>
      </c>
      <c r="J457" t="str">
        <f t="shared" si="36"/>
        <v>Liberica</v>
      </c>
      <c r="K457" t="str">
        <f>VLOOKUP(D:D,products!A:C,3,FALSE)</f>
        <v>L</v>
      </c>
      <c r="L457" t="str">
        <f t="shared" si="37"/>
        <v>Light</v>
      </c>
      <c r="M457">
        <f>VLOOKUP(D:D,products!A:D,4,FALSE)</f>
        <v>0.2</v>
      </c>
      <c r="N457" s="9" t="str">
        <f t="shared" si="38"/>
        <v>0.2Kg</v>
      </c>
      <c r="O457">
        <f>VLOOKUP(D:D,products!A:E,5,FALSE)</f>
        <v>4.7549999999999999</v>
      </c>
      <c r="P457" s="14">
        <f t="shared" si="35"/>
        <v>9.51</v>
      </c>
      <c r="Q457">
        <f>VLOOKUP(D:D,products!A:G,7,FALSE)</f>
        <v>0.61814999999999998</v>
      </c>
      <c r="R457" s="6">
        <f t="shared" si="39"/>
        <v>6.5000000000000002E-2</v>
      </c>
    </row>
    <row r="458" spans="1:18" hidden="1" x14ac:dyDescent="0.3">
      <c r="A458" s="4" t="s">
        <v>3064</v>
      </c>
      <c r="B458" s="11">
        <v>44017</v>
      </c>
      <c r="C458" s="4" t="s">
        <v>3065</v>
      </c>
      <c r="D458" t="s">
        <v>6149</v>
      </c>
      <c r="E458" s="2">
        <v>2</v>
      </c>
      <c r="F458" s="2" t="str">
        <f>VLOOKUP(orders!C458:C1457,customers!A:B,2,FALSE)</f>
        <v>Agnes Adamides</v>
      </c>
      <c r="G458" s="2" t="str">
        <f>VLOOKUP(orders!C458:C1457,customers!A:C,3,FALSE)</f>
        <v>aadamidesco@bizjournals.com</v>
      </c>
      <c r="H458" s="2" t="str">
        <f>VLOOKUP(C:C,customers!A:G,7,FALSE)</f>
        <v>United Kingdom</v>
      </c>
      <c r="I458" t="str">
        <f>VLOOKUP(orders!D:D,products!A:B,2,FALSE)</f>
        <v>Rob</v>
      </c>
      <c r="J458" t="str">
        <f t="shared" si="36"/>
        <v>Robusta</v>
      </c>
      <c r="K458" t="str">
        <f>VLOOKUP(D:D,products!A:C,3,FALSE)</f>
        <v>D</v>
      </c>
      <c r="L458" t="str">
        <f t="shared" si="37"/>
        <v>Dark</v>
      </c>
      <c r="M458">
        <f>VLOOKUP(D:D,products!A:D,4,FALSE)</f>
        <v>2.5</v>
      </c>
      <c r="N458" s="9" t="str">
        <f t="shared" si="38"/>
        <v>2.5Kg</v>
      </c>
      <c r="O458">
        <f>VLOOKUP(D:D,products!A:E,5,FALSE)</f>
        <v>20.584999999999997</v>
      </c>
      <c r="P458" s="14">
        <f t="shared" si="35"/>
        <v>41.169999999999995</v>
      </c>
      <c r="Q458">
        <f>VLOOKUP(D:D,products!A:G,7,FALSE)</f>
        <v>1.2350999999999999</v>
      </c>
      <c r="R458" s="6">
        <f t="shared" si="39"/>
        <v>3.0000000000000002E-2</v>
      </c>
    </row>
    <row r="459" spans="1:18" hidden="1" x14ac:dyDescent="0.3">
      <c r="A459" s="4" t="s">
        <v>3070</v>
      </c>
      <c r="B459" s="11">
        <v>43671</v>
      </c>
      <c r="C459" s="4" t="s">
        <v>3071</v>
      </c>
      <c r="D459" t="s">
        <v>6161</v>
      </c>
      <c r="E459" s="2">
        <v>5</v>
      </c>
      <c r="F459" s="2" t="str">
        <f>VLOOKUP(orders!C459:C1458,customers!A:B,2,FALSE)</f>
        <v>Carmelita Thowes</v>
      </c>
      <c r="G459" s="2" t="str">
        <f>VLOOKUP(orders!C459:C1458,customers!A:C,3,FALSE)</f>
        <v>cthowescp@craigslist.org</v>
      </c>
      <c r="H459" s="2" t="str">
        <f>VLOOKUP(C:C,customers!A:G,7,FALSE)</f>
        <v>United States</v>
      </c>
      <c r="I459" t="str">
        <f>VLOOKUP(orders!D:D,products!A:B,2,FALSE)</f>
        <v>Lib</v>
      </c>
      <c r="J459" t="str">
        <f t="shared" si="36"/>
        <v>Liberica</v>
      </c>
      <c r="K459" t="str">
        <f>VLOOKUP(D:D,products!A:C,3,FALSE)</f>
        <v>L</v>
      </c>
      <c r="L459" t="str">
        <f t="shared" si="37"/>
        <v>Light</v>
      </c>
      <c r="M459">
        <f>VLOOKUP(D:D,products!A:D,4,FALSE)</f>
        <v>0.5</v>
      </c>
      <c r="N459" s="9" t="str">
        <f t="shared" si="38"/>
        <v>0.5Kg</v>
      </c>
      <c r="O459">
        <f>VLOOKUP(D:D,products!A:E,5,FALSE)</f>
        <v>9.51</v>
      </c>
      <c r="P459" s="14">
        <f t="shared" si="35"/>
        <v>47.55</v>
      </c>
      <c r="Q459">
        <f>VLOOKUP(D:D,products!A:G,7,FALSE)</f>
        <v>1.2363</v>
      </c>
      <c r="R459" s="6">
        <f t="shared" si="39"/>
        <v>2.6000000000000002E-2</v>
      </c>
    </row>
    <row r="460" spans="1:18" x14ac:dyDescent="0.3">
      <c r="A460" s="4" t="s">
        <v>3076</v>
      </c>
      <c r="B460" s="11">
        <v>44707</v>
      </c>
      <c r="C460" s="4" t="s">
        <v>3077</v>
      </c>
      <c r="D460" t="s">
        <v>6155</v>
      </c>
      <c r="E460" s="2">
        <v>4</v>
      </c>
      <c r="F460" s="2" t="str">
        <f>VLOOKUP(orders!C460:C1459,customers!A:B,2,FALSE)</f>
        <v>Rodolfo Willoway</v>
      </c>
      <c r="G460" s="2" t="str">
        <f>VLOOKUP(orders!C460:C1459,customers!A:C,3,FALSE)</f>
        <v>rwillowaycq@admin.ch</v>
      </c>
      <c r="H460" s="2" t="str">
        <f>VLOOKUP(C:C,customers!A:G,7,FALSE)</f>
        <v>United States</v>
      </c>
      <c r="I460" t="str">
        <f>VLOOKUP(orders!D:D,products!A:B,2,FALSE)</f>
        <v>Ara</v>
      </c>
      <c r="J460" t="str">
        <f t="shared" si="36"/>
        <v>Arabica</v>
      </c>
      <c r="K460" t="str">
        <f>VLOOKUP(D:D,products!A:C,3,FALSE)</f>
        <v>M</v>
      </c>
      <c r="L460" t="str">
        <f t="shared" si="37"/>
        <v>Medium</v>
      </c>
      <c r="M460">
        <f>VLOOKUP(D:D,products!A:D,4,FALSE)</f>
        <v>1</v>
      </c>
      <c r="N460" s="9" t="str">
        <f t="shared" si="38"/>
        <v>1Kg</v>
      </c>
      <c r="O460">
        <f>VLOOKUP(D:D,products!A:E,5,FALSE)</f>
        <v>11.25</v>
      </c>
      <c r="P460" s="14">
        <f t="shared" si="35"/>
        <v>45</v>
      </c>
      <c r="Q460">
        <f>VLOOKUP(D:D,products!A:G,7,FALSE)</f>
        <v>1.0125</v>
      </c>
      <c r="R460" s="6">
        <f t="shared" si="39"/>
        <v>2.2499999999999999E-2</v>
      </c>
    </row>
    <row r="461" spans="1:18" hidden="1" x14ac:dyDescent="0.3">
      <c r="A461" s="4" t="s">
        <v>3082</v>
      </c>
      <c r="B461" s="11">
        <v>43840</v>
      </c>
      <c r="C461" s="4" t="s">
        <v>3083</v>
      </c>
      <c r="D461" t="s">
        <v>6145</v>
      </c>
      <c r="E461" s="2">
        <v>5</v>
      </c>
      <c r="F461" s="2" t="str">
        <f>VLOOKUP(orders!C461:C1460,customers!A:B,2,FALSE)</f>
        <v>Alvis Elwin</v>
      </c>
      <c r="G461" s="2" t="str">
        <f>VLOOKUP(orders!C461:C1460,customers!A:C,3,FALSE)</f>
        <v>aelwincr@privacy.gov.au</v>
      </c>
      <c r="H461" s="2" t="str">
        <f>VLOOKUP(C:C,customers!A:G,7,FALSE)</f>
        <v>United States</v>
      </c>
      <c r="I461" t="str">
        <f>VLOOKUP(orders!D:D,products!A:B,2,FALSE)</f>
        <v>Lib</v>
      </c>
      <c r="J461" t="str">
        <f t="shared" si="36"/>
        <v>Liberica</v>
      </c>
      <c r="K461" t="str">
        <f>VLOOKUP(D:D,products!A:C,3,FALSE)</f>
        <v>L</v>
      </c>
      <c r="L461" t="str">
        <f t="shared" si="37"/>
        <v>Light</v>
      </c>
      <c r="M461">
        <f>VLOOKUP(D:D,products!A:D,4,FALSE)</f>
        <v>0.2</v>
      </c>
      <c r="N461" s="9" t="str">
        <f t="shared" si="38"/>
        <v>0.2Kg</v>
      </c>
      <c r="O461">
        <f>VLOOKUP(D:D,products!A:E,5,FALSE)</f>
        <v>4.7549999999999999</v>
      </c>
      <c r="P461" s="14">
        <f t="shared" si="35"/>
        <v>23.774999999999999</v>
      </c>
      <c r="Q461">
        <f>VLOOKUP(D:D,products!A:G,7,FALSE)</f>
        <v>0.61814999999999998</v>
      </c>
      <c r="R461" s="6">
        <f t="shared" si="39"/>
        <v>2.6000000000000002E-2</v>
      </c>
    </row>
    <row r="462" spans="1:18" hidden="1" x14ac:dyDescent="0.3">
      <c r="A462" s="4" t="s">
        <v>3088</v>
      </c>
      <c r="B462" s="11">
        <v>43602</v>
      </c>
      <c r="C462" s="4" t="s">
        <v>3089</v>
      </c>
      <c r="D462" t="s">
        <v>6172</v>
      </c>
      <c r="E462" s="2">
        <v>3</v>
      </c>
      <c r="F462" s="2" t="str">
        <f>VLOOKUP(orders!C462:C1461,customers!A:B,2,FALSE)</f>
        <v>Araldo Bilbrook</v>
      </c>
      <c r="G462" s="2" t="str">
        <f>VLOOKUP(orders!C462:C1461,customers!A:C,3,FALSE)</f>
        <v>abilbrookcs@booking.com</v>
      </c>
      <c r="H462" s="2" t="str">
        <f>VLOOKUP(C:C,customers!A:G,7,FALSE)</f>
        <v>Ireland</v>
      </c>
      <c r="I462" t="str">
        <f>VLOOKUP(orders!D:D,products!A:B,2,FALSE)</f>
        <v>Rob</v>
      </c>
      <c r="J462" t="str">
        <f t="shared" si="36"/>
        <v>Robusta</v>
      </c>
      <c r="K462" t="str">
        <f>VLOOKUP(D:D,products!A:C,3,FALSE)</f>
        <v>D</v>
      </c>
      <c r="L462" t="str">
        <f t="shared" si="37"/>
        <v>Dark</v>
      </c>
      <c r="M462">
        <f>VLOOKUP(D:D,products!A:D,4,FALSE)</f>
        <v>0.5</v>
      </c>
      <c r="N462" s="9" t="str">
        <f t="shared" si="38"/>
        <v>0.5Kg</v>
      </c>
      <c r="O462">
        <f>VLOOKUP(D:D,products!A:E,5,FALSE)</f>
        <v>5.3699999999999992</v>
      </c>
      <c r="P462" s="14">
        <f t="shared" si="35"/>
        <v>16.11</v>
      </c>
      <c r="Q462">
        <f>VLOOKUP(D:D,products!A:G,7,FALSE)</f>
        <v>0.32219999999999993</v>
      </c>
      <c r="R462" s="6">
        <f t="shared" si="39"/>
        <v>1.9999999999999997E-2</v>
      </c>
    </row>
    <row r="463" spans="1:18" hidden="1" x14ac:dyDescent="0.3">
      <c r="A463" s="4" t="s">
        <v>3094</v>
      </c>
      <c r="B463" s="11">
        <v>44036</v>
      </c>
      <c r="C463" s="4" t="s">
        <v>3095</v>
      </c>
      <c r="D463" t="s">
        <v>6163</v>
      </c>
      <c r="E463" s="2">
        <v>4</v>
      </c>
      <c r="F463" s="2" t="str">
        <f>VLOOKUP(orders!C463:C1462,customers!A:B,2,FALSE)</f>
        <v>Ransell McKall</v>
      </c>
      <c r="G463" s="2" t="str">
        <f>VLOOKUP(orders!C463:C1462,customers!A:C,3,FALSE)</f>
        <v>rmckallct@sakura.ne.jp</v>
      </c>
      <c r="H463" s="2" t="str">
        <f>VLOOKUP(C:C,customers!A:G,7,FALSE)</f>
        <v>United Kingdom</v>
      </c>
      <c r="I463" t="str">
        <f>VLOOKUP(orders!D:D,products!A:B,2,FALSE)</f>
        <v>Rob</v>
      </c>
      <c r="J463" t="str">
        <f t="shared" si="36"/>
        <v>Robusta</v>
      </c>
      <c r="K463" t="str">
        <f>VLOOKUP(D:D,products!A:C,3,FALSE)</f>
        <v>D</v>
      </c>
      <c r="L463" t="str">
        <f t="shared" si="37"/>
        <v>Dark</v>
      </c>
      <c r="M463">
        <f>VLOOKUP(D:D,products!A:D,4,FALSE)</f>
        <v>0.2</v>
      </c>
      <c r="N463" s="9" t="str">
        <f t="shared" si="38"/>
        <v>0.2Kg</v>
      </c>
      <c r="O463">
        <f>VLOOKUP(D:D,products!A:E,5,FALSE)</f>
        <v>2.6849999999999996</v>
      </c>
      <c r="P463" s="14">
        <f t="shared" si="35"/>
        <v>10.739999999999998</v>
      </c>
      <c r="Q463">
        <f>VLOOKUP(D:D,products!A:G,7,FALSE)</f>
        <v>0.16109999999999997</v>
      </c>
      <c r="R463" s="6">
        <f t="shared" si="39"/>
        <v>1.4999999999999999E-2</v>
      </c>
    </row>
    <row r="464" spans="1:18" x14ac:dyDescent="0.3">
      <c r="A464" s="4" t="s">
        <v>3100</v>
      </c>
      <c r="B464" s="11">
        <v>44124</v>
      </c>
      <c r="C464" s="4" t="s">
        <v>3101</v>
      </c>
      <c r="D464" t="s">
        <v>6147</v>
      </c>
      <c r="E464" s="2">
        <v>5</v>
      </c>
      <c r="F464" s="2" t="str">
        <f>VLOOKUP(orders!C464:C1463,customers!A:B,2,FALSE)</f>
        <v>Borg Daile</v>
      </c>
      <c r="G464" s="2" t="str">
        <f>VLOOKUP(orders!C464:C1463,customers!A:C,3,FALSE)</f>
        <v>bdailecu@vistaprint.com</v>
      </c>
      <c r="H464" s="2" t="str">
        <f>VLOOKUP(C:C,customers!A:G,7,FALSE)</f>
        <v>United States</v>
      </c>
      <c r="I464" t="str">
        <f>VLOOKUP(orders!D:D,products!A:B,2,FALSE)</f>
        <v>Ara</v>
      </c>
      <c r="J464" t="str">
        <f t="shared" si="36"/>
        <v>Arabica</v>
      </c>
      <c r="K464" t="str">
        <f>VLOOKUP(D:D,products!A:C,3,FALSE)</f>
        <v>D</v>
      </c>
      <c r="L464" t="str">
        <f t="shared" si="37"/>
        <v>Dark</v>
      </c>
      <c r="M464">
        <f>VLOOKUP(D:D,products!A:D,4,FALSE)</f>
        <v>1</v>
      </c>
      <c r="N464" s="9" t="str">
        <f t="shared" si="38"/>
        <v>1Kg</v>
      </c>
      <c r="O464">
        <f>VLOOKUP(D:D,products!A:E,5,FALSE)</f>
        <v>9.9499999999999993</v>
      </c>
      <c r="P464" s="14">
        <f t="shared" si="35"/>
        <v>49.75</v>
      </c>
      <c r="Q464">
        <f>VLOOKUP(D:D,products!A:G,7,FALSE)</f>
        <v>0.89549999999999985</v>
      </c>
      <c r="R464" s="6">
        <f t="shared" si="39"/>
        <v>1.7999999999999999E-2</v>
      </c>
    </row>
    <row r="465" spans="1:18" hidden="1" x14ac:dyDescent="0.3">
      <c r="A465" s="4" t="s">
        <v>3106</v>
      </c>
      <c r="B465" s="11">
        <v>43730</v>
      </c>
      <c r="C465" s="4" t="s">
        <v>3107</v>
      </c>
      <c r="D465" t="s">
        <v>6141</v>
      </c>
      <c r="E465" s="2">
        <v>2</v>
      </c>
      <c r="F465" s="2" t="str">
        <f>VLOOKUP(orders!C465:C1464,customers!A:B,2,FALSE)</f>
        <v>Adolphe Treherne</v>
      </c>
      <c r="G465" s="2" t="str">
        <f>VLOOKUP(orders!C465:C1464,customers!A:C,3,FALSE)</f>
        <v>atrehernecv@state.tx.us</v>
      </c>
      <c r="H465" s="2" t="str">
        <f>VLOOKUP(C:C,customers!A:G,7,FALSE)</f>
        <v>Ireland</v>
      </c>
      <c r="I465" t="str">
        <f>VLOOKUP(orders!D:D,products!A:B,2,FALSE)</f>
        <v>Exc</v>
      </c>
      <c r="J465" t="str">
        <f t="shared" si="36"/>
        <v>Excelsa</v>
      </c>
      <c r="K465" t="str">
        <f>VLOOKUP(D:D,products!A:C,3,FALSE)</f>
        <v>M</v>
      </c>
      <c r="L465" t="str">
        <f t="shared" si="37"/>
        <v>Medium</v>
      </c>
      <c r="M465">
        <f>VLOOKUP(D:D,products!A:D,4,FALSE)</f>
        <v>1</v>
      </c>
      <c r="N465" s="9" t="str">
        <f t="shared" si="38"/>
        <v>1Kg</v>
      </c>
      <c r="O465">
        <f>VLOOKUP(D:D,products!A:E,5,FALSE)</f>
        <v>13.75</v>
      </c>
      <c r="P465" s="14">
        <f t="shared" si="35"/>
        <v>27.5</v>
      </c>
      <c r="Q465">
        <f>VLOOKUP(D:D,products!A:G,7,FALSE)</f>
        <v>1.5125</v>
      </c>
      <c r="R465" s="6">
        <f t="shared" si="39"/>
        <v>5.5E-2</v>
      </c>
    </row>
    <row r="466" spans="1:18" hidden="1" x14ac:dyDescent="0.3">
      <c r="A466" s="4" t="s">
        <v>3112</v>
      </c>
      <c r="B466" s="11">
        <v>43989</v>
      </c>
      <c r="C466" s="4" t="s">
        <v>3113</v>
      </c>
      <c r="D466" t="s">
        <v>6165</v>
      </c>
      <c r="E466" s="2">
        <v>4</v>
      </c>
      <c r="F466" s="2" t="str">
        <f>VLOOKUP(orders!C466:C1465,customers!A:B,2,FALSE)</f>
        <v>Annetta Brentnall</v>
      </c>
      <c r="G466" s="2" t="str">
        <f>VLOOKUP(orders!C466:C1465,customers!A:C,3,FALSE)</f>
        <v>abrentnallcw@biglobe.ne.jp</v>
      </c>
      <c r="H466" s="2" t="str">
        <f>VLOOKUP(C:C,customers!A:G,7,FALSE)</f>
        <v>United Kingdom</v>
      </c>
      <c r="I466" t="str">
        <f>VLOOKUP(orders!D:D,products!A:B,2,FALSE)</f>
        <v>Lib</v>
      </c>
      <c r="J466" t="str">
        <f t="shared" si="36"/>
        <v>Liberica</v>
      </c>
      <c r="K466" t="str">
        <f>VLOOKUP(D:D,products!A:C,3,FALSE)</f>
        <v>D</v>
      </c>
      <c r="L466" t="str">
        <f t="shared" si="37"/>
        <v>Dark</v>
      </c>
      <c r="M466">
        <f>VLOOKUP(D:D,products!A:D,4,FALSE)</f>
        <v>2.5</v>
      </c>
      <c r="N466" s="9" t="str">
        <f t="shared" si="38"/>
        <v>2.5Kg</v>
      </c>
      <c r="O466">
        <f>VLOOKUP(D:D,products!A:E,5,FALSE)</f>
        <v>29.784999999999997</v>
      </c>
      <c r="P466" s="14">
        <f t="shared" si="35"/>
        <v>119.13999999999999</v>
      </c>
      <c r="Q466">
        <f>VLOOKUP(D:D,products!A:G,7,FALSE)</f>
        <v>3.8720499999999998</v>
      </c>
      <c r="R466" s="6">
        <f t="shared" si="39"/>
        <v>3.2500000000000001E-2</v>
      </c>
    </row>
    <row r="467" spans="1:18" hidden="1" x14ac:dyDescent="0.3">
      <c r="A467" s="4" t="s">
        <v>3118</v>
      </c>
      <c r="B467" s="11">
        <v>43814</v>
      </c>
      <c r="C467" s="4" t="s">
        <v>3119</v>
      </c>
      <c r="D467" t="s">
        <v>6149</v>
      </c>
      <c r="E467" s="2">
        <v>1</v>
      </c>
      <c r="F467" s="2" t="str">
        <f>VLOOKUP(orders!C467:C1466,customers!A:B,2,FALSE)</f>
        <v>Dick Drinkall</v>
      </c>
      <c r="G467" s="2" t="str">
        <f>VLOOKUP(orders!C467:C1466,customers!A:C,3,FALSE)</f>
        <v>ddrinkallcx@psu.edu</v>
      </c>
      <c r="H467" s="2" t="str">
        <f>VLOOKUP(C:C,customers!A:G,7,FALSE)</f>
        <v>United States</v>
      </c>
      <c r="I467" t="str">
        <f>VLOOKUP(orders!D:D,products!A:B,2,FALSE)</f>
        <v>Rob</v>
      </c>
      <c r="J467" t="str">
        <f t="shared" si="36"/>
        <v>Robusta</v>
      </c>
      <c r="K467" t="str">
        <f>VLOOKUP(D:D,products!A:C,3,FALSE)</f>
        <v>D</v>
      </c>
      <c r="L467" t="str">
        <f t="shared" si="37"/>
        <v>Dark</v>
      </c>
      <c r="M467">
        <f>VLOOKUP(D:D,products!A:D,4,FALSE)</f>
        <v>2.5</v>
      </c>
      <c r="N467" s="9" t="str">
        <f t="shared" si="38"/>
        <v>2.5Kg</v>
      </c>
      <c r="O467">
        <f>VLOOKUP(D:D,products!A:E,5,FALSE)</f>
        <v>20.584999999999997</v>
      </c>
      <c r="P467" s="14">
        <f t="shared" si="35"/>
        <v>20.584999999999997</v>
      </c>
      <c r="Q467">
        <f>VLOOKUP(D:D,products!A:G,7,FALSE)</f>
        <v>1.2350999999999999</v>
      </c>
      <c r="R467" s="6">
        <f t="shared" si="39"/>
        <v>6.0000000000000005E-2</v>
      </c>
    </row>
    <row r="468" spans="1:18" x14ac:dyDescent="0.3">
      <c r="A468" s="4" t="s">
        <v>3124</v>
      </c>
      <c r="B468" s="11">
        <v>44171</v>
      </c>
      <c r="C468" s="4" t="s">
        <v>3125</v>
      </c>
      <c r="D468" t="s">
        <v>6154</v>
      </c>
      <c r="E468" s="2">
        <v>3</v>
      </c>
      <c r="F468" s="2" t="str">
        <f>VLOOKUP(orders!C468:C1467,customers!A:B,2,FALSE)</f>
        <v>Dagny Kornel</v>
      </c>
      <c r="G468" s="2" t="str">
        <f>VLOOKUP(orders!C468:C1467,customers!A:C,3,FALSE)</f>
        <v>dkornelcy@cyberchimps.com</v>
      </c>
      <c r="H468" s="2" t="str">
        <f>VLOOKUP(C:C,customers!A:G,7,FALSE)</f>
        <v>United States</v>
      </c>
      <c r="I468" t="str">
        <f>VLOOKUP(orders!D:D,products!A:B,2,FALSE)</f>
        <v>Ara</v>
      </c>
      <c r="J468" t="str">
        <f t="shared" si="36"/>
        <v>Arabica</v>
      </c>
      <c r="K468" t="str">
        <f>VLOOKUP(D:D,products!A:C,3,FALSE)</f>
        <v>D</v>
      </c>
      <c r="L468" t="str">
        <f t="shared" si="37"/>
        <v>Dark</v>
      </c>
      <c r="M468">
        <f>VLOOKUP(D:D,products!A:D,4,FALSE)</f>
        <v>0.2</v>
      </c>
      <c r="N468" s="9" t="str">
        <f t="shared" si="38"/>
        <v>0.2Kg</v>
      </c>
      <c r="O468">
        <f>VLOOKUP(D:D,products!A:E,5,FALSE)</f>
        <v>2.9849999999999999</v>
      </c>
      <c r="P468" s="14">
        <f t="shared" si="35"/>
        <v>8.9550000000000001</v>
      </c>
      <c r="Q468">
        <f>VLOOKUP(D:D,products!A:G,7,FALSE)</f>
        <v>0.26865</v>
      </c>
      <c r="R468" s="6">
        <f t="shared" si="39"/>
        <v>0.03</v>
      </c>
    </row>
    <row r="469" spans="1:18" x14ac:dyDescent="0.3">
      <c r="A469" s="4" t="s">
        <v>3130</v>
      </c>
      <c r="B469" s="11">
        <v>44536</v>
      </c>
      <c r="C469" s="4" t="s">
        <v>3131</v>
      </c>
      <c r="D469" t="s">
        <v>6158</v>
      </c>
      <c r="E469" s="2">
        <v>1</v>
      </c>
      <c r="F469" s="2" t="str">
        <f>VLOOKUP(orders!C469:C1468,customers!A:B,2,FALSE)</f>
        <v>Rhona Lequeux</v>
      </c>
      <c r="G469" s="2" t="str">
        <f>VLOOKUP(orders!C469:C1468,customers!A:C,3,FALSE)</f>
        <v>rlequeuxcz@newyorker.com</v>
      </c>
      <c r="H469" s="2" t="str">
        <f>VLOOKUP(C:C,customers!A:G,7,FALSE)</f>
        <v>United States</v>
      </c>
      <c r="I469" t="str">
        <f>VLOOKUP(orders!D:D,products!A:B,2,FALSE)</f>
        <v>Ara</v>
      </c>
      <c r="J469" t="str">
        <f t="shared" si="36"/>
        <v>Arabica</v>
      </c>
      <c r="K469" t="str">
        <f>VLOOKUP(D:D,products!A:C,3,FALSE)</f>
        <v>D</v>
      </c>
      <c r="L469" t="str">
        <f t="shared" si="37"/>
        <v>Dark</v>
      </c>
      <c r="M469">
        <f>VLOOKUP(D:D,products!A:D,4,FALSE)</f>
        <v>0.5</v>
      </c>
      <c r="N469" s="9" t="str">
        <f t="shared" si="38"/>
        <v>0.5Kg</v>
      </c>
      <c r="O469">
        <f>VLOOKUP(D:D,products!A:E,5,FALSE)</f>
        <v>5.97</v>
      </c>
      <c r="P469" s="14">
        <f t="shared" si="35"/>
        <v>5.97</v>
      </c>
      <c r="Q469">
        <f>VLOOKUP(D:D,products!A:G,7,FALSE)</f>
        <v>0.5373</v>
      </c>
      <c r="R469" s="6">
        <f t="shared" si="39"/>
        <v>9.0000000000000011E-2</v>
      </c>
    </row>
    <row r="470" spans="1:18" hidden="1" x14ac:dyDescent="0.3">
      <c r="A470" s="4" t="s">
        <v>3136</v>
      </c>
      <c r="B470" s="11">
        <v>44023</v>
      </c>
      <c r="C470" s="4" t="s">
        <v>3137</v>
      </c>
      <c r="D470" t="s">
        <v>6141</v>
      </c>
      <c r="E470" s="2">
        <v>3</v>
      </c>
      <c r="F470" s="2" t="str">
        <f>VLOOKUP(orders!C470:C1469,customers!A:B,2,FALSE)</f>
        <v>Julius Mccaull</v>
      </c>
      <c r="G470" s="2" t="str">
        <f>VLOOKUP(orders!C470:C1469,customers!A:C,3,FALSE)</f>
        <v>jmccaulld0@parallels.com</v>
      </c>
      <c r="H470" s="2" t="str">
        <f>VLOOKUP(C:C,customers!A:G,7,FALSE)</f>
        <v>United States</v>
      </c>
      <c r="I470" t="str">
        <f>VLOOKUP(orders!D:D,products!A:B,2,FALSE)</f>
        <v>Exc</v>
      </c>
      <c r="J470" t="str">
        <f t="shared" si="36"/>
        <v>Excelsa</v>
      </c>
      <c r="K470" t="str">
        <f>VLOOKUP(D:D,products!A:C,3,FALSE)</f>
        <v>M</v>
      </c>
      <c r="L470" t="str">
        <f t="shared" si="37"/>
        <v>Medium</v>
      </c>
      <c r="M470">
        <f>VLOOKUP(D:D,products!A:D,4,FALSE)</f>
        <v>1</v>
      </c>
      <c r="N470" s="9" t="str">
        <f t="shared" si="38"/>
        <v>1Kg</v>
      </c>
      <c r="O470">
        <f>VLOOKUP(D:D,products!A:E,5,FALSE)</f>
        <v>13.75</v>
      </c>
      <c r="P470" s="14">
        <f t="shared" si="35"/>
        <v>41.25</v>
      </c>
      <c r="Q470">
        <f>VLOOKUP(D:D,products!A:G,7,FALSE)</f>
        <v>1.5125</v>
      </c>
      <c r="R470" s="6">
        <f t="shared" si="39"/>
        <v>3.6666666666666667E-2</v>
      </c>
    </row>
    <row r="471" spans="1:18" hidden="1" x14ac:dyDescent="0.3">
      <c r="A471" s="4" t="s">
        <v>3141</v>
      </c>
      <c r="B471" s="11">
        <v>44375</v>
      </c>
      <c r="C471" s="4" t="s">
        <v>3194</v>
      </c>
      <c r="D471" t="s">
        <v>6184</v>
      </c>
      <c r="E471" s="2">
        <v>5</v>
      </c>
      <c r="F471" s="2" t="str">
        <f>VLOOKUP(orders!C471:C1470,customers!A:B,2,FALSE)</f>
        <v>Ailey Brash</v>
      </c>
      <c r="G471" s="2" t="str">
        <f>VLOOKUP(orders!C471:C1470,customers!A:C,3,FALSE)</f>
        <v>abrashda@plala.or.jp</v>
      </c>
      <c r="H471" s="2" t="str">
        <f>VLOOKUP(C:C,customers!A:G,7,FALSE)</f>
        <v>United States</v>
      </c>
      <c r="I471" t="str">
        <f>VLOOKUP(orders!D:D,products!A:B,2,FALSE)</f>
        <v>Exc</v>
      </c>
      <c r="J471" t="str">
        <f t="shared" si="36"/>
        <v>Excelsa</v>
      </c>
      <c r="K471" t="str">
        <f>VLOOKUP(D:D,products!A:C,3,FALSE)</f>
        <v>L</v>
      </c>
      <c r="L471" t="str">
        <f t="shared" si="37"/>
        <v>Light</v>
      </c>
      <c r="M471">
        <f>VLOOKUP(D:D,products!A:D,4,FALSE)</f>
        <v>0.2</v>
      </c>
      <c r="N471" s="9" t="str">
        <f t="shared" si="38"/>
        <v>0.2Kg</v>
      </c>
      <c r="O471">
        <f>VLOOKUP(D:D,products!A:E,5,FALSE)</f>
        <v>4.4550000000000001</v>
      </c>
      <c r="P471" s="14">
        <f t="shared" si="35"/>
        <v>22.274999999999999</v>
      </c>
      <c r="Q471">
        <f>VLOOKUP(D:D,products!A:G,7,FALSE)</f>
        <v>0.49004999999999999</v>
      </c>
      <c r="R471" s="6">
        <f t="shared" si="39"/>
        <v>2.2000000000000002E-2</v>
      </c>
    </row>
    <row r="472" spans="1:18" x14ac:dyDescent="0.3">
      <c r="A472" s="4" t="s">
        <v>3147</v>
      </c>
      <c r="B472" s="11">
        <v>44656</v>
      </c>
      <c r="C472" s="4" t="s">
        <v>3148</v>
      </c>
      <c r="D472" t="s">
        <v>6157</v>
      </c>
      <c r="E472" s="2">
        <v>1</v>
      </c>
      <c r="F472" s="2" t="str">
        <f>VLOOKUP(orders!C472:C1471,customers!A:B,2,FALSE)</f>
        <v>Alberto Hutchinson</v>
      </c>
      <c r="G472" s="2" t="str">
        <f>VLOOKUP(orders!C472:C1471,customers!A:C,3,FALSE)</f>
        <v>ahutchinsond2@imgur.com</v>
      </c>
      <c r="H472" s="2" t="str">
        <f>VLOOKUP(C:C,customers!A:G,7,FALSE)</f>
        <v>United States</v>
      </c>
      <c r="I472" t="str">
        <f>VLOOKUP(orders!D:D,products!A:B,2,FALSE)</f>
        <v>Ara</v>
      </c>
      <c r="J472" t="str">
        <f t="shared" si="36"/>
        <v>Arabica</v>
      </c>
      <c r="K472" t="str">
        <f>VLOOKUP(D:D,products!A:C,3,FALSE)</f>
        <v>M</v>
      </c>
      <c r="L472" t="str">
        <f t="shared" si="37"/>
        <v>Medium</v>
      </c>
      <c r="M472">
        <f>VLOOKUP(D:D,products!A:D,4,FALSE)</f>
        <v>0.5</v>
      </c>
      <c r="N472" s="9" t="str">
        <f t="shared" si="38"/>
        <v>0.5Kg</v>
      </c>
      <c r="O472">
        <f>VLOOKUP(D:D,products!A:E,5,FALSE)</f>
        <v>6.75</v>
      </c>
      <c r="P472" s="14">
        <f t="shared" si="35"/>
        <v>6.75</v>
      </c>
      <c r="Q472">
        <f>VLOOKUP(D:D,products!A:G,7,FALSE)</f>
        <v>0.60749999999999993</v>
      </c>
      <c r="R472" s="6">
        <f t="shared" si="39"/>
        <v>8.9999999999999983E-2</v>
      </c>
    </row>
    <row r="473" spans="1:18" hidden="1" x14ac:dyDescent="0.3">
      <c r="A473" s="4" t="s">
        <v>3153</v>
      </c>
      <c r="B473" s="11">
        <v>44644</v>
      </c>
      <c r="C473" s="4" t="s">
        <v>3154</v>
      </c>
      <c r="D473" t="s">
        <v>6181</v>
      </c>
      <c r="E473" s="2">
        <v>4</v>
      </c>
      <c r="F473" s="2" t="str">
        <f>VLOOKUP(orders!C473:C1472,customers!A:B,2,FALSE)</f>
        <v>Lamond Gheeraert</v>
      </c>
      <c r="G473" s="2"/>
      <c r="H473" s="2" t="str">
        <f>VLOOKUP(C:C,customers!A:G,7,FALSE)</f>
        <v>United States</v>
      </c>
      <c r="I473" t="str">
        <f>VLOOKUP(orders!D:D,products!A:B,2,FALSE)</f>
        <v>Lib</v>
      </c>
      <c r="J473" t="str">
        <f t="shared" si="36"/>
        <v>Liberica</v>
      </c>
      <c r="K473" t="str">
        <f>VLOOKUP(D:D,products!A:C,3,FALSE)</f>
        <v>M</v>
      </c>
      <c r="L473" t="str">
        <f t="shared" si="37"/>
        <v>Medium</v>
      </c>
      <c r="M473">
        <f>VLOOKUP(D:D,products!A:D,4,FALSE)</f>
        <v>2.5</v>
      </c>
      <c r="N473" s="9" t="str">
        <f t="shared" si="38"/>
        <v>2.5Kg</v>
      </c>
      <c r="O473">
        <f>VLOOKUP(D:D,products!A:E,5,FALSE)</f>
        <v>33.464999999999996</v>
      </c>
      <c r="P473" s="14">
        <f t="shared" si="35"/>
        <v>133.85999999999999</v>
      </c>
      <c r="Q473">
        <f>VLOOKUP(D:D,products!A:G,7,FALSE)</f>
        <v>4.3504499999999995</v>
      </c>
      <c r="R473" s="6">
        <f t="shared" si="39"/>
        <v>3.2500000000000001E-2</v>
      </c>
    </row>
    <row r="474" spans="1:18" x14ac:dyDescent="0.3">
      <c r="A474" s="4" t="s">
        <v>3158</v>
      </c>
      <c r="B474" s="11">
        <v>43869</v>
      </c>
      <c r="C474" s="4" t="s">
        <v>3159</v>
      </c>
      <c r="D474" t="s">
        <v>6154</v>
      </c>
      <c r="E474" s="2">
        <v>2</v>
      </c>
      <c r="F474" s="2" t="str">
        <f>VLOOKUP(orders!C474:C1473,customers!A:B,2,FALSE)</f>
        <v>Roxine Drivers</v>
      </c>
      <c r="G474" s="2" t="str">
        <f>VLOOKUP(orders!C474:C1473,customers!A:C,3,FALSE)</f>
        <v>rdriversd4@hexun.com</v>
      </c>
      <c r="H474" s="2" t="str">
        <f>VLOOKUP(C:C,customers!A:G,7,FALSE)</f>
        <v>United States</v>
      </c>
      <c r="I474" t="str">
        <f>VLOOKUP(orders!D:D,products!A:B,2,FALSE)</f>
        <v>Ara</v>
      </c>
      <c r="J474" t="str">
        <f t="shared" si="36"/>
        <v>Arabica</v>
      </c>
      <c r="K474" t="str">
        <f>VLOOKUP(D:D,products!A:C,3,FALSE)</f>
        <v>D</v>
      </c>
      <c r="L474" t="str">
        <f t="shared" si="37"/>
        <v>Dark</v>
      </c>
      <c r="M474">
        <f>VLOOKUP(D:D,products!A:D,4,FALSE)</f>
        <v>0.2</v>
      </c>
      <c r="N474" s="9" t="str">
        <f t="shared" si="38"/>
        <v>0.2Kg</v>
      </c>
      <c r="O474">
        <f>VLOOKUP(D:D,products!A:E,5,FALSE)</f>
        <v>2.9849999999999999</v>
      </c>
      <c r="P474" s="14">
        <f t="shared" si="35"/>
        <v>5.97</v>
      </c>
      <c r="Q474">
        <f>VLOOKUP(D:D,products!A:G,7,FALSE)</f>
        <v>0.26865</v>
      </c>
      <c r="R474" s="6">
        <f t="shared" si="39"/>
        <v>4.5000000000000005E-2</v>
      </c>
    </row>
    <row r="475" spans="1:18" x14ac:dyDescent="0.3">
      <c r="A475" s="4" t="s">
        <v>3164</v>
      </c>
      <c r="B475" s="11">
        <v>44603</v>
      </c>
      <c r="C475" s="4" t="s">
        <v>3165</v>
      </c>
      <c r="D475" t="s">
        <v>6140</v>
      </c>
      <c r="E475" s="2">
        <v>2</v>
      </c>
      <c r="F475" s="2" t="str">
        <f>VLOOKUP(orders!C475:C1474,customers!A:B,2,FALSE)</f>
        <v>Heloise Zeal</v>
      </c>
      <c r="G475" s="2" t="str">
        <f>VLOOKUP(orders!C475:C1474,customers!A:C,3,FALSE)</f>
        <v>hzeald5@google.de</v>
      </c>
      <c r="H475" s="2" t="str">
        <f>VLOOKUP(C:C,customers!A:G,7,FALSE)</f>
        <v>United States</v>
      </c>
      <c r="I475" t="str">
        <f>VLOOKUP(orders!D:D,products!A:B,2,FALSE)</f>
        <v>Ara</v>
      </c>
      <c r="J475" t="str">
        <f t="shared" si="36"/>
        <v>Arabica</v>
      </c>
      <c r="K475" t="str">
        <f>VLOOKUP(D:D,products!A:C,3,FALSE)</f>
        <v>L</v>
      </c>
      <c r="L475" t="str">
        <f t="shared" si="37"/>
        <v>Light</v>
      </c>
      <c r="M475">
        <f>VLOOKUP(D:D,products!A:D,4,FALSE)</f>
        <v>1</v>
      </c>
      <c r="N475" s="9" t="str">
        <f t="shared" si="38"/>
        <v>1Kg</v>
      </c>
      <c r="O475">
        <f>VLOOKUP(D:D,products!A:E,5,FALSE)</f>
        <v>12.95</v>
      </c>
      <c r="P475" s="14">
        <f t="shared" si="35"/>
        <v>25.9</v>
      </c>
      <c r="Q475">
        <f>VLOOKUP(D:D,products!A:G,7,FALSE)</f>
        <v>1.1655</v>
      </c>
      <c r="R475" s="6">
        <f t="shared" si="39"/>
        <v>4.4999999999999998E-2</v>
      </c>
    </row>
    <row r="476" spans="1:18" hidden="1" x14ac:dyDescent="0.3">
      <c r="A476" s="4" t="s">
        <v>3170</v>
      </c>
      <c r="B476" s="11">
        <v>44014</v>
      </c>
      <c r="C476" s="4" t="s">
        <v>3171</v>
      </c>
      <c r="D476" t="s">
        <v>6166</v>
      </c>
      <c r="E476" s="2">
        <v>1</v>
      </c>
      <c r="F476" s="2" t="str">
        <f>VLOOKUP(orders!C476:C1475,customers!A:B,2,FALSE)</f>
        <v>Granger Smallcombe</v>
      </c>
      <c r="G476" s="2" t="str">
        <f>VLOOKUP(orders!C476:C1475,customers!A:C,3,FALSE)</f>
        <v>gsmallcombed6@ucla.edu</v>
      </c>
      <c r="H476" s="2" t="str">
        <f>VLOOKUP(C:C,customers!A:G,7,FALSE)</f>
        <v>Ireland</v>
      </c>
      <c r="I476" t="str">
        <f>VLOOKUP(orders!D:D,products!A:B,2,FALSE)</f>
        <v>Exc</v>
      </c>
      <c r="J476" t="str">
        <f t="shared" si="36"/>
        <v>Excelsa</v>
      </c>
      <c r="K476" t="str">
        <f>VLOOKUP(D:D,products!A:C,3,FALSE)</f>
        <v>M</v>
      </c>
      <c r="L476" t="str">
        <f t="shared" si="37"/>
        <v>Medium</v>
      </c>
      <c r="M476">
        <f>VLOOKUP(D:D,products!A:D,4,FALSE)</f>
        <v>2.5</v>
      </c>
      <c r="N476" s="9" t="str">
        <f t="shared" si="38"/>
        <v>2.5Kg</v>
      </c>
      <c r="O476">
        <f>VLOOKUP(D:D,products!A:E,5,FALSE)</f>
        <v>31.624999999999996</v>
      </c>
      <c r="P476" s="14">
        <f t="shared" si="35"/>
        <v>31.624999999999996</v>
      </c>
      <c r="Q476">
        <f>VLOOKUP(D:D,products!A:G,7,FALSE)</f>
        <v>3.4787499999999998</v>
      </c>
      <c r="R476" s="6">
        <f t="shared" si="39"/>
        <v>0.11</v>
      </c>
    </row>
    <row r="477" spans="1:18" hidden="1" x14ac:dyDescent="0.3">
      <c r="A477" s="4" t="s">
        <v>3176</v>
      </c>
      <c r="B477" s="11">
        <v>44767</v>
      </c>
      <c r="C477" s="4" t="s">
        <v>3177</v>
      </c>
      <c r="D477" t="s">
        <v>6159</v>
      </c>
      <c r="E477" s="2">
        <v>2</v>
      </c>
      <c r="F477" s="2" t="str">
        <f>VLOOKUP(orders!C477:C1476,customers!A:B,2,FALSE)</f>
        <v>Daryn Dibley</v>
      </c>
      <c r="G477" s="2" t="str">
        <f>VLOOKUP(orders!C477:C1476,customers!A:C,3,FALSE)</f>
        <v>ddibleyd7@feedburner.com</v>
      </c>
      <c r="H477" s="2" t="str">
        <f>VLOOKUP(C:C,customers!A:G,7,FALSE)</f>
        <v>United States</v>
      </c>
      <c r="I477" t="str">
        <f>VLOOKUP(orders!D:D,products!A:B,2,FALSE)</f>
        <v>Lib</v>
      </c>
      <c r="J477" t="str">
        <f t="shared" si="36"/>
        <v>Liberica</v>
      </c>
      <c r="K477" t="str">
        <f>VLOOKUP(D:D,products!A:C,3,FALSE)</f>
        <v>M</v>
      </c>
      <c r="L477" t="str">
        <f t="shared" si="37"/>
        <v>Medium</v>
      </c>
      <c r="M477">
        <f>VLOOKUP(D:D,products!A:D,4,FALSE)</f>
        <v>0.2</v>
      </c>
      <c r="N477" s="9" t="str">
        <f t="shared" si="38"/>
        <v>0.2Kg</v>
      </c>
      <c r="O477">
        <f>VLOOKUP(D:D,products!A:E,5,FALSE)</f>
        <v>4.3650000000000002</v>
      </c>
      <c r="P477" s="14">
        <f t="shared" si="35"/>
        <v>8.73</v>
      </c>
      <c r="Q477">
        <f>VLOOKUP(D:D,products!A:G,7,FALSE)</f>
        <v>0.56745000000000001</v>
      </c>
      <c r="R477" s="6">
        <f t="shared" si="39"/>
        <v>6.5000000000000002E-2</v>
      </c>
    </row>
    <row r="478" spans="1:18" hidden="1" x14ac:dyDescent="0.3">
      <c r="A478" s="4" t="s">
        <v>3181</v>
      </c>
      <c r="B478" s="11">
        <v>44274</v>
      </c>
      <c r="C478" s="4" t="s">
        <v>3182</v>
      </c>
      <c r="D478" t="s">
        <v>6184</v>
      </c>
      <c r="E478" s="2">
        <v>6</v>
      </c>
      <c r="F478" s="2" t="str">
        <f>VLOOKUP(orders!C478:C1477,customers!A:B,2,FALSE)</f>
        <v>Gardy Dimitriou</v>
      </c>
      <c r="G478" s="2" t="str">
        <f>VLOOKUP(orders!C478:C1477,customers!A:C,3,FALSE)</f>
        <v>gdimitrioud8@chronoengine.com</v>
      </c>
      <c r="H478" s="2" t="str">
        <f>VLOOKUP(C:C,customers!A:G,7,FALSE)</f>
        <v>United States</v>
      </c>
      <c r="I478" t="str">
        <f>VLOOKUP(orders!D:D,products!A:B,2,FALSE)</f>
        <v>Exc</v>
      </c>
      <c r="J478" t="str">
        <f t="shared" si="36"/>
        <v>Excelsa</v>
      </c>
      <c r="K478" t="str">
        <f>VLOOKUP(D:D,products!A:C,3,FALSE)</f>
        <v>L</v>
      </c>
      <c r="L478" t="str">
        <f t="shared" si="37"/>
        <v>Light</v>
      </c>
      <c r="M478">
        <f>VLOOKUP(D:D,products!A:D,4,FALSE)</f>
        <v>0.2</v>
      </c>
      <c r="N478" s="9" t="str">
        <f t="shared" si="38"/>
        <v>0.2Kg</v>
      </c>
      <c r="O478">
        <f>VLOOKUP(D:D,products!A:E,5,FALSE)</f>
        <v>4.4550000000000001</v>
      </c>
      <c r="P478" s="14">
        <f t="shared" si="35"/>
        <v>26.73</v>
      </c>
      <c r="Q478">
        <f>VLOOKUP(D:D,products!A:G,7,FALSE)</f>
        <v>0.49004999999999999</v>
      </c>
      <c r="R478" s="6">
        <f t="shared" si="39"/>
        <v>1.8333333333333333E-2</v>
      </c>
    </row>
    <row r="479" spans="1:18" hidden="1" x14ac:dyDescent="0.3">
      <c r="A479" s="4" t="s">
        <v>3187</v>
      </c>
      <c r="B479" s="11">
        <v>43962</v>
      </c>
      <c r="C479" s="4" t="s">
        <v>3188</v>
      </c>
      <c r="D479" t="s">
        <v>6159</v>
      </c>
      <c r="E479" s="2">
        <v>6</v>
      </c>
      <c r="F479" s="2" t="str">
        <f>VLOOKUP(orders!C479:C1478,customers!A:B,2,FALSE)</f>
        <v>Fanny Flanagan</v>
      </c>
      <c r="G479" s="2" t="str">
        <f>VLOOKUP(orders!C479:C1478,customers!A:C,3,FALSE)</f>
        <v>fflanagand9@woothemes.com</v>
      </c>
      <c r="H479" s="2" t="str">
        <f>VLOOKUP(C:C,customers!A:G,7,FALSE)</f>
        <v>United States</v>
      </c>
      <c r="I479" t="str">
        <f>VLOOKUP(orders!D:D,products!A:B,2,FALSE)</f>
        <v>Lib</v>
      </c>
      <c r="J479" t="str">
        <f t="shared" si="36"/>
        <v>Liberica</v>
      </c>
      <c r="K479" t="str">
        <f>VLOOKUP(D:D,products!A:C,3,FALSE)</f>
        <v>M</v>
      </c>
      <c r="L479" t="str">
        <f t="shared" si="37"/>
        <v>Medium</v>
      </c>
      <c r="M479">
        <f>VLOOKUP(D:D,products!A:D,4,FALSE)</f>
        <v>0.2</v>
      </c>
      <c r="N479" s="9" t="str">
        <f t="shared" si="38"/>
        <v>0.2Kg</v>
      </c>
      <c r="O479">
        <f>VLOOKUP(D:D,products!A:E,5,FALSE)</f>
        <v>4.3650000000000002</v>
      </c>
      <c r="P479" s="14">
        <f t="shared" si="35"/>
        <v>26.19</v>
      </c>
      <c r="Q479">
        <f>VLOOKUP(D:D,products!A:G,7,FALSE)</f>
        <v>0.56745000000000001</v>
      </c>
      <c r="R479" s="6">
        <f t="shared" si="39"/>
        <v>2.1666666666666667E-2</v>
      </c>
    </row>
    <row r="480" spans="1:18" hidden="1" x14ac:dyDescent="0.3">
      <c r="A480" s="4" t="s">
        <v>3193</v>
      </c>
      <c r="B480" s="11">
        <v>43624</v>
      </c>
      <c r="C480" s="4" t="s">
        <v>3194</v>
      </c>
      <c r="D480" t="s">
        <v>6177</v>
      </c>
      <c r="E480" s="2">
        <v>6</v>
      </c>
      <c r="F480" s="2" t="str">
        <f>VLOOKUP(orders!C480:C1479,customers!A:B,2,FALSE)</f>
        <v>Ailey Brash</v>
      </c>
      <c r="G480" s="2" t="str">
        <f>VLOOKUP(orders!C480:C1479,customers!A:C,3,FALSE)</f>
        <v>abrashda@plala.or.jp</v>
      </c>
      <c r="H480" s="2" t="str">
        <f>VLOOKUP(C:C,customers!A:G,7,FALSE)</f>
        <v>United States</v>
      </c>
      <c r="I480" t="str">
        <f>VLOOKUP(orders!D:D,products!A:B,2,FALSE)</f>
        <v>Rob</v>
      </c>
      <c r="J480" t="str">
        <f t="shared" si="36"/>
        <v>Robusta</v>
      </c>
      <c r="K480" t="str">
        <f>VLOOKUP(D:D,products!A:C,3,FALSE)</f>
        <v>D</v>
      </c>
      <c r="L480" t="str">
        <f t="shared" si="37"/>
        <v>Dark</v>
      </c>
      <c r="M480">
        <f>VLOOKUP(D:D,products!A:D,4,FALSE)</f>
        <v>1</v>
      </c>
      <c r="N480" s="9" t="str">
        <f t="shared" si="38"/>
        <v>1Kg</v>
      </c>
      <c r="O480">
        <f>VLOOKUP(D:D,products!A:E,5,FALSE)</f>
        <v>8.9499999999999993</v>
      </c>
      <c r="P480" s="14">
        <f t="shared" si="35"/>
        <v>53.699999999999996</v>
      </c>
      <c r="Q480">
        <f>VLOOKUP(D:D,products!A:G,7,FALSE)</f>
        <v>0.53699999999999992</v>
      </c>
      <c r="R480" s="6">
        <f t="shared" si="39"/>
        <v>9.9999999999999985E-3</v>
      </c>
    </row>
    <row r="481" spans="1:18" hidden="1" x14ac:dyDescent="0.3">
      <c r="A481" s="4" t="s">
        <v>3193</v>
      </c>
      <c r="B481" s="11">
        <v>43624</v>
      </c>
      <c r="C481" s="4" t="s">
        <v>3194</v>
      </c>
      <c r="D481" t="s">
        <v>6166</v>
      </c>
      <c r="E481" s="2">
        <v>4</v>
      </c>
      <c r="F481" s="2" t="str">
        <f>VLOOKUP(orders!C481:C1480,customers!A:B,2,FALSE)</f>
        <v>Ailey Brash</v>
      </c>
      <c r="G481" s="2" t="str">
        <f>VLOOKUP(orders!C481:C1480,customers!A:C,3,FALSE)</f>
        <v>abrashda@plala.or.jp</v>
      </c>
      <c r="H481" s="2" t="str">
        <f>VLOOKUP(C:C,customers!A:G,7,FALSE)</f>
        <v>United States</v>
      </c>
      <c r="I481" t="str">
        <f>VLOOKUP(orders!D:D,products!A:B,2,FALSE)</f>
        <v>Exc</v>
      </c>
      <c r="J481" t="str">
        <f t="shared" si="36"/>
        <v>Excelsa</v>
      </c>
      <c r="K481" t="str">
        <f>VLOOKUP(D:D,products!A:C,3,FALSE)</f>
        <v>M</v>
      </c>
      <c r="L481" t="str">
        <f t="shared" si="37"/>
        <v>Medium</v>
      </c>
      <c r="M481">
        <f>VLOOKUP(D:D,products!A:D,4,FALSE)</f>
        <v>2.5</v>
      </c>
      <c r="N481" s="9" t="str">
        <f t="shared" si="38"/>
        <v>2.5Kg</v>
      </c>
      <c r="O481">
        <f>VLOOKUP(D:D,products!A:E,5,FALSE)</f>
        <v>31.624999999999996</v>
      </c>
      <c r="P481" s="14">
        <f t="shared" si="35"/>
        <v>126.49999999999999</v>
      </c>
      <c r="Q481">
        <f>VLOOKUP(D:D,products!A:G,7,FALSE)</f>
        <v>3.4787499999999998</v>
      </c>
      <c r="R481" s="6">
        <f t="shared" si="39"/>
        <v>2.75E-2</v>
      </c>
    </row>
    <row r="482" spans="1:18" hidden="1" x14ac:dyDescent="0.3">
      <c r="A482" s="4" t="s">
        <v>3193</v>
      </c>
      <c r="B482" s="11">
        <v>43624</v>
      </c>
      <c r="C482" s="4" t="s">
        <v>3194</v>
      </c>
      <c r="D482" t="s">
        <v>6156</v>
      </c>
      <c r="E482" s="2">
        <v>1</v>
      </c>
      <c r="F482" s="2" t="str">
        <f>VLOOKUP(orders!C482:C1481,customers!A:B,2,FALSE)</f>
        <v>Ailey Brash</v>
      </c>
      <c r="G482" s="2" t="str">
        <f>VLOOKUP(orders!C482:C1481,customers!A:C,3,FALSE)</f>
        <v>abrashda@plala.or.jp</v>
      </c>
      <c r="H482" s="2" t="str">
        <f>VLOOKUP(C:C,customers!A:G,7,FALSE)</f>
        <v>United States</v>
      </c>
      <c r="I482" t="str">
        <f>VLOOKUP(orders!D:D,products!A:B,2,FALSE)</f>
        <v>Exc</v>
      </c>
      <c r="J482" t="str">
        <f t="shared" si="36"/>
        <v>Excelsa</v>
      </c>
      <c r="K482" t="str">
        <f>VLOOKUP(D:D,products!A:C,3,FALSE)</f>
        <v>M</v>
      </c>
      <c r="L482" t="str">
        <f t="shared" si="37"/>
        <v>Medium</v>
      </c>
      <c r="M482">
        <f>VLOOKUP(D:D,products!A:D,4,FALSE)</f>
        <v>0.2</v>
      </c>
      <c r="N482" s="9" t="str">
        <f t="shared" si="38"/>
        <v>0.2Kg</v>
      </c>
      <c r="O482">
        <f>VLOOKUP(D:D,products!A:E,5,FALSE)</f>
        <v>4.125</v>
      </c>
      <c r="P482" s="14">
        <f t="shared" si="35"/>
        <v>4.125</v>
      </c>
      <c r="Q482">
        <f>VLOOKUP(D:D,products!A:G,7,FALSE)</f>
        <v>0.45374999999999999</v>
      </c>
      <c r="R482" s="6">
        <f t="shared" si="39"/>
        <v>0.11</v>
      </c>
    </row>
    <row r="483" spans="1:18" hidden="1" x14ac:dyDescent="0.3">
      <c r="A483" s="4" t="s">
        <v>3208</v>
      </c>
      <c r="B483" s="11">
        <v>43747</v>
      </c>
      <c r="C483" s="4" t="s">
        <v>3209</v>
      </c>
      <c r="D483" t="s">
        <v>6179</v>
      </c>
      <c r="E483" s="2">
        <v>2</v>
      </c>
      <c r="F483" s="2" t="str">
        <f>VLOOKUP(orders!C483:C1482,customers!A:B,2,FALSE)</f>
        <v>Nanny Izhakov</v>
      </c>
      <c r="G483" s="2" t="str">
        <f>VLOOKUP(orders!C483:C1482,customers!A:C,3,FALSE)</f>
        <v>nizhakovdd@aol.com</v>
      </c>
      <c r="H483" s="2" t="str">
        <f>VLOOKUP(C:C,customers!A:G,7,FALSE)</f>
        <v>United Kingdom</v>
      </c>
      <c r="I483" t="str">
        <f>VLOOKUP(orders!D:D,products!A:B,2,FALSE)</f>
        <v>Rob</v>
      </c>
      <c r="J483" t="str">
        <f t="shared" si="36"/>
        <v>Robusta</v>
      </c>
      <c r="K483" t="str">
        <f>VLOOKUP(D:D,products!A:C,3,FALSE)</f>
        <v>L</v>
      </c>
      <c r="L483" t="str">
        <f t="shared" si="37"/>
        <v>Light</v>
      </c>
      <c r="M483">
        <f>VLOOKUP(D:D,products!A:D,4,FALSE)</f>
        <v>1</v>
      </c>
      <c r="N483" s="9" t="str">
        <f t="shared" si="38"/>
        <v>1Kg</v>
      </c>
      <c r="O483">
        <f>VLOOKUP(D:D,products!A:E,5,FALSE)</f>
        <v>11.95</v>
      </c>
      <c r="P483" s="14">
        <f t="shared" si="35"/>
        <v>23.9</v>
      </c>
      <c r="Q483">
        <f>VLOOKUP(D:D,products!A:G,7,FALSE)</f>
        <v>0.71699999999999997</v>
      </c>
      <c r="R483" s="6">
        <f t="shared" si="39"/>
        <v>0.03</v>
      </c>
    </row>
    <row r="484" spans="1:18" hidden="1" x14ac:dyDescent="0.3">
      <c r="A484" s="4" t="s">
        <v>3214</v>
      </c>
      <c r="B484" s="11">
        <v>44247</v>
      </c>
      <c r="C484" s="4" t="s">
        <v>3215</v>
      </c>
      <c r="D484" t="s">
        <v>6185</v>
      </c>
      <c r="E484" s="2">
        <v>5</v>
      </c>
      <c r="F484" s="2" t="str">
        <f>VLOOKUP(orders!C484:C1483,customers!A:B,2,FALSE)</f>
        <v>Stanly Keets</v>
      </c>
      <c r="G484" s="2" t="str">
        <f>VLOOKUP(orders!C484:C1483,customers!A:C,3,FALSE)</f>
        <v>skeetsde@answers.com</v>
      </c>
      <c r="H484" s="2" t="str">
        <f>VLOOKUP(C:C,customers!A:G,7,FALSE)</f>
        <v>United States</v>
      </c>
      <c r="I484" t="str">
        <f>VLOOKUP(orders!D:D,products!A:B,2,FALSE)</f>
        <v>Exc</v>
      </c>
      <c r="J484" t="str">
        <f t="shared" si="36"/>
        <v>Excelsa</v>
      </c>
      <c r="K484" t="str">
        <f>VLOOKUP(D:D,products!A:C,3,FALSE)</f>
        <v>D</v>
      </c>
      <c r="L484" t="str">
        <f t="shared" si="37"/>
        <v>Dark</v>
      </c>
      <c r="M484">
        <f>VLOOKUP(D:D,products!A:D,4,FALSE)</f>
        <v>2.5</v>
      </c>
      <c r="N484" s="9" t="str">
        <f t="shared" si="38"/>
        <v>2.5Kg</v>
      </c>
      <c r="O484">
        <f>VLOOKUP(D:D,products!A:E,5,FALSE)</f>
        <v>27.945</v>
      </c>
      <c r="P484" s="14">
        <f t="shared" si="35"/>
        <v>139.72499999999999</v>
      </c>
      <c r="Q484">
        <f>VLOOKUP(D:D,products!A:G,7,FALSE)</f>
        <v>3.07395</v>
      </c>
      <c r="R484" s="6">
        <f t="shared" si="39"/>
        <v>2.2000000000000002E-2</v>
      </c>
    </row>
    <row r="485" spans="1:18" hidden="1" x14ac:dyDescent="0.3">
      <c r="A485" s="4" t="s">
        <v>3220</v>
      </c>
      <c r="B485" s="11">
        <v>43790</v>
      </c>
      <c r="C485" s="4" t="s">
        <v>3221</v>
      </c>
      <c r="D485" t="s">
        <v>6165</v>
      </c>
      <c r="E485" s="2">
        <v>2</v>
      </c>
      <c r="F485" s="2" t="str">
        <f>VLOOKUP(orders!C485:C1484,customers!A:B,2,FALSE)</f>
        <v>Orion Dyott</v>
      </c>
      <c r="G485" s="2"/>
      <c r="H485" s="2" t="str">
        <f>VLOOKUP(C:C,customers!A:G,7,FALSE)</f>
        <v>United States</v>
      </c>
      <c r="I485" t="str">
        <f>VLOOKUP(orders!D:D,products!A:B,2,FALSE)</f>
        <v>Lib</v>
      </c>
      <c r="J485" t="str">
        <f t="shared" si="36"/>
        <v>Liberica</v>
      </c>
      <c r="K485" t="str">
        <f>VLOOKUP(D:D,products!A:C,3,FALSE)</f>
        <v>D</v>
      </c>
      <c r="L485" t="str">
        <f t="shared" si="37"/>
        <v>Dark</v>
      </c>
      <c r="M485">
        <f>VLOOKUP(D:D,products!A:D,4,FALSE)</f>
        <v>2.5</v>
      </c>
      <c r="N485" s="9" t="str">
        <f t="shared" si="38"/>
        <v>2.5Kg</v>
      </c>
      <c r="O485">
        <f>VLOOKUP(D:D,products!A:E,5,FALSE)</f>
        <v>29.784999999999997</v>
      </c>
      <c r="P485" s="14">
        <f t="shared" si="35"/>
        <v>59.569999999999993</v>
      </c>
      <c r="Q485">
        <f>VLOOKUP(D:D,products!A:G,7,FALSE)</f>
        <v>3.8720499999999998</v>
      </c>
      <c r="R485" s="6">
        <f t="shared" si="39"/>
        <v>6.5000000000000002E-2</v>
      </c>
    </row>
    <row r="486" spans="1:18" hidden="1" x14ac:dyDescent="0.3">
      <c r="A486" s="4" t="s">
        <v>3225</v>
      </c>
      <c r="B486" s="11">
        <v>44479</v>
      </c>
      <c r="C486" s="4" t="s">
        <v>3226</v>
      </c>
      <c r="D486" t="s">
        <v>6161</v>
      </c>
      <c r="E486" s="2">
        <v>6</v>
      </c>
      <c r="F486" s="2" t="str">
        <f>VLOOKUP(orders!C486:C1485,customers!A:B,2,FALSE)</f>
        <v>Keefer Cake</v>
      </c>
      <c r="G486" s="2" t="str">
        <f>VLOOKUP(orders!C486:C1485,customers!A:C,3,FALSE)</f>
        <v>kcakedg@huffingtonpost.com</v>
      </c>
      <c r="H486" s="2" t="str">
        <f>VLOOKUP(C:C,customers!A:G,7,FALSE)</f>
        <v>United States</v>
      </c>
      <c r="I486" t="str">
        <f>VLOOKUP(orders!D:D,products!A:B,2,FALSE)</f>
        <v>Lib</v>
      </c>
      <c r="J486" t="str">
        <f t="shared" si="36"/>
        <v>Liberica</v>
      </c>
      <c r="K486" t="str">
        <f>VLOOKUP(D:D,products!A:C,3,FALSE)</f>
        <v>L</v>
      </c>
      <c r="L486" t="str">
        <f t="shared" si="37"/>
        <v>Light</v>
      </c>
      <c r="M486">
        <f>VLOOKUP(D:D,products!A:D,4,FALSE)</f>
        <v>0.5</v>
      </c>
      <c r="N486" s="9" t="str">
        <f t="shared" si="38"/>
        <v>0.5Kg</v>
      </c>
      <c r="O486">
        <f>VLOOKUP(D:D,products!A:E,5,FALSE)</f>
        <v>9.51</v>
      </c>
      <c r="P486" s="14">
        <f t="shared" si="35"/>
        <v>57.06</v>
      </c>
      <c r="Q486">
        <f>VLOOKUP(D:D,products!A:G,7,FALSE)</f>
        <v>1.2363</v>
      </c>
      <c r="R486" s="6">
        <f t="shared" si="39"/>
        <v>2.1666666666666664E-2</v>
      </c>
    </row>
    <row r="487" spans="1:18" hidden="1" x14ac:dyDescent="0.3">
      <c r="A487" s="4" t="s">
        <v>3230</v>
      </c>
      <c r="B487" s="11">
        <v>44413</v>
      </c>
      <c r="C487" s="4" t="s">
        <v>3231</v>
      </c>
      <c r="D487" t="s">
        <v>6178</v>
      </c>
      <c r="E487" s="2">
        <v>6</v>
      </c>
      <c r="F487" s="2" t="str">
        <f>VLOOKUP(orders!C487:C1486,customers!A:B,2,FALSE)</f>
        <v>Morna Hansed</v>
      </c>
      <c r="G487" s="2" t="str">
        <f>VLOOKUP(orders!C487:C1486,customers!A:C,3,FALSE)</f>
        <v>mhanseddh@instagram.com</v>
      </c>
      <c r="H487" s="2" t="str">
        <f>VLOOKUP(C:C,customers!A:G,7,FALSE)</f>
        <v>Ireland</v>
      </c>
      <c r="I487" t="str">
        <f>VLOOKUP(orders!D:D,products!A:B,2,FALSE)</f>
        <v>Rob</v>
      </c>
      <c r="J487" t="str">
        <f t="shared" si="36"/>
        <v>Robusta</v>
      </c>
      <c r="K487" t="str">
        <f>VLOOKUP(D:D,products!A:C,3,FALSE)</f>
        <v>L</v>
      </c>
      <c r="L487" t="str">
        <f t="shared" si="37"/>
        <v>Light</v>
      </c>
      <c r="M487">
        <f>VLOOKUP(D:D,products!A:D,4,FALSE)</f>
        <v>0.2</v>
      </c>
      <c r="N487" s="9" t="str">
        <f t="shared" si="38"/>
        <v>0.2Kg</v>
      </c>
      <c r="O487">
        <f>VLOOKUP(D:D,products!A:E,5,FALSE)</f>
        <v>3.5849999999999995</v>
      </c>
      <c r="P487" s="14">
        <f t="shared" si="35"/>
        <v>21.509999999999998</v>
      </c>
      <c r="Q487">
        <f>VLOOKUP(D:D,products!A:G,7,FALSE)</f>
        <v>0.21509999999999996</v>
      </c>
      <c r="R487" s="6">
        <f t="shared" si="39"/>
        <v>9.9999999999999985E-3</v>
      </c>
    </row>
    <row r="488" spans="1:18" hidden="1" x14ac:dyDescent="0.3">
      <c r="A488" s="4" t="s">
        <v>3236</v>
      </c>
      <c r="B488" s="11">
        <v>44043</v>
      </c>
      <c r="C488" s="4" t="s">
        <v>3237</v>
      </c>
      <c r="D488" t="s">
        <v>6160</v>
      </c>
      <c r="E488" s="2">
        <v>6</v>
      </c>
      <c r="F488" s="2" t="str">
        <f>VLOOKUP(orders!C488:C1487,customers!A:B,2,FALSE)</f>
        <v>Franny Kienlein</v>
      </c>
      <c r="G488" s="2" t="str">
        <f>VLOOKUP(orders!C488:C1487,customers!A:C,3,FALSE)</f>
        <v>fkienleindi@trellian.com</v>
      </c>
      <c r="H488" s="2" t="str">
        <f>VLOOKUP(C:C,customers!A:G,7,FALSE)</f>
        <v>Ireland</v>
      </c>
      <c r="I488" t="str">
        <f>VLOOKUP(orders!D:D,products!A:B,2,FALSE)</f>
        <v>Lib</v>
      </c>
      <c r="J488" t="str">
        <f t="shared" si="36"/>
        <v>Liberica</v>
      </c>
      <c r="K488" t="str">
        <f>VLOOKUP(D:D,products!A:C,3,FALSE)</f>
        <v>M</v>
      </c>
      <c r="L488" t="str">
        <f t="shared" si="37"/>
        <v>Medium</v>
      </c>
      <c r="M488">
        <f>VLOOKUP(D:D,products!A:D,4,FALSE)</f>
        <v>0.5</v>
      </c>
      <c r="N488" s="9" t="str">
        <f t="shared" si="38"/>
        <v>0.5Kg</v>
      </c>
      <c r="O488">
        <f>VLOOKUP(D:D,products!A:E,5,FALSE)</f>
        <v>8.73</v>
      </c>
      <c r="P488" s="14">
        <f t="shared" si="35"/>
        <v>52.38</v>
      </c>
      <c r="Q488">
        <f>VLOOKUP(D:D,products!A:G,7,FALSE)</f>
        <v>1.1349</v>
      </c>
      <c r="R488" s="6">
        <f t="shared" si="39"/>
        <v>2.1666666666666667E-2</v>
      </c>
    </row>
    <row r="489" spans="1:18" hidden="1" x14ac:dyDescent="0.3">
      <c r="A489" s="4" t="s">
        <v>3242</v>
      </c>
      <c r="B489" s="11">
        <v>44093</v>
      </c>
      <c r="C489" s="4" t="s">
        <v>3243</v>
      </c>
      <c r="D489" t="s">
        <v>6183</v>
      </c>
      <c r="E489" s="2">
        <v>6</v>
      </c>
      <c r="F489" s="2" t="str">
        <f>VLOOKUP(orders!C489:C1488,customers!A:B,2,FALSE)</f>
        <v>Klarika Egglestone</v>
      </c>
      <c r="G489" s="2" t="str">
        <f>VLOOKUP(orders!C489:C1488,customers!A:C,3,FALSE)</f>
        <v>kegglestonedj@sphinn.com</v>
      </c>
      <c r="H489" s="2" t="str">
        <f>VLOOKUP(C:C,customers!A:G,7,FALSE)</f>
        <v>Ireland</v>
      </c>
      <c r="I489" t="str">
        <f>VLOOKUP(orders!D:D,products!A:B,2,FALSE)</f>
        <v>Exc</v>
      </c>
      <c r="J489" t="str">
        <f t="shared" si="36"/>
        <v>Excelsa</v>
      </c>
      <c r="K489" t="str">
        <f>VLOOKUP(D:D,products!A:C,3,FALSE)</f>
        <v>D</v>
      </c>
      <c r="L489" t="str">
        <f t="shared" si="37"/>
        <v>Dark</v>
      </c>
      <c r="M489">
        <f>VLOOKUP(D:D,products!A:D,4,FALSE)</f>
        <v>1</v>
      </c>
      <c r="N489" s="9" t="str">
        <f t="shared" si="38"/>
        <v>1Kg</v>
      </c>
      <c r="O489">
        <f>VLOOKUP(D:D,products!A:E,5,FALSE)</f>
        <v>12.15</v>
      </c>
      <c r="P489" s="14">
        <f t="shared" si="35"/>
        <v>72.900000000000006</v>
      </c>
      <c r="Q489">
        <f>VLOOKUP(D:D,products!A:G,7,FALSE)</f>
        <v>1.3365</v>
      </c>
      <c r="R489" s="6">
        <f t="shared" si="39"/>
        <v>1.8333333333333333E-2</v>
      </c>
    </row>
    <row r="490" spans="1:18" hidden="1" x14ac:dyDescent="0.3">
      <c r="A490" s="4" t="s">
        <v>3248</v>
      </c>
      <c r="B490" s="11">
        <v>43954</v>
      </c>
      <c r="C490" s="4" t="s">
        <v>3249</v>
      </c>
      <c r="D490" t="s">
        <v>6174</v>
      </c>
      <c r="E490" s="2">
        <v>5</v>
      </c>
      <c r="F490" s="2" t="str">
        <f>VLOOKUP(orders!C490:C1489,customers!A:B,2,FALSE)</f>
        <v>Becky Semkins</v>
      </c>
      <c r="G490" s="2" t="str">
        <f>VLOOKUP(orders!C490:C1489,customers!A:C,3,FALSE)</f>
        <v>bsemkinsdk@unc.edu</v>
      </c>
      <c r="H490" s="2" t="str">
        <f>VLOOKUP(C:C,customers!A:G,7,FALSE)</f>
        <v>Ireland</v>
      </c>
      <c r="I490" t="str">
        <f>VLOOKUP(orders!D:D,products!A:B,2,FALSE)</f>
        <v>Rob</v>
      </c>
      <c r="J490" t="str">
        <f t="shared" si="36"/>
        <v>Robusta</v>
      </c>
      <c r="K490" t="str">
        <f>VLOOKUP(D:D,products!A:C,3,FALSE)</f>
        <v>M</v>
      </c>
      <c r="L490" t="str">
        <f t="shared" si="37"/>
        <v>Medium</v>
      </c>
      <c r="M490">
        <f>VLOOKUP(D:D,products!A:D,4,FALSE)</f>
        <v>0.2</v>
      </c>
      <c r="N490" s="9" t="str">
        <f t="shared" si="38"/>
        <v>0.2Kg</v>
      </c>
      <c r="O490">
        <f>VLOOKUP(D:D,products!A:E,5,FALSE)</f>
        <v>2.9849999999999999</v>
      </c>
      <c r="P490" s="14">
        <f t="shared" si="35"/>
        <v>14.924999999999999</v>
      </c>
      <c r="Q490">
        <f>VLOOKUP(D:D,products!A:G,7,FALSE)</f>
        <v>0.17909999999999998</v>
      </c>
      <c r="R490" s="6">
        <f t="shared" si="39"/>
        <v>1.2E-2</v>
      </c>
    </row>
    <row r="491" spans="1:18" hidden="1" x14ac:dyDescent="0.3">
      <c r="A491" s="4" t="s">
        <v>3254</v>
      </c>
      <c r="B491" s="11">
        <v>43654</v>
      </c>
      <c r="C491" s="4" t="s">
        <v>3255</v>
      </c>
      <c r="D491" t="s">
        <v>6170</v>
      </c>
      <c r="E491" s="2">
        <v>6</v>
      </c>
      <c r="F491" s="2" t="str">
        <f>VLOOKUP(orders!C491:C1490,customers!A:B,2,FALSE)</f>
        <v>Sean Lorenzetti</v>
      </c>
      <c r="G491" s="2" t="str">
        <f>VLOOKUP(orders!C491:C1490,customers!A:C,3,FALSE)</f>
        <v>slorenzettidl@is.gd</v>
      </c>
      <c r="H491" s="2" t="str">
        <f>VLOOKUP(C:C,customers!A:G,7,FALSE)</f>
        <v>United States</v>
      </c>
      <c r="I491" t="str">
        <f>VLOOKUP(orders!D:D,products!A:B,2,FALSE)</f>
        <v>Lib</v>
      </c>
      <c r="J491" t="str">
        <f t="shared" si="36"/>
        <v>Liberica</v>
      </c>
      <c r="K491" t="str">
        <f>VLOOKUP(D:D,products!A:C,3,FALSE)</f>
        <v>L</v>
      </c>
      <c r="L491" t="str">
        <f t="shared" si="37"/>
        <v>Light</v>
      </c>
      <c r="M491">
        <f>VLOOKUP(D:D,products!A:D,4,FALSE)</f>
        <v>1</v>
      </c>
      <c r="N491" s="9" t="str">
        <f t="shared" si="38"/>
        <v>1Kg</v>
      </c>
      <c r="O491">
        <f>VLOOKUP(D:D,products!A:E,5,FALSE)</f>
        <v>15.85</v>
      </c>
      <c r="P491" s="14">
        <f t="shared" si="35"/>
        <v>95.1</v>
      </c>
      <c r="Q491">
        <f>VLOOKUP(D:D,products!A:G,7,FALSE)</f>
        <v>2.0605000000000002</v>
      </c>
      <c r="R491" s="6">
        <f t="shared" si="39"/>
        <v>2.1666666666666671E-2</v>
      </c>
    </row>
    <row r="492" spans="1:18" hidden="1" x14ac:dyDescent="0.3">
      <c r="A492" s="4" t="s">
        <v>3260</v>
      </c>
      <c r="B492" s="11">
        <v>43764</v>
      </c>
      <c r="C492" s="4" t="s">
        <v>3261</v>
      </c>
      <c r="D492" t="s">
        <v>6169</v>
      </c>
      <c r="E492" s="2">
        <v>2</v>
      </c>
      <c r="F492" s="2" t="str">
        <f>VLOOKUP(orders!C492:C1491,customers!A:B,2,FALSE)</f>
        <v>Bob Giannazzi</v>
      </c>
      <c r="G492" s="2" t="str">
        <f>VLOOKUP(orders!C492:C1491,customers!A:C,3,FALSE)</f>
        <v>bgiannazzidm@apple.com</v>
      </c>
      <c r="H492" s="2" t="str">
        <f>VLOOKUP(C:C,customers!A:G,7,FALSE)</f>
        <v>United States</v>
      </c>
      <c r="I492" t="str">
        <f>VLOOKUP(orders!D:D,products!A:B,2,FALSE)</f>
        <v>Lib</v>
      </c>
      <c r="J492" t="str">
        <f t="shared" si="36"/>
        <v>Liberica</v>
      </c>
      <c r="K492" t="str">
        <f>VLOOKUP(D:D,products!A:C,3,FALSE)</f>
        <v>D</v>
      </c>
      <c r="L492" t="str">
        <f t="shared" si="37"/>
        <v>Dark</v>
      </c>
      <c r="M492">
        <f>VLOOKUP(D:D,products!A:D,4,FALSE)</f>
        <v>0.5</v>
      </c>
      <c r="N492" s="9" t="str">
        <f t="shared" si="38"/>
        <v>0.5Kg</v>
      </c>
      <c r="O492">
        <f>VLOOKUP(D:D,products!A:E,5,FALSE)</f>
        <v>7.77</v>
      </c>
      <c r="P492" s="14">
        <f t="shared" si="35"/>
        <v>15.54</v>
      </c>
      <c r="Q492">
        <f>VLOOKUP(D:D,products!A:G,7,FALSE)</f>
        <v>1.0101</v>
      </c>
      <c r="R492" s="6">
        <f t="shared" si="39"/>
        <v>6.5000000000000002E-2</v>
      </c>
    </row>
    <row r="493" spans="1:18" hidden="1" x14ac:dyDescent="0.3">
      <c r="A493" s="4" t="s">
        <v>3266</v>
      </c>
      <c r="B493" s="11">
        <v>44101</v>
      </c>
      <c r="C493" s="4" t="s">
        <v>3267</v>
      </c>
      <c r="D493" t="s">
        <v>6150</v>
      </c>
      <c r="E493" s="2">
        <v>6</v>
      </c>
      <c r="F493" s="2" t="str">
        <f>VLOOKUP(orders!C493:C1492,customers!A:B,2,FALSE)</f>
        <v>Kendra Backshell</v>
      </c>
      <c r="G493" s="2"/>
      <c r="H493" s="2" t="str">
        <f>VLOOKUP(C:C,customers!A:G,7,FALSE)</f>
        <v>United States</v>
      </c>
      <c r="I493" t="str">
        <f>VLOOKUP(orders!D:D,products!A:B,2,FALSE)</f>
        <v>Lib</v>
      </c>
      <c r="J493" t="str">
        <f t="shared" si="36"/>
        <v>Liberica</v>
      </c>
      <c r="K493" t="str">
        <f>VLOOKUP(D:D,products!A:C,3,FALSE)</f>
        <v>D</v>
      </c>
      <c r="L493" t="str">
        <f t="shared" si="37"/>
        <v>Dark</v>
      </c>
      <c r="M493">
        <f>VLOOKUP(D:D,products!A:D,4,FALSE)</f>
        <v>0.2</v>
      </c>
      <c r="N493" s="9" t="str">
        <f t="shared" si="38"/>
        <v>0.2Kg</v>
      </c>
      <c r="O493">
        <f>VLOOKUP(D:D,products!A:E,5,FALSE)</f>
        <v>3.8849999999999998</v>
      </c>
      <c r="P493" s="14">
        <f t="shared" si="35"/>
        <v>23.31</v>
      </c>
      <c r="Q493">
        <f>VLOOKUP(D:D,products!A:G,7,FALSE)</f>
        <v>0.50505</v>
      </c>
      <c r="R493" s="6">
        <f t="shared" si="39"/>
        <v>2.1666666666666667E-2</v>
      </c>
    </row>
    <row r="494" spans="1:18" hidden="1" x14ac:dyDescent="0.3">
      <c r="A494" s="4" t="s">
        <v>3271</v>
      </c>
      <c r="B494" s="11">
        <v>44620</v>
      </c>
      <c r="C494" s="4" t="s">
        <v>3272</v>
      </c>
      <c r="D494" t="s">
        <v>6156</v>
      </c>
      <c r="E494" s="2">
        <v>1</v>
      </c>
      <c r="F494" s="2" t="str">
        <f>VLOOKUP(orders!C494:C1493,customers!A:B,2,FALSE)</f>
        <v>Uriah Lethbrig</v>
      </c>
      <c r="G494" s="2" t="str">
        <f>VLOOKUP(orders!C494:C1493,customers!A:C,3,FALSE)</f>
        <v>ulethbrigdo@hc360.com</v>
      </c>
      <c r="H494" s="2" t="str">
        <f>VLOOKUP(C:C,customers!A:G,7,FALSE)</f>
        <v>United States</v>
      </c>
      <c r="I494" t="str">
        <f>VLOOKUP(orders!D:D,products!A:B,2,FALSE)</f>
        <v>Exc</v>
      </c>
      <c r="J494" t="str">
        <f t="shared" si="36"/>
        <v>Excelsa</v>
      </c>
      <c r="K494" t="str">
        <f>VLOOKUP(D:D,products!A:C,3,FALSE)</f>
        <v>M</v>
      </c>
      <c r="L494" t="str">
        <f t="shared" si="37"/>
        <v>Medium</v>
      </c>
      <c r="M494">
        <f>VLOOKUP(D:D,products!A:D,4,FALSE)</f>
        <v>0.2</v>
      </c>
      <c r="N494" s="9" t="str">
        <f t="shared" si="38"/>
        <v>0.2Kg</v>
      </c>
      <c r="O494">
        <f>VLOOKUP(D:D,products!A:E,5,FALSE)</f>
        <v>4.125</v>
      </c>
      <c r="P494" s="14">
        <f t="shared" si="35"/>
        <v>4.125</v>
      </c>
      <c r="Q494">
        <f>VLOOKUP(D:D,products!A:G,7,FALSE)</f>
        <v>0.45374999999999999</v>
      </c>
      <c r="R494" s="6">
        <f t="shared" si="39"/>
        <v>0.11</v>
      </c>
    </row>
    <row r="495" spans="1:18" hidden="1" x14ac:dyDescent="0.3">
      <c r="A495" s="4" t="s">
        <v>3277</v>
      </c>
      <c r="B495" s="11">
        <v>44090</v>
      </c>
      <c r="C495" s="4" t="s">
        <v>3278</v>
      </c>
      <c r="D495" t="s">
        <v>6146</v>
      </c>
      <c r="E495" s="2">
        <v>6</v>
      </c>
      <c r="F495" s="2" t="str">
        <f>VLOOKUP(orders!C495:C1494,customers!A:B,2,FALSE)</f>
        <v>Sky Farnish</v>
      </c>
      <c r="G495" s="2" t="str">
        <f>VLOOKUP(orders!C495:C1494,customers!A:C,3,FALSE)</f>
        <v>sfarnishdp@dmoz.org</v>
      </c>
      <c r="H495" s="2" t="str">
        <f>VLOOKUP(C:C,customers!A:G,7,FALSE)</f>
        <v>United Kingdom</v>
      </c>
      <c r="I495" t="str">
        <f>VLOOKUP(orders!D:D,products!A:B,2,FALSE)</f>
        <v>Rob</v>
      </c>
      <c r="J495" t="str">
        <f t="shared" si="36"/>
        <v>Robusta</v>
      </c>
      <c r="K495" t="str">
        <f>VLOOKUP(D:D,products!A:C,3,FALSE)</f>
        <v>M</v>
      </c>
      <c r="L495" t="str">
        <f t="shared" si="37"/>
        <v>Medium</v>
      </c>
      <c r="M495">
        <f>VLOOKUP(D:D,products!A:D,4,FALSE)</f>
        <v>0.5</v>
      </c>
      <c r="N495" s="9" t="str">
        <f t="shared" si="38"/>
        <v>0.5Kg</v>
      </c>
      <c r="O495">
        <f>VLOOKUP(D:D,products!A:E,5,FALSE)</f>
        <v>5.97</v>
      </c>
      <c r="P495" s="14">
        <f t="shared" si="35"/>
        <v>35.82</v>
      </c>
      <c r="Q495">
        <f>VLOOKUP(D:D,products!A:G,7,FALSE)</f>
        <v>0.35819999999999996</v>
      </c>
      <c r="R495" s="6">
        <f t="shared" si="39"/>
        <v>9.9999999999999985E-3</v>
      </c>
    </row>
    <row r="496" spans="1:18" hidden="1" x14ac:dyDescent="0.3">
      <c r="A496" s="4" t="s">
        <v>3283</v>
      </c>
      <c r="B496" s="11">
        <v>44132</v>
      </c>
      <c r="C496" s="4" t="s">
        <v>3284</v>
      </c>
      <c r="D496" t="s">
        <v>6170</v>
      </c>
      <c r="E496" s="2">
        <v>2</v>
      </c>
      <c r="F496" s="2" t="str">
        <f>VLOOKUP(orders!C496:C1495,customers!A:B,2,FALSE)</f>
        <v>Felicia Jecock</v>
      </c>
      <c r="G496" s="2" t="str">
        <f>VLOOKUP(orders!C496:C1495,customers!A:C,3,FALSE)</f>
        <v>fjecockdq@unicef.org</v>
      </c>
      <c r="H496" s="2" t="str">
        <f>VLOOKUP(C:C,customers!A:G,7,FALSE)</f>
        <v>United States</v>
      </c>
      <c r="I496" t="str">
        <f>VLOOKUP(orders!D:D,products!A:B,2,FALSE)</f>
        <v>Lib</v>
      </c>
      <c r="J496" t="str">
        <f t="shared" si="36"/>
        <v>Liberica</v>
      </c>
      <c r="K496" t="str">
        <f>VLOOKUP(D:D,products!A:C,3,FALSE)</f>
        <v>L</v>
      </c>
      <c r="L496" t="str">
        <f t="shared" si="37"/>
        <v>Light</v>
      </c>
      <c r="M496">
        <f>VLOOKUP(D:D,products!A:D,4,FALSE)</f>
        <v>1</v>
      </c>
      <c r="N496" s="9" t="str">
        <f t="shared" si="38"/>
        <v>1Kg</v>
      </c>
      <c r="O496">
        <f>VLOOKUP(D:D,products!A:E,5,FALSE)</f>
        <v>15.85</v>
      </c>
      <c r="P496" s="14">
        <f t="shared" si="35"/>
        <v>31.7</v>
      </c>
      <c r="Q496">
        <f>VLOOKUP(D:D,products!A:G,7,FALSE)</f>
        <v>2.0605000000000002</v>
      </c>
      <c r="R496" s="6">
        <f t="shared" si="39"/>
        <v>6.5000000000000002E-2</v>
      </c>
    </row>
    <row r="497" spans="1:18" hidden="1" x14ac:dyDescent="0.3">
      <c r="A497" s="4" t="s">
        <v>3289</v>
      </c>
      <c r="B497" s="11">
        <v>43710</v>
      </c>
      <c r="C497" s="4" t="s">
        <v>3290</v>
      </c>
      <c r="D497" t="s">
        <v>6170</v>
      </c>
      <c r="E497" s="2">
        <v>5</v>
      </c>
      <c r="F497" s="2" t="str">
        <f>VLOOKUP(orders!C497:C1496,customers!A:B,2,FALSE)</f>
        <v>Currey MacAllister</v>
      </c>
      <c r="G497" s="2"/>
      <c r="H497" s="2" t="str">
        <f>VLOOKUP(C:C,customers!A:G,7,FALSE)</f>
        <v>United States</v>
      </c>
      <c r="I497" t="str">
        <f>VLOOKUP(orders!D:D,products!A:B,2,FALSE)</f>
        <v>Lib</v>
      </c>
      <c r="J497" t="str">
        <f t="shared" si="36"/>
        <v>Liberica</v>
      </c>
      <c r="K497" t="str">
        <f>VLOOKUP(D:D,products!A:C,3,FALSE)</f>
        <v>L</v>
      </c>
      <c r="L497" t="str">
        <f t="shared" si="37"/>
        <v>Light</v>
      </c>
      <c r="M497">
        <f>VLOOKUP(D:D,products!A:D,4,FALSE)</f>
        <v>1</v>
      </c>
      <c r="N497" s="9" t="str">
        <f t="shared" si="38"/>
        <v>1Kg</v>
      </c>
      <c r="O497">
        <f>VLOOKUP(D:D,products!A:E,5,FALSE)</f>
        <v>15.85</v>
      </c>
      <c r="P497" s="14">
        <f t="shared" si="35"/>
        <v>79.25</v>
      </c>
      <c r="Q497">
        <f>VLOOKUP(D:D,products!A:G,7,FALSE)</f>
        <v>2.0605000000000002</v>
      </c>
      <c r="R497" s="6">
        <f t="shared" si="39"/>
        <v>2.6000000000000002E-2</v>
      </c>
    </row>
    <row r="498" spans="1:18" hidden="1" x14ac:dyDescent="0.3">
      <c r="A498" s="4" t="s">
        <v>3294</v>
      </c>
      <c r="B498" s="11">
        <v>44438</v>
      </c>
      <c r="C498" s="4" t="s">
        <v>3295</v>
      </c>
      <c r="D498" t="s">
        <v>6153</v>
      </c>
      <c r="E498" s="2">
        <v>3</v>
      </c>
      <c r="F498" s="2" t="str">
        <f>VLOOKUP(orders!C498:C1497,customers!A:B,2,FALSE)</f>
        <v>Hamlen Pallister</v>
      </c>
      <c r="G498" s="2" t="str">
        <f>VLOOKUP(orders!C498:C1497,customers!A:C,3,FALSE)</f>
        <v>hpallisterds@ning.com</v>
      </c>
      <c r="H498" s="2" t="str">
        <f>VLOOKUP(C:C,customers!A:G,7,FALSE)</f>
        <v>United States</v>
      </c>
      <c r="I498" t="str">
        <f>VLOOKUP(orders!D:D,products!A:B,2,FALSE)</f>
        <v>Exc</v>
      </c>
      <c r="J498" t="str">
        <f t="shared" si="36"/>
        <v>Excelsa</v>
      </c>
      <c r="K498" t="str">
        <f>VLOOKUP(D:D,products!A:C,3,FALSE)</f>
        <v>D</v>
      </c>
      <c r="L498" t="str">
        <f t="shared" si="37"/>
        <v>Dark</v>
      </c>
      <c r="M498">
        <f>VLOOKUP(D:D,products!A:D,4,FALSE)</f>
        <v>0.2</v>
      </c>
      <c r="N498" s="9" t="str">
        <f t="shared" si="38"/>
        <v>0.2Kg</v>
      </c>
      <c r="O498">
        <f>VLOOKUP(D:D,products!A:E,5,FALSE)</f>
        <v>3.645</v>
      </c>
      <c r="P498" s="14">
        <f t="shared" si="35"/>
        <v>10.935</v>
      </c>
      <c r="Q498">
        <f>VLOOKUP(D:D,products!A:G,7,FALSE)</f>
        <v>0.40095000000000003</v>
      </c>
      <c r="R498" s="6">
        <f t="shared" si="39"/>
        <v>3.6666666666666667E-2</v>
      </c>
    </row>
    <row r="499" spans="1:18" x14ac:dyDescent="0.3">
      <c r="A499" s="4" t="s">
        <v>3300</v>
      </c>
      <c r="B499" s="11">
        <v>44351</v>
      </c>
      <c r="C499" s="4" t="s">
        <v>3301</v>
      </c>
      <c r="D499" t="s">
        <v>6147</v>
      </c>
      <c r="E499" s="2">
        <v>4</v>
      </c>
      <c r="F499" s="2" t="str">
        <f>VLOOKUP(orders!C499:C1498,customers!A:B,2,FALSE)</f>
        <v>Chantal Mersh</v>
      </c>
      <c r="G499" s="2" t="str">
        <f>VLOOKUP(orders!C499:C1498,customers!A:C,3,FALSE)</f>
        <v>cmershdt@drupal.org</v>
      </c>
      <c r="H499" s="2" t="str">
        <f>VLOOKUP(C:C,customers!A:G,7,FALSE)</f>
        <v>Ireland</v>
      </c>
      <c r="I499" t="str">
        <f>VLOOKUP(orders!D:D,products!A:B,2,FALSE)</f>
        <v>Ara</v>
      </c>
      <c r="J499" t="str">
        <f t="shared" si="36"/>
        <v>Arabica</v>
      </c>
      <c r="K499" t="str">
        <f>VLOOKUP(D:D,products!A:C,3,FALSE)</f>
        <v>D</v>
      </c>
      <c r="L499" t="str">
        <f t="shared" si="37"/>
        <v>Dark</v>
      </c>
      <c r="M499">
        <f>VLOOKUP(D:D,products!A:D,4,FALSE)</f>
        <v>1</v>
      </c>
      <c r="N499" s="9" t="str">
        <f t="shared" si="38"/>
        <v>1Kg</v>
      </c>
      <c r="O499">
        <f>VLOOKUP(D:D,products!A:E,5,FALSE)</f>
        <v>9.9499999999999993</v>
      </c>
      <c r="P499" s="14">
        <f t="shared" si="35"/>
        <v>39.799999999999997</v>
      </c>
      <c r="Q499">
        <f>VLOOKUP(D:D,products!A:G,7,FALSE)</f>
        <v>0.89549999999999985</v>
      </c>
      <c r="R499" s="6">
        <f t="shared" si="39"/>
        <v>2.2499999999999999E-2</v>
      </c>
    </row>
    <row r="500" spans="1:18" hidden="1" x14ac:dyDescent="0.3">
      <c r="A500" s="4" t="s">
        <v>3307</v>
      </c>
      <c r="B500" s="11">
        <v>44159</v>
      </c>
      <c r="C500" s="4" t="s">
        <v>3368</v>
      </c>
      <c r="D500" t="s">
        <v>6138</v>
      </c>
      <c r="E500" s="2">
        <v>5</v>
      </c>
      <c r="F500" s="2" t="str">
        <f>VLOOKUP(orders!C500:C1499,customers!A:B,2,FALSE)</f>
        <v>Marja Urion</v>
      </c>
      <c r="G500" s="2" t="str">
        <f>VLOOKUP(orders!C500:C1499,customers!A:C,3,FALSE)</f>
        <v>murione5@alexa.com</v>
      </c>
      <c r="H500" s="2" t="str">
        <f>VLOOKUP(C:C,customers!A:G,7,FALSE)</f>
        <v>Ireland</v>
      </c>
      <c r="I500" t="str">
        <f>VLOOKUP(orders!D:D,products!A:B,2,FALSE)</f>
        <v>Rob</v>
      </c>
      <c r="J500" t="str">
        <f t="shared" si="36"/>
        <v>Robusta</v>
      </c>
      <c r="K500" t="str">
        <f>VLOOKUP(D:D,products!A:C,3,FALSE)</f>
        <v>M</v>
      </c>
      <c r="L500" t="str">
        <f t="shared" si="37"/>
        <v>Medium</v>
      </c>
      <c r="M500">
        <f>VLOOKUP(D:D,products!A:D,4,FALSE)</f>
        <v>1</v>
      </c>
      <c r="N500" s="9" t="str">
        <f t="shared" si="38"/>
        <v>1Kg</v>
      </c>
      <c r="O500">
        <f>VLOOKUP(D:D,products!A:E,5,FALSE)</f>
        <v>9.9499999999999993</v>
      </c>
      <c r="P500" s="14">
        <f t="shared" si="35"/>
        <v>49.75</v>
      </c>
      <c r="Q500">
        <f>VLOOKUP(D:D,products!A:G,7,FALSE)</f>
        <v>0.59699999999999998</v>
      </c>
      <c r="R500" s="6">
        <f t="shared" si="39"/>
        <v>1.2E-2</v>
      </c>
    </row>
    <row r="501" spans="1:18" hidden="1" x14ac:dyDescent="0.3">
      <c r="A501" s="4" t="s">
        <v>3313</v>
      </c>
      <c r="B501" s="11">
        <v>44003</v>
      </c>
      <c r="C501" s="4" t="s">
        <v>3314</v>
      </c>
      <c r="D501" t="s">
        <v>6163</v>
      </c>
      <c r="E501" s="2">
        <v>3</v>
      </c>
      <c r="F501" s="2" t="str">
        <f>VLOOKUP(orders!C501:C1500,customers!A:B,2,FALSE)</f>
        <v>Malynda Purbrick</v>
      </c>
      <c r="G501" s="2"/>
      <c r="H501" s="2" t="str">
        <f>VLOOKUP(C:C,customers!A:G,7,FALSE)</f>
        <v>Ireland</v>
      </c>
      <c r="I501" t="str">
        <f>VLOOKUP(orders!D:D,products!A:B,2,FALSE)</f>
        <v>Rob</v>
      </c>
      <c r="J501" t="str">
        <f t="shared" si="36"/>
        <v>Robusta</v>
      </c>
      <c r="K501" t="str">
        <f>VLOOKUP(D:D,products!A:C,3,FALSE)</f>
        <v>D</v>
      </c>
      <c r="L501" t="str">
        <f t="shared" si="37"/>
        <v>Dark</v>
      </c>
      <c r="M501">
        <f>VLOOKUP(D:D,products!A:D,4,FALSE)</f>
        <v>0.2</v>
      </c>
      <c r="N501" s="9" t="str">
        <f t="shared" si="38"/>
        <v>0.2Kg</v>
      </c>
      <c r="O501">
        <f>VLOOKUP(D:D,products!A:E,5,FALSE)</f>
        <v>2.6849999999999996</v>
      </c>
      <c r="P501" s="14">
        <f t="shared" si="35"/>
        <v>8.0549999999999997</v>
      </c>
      <c r="Q501">
        <f>VLOOKUP(D:D,products!A:G,7,FALSE)</f>
        <v>0.16109999999999997</v>
      </c>
      <c r="R501" s="6">
        <f t="shared" si="39"/>
        <v>1.9999999999999997E-2</v>
      </c>
    </row>
    <row r="502" spans="1:18" hidden="1" x14ac:dyDescent="0.3">
      <c r="A502" s="4" t="s">
        <v>3318</v>
      </c>
      <c r="B502" s="11">
        <v>44025</v>
      </c>
      <c r="C502" s="4" t="s">
        <v>3319</v>
      </c>
      <c r="D502" t="s">
        <v>6179</v>
      </c>
      <c r="E502" s="2">
        <v>4</v>
      </c>
      <c r="F502" s="2" t="str">
        <f>VLOOKUP(orders!C502:C1501,customers!A:B,2,FALSE)</f>
        <v>Alf Housaman</v>
      </c>
      <c r="G502" s="2"/>
      <c r="H502" s="2" t="str">
        <f>VLOOKUP(C:C,customers!A:G,7,FALSE)</f>
        <v>United States</v>
      </c>
      <c r="I502" t="str">
        <f>VLOOKUP(orders!D:D,products!A:B,2,FALSE)</f>
        <v>Rob</v>
      </c>
      <c r="J502" t="str">
        <f t="shared" si="36"/>
        <v>Robusta</v>
      </c>
      <c r="K502" t="str">
        <f>VLOOKUP(D:D,products!A:C,3,FALSE)</f>
        <v>L</v>
      </c>
      <c r="L502" t="str">
        <f t="shared" si="37"/>
        <v>Light</v>
      </c>
      <c r="M502">
        <f>VLOOKUP(D:D,products!A:D,4,FALSE)</f>
        <v>1</v>
      </c>
      <c r="N502" s="9" t="str">
        <f t="shared" si="38"/>
        <v>1Kg</v>
      </c>
      <c r="O502">
        <f>VLOOKUP(D:D,products!A:E,5,FALSE)</f>
        <v>11.95</v>
      </c>
      <c r="P502" s="14">
        <f t="shared" si="35"/>
        <v>47.8</v>
      </c>
      <c r="Q502">
        <f>VLOOKUP(D:D,products!A:G,7,FALSE)</f>
        <v>0.71699999999999997</v>
      </c>
      <c r="R502" s="6">
        <f t="shared" si="39"/>
        <v>1.4999999999999999E-2</v>
      </c>
    </row>
    <row r="503" spans="1:18" hidden="1" x14ac:dyDescent="0.3">
      <c r="A503" s="4" t="s">
        <v>3323</v>
      </c>
      <c r="B503" s="11">
        <v>43467</v>
      </c>
      <c r="C503" s="4" t="s">
        <v>3324</v>
      </c>
      <c r="D503" t="s">
        <v>6174</v>
      </c>
      <c r="E503" s="2">
        <v>4</v>
      </c>
      <c r="F503" s="2" t="str">
        <f>VLOOKUP(orders!C503:C1502,customers!A:B,2,FALSE)</f>
        <v>Gladi Ducker</v>
      </c>
      <c r="G503" s="2" t="str">
        <f>VLOOKUP(orders!C503:C1502,customers!A:C,3,FALSE)</f>
        <v>gduckerdx@patch.com</v>
      </c>
      <c r="H503" s="2" t="str">
        <f>VLOOKUP(C:C,customers!A:G,7,FALSE)</f>
        <v>United Kingdom</v>
      </c>
      <c r="I503" t="str">
        <f>VLOOKUP(orders!D:D,products!A:B,2,FALSE)</f>
        <v>Rob</v>
      </c>
      <c r="J503" t="str">
        <f t="shared" si="36"/>
        <v>Robusta</v>
      </c>
      <c r="K503" t="str">
        <f>VLOOKUP(D:D,products!A:C,3,FALSE)</f>
        <v>M</v>
      </c>
      <c r="L503" t="str">
        <f t="shared" si="37"/>
        <v>Medium</v>
      </c>
      <c r="M503">
        <f>VLOOKUP(D:D,products!A:D,4,FALSE)</f>
        <v>0.2</v>
      </c>
      <c r="N503" s="9" t="str">
        <f t="shared" si="38"/>
        <v>0.2Kg</v>
      </c>
      <c r="O503">
        <f>VLOOKUP(D:D,products!A:E,5,FALSE)</f>
        <v>2.9849999999999999</v>
      </c>
      <c r="P503" s="14">
        <f t="shared" si="35"/>
        <v>11.94</v>
      </c>
      <c r="Q503">
        <f>VLOOKUP(D:D,products!A:G,7,FALSE)</f>
        <v>0.17909999999999998</v>
      </c>
      <c r="R503" s="6">
        <f t="shared" si="39"/>
        <v>1.4999999999999999E-2</v>
      </c>
    </row>
    <row r="504" spans="1:18" hidden="1" x14ac:dyDescent="0.3">
      <c r="A504" s="4" t="s">
        <v>3323</v>
      </c>
      <c r="B504" s="11">
        <v>43467</v>
      </c>
      <c r="C504" s="4" t="s">
        <v>3324</v>
      </c>
      <c r="D504" t="s">
        <v>6156</v>
      </c>
      <c r="E504" s="2">
        <v>4</v>
      </c>
      <c r="F504" s="2" t="str">
        <f>VLOOKUP(orders!C504:C1503,customers!A:B,2,FALSE)</f>
        <v>Gladi Ducker</v>
      </c>
      <c r="G504" s="2" t="str">
        <f>VLOOKUP(orders!C504:C1503,customers!A:C,3,FALSE)</f>
        <v>gduckerdx@patch.com</v>
      </c>
      <c r="H504" s="2" t="str">
        <f>VLOOKUP(C:C,customers!A:G,7,FALSE)</f>
        <v>United Kingdom</v>
      </c>
      <c r="I504" t="str">
        <f>VLOOKUP(orders!D:D,products!A:B,2,FALSE)</f>
        <v>Exc</v>
      </c>
      <c r="J504" t="str">
        <f t="shared" si="36"/>
        <v>Excelsa</v>
      </c>
      <c r="K504" t="str">
        <f>VLOOKUP(D:D,products!A:C,3,FALSE)</f>
        <v>M</v>
      </c>
      <c r="L504" t="str">
        <f t="shared" si="37"/>
        <v>Medium</v>
      </c>
      <c r="M504">
        <f>VLOOKUP(D:D,products!A:D,4,FALSE)</f>
        <v>0.2</v>
      </c>
      <c r="N504" s="9" t="str">
        <f t="shared" si="38"/>
        <v>0.2Kg</v>
      </c>
      <c r="O504">
        <f>VLOOKUP(D:D,products!A:E,5,FALSE)</f>
        <v>4.125</v>
      </c>
      <c r="P504" s="14">
        <f t="shared" si="35"/>
        <v>16.5</v>
      </c>
      <c r="Q504">
        <f>VLOOKUP(D:D,products!A:G,7,FALSE)</f>
        <v>0.45374999999999999</v>
      </c>
      <c r="R504" s="6">
        <f t="shared" si="39"/>
        <v>2.75E-2</v>
      </c>
    </row>
    <row r="505" spans="1:18" hidden="1" x14ac:dyDescent="0.3">
      <c r="A505" s="4" t="s">
        <v>3323</v>
      </c>
      <c r="B505" s="11">
        <v>43467</v>
      </c>
      <c r="C505" s="4" t="s">
        <v>3324</v>
      </c>
      <c r="D505" t="s">
        <v>6143</v>
      </c>
      <c r="E505" s="2">
        <v>4</v>
      </c>
      <c r="F505" s="2" t="str">
        <f>VLOOKUP(orders!C505:C1504,customers!A:B,2,FALSE)</f>
        <v>Gladi Ducker</v>
      </c>
      <c r="G505" s="2" t="str">
        <f>VLOOKUP(orders!C505:C1504,customers!A:C,3,FALSE)</f>
        <v>gduckerdx@patch.com</v>
      </c>
      <c r="H505" s="2" t="str">
        <f>VLOOKUP(C:C,customers!A:G,7,FALSE)</f>
        <v>United Kingdom</v>
      </c>
      <c r="I505" t="str">
        <f>VLOOKUP(orders!D:D,products!A:B,2,FALSE)</f>
        <v>Lib</v>
      </c>
      <c r="J505" t="str">
        <f t="shared" si="36"/>
        <v>Liberica</v>
      </c>
      <c r="K505" t="str">
        <f>VLOOKUP(D:D,products!A:C,3,FALSE)</f>
        <v>D</v>
      </c>
      <c r="L505" t="str">
        <f t="shared" si="37"/>
        <v>Dark</v>
      </c>
      <c r="M505">
        <f>VLOOKUP(D:D,products!A:D,4,FALSE)</f>
        <v>1</v>
      </c>
      <c r="N505" s="9" t="str">
        <f t="shared" si="38"/>
        <v>1Kg</v>
      </c>
      <c r="O505">
        <f>VLOOKUP(D:D,products!A:E,5,FALSE)</f>
        <v>12.95</v>
      </c>
      <c r="P505" s="14">
        <f t="shared" si="35"/>
        <v>51.8</v>
      </c>
      <c r="Q505">
        <f>VLOOKUP(D:D,products!A:G,7,FALSE)</f>
        <v>1.6835</v>
      </c>
      <c r="R505" s="6">
        <f t="shared" si="39"/>
        <v>3.2500000000000001E-2</v>
      </c>
    </row>
    <row r="506" spans="1:18" hidden="1" x14ac:dyDescent="0.3">
      <c r="A506" s="4" t="s">
        <v>3323</v>
      </c>
      <c r="B506" s="11">
        <v>43467</v>
      </c>
      <c r="C506" s="4" t="s">
        <v>3324</v>
      </c>
      <c r="D506" t="s">
        <v>6145</v>
      </c>
      <c r="E506" s="2">
        <v>3</v>
      </c>
      <c r="F506" s="2" t="str">
        <f>VLOOKUP(orders!C506:C1505,customers!A:B,2,FALSE)</f>
        <v>Gladi Ducker</v>
      </c>
      <c r="G506" s="2" t="str">
        <f>VLOOKUP(orders!C506:C1505,customers!A:C,3,FALSE)</f>
        <v>gduckerdx@patch.com</v>
      </c>
      <c r="H506" s="2" t="str">
        <f>VLOOKUP(C:C,customers!A:G,7,FALSE)</f>
        <v>United Kingdom</v>
      </c>
      <c r="I506" t="str">
        <f>VLOOKUP(orders!D:D,products!A:B,2,FALSE)</f>
        <v>Lib</v>
      </c>
      <c r="J506" t="str">
        <f t="shared" si="36"/>
        <v>Liberica</v>
      </c>
      <c r="K506" t="str">
        <f>VLOOKUP(D:D,products!A:C,3,FALSE)</f>
        <v>L</v>
      </c>
      <c r="L506" t="str">
        <f t="shared" si="37"/>
        <v>Light</v>
      </c>
      <c r="M506">
        <f>VLOOKUP(D:D,products!A:D,4,FALSE)</f>
        <v>0.2</v>
      </c>
      <c r="N506" s="9" t="str">
        <f t="shared" si="38"/>
        <v>0.2Kg</v>
      </c>
      <c r="O506">
        <f>VLOOKUP(D:D,products!A:E,5,FALSE)</f>
        <v>4.7549999999999999</v>
      </c>
      <c r="P506" s="14">
        <f t="shared" si="35"/>
        <v>14.265000000000001</v>
      </c>
      <c r="Q506">
        <f>VLOOKUP(D:D,products!A:G,7,FALSE)</f>
        <v>0.61814999999999998</v>
      </c>
      <c r="R506" s="6">
        <f t="shared" si="39"/>
        <v>4.3333333333333328E-2</v>
      </c>
    </row>
    <row r="507" spans="1:18" hidden="1" x14ac:dyDescent="0.3">
      <c r="A507" s="4" t="s">
        <v>3343</v>
      </c>
      <c r="B507" s="11">
        <v>44609</v>
      </c>
      <c r="C507" s="4" t="s">
        <v>3344</v>
      </c>
      <c r="D507" t="s">
        <v>6159</v>
      </c>
      <c r="E507" s="2">
        <v>6</v>
      </c>
      <c r="F507" s="2" t="str">
        <f>VLOOKUP(orders!C507:C1506,customers!A:B,2,FALSE)</f>
        <v>Wain Stearley</v>
      </c>
      <c r="G507" s="2" t="str">
        <f>VLOOKUP(orders!C507:C1506,customers!A:C,3,FALSE)</f>
        <v>wstearleye1@census.gov</v>
      </c>
      <c r="H507" s="2" t="str">
        <f>VLOOKUP(C:C,customers!A:G,7,FALSE)</f>
        <v>United States</v>
      </c>
      <c r="I507" t="str">
        <f>VLOOKUP(orders!D:D,products!A:B,2,FALSE)</f>
        <v>Lib</v>
      </c>
      <c r="J507" t="str">
        <f t="shared" si="36"/>
        <v>Liberica</v>
      </c>
      <c r="K507" t="str">
        <f>VLOOKUP(D:D,products!A:C,3,FALSE)</f>
        <v>M</v>
      </c>
      <c r="L507" t="str">
        <f t="shared" si="37"/>
        <v>Medium</v>
      </c>
      <c r="M507">
        <f>VLOOKUP(D:D,products!A:D,4,FALSE)</f>
        <v>0.2</v>
      </c>
      <c r="N507" s="9" t="str">
        <f t="shared" si="38"/>
        <v>0.2Kg</v>
      </c>
      <c r="O507">
        <f>VLOOKUP(D:D,products!A:E,5,FALSE)</f>
        <v>4.3650000000000002</v>
      </c>
      <c r="P507" s="14">
        <f t="shared" si="35"/>
        <v>26.19</v>
      </c>
      <c r="Q507">
        <f>VLOOKUP(D:D,products!A:G,7,FALSE)</f>
        <v>0.56745000000000001</v>
      </c>
      <c r="R507" s="6">
        <f t="shared" si="39"/>
        <v>2.1666666666666667E-2</v>
      </c>
    </row>
    <row r="508" spans="1:18" x14ac:dyDescent="0.3">
      <c r="A508" s="4" t="s">
        <v>3349</v>
      </c>
      <c r="B508" s="11">
        <v>44184</v>
      </c>
      <c r="C508" s="4" t="s">
        <v>3350</v>
      </c>
      <c r="D508" t="s">
        <v>6140</v>
      </c>
      <c r="E508" s="2">
        <v>2</v>
      </c>
      <c r="F508" s="2" t="str">
        <f>VLOOKUP(orders!C508:C1507,customers!A:B,2,FALSE)</f>
        <v>Diane-marie Wincer</v>
      </c>
      <c r="G508" s="2" t="str">
        <f>VLOOKUP(orders!C508:C1507,customers!A:C,3,FALSE)</f>
        <v>dwincere2@marriott.com</v>
      </c>
      <c r="H508" s="2" t="str">
        <f>VLOOKUP(C:C,customers!A:G,7,FALSE)</f>
        <v>United States</v>
      </c>
      <c r="I508" t="str">
        <f>VLOOKUP(orders!D:D,products!A:B,2,FALSE)</f>
        <v>Ara</v>
      </c>
      <c r="J508" t="str">
        <f t="shared" si="36"/>
        <v>Arabica</v>
      </c>
      <c r="K508" t="str">
        <f>VLOOKUP(D:D,products!A:C,3,FALSE)</f>
        <v>L</v>
      </c>
      <c r="L508" t="str">
        <f t="shared" si="37"/>
        <v>Light</v>
      </c>
      <c r="M508">
        <f>VLOOKUP(D:D,products!A:D,4,FALSE)</f>
        <v>1</v>
      </c>
      <c r="N508" s="9" t="str">
        <f t="shared" si="38"/>
        <v>1Kg</v>
      </c>
      <c r="O508">
        <f>VLOOKUP(D:D,products!A:E,5,FALSE)</f>
        <v>12.95</v>
      </c>
      <c r="P508" s="14">
        <f t="shared" si="35"/>
        <v>25.9</v>
      </c>
      <c r="Q508">
        <f>VLOOKUP(D:D,products!A:G,7,FALSE)</f>
        <v>1.1655</v>
      </c>
      <c r="R508" s="6">
        <f t="shared" si="39"/>
        <v>4.4999999999999998E-2</v>
      </c>
    </row>
    <row r="509" spans="1:18" x14ac:dyDescent="0.3">
      <c r="A509" s="4" t="s">
        <v>3355</v>
      </c>
      <c r="B509" s="11">
        <v>43516</v>
      </c>
      <c r="C509" s="4" t="s">
        <v>3356</v>
      </c>
      <c r="D509" t="s">
        <v>6182</v>
      </c>
      <c r="E509" s="2">
        <v>3</v>
      </c>
      <c r="F509" s="2" t="str">
        <f>VLOOKUP(orders!C509:C1508,customers!A:B,2,FALSE)</f>
        <v>Perry Lyfield</v>
      </c>
      <c r="G509" s="2" t="str">
        <f>VLOOKUP(orders!C509:C1508,customers!A:C,3,FALSE)</f>
        <v>plyfielde3@baidu.com</v>
      </c>
      <c r="H509" s="2" t="str">
        <f>VLOOKUP(C:C,customers!A:G,7,FALSE)</f>
        <v>United States</v>
      </c>
      <c r="I509" t="str">
        <f>VLOOKUP(orders!D:D,products!A:B,2,FALSE)</f>
        <v>Ara</v>
      </c>
      <c r="J509" t="str">
        <f t="shared" si="36"/>
        <v>Arabica</v>
      </c>
      <c r="K509" t="str">
        <f>VLOOKUP(D:D,products!A:C,3,FALSE)</f>
        <v>L</v>
      </c>
      <c r="L509" t="str">
        <f t="shared" si="37"/>
        <v>Light</v>
      </c>
      <c r="M509">
        <f>VLOOKUP(D:D,products!A:D,4,FALSE)</f>
        <v>2.5</v>
      </c>
      <c r="N509" s="9" t="str">
        <f t="shared" si="38"/>
        <v>2.5Kg</v>
      </c>
      <c r="O509">
        <f>VLOOKUP(D:D,products!A:E,5,FALSE)</f>
        <v>29.784999999999997</v>
      </c>
      <c r="P509" s="14">
        <f t="shared" si="35"/>
        <v>89.35499999999999</v>
      </c>
      <c r="Q509">
        <f>VLOOKUP(D:D,products!A:G,7,FALSE)</f>
        <v>2.6806499999999995</v>
      </c>
      <c r="R509" s="6">
        <f t="shared" si="39"/>
        <v>0.03</v>
      </c>
    </row>
    <row r="510" spans="1:18" hidden="1" x14ac:dyDescent="0.3">
      <c r="A510" s="4" t="s">
        <v>3361</v>
      </c>
      <c r="B510" s="11">
        <v>44210</v>
      </c>
      <c r="C510" s="4" t="s">
        <v>3362</v>
      </c>
      <c r="D510" t="s">
        <v>6169</v>
      </c>
      <c r="E510" s="2">
        <v>6</v>
      </c>
      <c r="F510" s="2" t="str">
        <f>VLOOKUP(orders!C510:C1509,customers!A:B,2,FALSE)</f>
        <v>Heall Perris</v>
      </c>
      <c r="G510" s="2" t="str">
        <f>VLOOKUP(orders!C510:C1509,customers!A:C,3,FALSE)</f>
        <v>hperrise4@studiopress.com</v>
      </c>
      <c r="H510" s="2" t="str">
        <f>VLOOKUP(C:C,customers!A:G,7,FALSE)</f>
        <v>Ireland</v>
      </c>
      <c r="I510" t="str">
        <f>VLOOKUP(orders!D:D,products!A:B,2,FALSE)</f>
        <v>Lib</v>
      </c>
      <c r="J510" t="str">
        <f t="shared" si="36"/>
        <v>Liberica</v>
      </c>
      <c r="K510" t="str">
        <f>VLOOKUP(D:D,products!A:C,3,FALSE)</f>
        <v>D</v>
      </c>
      <c r="L510" t="str">
        <f t="shared" si="37"/>
        <v>Dark</v>
      </c>
      <c r="M510">
        <f>VLOOKUP(D:D,products!A:D,4,FALSE)</f>
        <v>0.5</v>
      </c>
      <c r="N510" s="9" t="str">
        <f t="shared" si="38"/>
        <v>0.5Kg</v>
      </c>
      <c r="O510">
        <f>VLOOKUP(D:D,products!A:E,5,FALSE)</f>
        <v>7.77</v>
      </c>
      <c r="P510" s="14">
        <f t="shared" si="35"/>
        <v>46.62</v>
      </c>
      <c r="Q510">
        <f>VLOOKUP(D:D,products!A:G,7,FALSE)</f>
        <v>1.0101</v>
      </c>
      <c r="R510" s="6">
        <f t="shared" si="39"/>
        <v>2.1666666666666667E-2</v>
      </c>
    </row>
    <row r="511" spans="1:18" x14ac:dyDescent="0.3">
      <c r="A511" s="4" t="s">
        <v>3367</v>
      </c>
      <c r="B511" s="11">
        <v>43785</v>
      </c>
      <c r="C511" s="4" t="s">
        <v>3368</v>
      </c>
      <c r="D511" t="s">
        <v>6147</v>
      </c>
      <c r="E511" s="2">
        <v>3</v>
      </c>
      <c r="F511" s="2" t="str">
        <f>VLOOKUP(orders!C511:C1510,customers!A:B,2,FALSE)</f>
        <v>Marja Urion</v>
      </c>
      <c r="G511" s="2" t="str">
        <f>VLOOKUP(orders!C511:C1510,customers!A:C,3,FALSE)</f>
        <v>murione5@alexa.com</v>
      </c>
      <c r="H511" s="2" t="str">
        <f>VLOOKUP(C:C,customers!A:G,7,FALSE)</f>
        <v>Ireland</v>
      </c>
      <c r="I511" t="str">
        <f>VLOOKUP(orders!D:D,products!A:B,2,FALSE)</f>
        <v>Ara</v>
      </c>
      <c r="J511" t="str">
        <f t="shared" si="36"/>
        <v>Arabica</v>
      </c>
      <c r="K511" t="str">
        <f>VLOOKUP(D:D,products!A:C,3,FALSE)</f>
        <v>D</v>
      </c>
      <c r="L511" t="str">
        <f t="shared" si="37"/>
        <v>Dark</v>
      </c>
      <c r="M511">
        <f>VLOOKUP(D:D,products!A:D,4,FALSE)</f>
        <v>1</v>
      </c>
      <c r="N511" s="9" t="str">
        <f t="shared" si="38"/>
        <v>1Kg</v>
      </c>
      <c r="O511">
        <f>VLOOKUP(D:D,products!A:E,5,FALSE)</f>
        <v>9.9499999999999993</v>
      </c>
      <c r="P511" s="14">
        <f t="shared" si="35"/>
        <v>29.849999999999998</v>
      </c>
      <c r="Q511">
        <f>VLOOKUP(D:D,products!A:G,7,FALSE)</f>
        <v>0.89549999999999985</v>
      </c>
      <c r="R511" s="6">
        <f t="shared" si="39"/>
        <v>0.03</v>
      </c>
    </row>
    <row r="512" spans="1:18" hidden="1" x14ac:dyDescent="0.3">
      <c r="A512" s="4" t="s">
        <v>3373</v>
      </c>
      <c r="B512" s="11">
        <v>43803</v>
      </c>
      <c r="C512" s="4" t="s">
        <v>3374</v>
      </c>
      <c r="D512" t="s">
        <v>6178</v>
      </c>
      <c r="E512" s="2">
        <v>3</v>
      </c>
      <c r="F512" s="2" t="str">
        <f>VLOOKUP(orders!C512:C1511,customers!A:B,2,FALSE)</f>
        <v>Camellia Kid</v>
      </c>
      <c r="G512" s="2" t="str">
        <f>VLOOKUP(orders!C512:C1511,customers!A:C,3,FALSE)</f>
        <v>ckide6@narod.ru</v>
      </c>
      <c r="H512" s="2" t="str">
        <f>VLOOKUP(C:C,customers!A:G,7,FALSE)</f>
        <v>Ireland</v>
      </c>
      <c r="I512" t="str">
        <f>VLOOKUP(orders!D:D,products!A:B,2,FALSE)</f>
        <v>Rob</v>
      </c>
      <c r="J512" t="str">
        <f t="shared" si="36"/>
        <v>Robusta</v>
      </c>
      <c r="K512" t="str">
        <f>VLOOKUP(D:D,products!A:C,3,FALSE)</f>
        <v>L</v>
      </c>
      <c r="L512" t="str">
        <f t="shared" si="37"/>
        <v>Light</v>
      </c>
      <c r="M512">
        <f>VLOOKUP(D:D,products!A:D,4,FALSE)</f>
        <v>0.2</v>
      </c>
      <c r="N512" s="9" t="str">
        <f t="shared" si="38"/>
        <v>0.2Kg</v>
      </c>
      <c r="O512">
        <f>VLOOKUP(D:D,products!A:E,5,FALSE)</f>
        <v>3.5849999999999995</v>
      </c>
      <c r="P512" s="14">
        <f t="shared" si="35"/>
        <v>10.754999999999999</v>
      </c>
      <c r="Q512">
        <f>VLOOKUP(D:D,products!A:G,7,FALSE)</f>
        <v>0.21509999999999996</v>
      </c>
      <c r="R512" s="6">
        <f t="shared" si="39"/>
        <v>1.9999999999999997E-2</v>
      </c>
    </row>
    <row r="513" spans="1:18" x14ac:dyDescent="0.3">
      <c r="A513" s="4" t="s">
        <v>3379</v>
      </c>
      <c r="B513" s="11">
        <v>44043</v>
      </c>
      <c r="C513" s="4" t="s">
        <v>3380</v>
      </c>
      <c r="D513" t="s">
        <v>6152</v>
      </c>
      <c r="E513" s="2">
        <v>4</v>
      </c>
      <c r="F513" s="2" t="str">
        <f>VLOOKUP(orders!C513:C1512,customers!A:B,2,FALSE)</f>
        <v>Carolann Beine</v>
      </c>
      <c r="G513" s="2" t="str">
        <f>VLOOKUP(orders!C513:C1512,customers!A:C,3,FALSE)</f>
        <v>cbeinee7@xinhuanet.com</v>
      </c>
      <c r="H513" s="2" t="str">
        <f>VLOOKUP(C:C,customers!A:G,7,FALSE)</f>
        <v>United States</v>
      </c>
      <c r="I513" t="str">
        <f>VLOOKUP(orders!D:D,products!A:B,2,FALSE)</f>
        <v>Ara</v>
      </c>
      <c r="J513" t="str">
        <f t="shared" si="36"/>
        <v>Arabica</v>
      </c>
      <c r="K513" t="str">
        <f>VLOOKUP(D:D,products!A:C,3,FALSE)</f>
        <v>M</v>
      </c>
      <c r="L513" t="str">
        <f t="shared" si="37"/>
        <v>Medium</v>
      </c>
      <c r="M513">
        <f>VLOOKUP(D:D,products!A:D,4,FALSE)</f>
        <v>0.2</v>
      </c>
      <c r="N513" s="9" t="str">
        <f t="shared" si="38"/>
        <v>0.2Kg</v>
      </c>
      <c r="O513">
        <f>VLOOKUP(D:D,products!A:E,5,FALSE)</f>
        <v>3.375</v>
      </c>
      <c r="P513" s="14">
        <f t="shared" si="35"/>
        <v>13.5</v>
      </c>
      <c r="Q513">
        <f>VLOOKUP(D:D,products!A:G,7,FALSE)</f>
        <v>0.30374999999999996</v>
      </c>
      <c r="R513" s="6">
        <f t="shared" si="39"/>
        <v>2.2499999999999996E-2</v>
      </c>
    </row>
    <row r="514" spans="1:18" hidden="1" x14ac:dyDescent="0.3">
      <c r="A514" s="4" t="s">
        <v>3385</v>
      </c>
      <c r="B514" s="11">
        <v>43535</v>
      </c>
      <c r="C514" s="4" t="s">
        <v>3386</v>
      </c>
      <c r="D514" t="s">
        <v>6170</v>
      </c>
      <c r="E514" s="2">
        <v>3</v>
      </c>
      <c r="F514" s="2" t="str">
        <f>VLOOKUP(orders!C514:C1513,customers!A:B,2,FALSE)</f>
        <v>Celia Bakeup</v>
      </c>
      <c r="G514" s="2" t="str">
        <f>VLOOKUP(orders!C514:C1513,customers!A:C,3,FALSE)</f>
        <v>cbakeupe8@globo.com</v>
      </c>
      <c r="H514" s="2" t="str">
        <f>VLOOKUP(C:C,customers!A:G,7,FALSE)</f>
        <v>United States</v>
      </c>
      <c r="I514" t="str">
        <f>VLOOKUP(orders!D:D,products!A:B,2,FALSE)</f>
        <v>Lib</v>
      </c>
      <c r="J514" t="str">
        <f t="shared" si="36"/>
        <v>Liberica</v>
      </c>
      <c r="K514" t="str">
        <f>VLOOKUP(D:D,products!A:C,3,FALSE)</f>
        <v>L</v>
      </c>
      <c r="L514" t="str">
        <f t="shared" si="37"/>
        <v>Light</v>
      </c>
      <c r="M514">
        <f>VLOOKUP(D:D,products!A:D,4,FALSE)</f>
        <v>1</v>
      </c>
      <c r="N514" s="9" t="str">
        <f t="shared" si="38"/>
        <v>1Kg</v>
      </c>
      <c r="O514">
        <f>VLOOKUP(D:D,products!A:E,5,FALSE)</f>
        <v>15.85</v>
      </c>
      <c r="P514" s="14">
        <f t="shared" ref="P514:P577" si="40">O514*E514</f>
        <v>47.55</v>
      </c>
      <c r="Q514">
        <f>VLOOKUP(D:D,products!A:G,7,FALSE)</f>
        <v>2.0605000000000002</v>
      </c>
      <c r="R514" s="6">
        <f t="shared" si="39"/>
        <v>4.3333333333333342E-2</v>
      </c>
    </row>
    <row r="515" spans="1:18" hidden="1" x14ac:dyDescent="0.3">
      <c r="A515" s="4" t="s">
        <v>3391</v>
      </c>
      <c r="B515" s="11">
        <v>44691</v>
      </c>
      <c r="C515" s="4" t="s">
        <v>3392</v>
      </c>
      <c r="D515" t="s">
        <v>6170</v>
      </c>
      <c r="E515" s="2">
        <v>5</v>
      </c>
      <c r="F515" s="2" t="str">
        <f>VLOOKUP(orders!C515:C1514,customers!A:B,2,FALSE)</f>
        <v>Nataniel Helkin</v>
      </c>
      <c r="G515" s="2" t="str">
        <f>VLOOKUP(orders!C515:C1514,customers!A:C,3,FALSE)</f>
        <v>nhelkine9@example.com</v>
      </c>
      <c r="H515" s="2" t="str">
        <f>VLOOKUP(C:C,customers!A:G,7,FALSE)</f>
        <v>United States</v>
      </c>
      <c r="I515" t="str">
        <f>VLOOKUP(orders!D:D,products!A:B,2,FALSE)</f>
        <v>Lib</v>
      </c>
      <c r="J515" t="str">
        <f t="shared" ref="J515:J578" si="41">IF(I515="Rob","Robusta",IF(I515="Exc","Excelsa",IF(I515="Lib","Liberica",IF(I515="Ara","Arabica",""))))</f>
        <v>Liberica</v>
      </c>
      <c r="K515" t="str">
        <f>VLOOKUP(D:D,products!A:C,3,FALSE)</f>
        <v>L</v>
      </c>
      <c r="L515" t="str">
        <f t="shared" ref="L515:L578" si="42">IF(K515="M","Medium",IF(K515="L","Light",IF(K515="D","Dark","")))</f>
        <v>Light</v>
      </c>
      <c r="M515">
        <f>VLOOKUP(D:D,products!A:D,4,FALSE)</f>
        <v>1</v>
      </c>
      <c r="N515" s="9" t="str">
        <f t="shared" ref="N515:N578" si="43">M515&amp;"Kg"</f>
        <v>1Kg</v>
      </c>
      <c r="O515">
        <f>VLOOKUP(D:D,products!A:E,5,FALSE)</f>
        <v>15.85</v>
      </c>
      <c r="P515" s="14">
        <f t="shared" si="40"/>
        <v>79.25</v>
      </c>
      <c r="Q515">
        <f>VLOOKUP(D:D,products!A:G,7,FALSE)</f>
        <v>2.0605000000000002</v>
      </c>
      <c r="R515" s="6">
        <f t="shared" ref="R515:R578" si="44">(Q515/P515)</f>
        <v>2.6000000000000002E-2</v>
      </c>
    </row>
    <row r="516" spans="1:18" hidden="1" x14ac:dyDescent="0.3">
      <c r="A516" s="4" t="s">
        <v>3396</v>
      </c>
      <c r="B516" s="11">
        <v>44555</v>
      </c>
      <c r="C516" s="4" t="s">
        <v>3397</v>
      </c>
      <c r="D516" t="s">
        <v>6159</v>
      </c>
      <c r="E516" s="2">
        <v>6</v>
      </c>
      <c r="F516" s="2" t="str">
        <f>VLOOKUP(orders!C516:C1515,customers!A:B,2,FALSE)</f>
        <v>Pippo Witherington</v>
      </c>
      <c r="G516" s="2" t="str">
        <f>VLOOKUP(orders!C516:C1515,customers!A:C,3,FALSE)</f>
        <v>pwitheringtonea@networkadvertising.org</v>
      </c>
      <c r="H516" s="2" t="str">
        <f>VLOOKUP(C:C,customers!A:G,7,FALSE)</f>
        <v>United States</v>
      </c>
      <c r="I516" t="str">
        <f>VLOOKUP(orders!D:D,products!A:B,2,FALSE)</f>
        <v>Lib</v>
      </c>
      <c r="J516" t="str">
        <f t="shared" si="41"/>
        <v>Liberica</v>
      </c>
      <c r="K516" t="str">
        <f>VLOOKUP(D:D,products!A:C,3,FALSE)</f>
        <v>M</v>
      </c>
      <c r="L516" t="str">
        <f t="shared" si="42"/>
        <v>Medium</v>
      </c>
      <c r="M516">
        <f>VLOOKUP(D:D,products!A:D,4,FALSE)</f>
        <v>0.2</v>
      </c>
      <c r="N516" s="9" t="str">
        <f t="shared" si="43"/>
        <v>0.2Kg</v>
      </c>
      <c r="O516">
        <f>VLOOKUP(D:D,products!A:E,5,FALSE)</f>
        <v>4.3650000000000002</v>
      </c>
      <c r="P516" s="14">
        <f t="shared" si="40"/>
        <v>26.19</v>
      </c>
      <c r="Q516">
        <f>VLOOKUP(D:D,products!A:G,7,FALSE)</f>
        <v>0.56745000000000001</v>
      </c>
      <c r="R516" s="6">
        <f t="shared" si="44"/>
        <v>2.1666666666666667E-2</v>
      </c>
    </row>
    <row r="517" spans="1:18" hidden="1" x14ac:dyDescent="0.3">
      <c r="A517" s="4" t="s">
        <v>3402</v>
      </c>
      <c r="B517" s="11">
        <v>44673</v>
      </c>
      <c r="C517" s="4" t="s">
        <v>3403</v>
      </c>
      <c r="D517" t="s">
        <v>6173</v>
      </c>
      <c r="E517" s="2">
        <v>3</v>
      </c>
      <c r="F517" s="2" t="str">
        <f>VLOOKUP(orders!C517:C1516,customers!A:B,2,FALSE)</f>
        <v>Tildie Tilzey</v>
      </c>
      <c r="G517" s="2" t="str">
        <f>VLOOKUP(orders!C517:C1516,customers!A:C,3,FALSE)</f>
        <v>ttilzeyeb@hostgator.com</v>
      </c>
      <c r="H517" s="2" t="str">
        <f>VLOOKUP(C:C,customers!A:G,7,FALSE)</f>
        <v>United States</v>
      </c>
      <c r="I517" t="str">
        <f>VLOOKUP(orders!D:D,products!A:B,2,FALSE)</f>
        <v>Rob</v>
      </c>
      <c r="J517" t="str">
        <f t="shared" si="41"/>
        <v>Robusta</v>
      </c>
      <c r="K517" t="str">
        <f>VLOOKUP(D:D,products!A:C,3,FALSE)</f>
        <v>L</v>
      </c>
      <c r="L517" t="str">
        <f t="shared" si="42"/>
        <v>Light</v>
      </c>
      <c r="M517">
        <f>VLOOKUP(D:D,products!A:D,4,FALSE)</f>
        <v>0.5</v>
      </c>
      <c r="N517" s="9" t="str">
        <f t="shared" si="43"/>
        <v>0.5Kg</v>
      </c>
      <c r="O517">
        <f>VLOOKUP(D:D,products!A:E,5,FALSE)</f>
        <v>7.169999999999999</v>
      </c>
      <c r="P517" s="14">
        <f t="shared" si="40"/>
        <v>21.509999999999998</v>
      </c>
      <c r="Q517">
        <f>VLOOKUP(D:D,products!A:G,7,FALSE)</f>
        <v>0.43019999999999992</v>
      </c>
      <c r="R517" s="6">
        <f t="shared" si="44"/>
        <v>1.9999999999999997E-2</v>
      </c>
    </row>
    <row r="518" spans="1:18" hidden="1" x14ac:dyDescent="0.3">
      <c r="A518" s="4" t="s">
        <v>3408</v>
      </c>
      <c r="B518" s="11">
        <v>44723</v>
      </c>
      <c r="C518" s="4" t="s">
        <v>3409</v>
      </c>
      <c r="D518" t="s">
        <v>6149</v>
      </c>
      <c r="E518" s="2">
        <v>5</v>
      </c>
      <c r="F518" s="2" t="str">
        <f>VLOOKUP(orders!C518:C1517,customers!A:B,2,FALSE)</f>
        <v>Cindra Burling</v>
      </c>
      <c r="G518" s="2"/>
      <c r="H518" s="2" t="str">
        <f>VLOOKUP(C:C,customers!A:G,7,FALSE)</f>
        <v>United States</v>
      </c>
      <c r="I518" t="str">
        <f>VLOOKUP(orders!D:D,products!A:B,2,FALSE)</f>
        <v>Rob</v>
      </c>
      <c r="J518" t="str">
        <f t="shared" si="41"/>
        <v>Robusta</v>
      </c>
      <c r="K518" t="str">
        <f>VLOOKUP(D:D,products!A:C,3,FALSE)</f>
        <v>D</v>
      </c>
      <c r="L518" t="str">
        <f t="shared" si="42"/>
        <v>Dark</v>
      </c>
      <c r="M518">
        <f>VLOOKUP(D:D,products!A:D,4,FALSE)</f>
        <v>2.5</v>
      </c>
      <c r="N518" s="9" t="str">
        <f t="shared" si="43"/>
        <v>2.5Kg</v>
      </c>
      <c r="O518">
        <f>VLOOKUP(D:D,products!A:E,5,FALSE)</f>
        <v>20.584999999999997</v>
      </c>
      <c r="P518" s="14">
        <f t="shared" si="40"/>
        <v>102.92499999999998</v>
      </c>
      <c r="Q518">
        <f>VLOOKUP(D:D,products!A:G,7,FALSE)</f>
        <v>1.2350999999999999</v>
      </c>
      <c r="R518" s="6">
        <f t="shared" si="44"/>
        <v>1.2E-2</v>
      </c>
    </row>
    <row r="519" spans="1:18" hidden="1" x14ac:dyDescent="0.3">
      <c r="A519" s="4" t="s">
        <v>3413</v>
      </c>
      <c r="B519" s="11">
        <v>44678</v>
      </c>
      <c r="C519" s="4" t="s">
        <v>3414</v>
      </c>
      <c r="D519" t="s">
        <v>6150</v>
      </c>
      <c r="E519" s="2">
        <v>2</v>
      </c>
      <c r="F519" s="2" t="str">
        <f>VLOOKUP(orders!C519:C1518,customers!A:B,2,FALSE)</f>
        <v>Channa Belamy</v>
      </c>
      <c r="G519" s="2"/>
      <c r="H519" s="2" t="str">
        <f>VLOOKUP(C:C,customers!A:G,7,FALSE)</f>
        <v>United States</v>
      </c>
      <c r="I519" t="str">
        <f>VLOOKUP(orders!D:D,products!A:B,2,FALSE)</f>
        <v>Lib</v>
      </c>
      <c r="J519" t="str">
        <f t="shared" si="41"/>
        <v>Liberica</v>
      </c>
      <c r="K519" t="str">
        <f>VLOOKUP(D:D,products!A:C,3,FALSE)</f>
        <v>D</v>
      </c>
      <c r="L519" t="str">
        <f t="shared" si="42"/>
        <v>Dark</v>
      </c>
      <c r="M519">
        <f>VLOOKUP(D:D,products!A:D,4,FALSE)</f>
        <v>0.2</v>
      </c>
      <c r="N519" s="9" t="str">
        <f t="shared" si="43"/>
        <v>0.2Kg</v>
      </c>
      <c r="O519">
        <f>VLOOKUP(D:D,products!A:E,5,FALSE)</f>
        <v>3.8849999999999998</v>
      </c>
      <c r="P519" s="14">
        <f t="shared" si="40"/>
        <v>7.77</v>
      </c>
      <c r="Q519">
        <f>VLOOKUP(D:D,products!A:G,7,FALSE)</f>
        <v>0.50505</v>
      </c>
      <c r="R519" s="6">
        <f t="shared" si="44"/>
        <v>6.5000000000000002E-2</v>
      </c>
    </row>
    <row r="520" spans="1:18" hidden="1" x14ac:dyDescent="0.3">
      <c r="A520" s="4" t="s">
        <v>3418</v>
      </c>
      <c r="B520" s="11">
        <v>44194</v>
      </c>
      <c r="C520" s="4" t="s">
        <v>3419</v>
      </c>
      <c r="D520" t="s">
        <v>6185</v>
      </c>
      <c r="E520" s="2">
        <v>5</v>
      </c>
      <c r="F520" s="2" t="str">
        <f>VLOOKUP(orders!C520:C1519,customers!A:B,2,FALSE)</f>
        <v>Karl Imorts</v>
      </c>
      <c r="G520" s="2" t="str">
        <f>VLOOKUP(orders!C520:C1519,customers!A:C,3,FALSE)</f>
        <v>kimortsee@alexa.com</v>
      </c>
      <c r="H520" s="2" t="str">
        <f>VLOOKUP(C:C,customers!A:G,7,FALSE)</f>
        <v>United States</v>
      </c>
      <c r="I520" t="str">
        <f>VLOOKUP(orders!D:D,products!A:B,2,FALSE)</f>
        <v>Exc</v>
      </c>
      <c r="J520" t="str">
        <f t="shared" si="41"/>
        <v>Excelsa</v>
      </c>
      <c r="K520" t="str">
        <f>VLOOKUP(D:D,products!A:C,3,FALSE)</f>
        <v>D</v>
      </c>
      <c r="L520" t="str">
        <f t="shared" si="42"/>
        <v>Dark</v>
      </c>
      <c r="M520">
        <f>VLOOKUP(D:D,products!A:D,4,FALSE)</f>
        <v>2.5</v>
      </c>
      <c r="N520" s="9" t="str">
        <f t="shared" si="43"/>
        <v>2.5Kg</v>
      </c>
      <c r="O520">
        <f>VLOOKUP(D:D,products!A:E,5,FALSE)</f>
        <v>27.945</v>
      </c>
      <c r="P520" s="14">
        <f t="shared" si="40"/>
        <v>139.72499999999999</v>
      </c>
      <c r="Q520">
        <f>VLOOKUP(D:D,products!A:G,7,FALSE)</f>
        <v>3.07395</v>
      </c>
      <c r="R520" s="6">
        <f t="shared" si="44"/>
        <v>2.2000000000000002E-2</v>
      </c>
    </row>
    <row r="521" spans="1:18" x14ac:dyDescent="0.3">
      <c r="A521" s="4" t="s">
        <v>3424</v>
      </c>
      <c r="B521" s="11">
        <v>44026</v>
      </c>
      <c r="C521" s="4" t="s">
        <v>3368</v>
      </c>
      <c r="D521" t="s">
        <v>6158</v>
      </c>
      <c r="E521" s="2">
        <v>2</v>
      </c>
      <c r="F521" s="2" t="str">
        <f>VLOOKUP(orders!C521:C1520,customers!A:B,2,FALSE)</f>
        <v>Marja Urion</v>
      </c>
      <c r="G521" s="2" t="str">
        <f>VLOOKUP(orders!C521:C1520,customers!A:C,3,FALSE)</f>
        <v>murione5@alexa.com</v>
      </c>
      <c r="H521" s="2" t="str">
        <f>VLOOKUP(C:C,customers!A:G,7,FALSE)</f>
        <v>Ireland</v>
      </c>
      <c r="I521" t="str">
        <f>VLOOKUP(orders!D:D,products!A:B,2,FALSE)</f>
        <v>Ara</v>
      </c>
      <c r="J521" t="str">
        <f t="shared" si="41"/>
        <v>Arabica</v>
      </c>
      <c r="K521" t="str">
        <f>VLOOKUP(D:D,products!A:C,3,FALSE)</f>
        <v>D</v>
      </c>
      <c r="L521" t="str">
        <f t="shared" si="42"/>
        <v>Dark</v>
      </c>
      <c r="M521">
        <f>VLOOKUP(D:D,products!A:D,4,FALSE)</f>
        <v>0.5</v>
      </c>
      <c r="N521" s="9" t="str">
        <f t="shared" si="43"/>
        <v>0.5Kg</v>
      </c>
      <c r="O521">
        <f>VLOOKUP(D:D,products!A:E,5,FALSE)</f>
        <v>5.97</v>
      </c>
      <c r="P521" s="14">
        <f t="shared" si="40"/>
        <v>11.94</v>
      </c>
      <c r="Q521">
        <f>VLOOKUP(D:D,products!A:G,7,FALSE)</f>
        <v>0.5373</v>
      </c>
      <c r="R521" s="6">
        <f t="shared" si="44"/>
        <v>4.5000000000000005E-2</v>
      </c>
    </row>
    <row r="522" spans="1:18" hidden="1" x14ac:dyDescent="0.3">
      <c r="A522" s="4" t="s">
        <v>3430</v>
      </c>
      <c r="B522" s="11">
        <v>44446</v>
      </c>
      <c r="C522" s="4" t="s">
        <v>3431</v>
      </c>
      <c r="D522" t="s">
        <v>6150</v>
      </c>
      <c r="E522" s="2">
        <v>1</v>
      </c>
      <c r="F522" s="2" t="str">
        <f>VLOOKUP(orders!C522:C1521,customers!A:B,2,FALSE)</f>
        <v>Mag Armistead</v>
      </c>
      <c r="G522" s="2" t="str">
        <f>VLOOKUP(orders!C522:C1521,customers!A:C,3,FALSE)</f>
        <v>marmisteadeg@blogtalkradio.com</v>
      </c>
      <c r="H522" s="2" t="str">
        <f>VLOOKUP(C:C,customers!A:G,7,FALSE)</f>
        <v>United States</v>
      </c>
      <c r="I522" t="str">
        <f>VLOOKUP(orders!D:D,products!A:B,2,FALSE)</f>
        <v>Lib</v>
      </c>
      <c r="J522" t="str">
        <f t="shared" si="41"/>
        <v>Liberica</v>
      </c>
      <c r="K522" t="str">
        <f>VLOOKUP(D:D,products!A:C,3,FALSE)</f>
        <v>D</v>
      </c>
      <c r="L522" t="str">
        <f t="shared" si="42"/>
        <v>Dark</v>
      </c>
      <c r="M522">
        <f>VLOOKUP(D:D,products!A:D,4,FALSE)</f>
        <v>0.2</v>
      </c>
      <c r="N522" s="9" t="str">
        <f t="shared" si="43"/>
        <v>0.2Kg</v>
      </c>
      <c r="O522">
        <f>VLOOKUP(D:D,products!A:E,5,FALSE)</f>
        <v>3.8849999999999998</v>
      </c>
      <c r="P522" s="14">
        <f t="shared" si="40"/>
        <v>3.8849999999999998</v>
      </c>
      <c r="Q522">
        <f>VLOOKUP(D:D,products!A:G,7,FALSE)</f>
        <v>0.50505</v>
      </c>
      <c r="R522" s="6">
        <f t="shared" si="44"/>
        <v>0.13</v>
      </c>
    </row>
    <row r="523" spans="1:18" hidden="1" x14ac:dyDescent="0.3">
      <c r="A523" s="4" t="s">
        <v>3430</v>
      </c>
      <c r="B523" s="11">
        <v>44446</v>
      </c>
      <c r="C523" s="4" t="s">
        <v>3431</v>
      </c>
      <c r="D523" t="s">
        <v>6138</v>
      </c>
      <c r="E523" s="2">
        <v>4</v>
      </c>
      <c r="F523" s="2" t="str">
        <f>VLOOKUP(orders!C523:C1522,customers!A:B,2,FALSE)</f>
        <v>Mag Armistead</v>
      </c>
      <c r="G523" s="2" t="str">
        <f>VLOOKUP(orders!C523:C1522,customers!A:C,3,FALSE)</f>
        <v>marmisteadeg@blogtalkradio.com</v>
      </c>
      <c r="H523" s="2" t="str">
        <f>VLOOKUP(C:C,customers!A:G,7,FALSE)</f>
        <v>United States</v>
      </c>
      <c r="I523" t="str">
        <f>VLOOKUP(orders!D:D,products!A:B,2,FALSE)</f>
        <v>Rob</v>
      </c>
      <c r="J523" t="str">
        <f t="shared" si="41"/>
        <v>Robusta</v>
      </c>
      <c r="K523" t="str">
        <f>VLOOKUP(D:D,products!A:C,3,FALSE)</f>
        <v>M</v>
      </c>
      <c r="L523" t="str">
        <f t="shared" si="42"/>
        <v>Medium</v>
      </c>
      <c r="M523">
        <f>VLOOKUP(D:D,products!A:D,4,FALSE)</f>
        <v>1</v>
      </c>
      <c r="N523" s="9" t="str">
        <f t="shared" si="43"/>
        <v>1Kg</v>
      </c>
      <c r="O523">
        <f>VLOOKUP(D:D,products!A:E,5,FALSE)</f>
        <v>9.9499999999999993</v>
      </c>
      <c r="P523" s="14">
        <f t="shared" si="40"/>
        <v>39.799999999999997</v>
      </c>
      <c r="Q523">
        <f>VLOOKUP(D:D,products!A:G,7,FALSE)</f>
        <v>0.59699999999999998</v>
      </c>
      <c r="R523" s="6">
        <f t="shared" si="44"/>
        <v>1.5000000000000001E-2</v>
      </c>
    </row>
    <row r="524" spans="1:18" hidden="1" x14ac:dyDescent="0.3">
      <c r="A524" s="4" t="s">
        <v>3441</v>
      </c>
      <c r="B524" s="11">
        <v>43625</v>
      </c>
      <c r="C524" s="4" t="s">
        <v>3442</v>
      </c>
      <c r="D524" t="s">
        <v>6146</v>
      </c>
      <c r="E524" s="2">
        <v>5</v>
      </c>
      <c r="F524" s="2" t="str">
        <f>VLOOKUP(orders!C524:C1523,customers!A:B,2,FALSE)</f>
        <v>Vasili Upstone</v>
      </c>
      <c r="G524" s="2" t="str">
        <f>VLOOKUP(orders!C524:C1523,customers!A:C,3,FALSE)</f>
        <v>vupstoneei@google.pl</v>
      </c>
      <c r="H524" s="2" t="str">
        <f>VLOOKUP(C:C,customers!A:G,7,FALSE)</f>
        <v>United States</v>
      </c>
      <c r="I524" t="str">
        <f>VLOOKUP(orders!D:D,products!A:B,2,FALSE)</f>
        <v>Rob</v>
      </c>
      <c r="J524" t="str">
        <f t="shared" si="41"/>
        <v>Robusta</v>
      </c>
      <c r="K524" t="str">
        <f>VLOOKUP(D:D,products!A:C,3,FALSE)</f>
        <v>M</v>
      </c>
      <c r="L524" t="str">
        <f t="shared" si="42"/>
        <v>Medium</v>
      </c>
      <c r="M524">
        <f>VLOOKUP(D:D,products!A:D,4,FALSE)</f>
        <v>0.5</v>
      </c>
      <c r="N524" s="9" t="str">
        <f t="shared" si="43"/>
        <v>0.5Kg</v>
      </c>
      <c r="O524">
        <f>VLOOKUP(D:D,products!A:E,5,FALSE)</f>
        <v>5.97</v>
      </c>
      <c r="P524" s="14">
        <f t="shared" si="40"/>
        <v>29.849999999999998</v>
      </c>
      <c r="Q524">
        <f>VLOOKUP(D:D,products!A:G,7,FALSE)</f>
        <v>0.35819999999999996</v>
      </c>
      <c r="R524" s="6">
        <f t="shared" si="44"/>
        <v>1.2E-2</v>
      </c>
    </row>
    <row r="525" spans="1:18" hidden="1" x14ac:dyDescent="0.3">
      <c r="A525" s="4" t="s">
        <v>3447</v>
      </c>
      <c r="B525" s="11">
        <v>44129</v>
      </c>
      <c r="C525" s="4" t="s">
        <v>3448</v>
      </c>
      <c r="D525" t="s">
        <v>6165</v>
      </c>
      <c r="E525" s="2">
        <v>1</v>
      </c>
      <c r="F525" s="2" t="str">
        <f>VLOOKUP(orders!C525:C1524,customers!A:B,2,FALSE)</f>
        <v>Berty Beelby</v>
      </c>
      <c r="G525" s="2" t="str">
        <f>VLOOKUP(orders!C525:C1524,customers!A:C,3,FALSE)</f>
        <v>bbeelbyej@rediff.com</v>
      </c>
      <c r="H525" s="2" t="str">
        <f>VLOOKUP(C:C,customers!A:G,7,FALSE)</f>
        <v>Ireland</v>
      </c>
      <c r="I525" t="str">
        <f>VLOOKUP(orders!D:D,products!A:B,2,FALSE)</f>
        <v>Lib</v>
      </c>
      <c r="J525" t="str">
        <f t="shared" si="41"/>
        <v>Liberica</v>
      </c>
      <c r="K525" t="str">
        <f>VLOOKUP(D:D,products!A:C,3,FALSE)</f>
        <v>D</v>
      </c>
      <c r="L525" t="str">
        <f t="shared" si="42"/>
        <v>Dark</v>
      </c>
      <c r="M525">
        <f>VLOOKUP(D:D,products!A:D,4,FALSE)</f>
        <v>2.5</v>
      </c>
      <c r="N525" s="9" t="str">
        <f t="shared" si="43"/>
        <v>2.5Kg</v>
      </c>
      <c r="O525">
        <f>VLOOKUP(D:D,products!A:E,5,FALSE)</f>
        <v>29.784999999999997</v>
      </c>
      <c r="P525" s="14">
        <f t="shared" si="40"/>
        <v>29.784999999999997</v>
      </c>
      <c r="Q525">
        <f>VLOOKUP(D:D,products!A:G,7,FALSE)</f>
        <v>3.8720499999999998</v>
      </c>
      <c r="R525" s="6">
        <f t="shared" si="44"/>
        <v>0.13</v>
      </c>
    </row>
    <row r="526" spans="1:18" hidden="1" x14ac:dyDescent="0.3">
      <c r="A526" s="4" t="s">
        <v>3453</v>
      </c>
      <c r="B526" s="11">
        <v>44255</v>
      </c>
      <c r="C526" s="4" t="s">
        <v>3454</v>
      </c>
      <c r="D526" t="s">
        <v>6164</v>
      </c>
      <c r="E526" s="2">
        <v>2</v>
      </c>
      <c r="F526" s="2" t="str">
        <f>VLOOKUP(orders!C526:C1525,customers!A:B,2,FALSE)</f>
        <v>Erny Stenyng</v>
      </c>
      <c r="G526" s="2"/>
      <c r="H526" s="2" t="str">
        <f>VLOOKUP(C:C,customers!A:G,7,FALSE)</f>
        <v>United States</v>
      </c>
      <c r="I526" t="str">
        <f>VLOOKUP(orders!D:D,products!A:B,2,FALSE)</f>
        <v>Lib</v>
      </c>
      <c r="J526" t="str">
        <f t="shared" si="41"/>
        <v>Liberica</v>
      </c>
      <c r="K526" t="str">
        <f>VLOOKUP(D:D,products!A:C,3,FALSE)</f>
        <v>L</v>
      </c>
      <c r="L526" t="str">
        <f t="shared" si="42"/>
        <v>Light</v>
      </c>
      <c r="M526">
        <f>VLOOKUP(D:D,products!A:D,4,FALSE)</f>
        <v>2.5</v>
      </c>
      <c r="N526" s="9" t="str">
        <f t="shared" si="43"/>
        <v>2.5Kg</v>
      </c>
      <c r="O526">
        <f>VLOOKUP(D:D,products!A:E,5,FALSE)</f>
        <v>36.454999999999998</v>
      </c>
      <c r="P526" s="14">
        <f t="shared" si="40"/>
        <v>72.91</v>
      </c>
      <c r="Q526">
        <f>VLOOKUP(D:D,products!A:G,7,FALSE)</f>
        <v>4.7391499999999995</v>
      </c>
      <c r="R526" s="6">
        <f t="shared" si="44"/>
        <v>6.5000000000000002E-2</v>
      </c>
    </row>
    <row r="527" spans="1:18" hidden="1" x14ac:dyDescent="0.3">
      <c r="A527" s="4" t="s">
        <v>3458</v>
      </c>
      <c r="B527" s="11">
        <v>44038</v>
      </c>
      <c r="C527" s="4" t="s">
        <v>3459</v>
      </c>
      <c r="D527" t="s">
        <v>6163</v>
      </c>
      <c r="E527" s="2">
        <v>5</v>
      </c>
      <c r="F527" s="2" t="str">
        <f>VLOOKUP(orders!C527:C1526,customers!A:B,2,FALSE)</f>
        <v>Edin Yantsurev</v>
      </c>
      <c r="G527" s="2"/>
      <c r="H527" s="2" t="str">
        <f>VLOOKUP(C:C,customers!A:G,7,FALSE)</f>
        <v>United States</v>
      </c>
      <c r="I527" t="str">
        <f>VLOOKUP(orders!D:D,products!A:B,2,FALSE)</f>
        <v>Rob</v>
      </c>
      <c r="J527" t="str">
        <f t="shared" si="41"/>
        <v>Robusta</v>
      </c>
      <c r="K527" t="str">
        <f>VLOOKUP(D:D,products!A:C,3,FALSE)</f>
        <v>D</v>
      </c>
      <c r="L527" t="str">
        <f t="shared" si="42"/>
        <v>Dark</v>
      </c>
      <c r="M527">
        <f>VLOOKUP(D:D,products!A:D,4,FALSE)</f>
        <v>0.2</v>
      </c>
      <c r="N527" s="9" t="str">
        <f t="shared" si="43"/>
        <v>0.2Kg</v>
      </c>
      <c r="O527">
        <f>VLOOKUP(D:D,products!A:E,5,FALSE)</f>
        <v>2.6849999999999996</v>
      </c>
      <c r="P527" s="14">
        <f t="shared" si="40"/>
        <v>13.424999999999997</v>
      </c>
      <c r="Q527">
        <f>VLOOKUP(D:D,products!A:G,7,FALSE)</f>
        <v>0.16109999999999997</v>
      </c>
      <c r="R527" s="6">
        <f t="shared" si="44"/>
        <v>1.2E-2</v>
      </c>
    </row>
    <row r="528" spans="1:18" hidden="1" x14ac:dyDescent="0.3">
      <c r="A528" s="4" t="s">
        <v>3463</v>
      </c>
      <c r="B528" s="11">
        <v>44717</v>
      </c>
      <c r="C528" s="4" t="s">
        <v>3464</v>
      </c>
      <c r="D528" t="s">
        <v>6166</v>
      </c>
      <c r="E528" s="2">
        <v>4</v>
      </c>
      <c r="F528" s="2" t="str">
        <f>VLOOKUP(orders!C528:C1527,customers!A:B,2,FALSE)</f>
        <v>Webb Speechly</v>
      </c>
      <c r="G528" s="2" t="str">
        <f>VLOOKUP(orders!C528:C1527,customers!A:C,3,FALSE)</f>
        <v>wspeechlyem@amazon.com</v>
      </c>
      <c r="H528" s="2" t="str">
        <f>VLOOKUP(C:C,customers!A:G,7,FALSE)</f>
        <v>United States</v>
      </c>
      <c r="I528" t="str">
        <f>VLOOKUP(orders!D:D,products!A:B,2,FALSE)</f>
        <v>Exc</v>
      </c>
      <c r="J528" t="str">
        <f t="shared" si="41"/>
        <v>Excelsa</v>
      </c>
      <c r="K528" t="str">
        <f>VLOOKUP(D:D,products!A:C,3,FALSE)</f>
        <v>M</v>
      </c>
      <c r="L528" t="str">
        <f t="shared" si="42"/>
        <v>Medium</v>
      </c>
      <c r="M528">
        <f>VLOOKUP(D:D,products!A:D,4,FALSE)</f>
        <v>2.5</v>
      </c>
      <c r="N528" s="9" t="str">
        <f t="shared" si="43"/>
        <v>2.5Kg</v>
      </c>
      <c r="O528">
        <f>VLOOKUP(D:D,products!A:E,5,FALSE)</f>
        <v>31.624999999999996</v>
      </c>
      <c r="P528" s="14">
        <f t="shared" si="40"/>
        <v>126.49999999999999</v>
      </c>
      <c r="Q528">
        <f>VLOOKUP(D:D,products!A:G,7,FALSE)</f>
        <v>3.4787499999999998</v>
      </c>
      <c r="R528" s="6">
        <f t="shared" si="44"/>
        <v>2.75E-2</v>
      </c>
    </row>
    <row r="529" spans="1:18" hidden="1" x14ac:dyDescent="0.3">
      <c r="A529" s="4" t="s">
        <v>3469</v>
      </c>
      <c r="B529" s="11">
        <v>43517</v>
      </c>
      <c r="C529" s="4" t="s">
        <v>3470</v>
      </c>
      <c r="D529" t="s">
        <v>6139</v>
      </c>
      <c r="E529" s="2">
        <v>5</v>
      </c>
      <c r="F529" s="2" t="str">
        <f>VLOOKUP(orders!C529:C1528,customers!A:B,2,FALSE)</f>
        <v>Irvine Phillpot</v>
      </c>
      <c r="G529" s="2" t="str">
        <f>VLOOKUP(orders!C529:C1528,customers!A:C,3,FALSE)</f>
        <v>iphillpoten@buzzfeed.com</v>
      </c>
      <c r="H529" s="2" t="str">
        <f>VLOOKUP(C:C,customers!A:G,7,FALSE)</f>
        <v>United Kingdom</v>
      </c>
      <c r="I529" t="str">
        <f>VLOOKUP(orders!D:D,products!A:B,2,FALSE)</f>
        <v>Exc</v>
      </c>
      <c r="J529" t="str">
        <f t="shared" si="41"/>
        <v>Excelsa</v>
      </c>
      <c r="K529" t="str">
        <f>VLOOKUP(D:D,products!A:C,3,FALSE)</f>
        <v>M</v>
      </c>
      <c r="L529" t="str">
        <f t="shared" si="42"/>
        <v>Medium</v>
      </c>
      <c r="M529">
        <f>VLOOKUP(D:D,products!A:D,4,FALSE)</f>
        <v>0.5</v>
      </c>
      <c r="N529" s="9" t="str">
        <f t="shared" si="43"/>
        <v>0.5Kg</v>
      </c>
      <c r="O529">
        <f>VLOOKUP(D:D,products!A:E,5,FALSE)</f>
        <v>8.25</v>
      </c>
      <c r="P529" s="14">
        <f t="shared" si="40"/>
        <v>41.25</v>
      </c>
      <c r="Q529">
        <f>VLOOKUP(D:D,products!A:G,7,FALSE)</f>
        <v>0.90749999999999997</v>
      </c>
      <c r="R529" s="6">
        <f t="shared" si="44"/>
        <v>2.1999999999999999E-2</v>
      </c>
    </row>
    <row r="530" spans="1:18" hidden="1" x14ac:dyDescent="0.3">
      <c r="A530" s="4" t="s">
        <v>3475</v>
      </c>
      <c r="B530" s="11">
        <v>43926</v>
      </c>
      <c r="C530" s="4" t="s">
        <v>3476</v>
      </c>
      <c r="D530" t="s">
        <v>6176</v>
      </c>
      <c r="E530" s="2">
        <v>6</v>
      </c>
      <c r="F530" s="2" t="str">
        <f>VLOOKUP(orders!C530:C1529,customers!A:B,2,FALSE)</f>
        <v>Lem Pennacci</v>
      </c>
      <c r="G530" s="2" t="str">
        <f>VLOOKUP(orders!C530:C1529,customers!A:C,3,FALSE)</f>
        <v>lpennaccieo@statcounter.com</v>
      </c>
      <c r="H530" s="2" t="str">
        <f>VLOOKUP(C:C,customers!A:G,7,FALSE)</f>
        <v>United States</v>
      </c>
      <c r="I530" t="str">
        <f>VLOOKUP(orders!D:D,products!A:B,2,FALSE)</f>
        <v>Exc</v>
      </c>
      <c r="J530" t="str">
        <f t="shared" si="41"/>
        <v>Excelsa</v>
      </c>
      <c r="K530" t="str">
        <f>VLOOKUP(D:D,products!A:C,3,FALSE)</f>
        <v>L</v>
      </c>
      <c r="L530" t="str">
        <f t="shared" si="42"/>
        <v>Light</v>
      </c>
      <c r="M530">
        <f>VLOOKUP(D:D,products!A:D,4,FALSE)</f>
        <v>0.5</v>
      </c>
      <c r="N530" s="9" t="str">
        <f t="shared" si="43"/>
        <v>0.5Kg</v>
      </c>
      <c r="O530">
        <f>VLOOKUP(D:D,products!A:E,5,FALSE)</f>
        <v>8.91</v>
      </c>
      <c r="P530" s="14">
        <f t="shared" si="40"/>
        <v>53.46</v>
      </c>
      <c r="Q530">
        <f>VLOOKUP(D:D,products!A:G,7,FALSE)</f>
        <v>0.98009999999999997</v>
      </c>
      <c r="R530" s="6">
        <f t="shared" si="44"/>
        <v>1.8333333333333333E-2</v>
      </c>
    </row>
    <row r="531" spans="1:18" hidden="1" x14ac:dyDescent="0.3">
      <c r="A531" s="4" t="s">
        <v>3481</v>
      </c>
      <c r="B531" s="11">
        <v>43475</v>
      </c>
      <c r="C531" s="4" t="s">
        <v>3482</v>
      </c>
      <c r="D531" t="s">
        <v>6138</v>
      </c>
      <c r="E531" s="2">
        <v>6</v>
      </c>
      <c r="F531" s="2" t="str">
        <f>VLOOKUP(orders!C531:C1530,customers!A:B,2,FALSE)</f>
        <v>Starr Arpin</v>
      </c>
      <c r="G531" s="2" t="str">
        <f>VLOOKUP(orders!C531:C1530,customers!A:C,3,FALSE)</f>
        <v>sarpinep@moonfruit.com</v>
      </c>
      <c r="H531" s="2" t="str">
        <f>VLOOKUP(C:C,customers!A:G,7,FALSE)</f>
        <v>United States</v>
      </c>
      <c r="I531" t="str">
        <f>VLOOKUP(orders!D:D,products!A:B,2,FALSE)</f>
        <v>Rob</v>
      </c>
      <c r="J531" t="str">
        <f t="shared" si="41"/>
        <v>Robusta</v>
      </c>
      <c r="K531" t="str">
        <f>VLOOKUP(D:D,products!A:C,3,FALSE)</f>
        <v>M</v>
      </c>
      <c r="L531" t="str">
        <f t="shared" si="42"/>
        <v>Medium</v>
      </c>
      <c r="M531">
        <f>VLOOKUP(D:D,products!A:D,4,FALSE)</f>
        <v>1</v>
      </c>
      <c r="N531" s="9" t="str">
        <f t="shared" si="43"/>
        <v>1Kg</v>
      </c>
      <c r="O531">
        <f>VLOOKUP(D:D,products!A:E,5,FALSE)</f>
        <v>9.9499999999999993</v>
      </c>
      <c r="P531" s="14">
        <f t="shared" si="40"/>
        <v>59.699999999999996</v>
      </c>
      <c r="Q531">
        <f>VLOOKUP(D:D,products!A:G,7,FALSE)</f>
        <v>0.59699999999999998</v>
      </c>
      <c r="R531" s="6">
        <f t="shared" si="44"/>
        <v>0.01</v>
      </c>
    </row>
    <row r="532" spans="1:18" hidden="1" x14ac:dyDescent="0.3">
      <c r="A532" s="4" t="s">
        <v>3487</v>
      </c>
      <c r="B532" s="11">
        <v>44663</v>
      </c>
      <c r="C532" s="4" t="s">
        <v>3488</v>
      </c>
      <c r="D532" t="s">
        <v>6138</v>
      </c>
      <c r="E532" s="2">
        <v>6</v>
      </c>
      <c r="F532" s="2" t="str">
        <f>VLOOKUP(orders!C532:C1531,customers!A:B,2,FALSE)</f>
        <v>Donny Fries</v>
      </c>
      <c r="G532" s="2" t="str">
        <f>VLOOKUP(orders!C532:C1531,customers!A:C,3,FALSE)</f>
        <v>dfrieseq@cargocollective.com</v>
      </c>
      <c r="H532" s="2" t="str">
        <f>VLOOKUP(C:C,customers!A:G,7,FALSE)</f>
        <v>United States</v>
      </c>
      <c r="I532" t="str">
        <f>VLOOKUP(orders!D:D,products!A:B,2,FALSE)</f>
        <v>Rob</v>
      </c>
      <c r="J532" t="str">
        <f t="shared" si="41"/>
        <v>Robusta</v>
      </c>
      <c r="K532" t="str">
        <f>VLOOKUP(D:D,products!A:C,3,FALSE)</f>
        <v>M</v>
      </c>
      <c r="L532" t="str">
        <f t="shared" si="42"/>
        <v>Medium</v>
      </c>
      <c r="M532">
        <f>VLOOKUP(D:D,products!A:D,4,FALSE)</f>
        <v>1</v>
      </c>
      <c r="N532" s="9" t="str">
        <f t="shared" si="43"/>
        <v>1Kg</v>
      </c>
      <c r="O532">
        <f>VLOOKUP(D:D,products!A:E,5,FALSE)</f>
        <v>9.9499999999999993</v>
      </c>
      <c r="P532" s="14">
        <f t="shared" si="40"/>
        <v>59.699999999999996</v>
      </c>
      <c r="Q532">
        <f>VLOOKUP(D:D,products!A:G,7,FALSE)</f>
        <v>0.59699999999999998</v>
      </c>
      <c r="R532" s="6">
        <f t="shared" si="44"/>
        <v>0.01</v>
      </c>
    </row>
    <row r="533" spans="1:18" hidden="1" x14ac:dyDescent="0.3">
      <c r="A533" s="4" t="s">
        <v>3493</v>
      </c>
      <c r="B533" s="11">
        <v>44591</v>
      </c>
      <c r="C533" s="4" t="s">
        <v>3494</v>
      </c>
      <c r="D533" t="s">
        <v>6177</v>
      </c>
      <c r="E533" s="2">
        <v>5</v>
      </c>
      <c r="F533" s="2" t="str">
        <f>VLOOKUP(orders!C533:C1532,customers!A:B,2,FALSE)</f>
        <v>Rana Sharer</v>
      </c>
      <c r="G533" s="2" t="str">
        <f>VLOOKUP(orders!C533:C1532,customers!A:C,3,FALSE)</f>
        <v>rsharerer@flavors.me</v>
      </c>
      <c r="H533" s="2" t="str">
        <f>VLOOKUP(C:C,customers!A:G,7,FALSE)</f>
        <v>United States</v>
      </c>
      <c r="I533" t="str">
        <f>VLOOKUP(orders!D:D,products!A:B,2,FALSE)</f>
        <v>Rob</v>
      </c>
      <c r="J533" t="str">
        <f t="shared" si="41"/>
        <v>Robusta</v>
      </c>
      <c r="K533" t="str">
        <f>VLOOKUP(D:D,products!A:C,3,FALSE)</f>
        <v>D</v>
      </c>
      <c r="L533" t="str">
        <f t="shared" si="42"/>
        <v>Dark</v>
      </c>
      <c r="M533">
        <f>VLOOKUP(D:D,products!A:D,4,FALSE)</f>
        <v>1</v>
      </c>
      <c r="N533" s="9" t="str">
        <f t="shared" si="43"/>
        <v>1Kg</v>
      </c>
      <c r="O533">
        <f>VLOOKUP(D:D,products!A:E,5,FALSE)</f>
        <v>8.9499999999999993</v>
      </c>
      <c r="P533" s="14">
        <f t="shared" si="40"/>
        <v>44.75</v>
      </c>
      <c r="Q533">
        <f>VLOOKUP(D:D,products!A:G,7,FALSE)</f>
        <v>0.53699999999999992</v>
      </c>
      <c r="R533" s="6">
        <f t="shared" si="44"/>
        <v>1.1999999999999999E-2</v>
      </c>
    </row>
    <row r="534" spans="1:18" hidden="1" x14ac:dyDescent="0.3">
      <c r="A534" s="4" t="s">
        <v>3499</v>
      </c>
      <c r="B534" s="11">
        <v>44330</v>
      </c>
      <c r="C534" s="4" t="s">
        <v>3500</v>
      </c>
      <c r="D534" t="s">
        <v>6139</v>
      </c>
      <c r="E534" s="2">
        <v>2</v>
      </c>
      <c r="F534" s="2" t="str">
        <f>VLOOKUP(orders!C534:C1533,customers!A:B,2,FALSE)</f>
        <v>Nannie Naseby</v>
      </c>
      <c r="G534" s="2" t="str">
        <f>VLOOKUP(orders!C534:C1533,customers!A:C,3,FALSE)</f>
        <v>nnasebyes@umich.edu</v>
      </c>
      <c r="H534" s="2" t="str">
        <f>VLOOKUP(C:C,customers!A:G,7,FALSE)</f>
        <v>United States</v>
      </c>
      <c r="I534" t="str">
        <f>VLOOKUP(orders!D:D,products!A:B,2,FALSE)</f>
        <v>Exc</v>
      </c>
      <c r="J534" t="str">
        <f t="shared" si="41"/>
        <v>Excelsa</v>
      </c>
      <c r="K534" t="str">
        <f>VLOOKUP(D:D,products!A:C,3,FALSE)</f>
        <v>M</v>
      </c>
      <c r="L534" t="str">
        <f t="shared" si="42"/>
        <v>Medium</v>
      </c>
      <c r="M534">
        <f>VLOOKUP(D:D,products!A:D,4,FALSE)</f>
        <v>0.5</v>
      </c>
      <c r="N534" s="9" t="str">
        <f t="shared" si="43"/>
        <v>0.5Kg</v>
      </c>
      <c r="O534">
        <f>VLOOKUP(D:D,products!A:E,5,FALSE)</f>
        <v>8.25</v>
      </c>
      <c r="P534" s="14">
        <f t="shared" si="40"/>
        <v>16.5</v>
      </c>
      <c r="Q534">
        <f>VLOOKUP(D:D,products!A:G,7,FALSE)</f>
        <v>0.90749999999999997</v>
      </c>
      <c r="R534" s="6">
        <f t="shared" si="44"/>
        <v>5.5E-2</v>
      </c>
    </row>
    <row r="535" spans="1:18" hidden="1" x14ac:dyDescent="0.3">
      <c r="A535" s="4" t="s">
        <v>3505</v>
      </c>
      <c r="B535" s="11">
        <v>44724</v>
      </c>
      <c r="C535" s="4" t="s">
        <v>3506</v>
      </c>
      <c r="D535" t="s">
        <v>6172</v>
      </c>
      <c r="E535" s="2">
        <v>4</v>
      </c>
      <c r="F535" s="2" t="str">
        <f>VLOOKUP(orders!C535:C1534,customers!A:B,2,FALSE)</f>
        <v>Rea Offell</v>
      </c>
      <c r="G535" s="2"/>
      <c r="H535" s="2" t="str">
        <f>VLOOKUP(C:C,customers!A:G,7,FALSE)</f>
        <v>United States</v>
      </c>
      <c r="I535" t="str">
        <f>VLOOKUP(orders!D:D,products!A:B,2,FALSE)</f>
        <v>Rob</v>
      </c>
      <c r="J535" t="str">
        <f t="shared" si="41"/>
        <v>Robusta</v>
      </c>
      <c r="K535" t="str">
        <f>VLOOKUP(D:D,products!A:C,3,FALSE)</f>
        <v>D</v>
      </c>
      <c r="L535" t="str">
        <f t="shared" si="42"/>
        <v>Dark</v>
      </c>
      <c r="M535">
        <f>VLOOKUP(D:D,products!A:D,4,FALSE)</f>
        <v>0.5</v>
      </c>
      <c r="N535" s="9" t="str">
        <f t="shared" si="43"/>
        <v>0.5Kg</v>
      </c>
      <c r="O535">
        <f>VLOOKUP(D:D,products!A:E,5,FALSE)</f>
        <v>5.3699999999999992</v>
      </c>
      <c r="P535" s="14">
        <f t="shared" si="40"/>
        <v>21.479999999999997</v>
      </c>
      <c r="Q535">
        <f>VLOOKUP(D:D,products!A:G,7,FALSE)</f>
        <v>0.32219999999999993</v>
      </c>
      <c r="R535" s="6">
        <f t="shared" si="44"/>
        <v>1.4999999999999999E-2</v>
      </c>
    </row>
    <row r="536" spans="1:18" hidden="1" x14ac:dyDescent="0.3">
      <c r="A536" s="4" t="s">
        <v>3510</v>
      </c>
      <c r="B536" s="11">
        <v>44563</v>
      </c>
      <c r="C536" s="4" t="s">
        <v>3511</v>
      </c>
      <c r="D536" t="s">
        <v>6151</v>
      </c>
      <c r="E536" s="2">
        <v>2</v>
      </c>
      <c r="F536" s="2" t="str">
        <f>VLOOKUP(orders!C536:C1535,customers!A:B,2,FALSE)</f>
        <v>Kris O'Cullen</v>
      </c>
      <c r="G536" s="2" t="str">
        <f>VLOOKUP(orders!C536:C1535,customers!A:C,3,FALSE)</f>
        <v>koculleneu@ca.gov</v>
      </c>
      <c r="H536" s="2" t="str">
        <f>VLOOKUP(C:C,customers!A:G,7,FALSE)</f>
        <v>Ireland</v>
      </c>
      <c r="I536" t="str">
        <f>VLOOKUP(orders!D:D,products!A:B,2,FALSE)</f>
        <v>Rob</v>
      </c>
      <c r="J536" t="str">
        <f t="shared" si="41"/>
        <v>Robusta</v>
      </c>
      <c r="K536" t="str">
        <f>VLOOKUP(D:D,products!A:C,3,FALSE)</f>
        <v>M</v>
      </c>
      <c r="L536" t="str">
        <f t="shared" si="42"/>
        <v>Medium</v>
      </c>
      <c r="M536">
        <f>VLOOKUP(D:D,products!A:D,4,FALSE)</f>
        <v>2.5</v>
      </c>
      <c r="N536" s="9" t="str">
        <f t="shared" si="43"/>
        <v>2.5Kg</v>
      </c>
      <c r="O536">
        <f>VLOOKUP(D:D,products!A:E,5,FALSE)</f>
        <v>22.884999999999998</v>
      </c>
      <c r="P536" s="14">
        <f t="shared" si="40"/>
        <v>45.769999999999996</v>
      </c>
      <c r="Q536">
        <f>VLOOKUP(D:D,products!A:G,7,FALSE)</f>
        <v>1.3730999999999998</v>
      </c>
      <c r="R536" s="6">
        <f t="shared" si="44"/>
        <v>0.03</v>
      </c>
    </row>
    <row r="537" spans="1:18" hidden="1" x14ac:dyDescent="0.3">
      <c r="A537" s="4" t="s">
        <v>3516</v>
      </c>
      <c r="B537" s="11">
        <v>44585</v>
      </c>
      <c r="C537" s="4" t="s">
        <v>3517</v>
      </c>
      <c r="D537" t="s">
        <v>6145</v>
      </c>
      <c r="E537" s="2">
        <v>2</v>
      </c>
      <c r="F537" s="2" t="str">
        <f>VLOOKUP(orders!C537:C1536,customers!A:B,2,FALSE)</f>
        <v>Timoteo Glisane</v>
      </c>
      <c r="G537" s="2"/>
      <c r="H537" s="2" t="str">
        <f>VLOOKUP(C:C,customers!A:G,7,FALSE)</f>
        <v>Ireland</v>
      </c>
      <c r="I537" t="str">
        <f>VLOOKUP(orders!D:D,products!A:B,2,FALSE)</f>
        <v>Lib</v>
      </c>
      <c r="J537" t="str">
        <f t="shared" si="41"/>
        <v>Liberica</v>
      </c>
      <c r="K537" t="str">
        <f>VLOOKUP(D:D,products!A:C,3,FALSE)</f>
        <v>L</v>
      </c>
      <c r="L537" t="str">
        <f t="shared" si="42"/>
        <v>Light</v>
      </c>
      <c r="M537">
        <f>VLOOKUP(D:D,products!A:D,4,FALSE)</f>
        <v>0.2</v>
      </c>
      <c r="N537" s="9" t="str">
        <f t="shared" si="43"/>
        <v>0.2Kg</v>
      </c>
      <c r="O537">
        <f>VLOOKUP(D:D,products!A:E,5,FALSE)</f>
        <v>4.7549999999999999</v>
      </c>
      <c r="P537" s="14">
        <f t="shared" si="40"/>
        <v>9.51</v>
      </c>
      <c r="Q537">
        <f>VLOOKUP(D:D,products!A:G,7,FALSE)</f>
        <v>0.61814999999999998</v>
      </c>
      <c r="R537" s="6">
        <f t="shared" si="44"/>
        <v>6.5000000000000002E-2</v>
      </c>
    </row>
    <row r="538" spans="1:18" hidden="1" x14ac:dyDescent="0.3">
      <c r="A538" s="4" t="s">
        <v>3521</v>
      </c>
      <c r="B538" s="11">
        <v>43544</v>
      </c>
      <c r="C538" s="4" t="s">
        <v>3368</v>
      </c>
      <c r="D538" t="s">
        <v>6163</v>
      </c>
      <c r="E538" s="2">
        <v>3</v>
      </c>
      <c r="F538" s="2" t="str">
        <f>VLOOKUP(orders!C538:C1537,customers!A:B,2,FALSE)</f>
        <v>Marja Urion</v>
      </c>
      <c r="G538" s="2" t="str">
        <f>VLOOKUP(orders!C538:C1537,customers!A:C,3,FALSE)</f>
        <v>murione5@alexa.com</v>
      </c>
      <c r="H538" s="2" t="str">
        <f>VLOOKUP(C:C,customers!A:G,7,FALSE)</f>
        <v>Ireland</v>
      </c>
      <c r="I538" t="str">
        <f>VLOOKUP(orders!D:D,products!A:B,2,FALSE)</f>
        <v>Rob</v>
      </c>
      <c r="J538" t="str">
        <f t="shared" si="41"/>
        <v>Robusta</v>
      </c>
      <c r="K538" t="str">
        <f>VLOOKUP(D:D,products!A:C,3,FALSE)</f>
        <v>D</v>
      </c>
      <c r="L538" t="str">
        <f t="shared" si="42"/>
        <v>Dark</v>
      </c>
      <c r="M538">
        <f>VLOOKUP(D:D,products!A:D,4,FALSE)</f>
        <v>0.2</v>
      </c>
      <c r="N538" s="9" t="str">
        <f t="shared" si="43"/>
        <v>0.2Kg</v>
      </c>
      <c r="O538">
        <f>VLOOKUP(D:D,products!A:E,5,FALSE)</f>
        <v>2.6849999999999996</v>
      </c>
      <c r="P538" s="14">
        <f t="shared" si="40"/>
        <v>8.0549999999999997</v>
      </c>
      <c r="Q538">
        <f>VLOOKUP(D:D,products!A:G,7,FALSE)</f>
        <v>0.16109999999999997</v>
      </c>
      <c r="R538" s="6">
        <f t="shared" si="44"/>
        <v>1.9999999999999997E-2</v>
      </c>
    </row>
    <row r="539" spans="1:18" hidden="1" x14ac:dyDescent="0.3">
      <c r="A539" s="4" t="s">
        <v>3527</v>
      </c>
      <c r="B539" s="11">
        <v>44156</v>
      </c>
      <c r="C539" s="4" t="s">
        <v>3528</v>
      </c>
      <c r="D539" t="s">
        <v>6185</v>
      </c>
      <c r="E539" s="2">
        <v>4</v>
      </c>
      <c r="F539" s="2" t="str">
        <f>VLOOKUP(orders!C539:C1538,customers!A:B,2,FALSE)</f>
        <v>Hildegarde Brangan</v>
      </c>
      <c r="G539" s="2" t="str">
        <f>VLOOKUP(orders!C539:C1538,customers!A:C,3,FALSE)</f>
        <v>hbranganex@woothemes.com</v>
      </c>
      <c r="H539" s="2" t="str">
        <f>VLOOKUP(C:C,customers!A:G,7,FALSE)</f>
        <v>United States</v>
      </c>
      <c r="I539" t="str">
        <f>VLOOKUP(orders!D:D,products!A:B,2,FALSE)</f>
        <v>Exc</v>
      </c>
      <c r="J539" t="str">
        <f t="shared" si="41"/>
        <v>Excelsa</v>
      </c>
      <c r="K539" t="str">
        <f>VLOOKUP(D:D,products!A:C,3,FALSE)</f>
        <v>D</v>
      </c>
      <c r="L539" t="str">
        <f t="shared" si="42"/>
        <v>Dark</v>
      </c>
      <c r="M539">
        <f>VLOOKUP(D:D,products!A:D,4,FALSE)</f>
        <v>2.5</v>
      </c>
      <c r="N539" s="9" t="str">
        <f t="shared" si="43"/>
        <v>2.5Kg</v>
      </c>
      <c r="O539">
        <f>VLOOKUP(D:D,products!A:E,5,FALSE)</f>
        <v>27.945</v>
      </c>
      <c r="P539" s="14">
        <f t="shared" si="40"/>
        <v>111.78</v>
      </c>
      <c r="Q539">
        <f>VLOOKUP(D:D,products!A:G,7,FALSE)</f>
        <v>3.07395</v>
      </c>
      <c r="R539" s="6">
        <f t="shared" si="44"/>
        <v>2.75E-2</v>
      </c>
    </row>
    <row r="540" spans="1:18" hidden="1" x14ac:dyDescent="0.3">
      <c r="A540" s="4" t="s">
        <v>3532</v>
      </c>
      <c r="B540" s="11">
        <v>44482</v>
      </c>
      <c r="C540" s="4" t="s">
        <v>3533</v>
      </c>
      <c r="D540" t="s">
        <v>6163</v>
      </c>
      <c r="E540" s="2">
        <v>4</v>
      </c>
      <c r="F540" s="2" t="str">
        <f>VLOOKUP(orders!C540:C1539,customers!A:B,2,FALSE)</f>
        <v>Amii Gallyon</v>
      </c>
      <c r="G540" s="2" t="str">
        <f>VLOOKUP(orders!C540:C1539,customers!A:C,3,FALSE)</f>
        <v>agallyoney@engadget.com</v>
      </c>
      <c r="H540" s="2" t="str">
        <f>VLOOKUP(C:C,customers!A:G,7,FALSE)</f>
        <v>United States</v>
      </c>
      <c r="I540" t="str">
        <f>VLOOKUP(orders!D:D,products!A:B,2,FALSE)</f>
        <v>Rob</v>
      </c>
      <c r="J540" t="str">
        <f t="shared" si="41"/>
        <v>Robusta</v>
      </c>
      <c r="K540" t="str">
        <f>VLOOKUP(D:D,products!A:C,3,FALSE)</f>
        <v>D</v>
      </c>
      <c r="L540" t="str">
        <f t="shared" si="42"/>
        <v>Dark</v>
      </c>
      <c r="M540">
        <f>VLOOKUP(D:D,products!A:D,4,FALSE)</f>
        <v>0.2</v>
      </c>
      <c r="N540" s="9" t="str">
        <f t="shared" si="43"/>
        <v>0.2Kg</v>
      </c>
      <c r="O540">
        <f>VLOOKUP(D:D,products!A:E,5,FALSE)</f>
        <v>2.6849999999999996</v>
      </c>
      <c r="P540" s="14">
        <f t="shared" si="40"/>
        <v>10.739999999999998</v>
      </c>
      <c r="Q540">
        <f>VLOOKUP(D:D,products!A:G,7,FALSE)</f>
        <v>0.16109999999999997</v>
      </c>
      <c r="R540" s="6">
        <f t="shared" si="44"/>
        <v>1.4999999999999999E-2</v>
      </c>
    </row>
    <row r="541" spans="1:18" hidden="1" x14ac:dyDescent="0.3">
      <c r="A541" s="4" t="s">
        <v>3537</v>
      </c>
      <c r="B541" s="11">
        <v>44488</v>
      </c>
      <c r="C541" s="4" t="s">
        <v>3538</v>
      </c>
      <c r="D541" t="s">
        <v>6172</v>
      </c>
      <c r="E541" s="2">
        <v>5</v>
      </c>
      <c r="F541" s="2" t="str">
        <f>VLOOKUP(orders!C541:C1540,customers!A:B,2,FALSE)</f>
        <v>Birgit Domange</v>
      </c>
      <c r="G541" s="2" t="str">
        <f>VLOOKUP(orders!C541:C1540,customers!A:C,3,FALSE)</f>
        <v>bdomangeez@yahoo.co.jp</v>
      </c>
      <c r="H541" s="2" t="str">
        <f>VLOOKUP(C:C,customers!A:G,7,FALSE)</f>
        <v>United States</v>
      </c>
      <c r="I541" t="str">
        <f>VLOOKUP(orders!D:D,products!A:B,2,FALSE)</f>
        <v>Rob</v>
      </c>
      <c r="J541" t="str">
        <f t="shared" si="41"/>
        <v>Robusta</v>
      </c>
      <c r="K541" t="str">
        <f>VLOOKUP(D:D,products!A:C,3,FALSE)</f>
        <v>D</v>
      </c>
      <c r="L541" t="str">
        <f t="shared" si="42"/>
        <v>Dark</v>
      </c>
      <c r="M541">
        <f>VLOOKUP(D:D,products!A:D,4,FALSE)</f>
        <v>0.5</v>
      </c>
      <c r="N541" s="9" t="str">
        <f t="shared" si="43"/>
        <v>0.5Kg</v>
      </c>
      <c r="O541">
        <f>VLOOKUP(D:D,products!A:E,5,FALSE)</f>
        <v>5.3699999999999992</v>
      </c>
      <c r="P541" s="14">
        <f t="shared" si="40"/>
        <v>26.849999999999994</v>
      </c>
      <c r="Q541">
        <f>VLOOKUP(D:D,products!A:G,7,FALSE)</f>
        <v>0.32219999999999993</v>
      </c>
      <c r="R541" s="6">
        <f t="shared" si="44"/>
        <v>1.2E-2</v>
      </c>
    </row>
    <row r="542" spans="1:18" hidden="1" x14ac:dyDescent="0.3">
      <c r="A542" s="4" t="s">
        <v>3542</v>
      </c>
      <c r="B542" s="11">
        <v>43584</v>
      </c>
      <c r="C542" s="4" t="s">
        <v>3543</v>
      </c>
      <c r="D542" t="s">
        <v>6170</v>
      </c>
      <c r="E542" s="2">
        <v>4</v>
      </c>
      <c r="F542" s="2" t="str">
        <f>VLOOKUP(orders!C542:C1541,customers!A:B,2,FALSE)</f>
        <v>Killian Osler</v>
      </c>
      <c r="G542" s="2" t="str">
        <f>VLOOKUP(orders!C542:C1541,customers!A:C,3,FALSE)</f>
        <v>koslerf0@gmpg.org</v>
      </c>
      <c r="H542" s="2" t="str">
        <f>VLOOKUP(C:C,customers!A:G,7,FALSE)</f>
        <v>United States</v>
      </c>
      <c r="I542" t="str">
        <f>VLOOKUP(orders!D:D,products!A:B,2,FALSE)</f>
        <v>Lib</v>
      </c>
      <c r="J542" t="str">
        <f t="shared" si="41"/>
        <v>Liberica</v>
      </c>
      <c r="K542" t="str">
        <f>VLOOKUP(D:D,products!A:C,3,FALSE)</f>
        <v>L</v>
      </c>
      <c r="L542" t="str">
        <f t="shared" si="42"/>
        <v>Light</v>
      </c>
      <c r="M542">
        <f>VLOOKUP(D:D,products!A:D,4,FALSE)</f>
        <v>1</v>
      </c>
      <c r="N542" s="9" t="str">
        <f t="shared" si="43"/>
        <v>1Kg</v>
      </c>
      <c r="O542">
        <f>VLOOKUP(D:D,products!A:E,5,FALSE)</f>
        <v>15.85</v>
      </c>
      <c r="P542" s="14">
        <f t="shared" si="40"/>
        <v>63.4</v>
      </c>
      <c r="Q542">
        <f>VLOOKUP(D:D,products!A:G,7,FALSE)</f>
        <v>2.0605000000000002</v>
      </c>
      <c r="R542" s="6">
        <f t="shared" si="44"/>
        <v>3.2500000000000001E-2</v>
      </c>
    </row>
    <row r="543" spans="1:18" x14ac:dyDescent="0.3">
      <c r="A543" s="4" t="s">
        <v>3548</v>
      </c>
      <c r="B543" s="11">
        <v>43750</v>
      </c>
      <c r="C543" s="4" t="s">
        <v>3549</v>
      </c>
      <c r="D543" t="s">
        <v>6168</v>
      </c>
      <c r="E543" s="2">
        <v>1</v>
      </c>
      <c r="F543" s="2" t="str">
        <f>VLOOKUP(orders!C543:C1542,customers!A:B,2,FALSE)</f>
        <v>Lora Dukes</v>
      </c>
      <c r="G543" s="2"/>
      <c r="H543" s="2" t="str">
        <f>VLOOKUP(C:C,customers!A:G,7,FALSE)</f>
        <v>Ireland</v>
      </c>
      <c r="I543" t="str">
        <f>VLOOKUP(orders!D:D,products!A:B,2,FALSE)</f>
        <v>Ara</v>
      </c>
      <c r="J543" t="str">
        <f t="shared" si="41"/>
        <v>Arabica</v>
      </c>
      <c r="K543" t="str">
        <f>VLOOKUP(D:D,products!A:C,3,FALSE)</f>
        <v>D</v>
      </c>
      <c r="L543" t="str">
        <f t="shared" si="42"/>
        <v>Dark</v>
      </c>
      <c r="M543">
        <f>VLOOKUP(D:D,products!A:D,4,FALSE)</f>
        <v>2.5</v>
      </c>
      <c r="N543" s="9" t="str">
        <f t="shared" si="43"/>
        <v>2.5Kg</v>
      </c>
      <c r="O543">
        <f>VLOOKUP(D:D,products!A:E,5,FALSE)</f>
        <v>22.884999999999998</v>
      </c>
      <c r="P543" s="14">
        <f t="shared" si="40"/>
        <v>22.884999999999998</v>
      </c>
      <c r="Q543">
        <f>VLOOKUP(D:D,products!A:G,7,FALSE)</f>
        <v>2.0596499999999995</v>
      </c>
      <c r="R543" s="6">
        <f t="shared" si="44"/>
        <v>8.9999999999999983E-2</v>
      </c>
    </row>
    <row r="544" spans="1:18" x14ac:dyDescent="0.3">
      <c r="A544" s="4" t="s">
        <v>3553</v>
      </c>
      <c r="B544" s="11">
        <v>44335</v>
      </c>
      <c r="C544" s="4" t="s">
        <v>3554</v>
      </c>
      <c r="D544" t="s">
        <v>6175</v>
      </c>
      <c r="E544" s="2">
        <v>4</v>
      </c>
      <c r="F544" s="2" t="str">
        <f>VLOOKUP(orders!C544:C1543,customers!A:B,2,FALSE)</f>
        <v>Zack Pellett</v>
      </c>
      <c r="G544" s="2" t="str">
        <f>VLOOKUP(orders!C544:C1543,customers!A:C,3,FALSE)</f>
        <v>zpellettf2@dailymotion.com</v>
      </c>
      <c r="H544" s="2" t="str">
        <f>VLOOKUP(C:C,customers!A:G,7,FALSE)</f>
        <v>United States</v>
      </c>
      <c r="I544" t="str">
        <f>VLOOKUP(orders!D:D,products!A:B,2,FALSE)</f>
        <v>Ara</v>
      </c>
      <c r="J544" t="str">
        <f t="shared" si="41"/>
        <v>Arabica</v>
      </c>
      <c r="K544" t="str">
        <f>VLOOKUP(D:D,products!A:C,3,FALSE)</f>
        <v>M</v>
      </c>
      <c r="L544" t="str">
        <f t="shared" si="42"/>
        <v>Medium</v>
      </c>
      <c r="M544">
        <f>VLOOKUP(D:D,products!A:D,4,FALSE)</f>
        <v>2.5</v>
      </c>
      <c r="N544" s="9" t="str">
        <f t="shared" si="43"/>
        <v>2.5Kg</v>
      </c>
      <c r="O544">
        <f>VLOOKUP(D:D,products!A:E,5,FALSE)</f>
        <v>25.874999999999996</v>
      </c>
      <c r="P544" s="14">
        <f t="shared" si="40"/>
        <v>103.49999999999999</v>
      </c>
      <c r="Q544">
        <f>VLOOKUP(D:D,products!A:G,7,FALSE)</f>
        <v>2.3287499999999994</v>
      </c>
      <c r="R544" s="6">
        <f t="shared" si="44"/>
        <v>2.2499999999999999E-2</v>
      </c>
    </row>
    <row r="545" spans="1:18" hidden="1" x14ac:dyDescent="0.3">
      <c r="A545" s="4" t="s">
        <v>3559</v>
      </c>
      <c r="B545" s="11">
        <v>44380</v>
      </c>
      <c r="C545" s="4" t="s">
        <v>3560</v>
      </c>
      <c r="D545" t="s">
        <v>6142</v>
      </c>
      <c r="E545" s="2">
        <v>2</v>
      </c>
      <c r="F545" s="2" t="str">
        <f>VLOOKUP(orders!C545:C1544,customers!A:B,2,FALSE)</f>
        <v>Ilaire Sprakes</v>
      </c>
      <c r="G545" s="2" t="str">
        <f>VLOOKUP(orders!C545:C1544,customers!A:C,3,FALSE)</f>
        <v>isprakesf3@spiegel.de</v>
      </c>
      <c r="H545" s="2" t="str">
        <f>VLOOKUP(C:C,customers!A:G,7,FALSE)</f>
        <v>United States</v>
      </c>
      <c r="I545" t="str">
        <f>VLOOKUP(orders!D:D,products!A:B,2,FALSE)</f>
        <v>Rob</v>
      </c>
      <c r="J545" t="str">
        <f t="shared" si="41"/>
        <v>Robusta</v>
      </c>
      <c r="K545" t="str">
        <f>VLOOKUP(D:D,products!A:C,3,FALSE)</f>
        <v>L</v>
      </c>
      <c r="L545" t="str">
        <f t="shared" si="42"/>
        <v>Light</v>
      </c>
      <c r="M545">
        <f>VLOOKUP(D:D,products!A:D,4,FALSE)</f>
        <v>2.5</v>
      </c>
      <c r="N545" s="9" t="str">
        <f t="shared" si="43"/>
        <v>2.5Kg</v>
      </c>
      <c r="O545">
        <f>VLOOKUP(D:D,products!A:E,5,FALSE)</f>
        <v>27.484999999999996</v>
      </c>
      <c r="P545" s="14">
        <f t="shared" si="40"/>
        <v>54.969999999999992</v>
      </c>
      <c r="Q545">
        <f>VLOOKUP(D:D,products!A:G,7,FALSE)</f>
        <v>1.6490999999999998</v>
      </c>
      <c r="R545" s="6">
        <f t="shared" si="44"/>
        <v>3.0000000000000002E-2</v>
      </c>
    </row>
    <row r="546" spans="1:18" x14ac:dyDescent="0.3">
      <c r="A546" s="4" t="s">
        <v>3565</v>
      </c>
      <c r="B546" s="11">
        <v>43869</v>
      </c>
      <c r="C546" s="4" t="s">
        <v>3566</v>
      </c>
      <c r="D546" t="s">
        <v>6180</v>
      </c>
      <c r="E546" s="2">
        <v>2</v>
      </c>
      <c r="F546" s="2" t="str">
        <f>VLOOKUP(orders!C546:C1545,customers!A:B,2,FALSE)</f>
        <v>Heda Fromant</v>
      </c>
      <c r="G546" s="2" t="str">
        <f>VLOOKUP(orders!C546:C1545,customers!A:C,3,FALSE)</f>
        <v>hfromantf4@ucsd.edu</v>
      </c>
      <c r="H546" s="2" t="str">
        <f>VLOOKUP(C:C,customers!A:G,7,FALSE)</f>
        <v>United States</v>
      </c>
      <c r="I546" t="str">
        <f>VLOOKUP(orders!D:D,products!A:B,2,FALSE)</f>
        <v>Ara</v>
      </c>
      <c r="J546" t="str">
        <f t="shared" si="41"/>
        <v>Arabica</v>
      </c>
      <c r="K546" t="str">
        <f>VLOOKUP(D:D,products!A:C,3,FALSE)</f>
        <v>L</v>
      </c>
      <c r="L546" t="str">
        <f t="shared" si="42"/>
        <v>Light</v>
      </c>
      <c r="M546">
        <f>VLOOKUP(D:D,products!A:D,4,FALSE)</f>
        <v>0.5</v>
      </c>
      <c r="N546" s="9" t="str">
        <f t="shared" si="43"/>
        <v>0.5Kg</v>
      </c>
      <c r="O546">
        <f>VLOOKUP(D:D,products!A:E,5,FALSE)</f>
        <v>7.77</v>
      </c>
      <c r="P546" s="14">
        <f t="shared" si="40"/>
        <v>15.54</v>
      </c>
      <c r="Q546">
        <f>VLOOKUP(D:D,products!A:G,7,FALSE)</f>
        <v>0.69929999999999992</v>
      </c>
      <c r="R546" s="6">
        <f t="shared" si="44"/>
        <v>4.4999999999999998E-2</v>
      </c>
    </row>
    <row r="547" spans="1:18" hidden="1" x14ac:dyDescent="0.3">
      <c r="A547" s="4" t="s">
        <v>3571</v>
      </c>
      <c r="B547" s="11">
        <v>44120</v>
      </c>
      <c r="C547" s="4" t="s">
        <v>3572</v>
      </c>
      <c r="D547" t="s">
        <v>6150</v>
      </c>
      <c r="E547" s="2">
        <v>4</v>
      </c>
      <c r="F547" s="2" t="str">
        <f>VLOOKUP(orders!C547:C1546,customers!A:B,2,FALSE)</f>
        <v>Rufus Flear</v>
      </c>
      <c r="G547" s="2" t="str">
        <f>VLOOKUP(orders!C547:C1546,customers!A:C,3,FALSE)</f>
        <v>rflearf5@artisteer.com</v>
      </c>
      <c r="H547" s="2" t="str">
        <f>VLOOKUP(C:C,customers!A:G,7,FALSE)</f>
        <v>United Kingdom</v>
      </c>
      <c r="I547" t="str">
        <f>VLOOKUP(orders!D:D,products!A:B,2,FALSE)</f>
        <v>Lib</v>
      </c>
      <c r="J547" t="str">
        <f t="shared" si="41"/>
        <v>Liberica</v>
      </c>
      <c r="K547" t="str">
        <f>VLOOKUP(D:D,products!A:C,3,FALSE)</f>
        <v>D</v>
      </c>
      <c r="L547" t="str">
        <f t="shared" si="42"/>
        <v>Dark</v>
      </c>
      <c r="M547">
        <f>VLOOKUP(D:D,products!A:D,4,FALSE)</f>
        <v>0.2</v>
      </c>
      <c r="N547" s="9" t="str">
        <f t="shared" si="43"/>
        <v>0.2Kg</v>
      </c>
      <c r="O547">
        <f>VLOOKUP(D:D,products!A:E,5,FALSE)</f>
        <v>3.8849999999999998</v>
      </c>
      <c r="P547" s="14">
        <f t="shared" si="40"/>
        <v>15.54</v>
      </c>
      <c r="Q547">
        <f>VLOOKUP(D:D,products!A:G,7,FALSE)</f>
        <v>0.50505</v>
      </c>
      <c r="R547" s="6">
        <f t="shared" si="44"/>
        <v>3.2500000000000001E-2</v>
      </c>
    </row>
    <row r="548" spans="1:18" hidden="1" x14ac:dyDescent="0.3">
      <c r="A548" s="4" t="s">
        <v>3577</v>
      </c>
      <c r="B548" s="11">
        <v>44127</v>
      </c>
      <c r="C548" s="4" t="s">
        <v>3578</v>
      </c>
      <c r="D548" t="s">
        <v>6185</v>
      </c>
      <c r="E548" s="2">
        <v>3</v>
      </c>
      <c r="F548" s="2" t="str">
        <f>VLOOKUP(orders!C548:C1547,customers!A:B,2,FALSE)</f>
        <v>Dom Milella</v>
      </c>
      <c r="G548" s="2"/>
      <c r="H548" s="2" t="str">
        <f>VLOOKUP(C:C,customers!A:G,7,FALSE)</f>
        <v>Ireland</v>
      </c>
      <c r="I548" t="str">
        <f>VLOOKUP(orders!D:D,products!A:B,2,FALSE)</f>
        <v>Exc</v>
      </c>
      <c r="J548" t="str">
        <f t="shared" si="41"/>
        <v>Excelsa</v>
      </c>
      <c r="K548" t="str">
        <f>VLOOKUP(D:D,products!A:C,3,FALSE)</f>
        <v>D</v>
      </c>
      <c r="L548" t="str">
        <f t="shared" si="42"/>
        <v>Dark</v>
      </c>
      <c r="M548">
        <f>VLOOKUP(D:D,products!A:D,4,FALSE)</f>
        <v>2.5</v>
      </c>
      <c r="N548" s="9" t="str">
        <f t="shared" si="43"/>
        <v>2.5Kg</v>
      </c>
      <c r="O548">
        <f>VLOOKUP(D:D,products!A:E,5,FALSE)</f>
        <v>27.945</v>
      </c>
      <c r="P548" s="14">
        <f t="shared" si="40"/>
        <v>83.835000000000008</v>
      </c>
      <c r="Q548">
        <f>VLOOKUP(D:D,products!A:G,7,FALSE)</f>
        <v>3.07395</v>
      </c>
      <c r="R548" s="6">
        <f t="shared" si="44"/>
        <v>3.666666666666666E-2</v>
      </c>
    </row>
    <row r="549" spans="1:18" hidden="1" x14ac:dyDescent="0.3">
      <c r="A549" s="4" t="s">
        <v>3582</v>
      </c>
      <c r="B549" s="11">
        <v>44265</v>
      </c>
      <c r="C549" s="4" t="s">
        <v>3594</v>
      </c>
      <c r="D549" t="s">
        <v>6178</v>
      </c>
      <c r="E549" s="2">
        <v>3</v>
      </c>
      <c r="F549" s="2" t="str">
        <f>VLOOKUP(orders!C549:C1548,customers!A:B,2,FALSE)</f>
        <v>Wilek Lightollers</v>
      </c>
      <c r="G549" s="2" t="str">
        <f>VLOOKUP(orders!C549:C1548,customers!A:C,3,FALSE)</f>
        <v>wlightollersf9@baidu.com</v>
      </c>
      <c r="H549" s="2" t="str">
        <f>VLOOKUP(C:C,customers!A:G,7,FALSE)</f>
        <v>United States</v>
      </c>
      <c r="I549" t="str">
        <f>VLOOKUP(orders!D:D,products!A:B,2,FALSE)</f>
        <v>Rob</v>
      </c>
      <c r="J549" t="str">
        <f t="shared" si="41"/>
        <v>Robusta</v>
      </c>
      <c r="K549" t="str">
        <f>VLOOKUP(D:D,products!A:C,3,FALSE)</f>
        <v>L</v>
      </c>
      <c r="L549" t="str">
        <f t="shared" si="42"/>
        <v>Light</v>
      </c>
      <c r="M549">
        <f>VLOOKUP(D:D,products!A:D,4,FALSE)</f>
        <v>0.2</v>
      </c>
      <c r="N549" s="9" t="str">
        <f t="shared" si="43"/>
        <v>0.2Kg</v>
      </c>
      <c r="O549">
        <f>VLOOKUP(D:D,products!A:E,5,FALSE)</f>
        <v>3.5849999999999995</v>
      </c>
      <c r="P549" s="14">
        <f t="shared" si="40"/>
        <v>10.754999999999999</v>
      </c>
      <c r="Q549">
        <f>VLOOKUP(D:D,products!A:G,7,FALSE)</f>
        <v>0.21509999999999996</v>
      </c>
      <c r="R549" s="6">
        <f t="shared" si="44"/>
        <v>1.9999999999999997E-2</v>
      </c>
    </row>
    <row r="550" spans="1:18" hidden="1" x14ac:dyDescent="0.3">
      <c r="A550" s="4" t="s">
        <v>3587</v>
      </c>
      <c r="B550" s="11">
        <v>44384</v>
      </c>
      <c r="C550" s="4" t="s">
        <v>3588</v>
      </c>
      <c r="D550" t="s">
        <v>6184</v>
      </c>
      <c r="E550" s="2">
        <v>3</v>
      </c>
      <c r="F550" s="2" t="str">
        <f>VLOOKUP(orders!C550:C1549,customers!A:B,2,FALSE)</f>
        <v>Bette-ann Munden</v>
      </c>
      <c r="G550" s="2" t="str">
        <f>VLOOKUP(orders!C550:C1549,customers!A:C,3,FALSE)</f>
        <v>bmundenf8@elpais.com</v>
      </c>
      <c r="H550" s="2" t="str">
        <f>VLOOKUP(C:C,customers!A:G,7,FALSE)</f>
        <v>United States</v>
      </c>
      <c r="I550" t="str">
        <f>VLOOKUP(orders!D:D,products!A:B,2,FALSE)</f>
        <v>Exc</v>
      </c>
      <c r="J550" t="str">
        <f t="shared" si="41"/>
        <v>Excelsa</v>
      </c>
      <c r="K550" t="str">
        <f>VLOOKUP(D:D,products!A:C,3,FALSE)</f>
        <v>L</v>
      </c>
      <c r="L550" t="str">
        <f t="shared" si="42"/>
        <v>Light</v>
      </c>
      <c r="M550">
        <f>VLOOKUP(D:D,products!A:D,4,FALSE)</f>
        <v>0.2</v>
      </c>
      <c r="N550" s="9" t="str">
        <f t="shared" si="43"/>
        <v>0.2Kg</v>
      </c>
      <c r="O550">
        <f>VLOOKUP(D:D,products!A:E,5,FALSE)</f>
        <v>4.4550000000000001</v>
      </c>
      <c r="P550" s="14">
        <f t="shared" si="40"/>
        <v>13.365</v>
      </c>
      <c r="Q550">
        <f>VLOOKUP(D:D,products!A:G,7,FALSE)</f>
        <v>0.49004999999999999</v>
      </c>
      <c r="R550" s="6">
        <f t="shared" si="44"/>
        <v>3.6666666666666667E-2</v>
      </c>
    </row>
    <row r="551" spans="1:18" hidden="1" x14ac:dyDescent="0.3">
      <c r="A551" s="4" t="s">
        <v>3593</v>
      </c>
      <c r="B551" s="11">
        <v>44232</v>
      </c>
      <c r="C551" s="4" t="s">
        <v>3594</v>
      </c>
      <c r="D551" t="s">
        <v>6184</v>
      </c>
      <c r="E551" s="2">
        <v>4</v>
      </c>
      <c r="F551" s="2" t="str">
        <f>VLOOKUP(orders!C551:C1550,customers!A:B,2,FALSE)</f>
        <v>Wilek Lightollers</v>
      </c>
      <c r="G551" s="2" t="str">
        <f>VLOOKUP(orders!C551:C1550,customers!A:C,3,FALSE)</f>
        <v>wlightollersf9@baidu.com</v>
      </c>
      <c r="H551" s="2" t="str">
        <f>VLOOKUP(C:C,customers!A:G,7,FALSE)</f>
        <v>United States</v>
      </c>
      <c r="I551" t="str">
        <f>VLOOKUP(orders!D:D,products!A:B,2,FALSE)</f>
        <v>Exc</v>
      </c>
      <c r="J551" t="str">
        <f t="shared" si="41"/>
        <v>Excelsa</v>
      </c>
      <c r="K551" t="str">
        <f>VLOOKUP(D:D,products!A:C,3,FALSE)</f>
        <v>L</v>
      </c>
      <c r="L551" t="str">
        <f t="shared" si="42"/>
        <v>Light</v>
      </c>
      <c r="M551">
        <f>VLOOKUP(D:D,products!A:D,4,FALSE)</f>
        <v>0.2</v>
      </c>
      <c r="N551" s="9" t="str">
        <f t="shared" si="43"/>
        <v>0.2Kg</v>
      </c>
      <c r="O551">
        <f>VLOOKUP(D:D,products!A:E,5,FALSE)</f>
        <v>4.4550000000000001</v>
      </c>
      <c r="P551" s="14">
        <f t="shared" si="40"/>
        <v>17.82</v>
      </c>
      <c r="Q551">
        <f>VLOOKUP(D:D,products!A:G,7,FALSE)</f>
        <v>0.49004999999999999</v>
      </c>
      <c r="R551" s="6">
        <f t="shared" si="44"/>
        <v>2.75E-2</v>
      </c>
    </row>
    <row r="552" spans="1:18" hidden="1" x14ac:dyDescent="0.3">
      <c r="A552" s="4" t="s">
        <v>3599</v>
      </c>
      <c r="B552" s="11">
        <v>44176</v>
      </c>
      <c r="C552" s="4" t="s">
        <v>3600</v>
      </c>
      <c r="D552" t="s">
        <v>6150</v>
      </c>
      <c r="E552" s="2">
        <v>6</v>
      </c>
      <c r="F552" s="2" t="str">
        <f>VLOOKUP(orders!C552:C1551,customers!A:B,2,FALSE)</f>
        <v>Nick Brakespear</v>
      </c>
      <c r="G552" s="2" t="str">
        <f>VLOOKUP(orders!C552:C1551,customers!A:C,3,FALSE)</f>
        <v>nbrakespearfa@rediff.com</v>
      </c>
      <c r="H552" s="2" t="str">
        <f>VLOOKUP(C:C,customers!A:G,7,FALSE)</f>
        <v>United States</v>
      </c>
      <c r="I552" t="str">
        <f>VLOOKUP(orders!D:D,products!A:B,2,FALSE)</f>
        <v>Lib</v>
      </c>
      <c r="J552" t="str">
        <f t="shared" si="41"/>
        <v>Liberica</v>
      </c>
      <c r="K552" t="str">
        <f>VLOOKUP(D:D,products!A:C,3,FALSE)</f>
        <v>D</v>
      </c>
      <c r="L552" t="str">
        <f t="shared" si="42"/>
        <v>Dark</v>
      </c>
      <c r="M552">
        <f>VLOOKUP(D:D,products!A:D,4,FALSE)</f>
        <v>0.2</v>
      </c>
      <c r="N552" s="9" t="str">
        <f t="shared" si="43"/>
        <v>0.2Kg</v>
      </c>
      <c r="O552">
        <f>VLOOKUP(D:D,products!A:E,5,FALSE)</f>
        <v>3.8849999999999998</v>
      </c>
      <c r="P552" s="14">
        <f t="shared" si="40"/>
        <v>23.31</v>
      </c>
      <c r="Q552">
        <f>VLOOKUP(D:D,products!A:G,7,FALSE)</f>
        <v>0.50505</v>
      </c>
      <c r="R552" s="6">
        <f t="shared" si="44"/>
        <v>2.1666666666666667E-2</v>
      </c>
    </row>
    <row r="553" spans="1:18" hidden="1" x14ac:dyDescent="0.3">
      <c r="A553" s="4" t="s">
        <v>3605</v>
      </c>
      <c r="B553" s="11">
        <v>44694</v>
      </c>
      <c r="C553" s="4" t="s">
        <v>3606</v>
      </c>
      <c r="D553" t="s">
        <v>6153</v>
      </c>
      <c r="E553" s="2">
        <v>2</v>
      </c>
      <c r="F553" s="2" t="str">
        <f>VLOOKUP(orders!C553:C1552,customers!A:B,2,FALSE)</f>
        <v>Malynda Glawsop</v>
      </c>
      <c r="G553" s="2" t="str">
        <f>VLOOKUP(orders!C553:C1552,customers!A:C,3,FALSE)</f>
        <v>mglawsopfb@reverbnation.com</v>
      </c>
      <c r="H553" s="2" t="str">
        <f>VLOOKUP(C:C,customers!A:G,7,FALSE)</f>
        <v>United States</v>
      </c>
      <c r="I553" t="str">
        <f>VLOOKUP(orders!D:D,products!A:B,2,FALSE)</f>
        <v>Exc</v>
      </c>
      <c r="J553" t="str">
        <f t="shared" si="41"/>
        <v>Excelsa</v>
      </c>
      <c r="K553" t="str">
        <f>VLOOKUP(D:D,products!A:C,3,FALSE)</f>
        <v>D</v>
      </c>
      <c r="L553" t="str">
        <f t="shared" si="42"/>
        <v>Dark</v>
      </c>
      <c r="M553">
        <f>VLOOKUP(D:D,products!A:D,4,FALSE)</f>
        <v>0.2</v>
      </c>
      <c r="N553" s="9" t="str">
        <f t="shared" si="43"/>
        <v>0.2Kg</v>
      </c>
      <c r="O553">
        <f>VLOOKUP(D:D,products!A:E,5,FALSE)</f>
        <v>3.645</v>
      </c>
      <c r="P553" s="14">
        <f t="shared" si="40"/>
        <v>7.29</v>
      </c>
      <c r="Q553">
        <f>VLOOKUP(D:D,products!A:G,7,FALSE)</f>
        <v>0.40095000000000003</v>
      </c>
      <c r="R553" s="6">
        <f t="shared" si="44"/>
        <v>5.5E-2</v>
      </c>
    </row>
    <row r="554" spans="1:18" hidden="1" x14ac:dyDescent="0.3">
      <c r="A554" s="4" t="s">
        <v>3611</v>
      </c>
      <c r="B554" s="11">
        <v>43761</v>
      </c>
      <c r="C554" s="4" t="s">
        <v>3612</v>
      </c>
      <c r="D554" t="s">
        <v>6184</v>
      </c>
      <c r="E554" s="2">
        <v>4</v>
      </c>
      <c r="F554" s="2" t="str">
        <f>VLOOKUP(orders!C554:C1553,customers!A:B,2,FALSE)</f>
        <v>Granville Alberts</v>
      </c>
      <c r="G554" s="2" t="str">
        <f>VLOOKUP(orders!C554:C1553,customers!A:C,3,FALSE)</f>
        <v>galbertsfc@etsy.com</v>
      </c>
      <c r="H554" s="2" t="str">
        <f>VLOOKUP(C:C,customers!A:G,7,FALSE)</f>
        <v>United Kingdom</v>
      </c>
      <c r="I554" t="str">
        <f>VLOOKUP(orders!D:D,products!A:B,2,FALSE)</f>
        <v>Exc</v>
      </c>
      <c r="J554" t="str">
        <f t="shared" si="41"/>
        <v>Excelsa</v>
      </c>
      <c r="K554" t="str">
        <f>VLOOKUP(D:D,products!A:C,3,FALSE)</f>
        <v>L</v>
      </c>
      <c r="L554" t="str">
        <f t="shared" si="42"/>
        <v>Light</v>
      </c>
      <c r="M554">
        <f>VLOOKUP(D:D,products!A:D,4,FALSE)</f>
        <v>0.2</v>
      </c>
      <c r="N554" s="9" t="str">
        <f t="shared" si="43"/>
        <v>0.2Kg</v>
      </c>
      <c r="O554">
        <f>VLOOKUP(D:D,products!A:E,5,FALSE)</f>
        <v>4.4550000000000001</v>
      </c>
      <c r="P554" s="14">
        <f t="shared" si="40"/>
        <v>17.82</v>
      </c>
      <c r="Q554">
        <f>VLOOKUP(D:D,products!A:G,7,FALSE)</f>
        <v>0.49004999999999999</v>
      </c>
      <c r="R554" s="6">
        <f t="shared" si="44"/>
        <v>2.75E-2</v>
      </c>
    </row>
    <row r="555" spans="1:18" hidden="1" x14ac:dyDescent="0.3">
      <c r="A555" s="4" t="s">
        <v>3617</v>
      </c>
      <c r="B555" s="11">
        <v>44085</v>
      </c>
      <c r="C555" s="4" t="s">
        <v>3618</v>
      </c>
      <c r="D555" t="s">
        <v>6141</v>
      </c>
      <c r="E555" s="2">
        <v>5</v>
      </c>
      <c r="F555" s="2" t="str">
        <f>VLOOKUP(orders!C555:C1554,customers!A:B,2,FALSE)</f>
        <v>Vasily Polglase</v>
      </c>
      <c r="G555" s="2" t="str">
        <f>VLOOKUP(orders!C555:C1554,customers!A:C,3,FALSE)</f>
        <v>vpolglasefd@about.me</v>
      </c>
      <c r="H555" s="2" t="str">
        <f>VLOOKUP(C:C,customers!A:G,7,FALSE)</f>
        <v>United States</v>
      </c>
      <c r="I555" t="str">
        <f>VLOOKUP(orders!D:D,products!A:B,2,FALSE)</f>
        <v>Exc</v>
      </c>
      <c r="J555" t="str">
        <f t="shared" si="41"/>
        <v>Excelsa</v>
      </c>
      <c r="K555" t="str">
        <f>VLOOKUP(D:D,products!A:C,3,FALSE)</f>
        <v>M</v>
      </c>
      <c r="L555" t="str">
        <f t="shared" si="42"/>
        <v>Medium</v>
      </c>
      <c r="M555">
        <f>VLOOKUP(D:D,products!A:D,4,FALSE)</f>
        <v>1</v>
      </c>
      <c r="N555" s="9" t="str">
        <f t="shared" si="43"/>
        <v>1Kg</v>
      </c>
      <c r="O555">
        <f>VLOOKUP(D:D,products!A:E,5,FALSE)</f>
        <v>13.75</v>
      </c>
      <c r="P555" s="14">
        <f t="shared" si="40"/>
        <v>68.75</v>
      </c>
      <c r="Q555">
        <f>VLOOKUP(D:D,products!A:G,7,FALSE)</f>
        <v>1.5125</v>
      </c>
      <c r="R555" s="6">
        <f t="shared" si="44"/>
        <v>2.1999999999999999E-2</v>
      </c>
    </row>
    <row r="556" spans="1:18" hidden="1" x14ac:dyDescent="0.3">
      <c r="A556" s="4" t="s">
        <v>3622</v>
      </c>
      <c r="B556" s="11">
        <v>43737</v>
      </c>
      <c r="C556" s="4" t="s">
        <v>3623</v>
      </c>
      <c r="D556" t="s">
        <v>6142</v>
      </c>
      <c r="E556" s="2">
        <v>2</v>
      </c>
      <c r="F556" s="2" t="str">
        <f>VLOOKUP(orders!C556:C1555,customers!A:B,2,FALSE)</f>
        <v>Madelaine Sharples</v>
      </c>
      <c r="G556" s="2"/>
      <c r="H556" s="2" t="str">
        <f>VLOOKUP(C:C,customers!A:G,7,FALSE)</f>
        <v>United Kingdom</v>
      </c>
      <c r="I556" t="str">
        <f>VLOOKUP(orders!D:D,products!A:B,2,FALSE)</f>
        <v>Rob</v>
      </c>
      <c r="J556" t="str">
        <f t="shared" si="41"/>
        <v>Robusta</v>
      </c>
      <c r="K556" t="str">
        <f>VLOOKUP(D:D,products!A:C,3,FALSE)</f>
        <v>L</v>
      </c>
      <c r="L556" t="str">
        <f t="shared" si="42"/>
        <v>Light</v>
      </c>
      <c r="M556">
        <f>VLOOKUP(D:D,products!A:D,4,FALSE)</f>
        <v>2.5</v>
      </c>
      <c r="N556" s="9" t="str">
        <f t="shared" si="43"/>
        <v>2.5Kg</v>
      </c>
      <c r="O556">
        <f>VLOOKUP(D:D,products!A:E,5,FALSE)</f>
        <v>27.484999999999996</v>
      </c>
      <c r="P556" s="14">
        <f t="shared" si="40"/>
        <v>54.969999999999992</v>
      </c>
      <c r="Q556">
        <f>VLOOKUP(D:D,products!A:G,7,FALSE)</f>
        <v>1.6490999999999998</v>
      </c>
      <c r="R556" s="6">
        <f t="shared" si="44"/>
        <v>3.0000000000000002E-2</v>
      </c>
    </row>
    <row r="557" spans="1:18" hidden="1" x14ac:dyDescent="0.3">
      <c r="A557" s="4" t="s">
        <v>3627</v>
      </c>
      <c r="B557" s="11">
        <v>44258</v>
      </c>
      <c r="C557" s="4" t="s">
        <v>3628</v>
      </c>
      <c r="D557" t="s">
        <v>6141</v>
      </c>
      <c r="E557" s="2">
        <v>6</v>
      </c>
      <c r="F557" s="2" t="str">
        <f>VLOOKUP(orders!C557:C1556,customers!A:B,2,FALSE)</f>
        <v>Sigfrid Busch</v>
      </c>
      <c r="G557" s="2" t="str">
        <f>VLOOKUP(orders!C557:C1556,customers!A:C,3,FALSE)</f>
        <v>sbuschff@so-net.ne.jp</v>
      </c>
      <c r="H557" s="2" t="str">
        <f>VLOOKUP(C:C,customers!A:G,7,FALSE)</f>
        <v>Ireland</v>
      </c>
      <c r="I557" t="str">
        <f>VLOOKUP(orders!D:D,products!A:B,2,FALSE)</f>
        <v>Exc</v>
      </c>
      <c r="J557" t="str">
        <f t="shared" si="41"/>
        <v>Excelsa</v>
      </c>
      <c r="K557" t="str">
        <f>VLOOKUP(D:D,products!A:C,3,FALSE)</f>
        <v>M</v>
      </c>
      <c r="L557" t="str">
        <f t="shared" si="42"/>
        <v>Medium</v>
      </c>
      <c r="M557">
        <f>VLOOKUP(D:D,products!A:D,4,FALSE)</f>
        <v>1</v>
      </c>
      <c r="N557" s="9" t="str">
        <f t="shared" si="43"/>
        <v>1Kg</v>
      </c>
      <c r="O557">
        <f>VLOOKUP(D:D,products!A:E,5,FALSE)</f>
        <v>13.75</v>
      </c>
      <c r="P557" s="14">
        <f t="shared" si="40"/>
        <v>82.5</v>
      </c>
      <c r="Q557">
        <f>VLOOKUP(D:D,products!A:G,7,FALSE)</f>
        <v>1.5125</v>
      </c>
      <c r="R557" s="6">
        <f t="shared" si="44"/>
        <v>1.8333333333333333E-2</v>
      </c>
    </row>
    <row r="558" spans="1:18" hidden="1" x14ac:dyDescent="0.3">
      <c r="A558" s="4" t="s">
        <v>3633</v>
      </c>
      <c r="B558" s="11">
        <v>44523</v>
      </c>
      <c r="C558" s="4" t="s">
        <v>3634</v>
      </c>
      <c r="D558" t="s">
        <v>6159</v>
      </c>
      <c r="E558" s="2">
        <v>2</v>
      </c>
      <c r="F558" s="2" t="str">
        <f>VLOOKUP(orders!C558:C1557,customers!A:B,2,FALSE)</f>
        <v>Cissiee Raisbeck</v>
      </c>
      <c r="G558" s="2" t="str">
        <f>VLOOKUP(orders!C558:C1557,customers!A:C,3,FALSE)</f>
        <v>craisbeckfg@webnode.com</v>
      </c>
      <c r="H558" s="2" t="str">
        <f>VLOOKUP(C:C,customers!A:G,7,FALSE)</f>
        <v>United States</v>
      </c>
      <c r="I558" t="str">
        <f>VLOOKUP(orders!D:D,products!A:B,2,FALSE)</f>
        <v>Lib</v>
      </c>
      <c r="J558" t="str">
        <f t="shared" si="41"/>
        <v>Liberica</v>
      </c>
      <c r="K558" t="str">
        <f>VLOOKUP(D:D,products!A:C,3,FALSE)</f>
        <v>M</v>
      </c>
      <c r="L558" t="str">
        <f t="shared" si="42"/>
        <v>Medium</v>
      </c>
      <c r="M558">
        <f>VLOOKUP(D:D,products!A:D,4,FALSE)</f>
        <v>0.2</v>
      </c>
      <c r="N558" s="9" t="str">
        <f t="shared" si="43"/>
        <v>0.2Kg</v>
      </c>
      <c r="O558">
        <f>VLOOKUP(D:D,products!A:E,5,FALSE)</f>
        <v>4.3650000000000002</v>
      </c>
      <c r="P558" s="14">
        <f t="shared" si="40"/>
        <v>8.73</v>
      </c>
      <c r="Q558">
        <f>VLOOKUP(D:D,products!A:G,7,FALSE)</f>
        <v>0.56745000000000001</v>
      </c>
      <c r="R558" s="6">
        <f t="shared" si="44"/>
        <v>6.5000000000000002E-2</v>
      </c>
    </row>
    <row r="559" spans="1:18" hidden="1" x14ac:dyDescent="0.3">
      <c r="A559" s="4" t="s">
        <v>3638</v>
      </c>
      <c r="B559" s="11">
        <v>44506</v>
      </c>
      <c r="C559" s="4" t="s">
        <v>3368</v>
      </c>
      <c r="D559" t="s">
        <v>6171</v>
      </c>
      <c r="E559" s="2">
        <v>4</v>
      </c>
      <c r="F559" s="2" t="str">
        <f>VLOOKUP(orders!C559:C1558,customers!A:B,2,FALSE)</f>
        <v>Marja Urion</v>
      </c>
      <c r="G559" s="2" t="str">
        <f>VLOOKUP(orders!C559:C1558,customers!A:C,3,FALSE)</f>
        <v>murione5@alexa.com</v>
      </c>
      <c r="H559" s="2" t="str">
        <f>VLOOKUP(C:C,customers!A:G,7,FALSE)</f>
        <v>Ireland</v>
      </c>
      <c r="I559" t="str">
        <f>VLOOKUP(orders!D:D,products!A:B,2,FALSE)</f>
        <v>Exc</v>
      </c>
      <c r="J559" t="str">
        <f t="shared" si="41"/>
        <v>Excelsa</v>
      </c>
      <c r="K559" t="str">
        <f>VLOOKUP(D:D,products!A:C,3,FALSE)</f>
        <v>L</v>
      </c>
      <c r="L559" t="str">
        <f t="shared" si="42"/>
        <v>Light</v>
      </c>
      <c r="M559">
        <f>VLOOKUP(D:D,products!A:D,4,FALSE)</f>
        <v>1</v>
      </c>
      <c r="N559" s="9" t="str">
        <f t="shared" si="43"/>
        <v>1Kg</v>
      </c>
      <c r="O559">
        <f>VLOOKUP(D:D,products!A:E,5,FALSE)</f>
        <v>14.85</v>
      </c>
      <c r="P559" s="14">
        <f t="shared" si="40"/>
        <v>59.4</v>
      </c>
      <c r="Q559">
        <f>VLOOKUP(D:D,products!A:G,7,FALSE)</f>
        <v>1.6335</v>
      </c>
      <c r="R559" s="6">
        <f t="shared" si="44"/>
        <v>2.75E-2</v>
      </c>
    </row>
    <row r="560" spans="1:18" hidden="1" x14ac:dyDescent="0.3">
      <c r="A560" s="4" t="s">
        <v>3643</v>
      </c>
      <c r="B560" s="11">
        <v>44225</v>
      </c>
      <c r="C560" s="4" t="s">
        <v>3644</v>
      </c>
      <c r="D560" t="s">
        <v>6150</v>
      </c>
      <c r="E560" s="2">
        <v>4</v>
      </c>
      <c r="F560" s="2" t="str">
        <f>VLOOKUP(orders!C560:C1559,customers!A:B,2,FALSE)</f>
        <v>Kenton Wetherick</v>
      </c>
      <c r="G560" s="2"/>
      <c r="H560" s="2" t="str">
        <f>VLOOKUP(C:C,customers!A:G,7,FALSE)</f>
        <v>United States</v>
      </c>
      <c r="I560" t="str">
        <f>VLOOKUP(orders!D:D,products!A:B,2,FALSE)</f>
        <v>Lib</v>
      </c>
      <c r="J560" t="str">
        <f t="shared" si="41"/>
        <v>Liberica</v>
      </c>
      <c r="K560" t="str">
        <f>VLOOKUP(D:D,products!A:C,3,FALSE)</f>
        <v>D</v>
      </c>
      <c r="L560" t="str">
        <f t="shared" si="42"/>
        <v>Dark</v>
      </c>
      <c r="M560">
        <f>VLOOKUP(D:D,products!A:D,4,FALSE)</f>
        <v>0.2</v>
      </c>
      <c r="N560" s="9" t="str">
        <f t="shared" si="43"/>
        <v>0.2Kg</v>
      </c>
      <c r="O560">
        <f>VLOOKUP(D:D,products!A:E,5,FALSE)</f>
        <v>3.8849999999999998</v>
      </c>
      <c r="P560" s="14">
        <f t="shared" si="40"/>
        <v>15.54</v>
      </c>
      <c r="Q560">
        <f>VLOOKUP(D:D,products!A:G,7,FALSE)</f>
        <v>0.50505</v>
      </c>
      <c r="R560" s="6">
        <f t="shared" si="44"/>
        <v>3.2500000000000001E-2</v>
      </c>
    </row>
    <row r="561" spans="1:18" x14ac:dyDescent="0.3">
      <c r="A561" s="4" t="s">
        <v>3648</v>
      </c>
      <c r="B561" s="11">
        <v>44667</v>
      </c>
      <c r="C561" s="4" t="s">
        <v>3649</v>
      </c>
      <c r="D561" t="s">
        <v>6140</v>
      </c>
      <c r="E561" s="2">
        <v>3</v>
      </c>
      <c r="F561" s="2" t="str">
        <f>VLOOKUP(orders!C561:C1560,customers!A:B,2,FALSE)</f>
        <v>Reamonn Aynold</v>
      </c>
      <c r="G561" s="2" t="str">
        <f>VLOOKUP(orders!C561:C1560,customers!A:C,3,FALSE)</f>
        <v>raynoldfj@ustream.tv</v>
      </c>
      <c r="H561" s="2" t="str">
        <f>VLOOKUP(C:C,customers!A:G,7,FALSE)</f>
        <v>United States</v>
      </c>
      <c r="I561" t="str">
        <f>VLOOKUP(orders!D:D,products!A:B,2,FALSE)</f>
        <v>Ara</v>
      </c>
      <c r="J561" t="str">
        <f t="shared" si="41"/>
        <v>Arabica</v>
      </c>
      <c r="K561" t="str">
        <f>VLOOKUP(D:D,products!A:C,3,FALSE)</f>
        <v>L</v>
      </c>
      <c r="L561" t="str">
        <f t="shared" si="42"/>
        <v>Light</v>
      </c>
      <c r="M561">
        <f>VLOOKUP(D:D,products!A:D,4,FALSE)</f>
        <v>1</v>
      </c>
      <c r="N561" s="9" t="str">
        <f t="shared" si="43"/>
        <v>1Kg</v>
      </c>
      <c r="O561">
        <f>VLOOKUP(D:D,products!A:E,5,FALSE)</f>
        <v>12.95</v>
      </c>
      <c r="P561" s="14">
        <f t="shared" si="40"/>
        <v>38.849999999999994</v>
      </c>
      <c r="Q561">
        <f>VLOOKUP(D:D,products!A:G,7,FALSE)</f>
        <v>1.1655</v>
      </c>
      <c r="R561" s="6">
        <f t="shared" si="44"/>
        <v>3.0000000000000002E-2</v>
      </c>
    </row>
    <row r="562" spans="1:18" hidden="1" x14ac:dyDescent="0.3">
      <c r="A562" s="4" t="s">
        <v>3654</v>
      </c>
      <c r="B562" s="11">
        <v>44401</v>
      </c>
      <c r="C562" s="4" t="s">
        <v>3655</v>
      </c>
      <c r="D562" t="s">
        <v>6166</v>
      </c>
      <c r="E562" s="2">
        <v>6</v>
      </c>
      <c r="F562" s="2" t="str">
        <f>VLOOKUP(orders!C562:C1561,customers!A:B,2,FALSE)</f>
        <v>Hatty Dovydenas</v>
      </c>
      <c r="G562" s="2"/>
      <c r="H562" s="2" t="str">
        <f>VLOOKUP(C:C,customers!A:G,7,FALSE)</f>
        <v>United States</v>
      </c>
      <c r="I562" t="str">
        <f>VLOOKUP(orders!D:D,products!A:B,2,FALSE)</f>
        <v>Exc</v>
      </c>
      <c r="J562" t="str">
        <f t="shared" si="41"/>
        <v>Excelsa</v>
      </c>
      <c r="K562" t="str">
        <f>VLOOKUP(D:D,products!A:C,3,FALSE)</f>
        <v>M</v>
      </c>
      <c r="L562" t="str">
        <f t="shared" si="42"/>
        <v>Medium</v>
      </c>
      <c r="M562">
        <f>VLOOKUP(D:D,products!A:D,4,FALSE)</f>
        <v>2.5</v>
      </c>
      <c r="N562" s="9" t="str">
        <f t="shared" si="43"/>
        <v>2.5Kg</v>
      </c>
      <c r="O562">
        <f>VLOOKUP(D:D,products!A:E,5,FALSE)</f>
        <v>31.624999999999996</v>
      </c>
      <c r="P562" s="14">
        <f t="shared" si="40"/>
        <v>189.74999999999997</v>
      </c>
      <c r="Q562">
        <f>VLOOKUP(D:D,products!A:G,7,FALSE)</f>
        <v>3.4787499999999998</v>
      </c>
      <c r="R562" s="6">
        <f t="shared" si="44"/>
        <v>1.8333333333333333E-2</v>
      </c>
    </row>
    <row r="563" spans="1:18" x14ac:dyDescent="0.3">
      <c r="A563" s="4" t="s">
        <v>3659</v>
      </c>
      <c r="B563" s="11">
        <v>43688</v>
      </c>
      <c r="C563" s="4" t="s">
        <v>3660</v>
      </c>
      <c r="D563" t="s">
        <v>6154</v>
      </c>
      <c r="E563" s="2">
        <v>6</v>
      </c>
      <c r="F563" s="2" t="str">
        <f>VLOOKUP(orders!C563:C1562,customers!A:B,2,FALSE)</f>
        <v>Nathaniel Bloxland</v>
      </c>
      <c r="G563" s="2"/>
      <c r="H563" s="2" t="str">
        <f>VLOOKUP(C:C,customers!A:G,7,FALSE)</f>
        <v>Ireland</v>
      </c>
      <c r="I563" t="str">
        <f>VLOOKUP(orders!D:D,products!A:B,2,FALSE)</f>
        <v>Ara</v>
      </c>
      <c r="J563" t="str">
        <f t="shared" si="41"/>
        <v>Arabica</v>
      </c>
      <c r="K563" t="str">
        <f>VLOOKUP(D:D,products!A:C,3,FALSE)</f>
        <v>D</v>
      </c>
      <c r="L563" t="str">
        <f t="shared" si="42"/>
        <v>Dark</v>
      </c>
      <c r="M563">
        <f>VLOOKUP(D:D,products!A:D,4,FALSE)</f>
        <v>0.2</v>
      </c>
      <c r="N563" s="9" t="str">
        <f t="shared" si="43"/>
        <v>0.2Kg</v>
      </c>
      <c r="O563">
        <f>VLOOKUP(D:D,products!A:E,5,FALSE)</f>
        <v>2.9849999999999999</v>
      </c>
      <c r="P563" s="14">
        <f t="shared" si="40"/>
        <v>17.91</v>
      </c>
      <c r="Q563">
        <f>VLOOKUP(D:D,products!A:G,7,FALSE)</f>
        <v>0.26865</v>
      </c>
      <c r="R563" s="6">
        <f t="shared" si="44"/>
        <v>1.4999999999999999E-2</v>
      </c>
    </row>
    <row r="564" spans="1:18" hidden="1" x14ac:dyDescent="0.3">
      <c r="A564" s="4" t="s">
        <v>3665</v>
      </c>
      <c r="B564" s="11">
        <v>43669</v>
      </c>
      <c r="C564" s="4" t="s">
        <v>3666</v>
      </c>
      <c r="D564" t="s">
        <v>6145</v>
      </c>
      <c r="E564" s="2">
        <v>6</v>
      </c>
      <c r="F564" s="2" t="str">
        <f>VLOOKUP(orders!C564:C1563,customers!A:B,2,FALSE)</f>
        <v>Brendan Grece</v>
      </c>
      <c r="G564" s="2" t="str">
        <f>VLOOKUP(orders!C564:C1563,customers!A:C,3,FALSE)</f>
        <v>bgrecefm@naver.com</v>
      </c>
      <c r="H564" s="2" t="str">
        <f>VLOOKUP(C:C,customers!A:G,7,FALSE)</f>
        <v>United Kingdom</v>
      </c>
      <c r="I564" t="str">
        <f>VLOOKUP(orders!D:D,products!A:B,2,FALSE)</f>
        <v>Lib</v>
      </c>
      <c r="J564" t="str">
        <f t="shared" si="41"/>
        <v>Liberica</v>
      </c>
      <c r="K564" t="str">
        <f>VLOOKUP(D:D,products!A:C,3,FALSE)</f>
        <v>L</v>
      </c>
      <c r="L564" t="str">
        <f t="shared" si="42"/>
        <v>Light</v>
      </c>
      <c r="M564">
        <f>VLOOKUP(D:D,products!A:D,4,FALSE)</f>
        <v>0.2</v>
      </c>
      <c r="N564" s="9" t="str">
        <f t="shared" si="43"/>
        <v>0.2Kg</v>
      </c>
      <c r="O564">
        <f>VLOOKUP(D:D,products!A:E,5,FALSE)</f>
        <v>4.7549999999999999</v>
      </c>
      <c r="P564" s="14">
        <f t="shared" si="40"/>
        <v>28.53</v>
      </c>
      <c r="Q564">
        <f>VLOOKUP(D:D,products!A:G,7,FALSE)</f>
        <v>0.61814999999999998</v>
      </c>
      <c r="R564" s="6">
        <f t="shared" si="44"/>
        <v>2.1666666666666664E-2</v>
      </c>
    </row>
    <row r="565" spans="1:18" hidden="1" x14ac:dyDescent="0.3">
      <c r="A565" s="4" t="s">
        <v>3671</v>
      </c>
      <c r="B565" s="11">
        <v>43991</v>
      </c>
      <c r="C565" s="4" t="s">
        <v>3752</v>
      </c>
      <c r="D565" t="s">
        <v>6141</v>
      </c>
      <c r="E565" s="2">
        <v>6</v>
      </c>
      <c r="F565" s="2" t="str">
        <f>VLOOKUP(orders!C565:C1564,customers!A:B,2,FALSE)</f>
        <v>Don Flintiff</v>
      </c>
      <c r="G565" s="2" t="str">
        <f>VLOOKUP(orders!C565:C1564,customers!A:C,3,FALSE)</f>
        <v>dflintiffg1@e-recht24.de</v>
      </c>
      <c r="H565" s="2" t="str">
        <f>VLOOKUP(C:C,customers!A:G,7,FALSE)</f>
        <v>United Kingdom</v>
      </c>
      <c r="I565" t="str">
        <f>VLOOKUP(orders!D:D,products!A:B,2,FALSE)</f>
        <v>Exc</v>
      </c>
      <c r="J565" t="str">
        <f t="shared" si="41"/>
        <v>Excelsa</v>
      </c>
      <c r="K565" t="str">
        <f>VLOOKUP(D:D,products!A:C,3,FALSE)</f>
        <v>M</v>
      </c>
      <c r="L565" t="str">
        <f t="shared" si="42"/>
        <v>Medium</v>
      </c>
      <c r="M565">
        <f>VLOOKUP(D:D,products!A:D,4,FALSE)</f>
        <v>1</v>
      </c>
      <c r="N565" s="9" t="str">
        <f t="shared" si="43"/>
        <v>1Kg</v>
      </c>
      <c r="O565">
        <f>VLOOKUP(D:D,products!A:E,5,FALSE)</f>
        <v>13.75</v>
      </c>
      <c r="P565" s="14">
        <f t="shared" si="40"/>
        <v>82.5</v>
      </c>
      <c r="Q565">
        <f>VLOOKUP(D:D,products!A:G,7,FALSE)</f>
        <v>1.5125</v>
      </c>
      <c r="R565" s="6">
        <f t="shared" si="44"/>
        <v>1.8333333333333333E-2</v>
      </c>
    </row>
    <row r="566" spans="1:18" hidden="1" x14ac:dyDescent="0.3">
      <c r="A566" s="4" t="s">
        <v>3677</v>
      </c>
      <c r="B566" s="11">
        <v>43883</v>
      </c>
      <c r="C566" s="4" t="s">
        <v>3678</v>
      </c>
      <c r="D566" t="s">
        <v>6173</v>
      </c>
      <c r="E566" s="2">
        <v>2</v>
      </c>
      <c r="F566" s="2" t="str">
        <f>VLOOKUP(orders!C566:C1565,customers!A:B,2,FALSE)</f>
        <v>Abbe Thys</v>
      </c>
      <c r="G566" s="2" t="str">
        <f>VLOOKUP(orders!C566:C1565,customers!A:C,3,FALSE)</f>
        <v>athysfo@cdc.gov</v>
      </c>
      <c r="H566" s="2" t="str">
        <f>VLOOKUP(C:C,customers!A:G,7,FALSE)</f>
        <v>United States</v>
      </c>
      <c r="I566" t="str">
        <f>VLOOKUP(orders!D:D,products!A:B,2,FALSE)</f>
        <v>Rob</v>
      </c>
      <c r="J566" t="str">
        <f t="shared" si="41"/>
        <v>Robusta</v>
      </c>
      <c r="K566" t="str">
        <f>VLOOKUP(D:D,products!A:C,3,FALSE)</f>
        <v>L</v>
      </c>
      <c r="L566" t="str">
        <f t="shared" si="42"/>
        <v>Light</v>
      </c>
      <c r="M566">
        <f>VLOOKUP(D:D,products!A:D,4,FALSE)</f>
        <v>0.5</v>
      </c>
      <c r="N566" s="9" t="str">
        <f t="shared" si="43"/>
        <v>0.5Kg</v>
      </c>
      <c r="O566">
        <f>VLOOKUP(D:D,products!A:E,5,FALSE)</f>
        <v>7.169999999999999</v>
      </c>
      <c r="P566" s="14">
        <f t="shared" si="40"/>
        <v>14.339999999999998</v>
      </c>
      <c r="Q566">
        <f>VLOOKUP(D:D,products!A:G,7,FALSE)</f>
        <v>0.43019999999999992</v>
      </c>
      <c r="R566" s="6">
        <f t="shared" si="44"/>
        <v>0.03</v>
      </c>
    </row>
    <row r="567" spans="1:18" hidden="1" x14ac:dyDescent="0.3">
      <c r="A567" s="4" t="s">
        <v>3683</v>
      </c>
      <c r="B567" s="11">
        <v>44031</v>
      </c>
      <c r="C567" s="4" t="s">
        <v>3684</v>
      </c>
      <c r="D567" t="s">
        <v>6149</v>
      </c>
      <c r="E567" s="2">
        <v>4</v>
      </c>
      <c r="F567" s="2" t="str">
        <f>VLOOKUP(orders!C567:C1566,customers!A:B,2,FALSE)</f>
        <v>Jackquelin Chugg</v>
      </c>
      <c r="G567" s="2" t="str">
        <f>VLOOKUP(orders!C567:C1566,customers!A:C,3,FALSE)</f>
        <v>jchuggfp@about.me</v>
      </c>
      <c r="H567" s="2" t="str">
        <f>VLOOKUP(C:C,customers!A:G,7,FALSE)</f>
        <v>United States</v>
      </c>
      <c r="I567" t="str">
        <f>VLOOKUP(orders!D:D,products!A:B,2,FALSE)</f>
        <v>Rob</v>
      </c>
      <c r="J567" t="str">
        <f t="shared" si="41"/>
        <v>Robusta</v>
      </c>
      <c r="K567" t="str">
        <f>VLOOKUP(D:D,products!A:C,3,FALSE)</f>
        <v>D</v>
      </c>
      <c r="L567" t="str">
        <f t="shared" si="42"/>
        <v>Dark</v>
      </c>
      <c r="M567">
        <f>VLOOKUP(D:D,products!A:D,4,FALSE)</f>
        <v>2.5</v>
      </c>
      <c r="N567" s="9" t="str">
        <f t="shared" si="43"/>
        <v>2.5Kg</v>
      </c>
      <c r="O567">
        <f>VLOOKUP(D:D,products!A:E,5,FALSE)</f>
        <v>20.584999999999997</v>
      </c>
      <c r="P567" s="14">
        <f t="shared" si="40"/>
        <v>82.339999999999989</v>
      </c>
      <c r="Q567">
        <f>VLOOKUP(D:D,products!A:G,7,FALSE)</f>
        <v>1.2350999999999999</v>
      </c>
      <c r="R567" s="6">
        <f t="shared" si="44"/>
        <v>1.5000000000000001E-2</v>
      </c>
    </row>
    <row r="568" spans="1:18" x14ac:dyDescent="0.3">
      <c r="A568" s="4" t="s">
        <v>3689</v>
      </c>
      <c r="B568" s="11">
        <v>44459</v>
      </c>
      <c r="C568" s="4" t="s">
        <v>3690</v>
      </c>
      <c r="D568" t="s">
        <v>6152</v>
      </c>
      <c r="E568" s="2">
        <v>6</v>
      </c>
      <c r="F568" s="2" t="str">
        <f>VLOOKUP(orders!C568:C1567,customers!A:B,2,FALSE)</f>
        <v>Audra Kelston</v>
      </c>
      <c r="G568" s="2" t="str">
        <f>VLOOKUP(orders!C568:C1567,customers!A:C,3,FALSE)</f>
        <v>akelstonfq@sakura.ne.jp</v>
      </c>
      <c r="H568" s="2" t="str">
        <f>VLOOKUP(C:C,customers!A:G,7,FALSE)</f>
        <v>United States</v>
      </c>
      <c r="I568" t="str">
        <f>VLOOKUP(orders!D:D,products!A:B,2,FALSE)</f>
        <v>Ara</v>
      </c>
      <c r="J568" t="str">
        <f t="shared" si="41"/>
        <v>Arabica</v>
      </c>
      <c r="K568" t="str">
        <f>VLOOKUP(D:D,products!A:C,3,FALSE)</f>
        <v>M</v>
      </c>
      <c r="L568" t="str">
        <f t="shared" si="42"/>
        <v>Medium</v>
      </c>
      <c r="M568">
        <f>VLOOKUP(D:D,products!A:D,4,FALSE)</f>
        <v>0.2</v>
      </c>
      <c r="N568" s="9" t="str">
        <f t="shared" si="43"/>
        <v>0.2Kg</v>
      </c>
      <c r="O568">
        <f>VLOOKUP(D:D,products!A:E,5,FALSE)</f>
        <v>3.375</v>
      </c>
      <c r="P568" s="14">
        <f t="shared" si="40"/>
        <v>20.25</v>
      </c>
      <c r="Q568">
        <f>VLOOKUP(D:D,products!A:G,7,FALSE)</f>
        <v>0.30374999999999996</v>
      </c>
      <c r="R568" s="6">
        <f t="shared" si="44"/>
        <v>1.4999999999999998E-2</v>
      </c>
    </row>
    <row r="569" spans="1:18" hidden="1" x14ac:dyDescent="0.3">
      <c r="A569" s="4" t="s">
        <v>3695</v>
      </c>
      <c r="B569" s="11">
        <v>44318</v>
      </c>
      <c r="C569" s="4" t="s">
        <v>3696</v>
      </c>
      <c r="D569" t="s">
        <v>6142</v>
      </c>
      <c r="E569" s="2">
        <v>6</v>
      </c>
      <c r="F569" s="2" t="str">
        <f>VLOOKUP(orders!C569:C1568,customers!A:B,2,FALSE)</f>
        <v>Elvina Angel</v>
      </c>
      <c r="G569" s="2"/>
      <c r="H569" s="2" t="str">
        <f>VLOOKUP(C:C,customers!A:G,7,FALSE)</f>
        <v>Ireland</v>
      </c>
      <c r="I569" t="str">
        <f>VLOOKUP(orders!D:D,products!A:B,2,FALSE)</f>
        <v>Rob</v>
      </c>
      <c r="J569" t="str">
        <f t="shared" si="41"/>
        <v>Robusta</v>
      </c>
      <c r="K569" t="str">
        <f>VLOOKUP(D:D,products!A:C,3,FALSE)</f>
        <v>L</v>
      </c>
      <c r="L569" t="str">
        <f t="shared" si="42"/>
        <v>Light</v>
      </c>
      <c r="M569">
        <f>VLOOKUP(D:D,products!A:D,4,FALSE)</f>
        <v>2.5</v>
      </c>
      <c r="N569" s="9" t="str">
        <f t="shared" si="43"/>
        <v>2.5Kg</v>
      </c>
      <c r="O569">
        <f>VLOOKUP(D:D,products!A:E,5,FALSE)</f>
        <v>27.484999999999996</v>
      </c>
      <c r="P569" s="14">
        <f t="shared" si="40"/>
        <v>164.90999999999997</v>
      </c>
      <c r="Q569">
        <f>VLOOKUP(D:D,products!A:G,7,FALSE)</f>
        <v>1.6490999999999998</v>
      </c>
      <c r="R569" s="6">
        <f t="shared" si="44"/>
        <v>0.01</v>
      </c>
    </row>
    <row r="570" spans="1:18" hidden="1" x14ac:dyDescent="0.3">
      <c r="A570" s="4" t="s">
        <v>3700</v>
      </c>
      <c r="B570" s="11">
        <v>44526</v>
      </c>
      <c r="C570" s="4" t="s">
        <v>3701</v>
      </c>
      <c r="D570" t="s">
        <v>6145</v>
      </c>
      <c r="E570" s="2">
        <v>4</v>
      </c>
      <c r="F570" s="2" t="str">
        <f>VLOOKUP(orders!C570:C1569,customers!A:B,2,FALSE)</f>
        <v>Claiborne Mottram</v>
      </c>
      <c r="G570" s="2" t="str">
        <f>VLOOKUP(orders!C570:C1569,customers!A:C,3,FALSE)</f>
        <v>cmottramfs@harvard.edu</v>
      </c>
      <c r="H570" s="2" t="str">
        <f>VLOOKUP(C:C,customers!A:G,7,FALSE)</f>
        <v>United States</v>
      </c>
      <c r="I570" t="str">
        <f>VLOOKUP(orders!D:D,products!A:B,2,FALSE)</f>
        <v>Lib</v>
      </c>
      <c r="J570" t="str">
        <f t="shared" si="41"/>
        <v>Liberica</v>
      </c>
      <c r="K570" t="str">
        <f>VLOOKUP(D:D,products!A:C,3,FALSE)</f>
        <v>L</v>
      </c>
      <c r="L570" t="str">
        <f t="shared" si="42"/>
        <v>Light</v>
      </c>
      <c r="M570">
        <f>VLOOKUP(D:D,products!A:D,4,FALSE)</f>
        <v>0.2</v>
      </c>
      <c r="N570" s="9" t="str">
        <f t="shared" si="43"/>
        <v>0.2Kg</v>
      </c>
      <c r="O570">
        <f>VLOOKUP(D:D,products!A:E,5,FALSE)</f>
        <v>4.7549999999999999</v>
      </c>
      <c r="P570" s="14">
        <f t="shared" si="40"/>
        <v>19.02</v>
      </c>
      <c r="Q570">
        <f>VLOOKUP(D:D,products!A:G,7,FALSE)</f>
        <v>0.61814999999999998</v>
      </c>
      <c r="R570" s="6">
        <f t="shared" si="44"/>
        <v>3.2500000000000001E-2</v>
      </c>
    </row>
    <row r="571" spans="1:18" x14ac:dyDescent="0.3">
      <c r="A571" s="4" t="s">
        <v>3706</v>
      </c>
      <c r="B571" s="11">
        <v>43879</v>
      </c>
      <c r="C571" s="4" t="s">
        <v>3752</v>
      </c>
      <c r="D571" t="s">
        <v>6168</v>
      </c>
      <c r="E571" s="2">
        <v>6</v>
      </c>
      <c r="F571" s="2" t="str">
        <f>VLOOKUP(orders!C571:C1570,customers!A:B,2,FALSE)</f>
        <v>Don Flintiff</v>
      </c>
      <c r="G571" s="2" t="str">
        <f>VLOOKUP(orders!C571:C1570,customers!A:C,3,FALSE)</f>
        <v>dflintiffg1@e-recht24.de</v>
      </c>
      <c r="H571" s="2" t="str">
        <f>VLOOKUP(C:C,customers!A:G,7,FALSE)</f>
        <v>United Kingdom</v>
      </c>
      <c r="I571" t="str">
        <f>VLOOKUP(orders!D:D,products!A:B,2,FALSE)</f>
        <v>Ara</v>
      </c>
      <c r="J571" t="str">
        <f t="shared" si="41"/>
        <v>Arabica</v>
      </c>
      <c r="K571" t="str">
        <f>VLOOKUP(D:D,products!A:C,3,FALSE)</f>
        <v>D</v>
      </c>
      <c r="L571" t="str">
        <f t="shared" si="42"/>
        <v>Dark</v>
      </c>
      <c r="M571">
        <f>VLOOKUP(D:D,products!A:D,4,FALSE)</f>
        <v>2.5</v>
      </c>
      <c r="N571" s="9" t="str">
        <f t="shared" si="43"/>
        <v>2.5Kg</v>
      </c>
      <c r="O571">
        <f>VLOOKUP(D:D,products!A:E,5,FALSE)</f>
        <v>22.884999999999998</v>
      </c>
      <c r="P571" s="14">
        <f t="shared" si="40"/>
        <v>137.31</v>
      </c>
      <c r="Q571">
        <f>VLOOKUP(D:D,products!A:G,7,FALSE)</f>
        <v>2.0596499999999995</v>
      </c>
      <c r="R571" s="6">
        <f t="shared" si="44"/>
        <v>1.4999999999999996E-2</v>
      </c>
    </row>
    <row r="572" spans="1:18" x14ac:dyDescent="0.3">
      <c r="A572" s="4" t="s">
        <v>3712</v>
      </c>
      <c r="B572" s="11">
        <v>43928</v>
      </c>
      <c r="C572" s="4" t="s">
        <v>3713</v>
      </c>
      <c r="D572" t="s">
        <v>6157</v>
      </c>
      <c r="E572" s="2">
        <v>4</v>
      </c>
      <c r="F572" s="2" t="str">
        <f>VLOOKUP(orders!C572:C1571,customers!A:B,2,FALSE)</f>
        <v>Donalt Sangwin</v>
      </c>
      <c r="G572" s="2" t="str">
        <f>VLOOKUP(orders!C572:C1571,customers!A:C,3,FALSE)</f>
        <v>dsangwinfu@weebly.com</v>
      </c>
      <c r="H572" s="2" t="str">
        <f>VLOOKUP(C:C,customers!A:G,7,FALSE)</f>
        <v>United States</v>
      </c>
      <c r="I572" t="str">
        <f>VLOOKUP(orders!D:D,products!A:B,2,FALSE)</f>
        <v>Ara</v>
      </c>
      <c r="J572" t="str">
        <f t="shared" si="41"/>
        <v>Arabica</v>
      </c>
      <c r="K572" t="str">
        <f>VLOOKUP(D:D,products!A:C,3,FALSE)</f>
        <v>M</v>
      </c>
      <c r="L572" t="str">
        <f t="shared" si="42"/>
        <v>Medium</v>
      </c>
      <c r="M572">
        <f>VLOOKUP(D:D,products!A:D,4,FALSE)</f>
        <v>0.5</v>
      </c>
      <c r="N572" s="9" t="str">
        <f t="shared" si="43"/>
        <v>0.5Kg</v>
      </c>
      <c r="O572">
        <f>VLOOKUP(D:D,products!A:E,5,FALSE)</f>
        <v>6.75</v>
      </c>
      <c r="P572" s="14">
        <f t="shared" si="40"/>
        <v>27</v>
      </c>
      <c r="Q572">
        <f>VLOOKUP(D:D,products!A:G,7,FALSE)</f>
        <v>0.60749999999999993</v>
      </c>
      <c r="R572" s="6">
        <f t="shared" si="44"/>
        <v>2.2499999999999996E-2</v>
      </c>
    </row>
    <row r="573" spans="1:18" hidden="1" x14ac:dyDescent="0.3">
      <c r="A573" s="4" t="s">
        <v>3718</v>
      </c>
      <c r="B573" s="11">
        <v>44592</v>
      </c>
      <c r="C573" s="4" t="s">
        <v>3719</v>
      </c>
      <c r="D573" t="s">
        <v>6176</v>
      </c>
      <c r="E573" s="2">
        <v>4</v>
      </c>
      <c r="F573" s="2" t="str">
        <f>VLOOKUP(orders!C573:C1572,customers!A:B,2,FALSE)</f>
        <v>Elizabet Aizikowitz</v>
      </c>
      <c r="G573" s="2" t="str">
        <f>VLOOKUP(orders!C573:C1572,customers!A:C,3,FALSE)</f>
        <v>eaizikowitzfv@virginia.edu</v>
      </c>
      <c r="H573" s="2" t="str">
        <f>VLOOKUP(C:C,customers!A:G,7,FALSE)</f>
        <v>United Kingdom</v>
      </c>
      <c r="I573" t="str">
        <f>VLOOKUP(orders!D:D,products!A:B,2,FALSE)</f>
        <v>Exc</v>
      </c>
      <c r="J573" t="str">
        <f t="shared" si="41"/>
        <v>Excelsa</v>
      </c>
      <c r="K573" t="str">
        <f>VLOOKUP(D:D,products!A:C,3,FALSE)</f>
        <v>L</v>
      </c>
      <c r="L573" t="str">
        <f t="shared" si="42"/>
        <v>Light</v>
      </c>
      <c r="M573">
        <f>VLOOKUP(D:D,products!A:D,4,FALSE)</f>
        <v>0.5</v>
      </c>
      <c r="N573" s="9" t="str">
        <f t="shared" si="43"/>
        <v>0.5Kg</v>
      </c>
      <c r="O573">
        <f>VLOOKUP(D:D,products!A:E,5,FALSE)</f>
        <v>8.91</v>
      </c>
      <c r="P573" s="14">
        <f t="shared" si="40"/>
        <v>35.64</v>
      </c>
      <c r="Q573">
        <f>VLOOKUP(D:D,products!A:G,7,FALSE)</f>
        <v>0.98009999999999997</v>
      </c>
      <c r="R573" s="6">
        <f t="shared" si="44"/>
        <v>2.75E-2</v>
      </c>
    </row>
    <row r="574" spans="1:18" x14ac:dyDescent="0.3">
      <c r="A574" s="4" t="s">
        <v>3724</v>
      </c>
      <c r="B574" s="11">
        <v>43515</v>
      </c>
      <c r="C574" s="4" t="s">
        <v>3725</v>
      </c>
      <c r="D574" t="s">
        <v>6154</v>
      </c>
      <c r="E574" s="2">
        <v>2</v>
      </c>
      <c r="F574" s="2" t="str">
        <f>VLOOKUP(orders!C574:C1573,customers!A:B,2,FALSE)</f>
        <v>Herbie Peppard</v>
      </c>
      <c r="G574" s="2"/>
      <c r="H574" s="2" t="str">
        <f>VLOOKUP(C:C,customers!A:G,7,FALSE)</f>
        <v>United States</v>
      </c>
      <c r="I574" t="str">
        <f>VLOOKUP(orders!D:D,products!A:B,2,FALSE)</f>
        <v>Ara</v>
      </c>
      <c r="J574" t="str">
        <f t="shared" si="41"/>
        <v>Arabica</v>
      </c>
      <c r="K574" t="str">
        <f>VLOOKUP(D:D,products!A:C,3,FALSE)</f>
        <v>D</v>
      </c>
      <c r="L574" t="str">
        <f t="shared" si="42"/>
        <v>Dark</v>
      </c>
      <c r="M574">
        <f>VLOOKUP(D:D,products!A:D,4,FALSE)</f>
        <v>0.2</v>
      </c>
      <c r="N574" s="9" t="str">
        <f t="shared" si="43"/>
        <v>0.2Kg</v>
      </c>
      <c r="O574">
        <f>VLOOKUP(D:D,products!A:E,5,FALSE)</f>
        <v>2.9849999999999999</v>
      </c>
      <c r="P574" s="14">
        <f t="shared" si="40"/>
        <v>5.97</v>
      </c>
      <c r="Q574">
        <f>VLOOKUP(D:D,products!A:G,7,FALSE)</f>
        <v>0.26865</v>
      </c>
      <c r="R574" s="6">
        <f t="shared" si="44"/>
        <v>4.5000000000000005E-2</v>
      </c>
    </row>
    <row r="575" spans="1:18" x14ac:dyDescent="0.3">
      <c r="A575" s="4" t="s">
        <v>3728</v>
      </c>
      <c r="B575" s="11">
        <v>43781</v>
      </c>
      <c r="C575" s="4" t="s">
        <v>3729</v>
      </c>
      <c r="D575" t="s">
        <v>6155</v>
      </c>
      <c r="E575" s="2">
        <v>6</v>
      </c>
      <c r="F575" s="2" t="str">
        <f>VLOOKUP(orders!C575:C1574,customers!A:B,2,FALSE)</f>
        <v>Cornie Venour</v>
      </c>
      <c r="G575" s="2" t="str">
        <f>VLOOKUP(orders!C575:C1574,customers!A:C,3,FALSE)</f>
        <v>cvenourfx@ask.com</v>
      </c>
      <c r="H575" s="2" t="str">
        <f>VLOOKUP(C:C,customers!A:G,7,FALSE)</f>
        <v>United States</v>
      </c>
      <c r="I575" t="str">
        <f>VLOOKUP(orders!D:D,products!A:B,2,FALSE)</f>
        <v>Ara</v>
      </c>
      <c r="J575" t="str">
        <f t="shared" si="41"/>
        <v>Arabica</v>
      </c>
      <c r="K575" t="str">
        <f>VLOOKUP(D:D,products!A:C,3,FALSE)</f>
        <v>M</v>
      </c>
      <c r="L575" t="str">
        <f t="shared" si="42"/>
        <v>Medium</v>
      </c>
      <c r="M575">
        <f>VLOOKUP(D:D,products!A:D,4,FALSE)</f>
        <v>1</v>
      </c>
      <c r="N575" s="9" t="str">
        <f t="shared" si="43"/>
        <v>1Kg</v>
      </c>
      <c r="O575">
        <f>VLOOKUP(D:D,products!A:E,5,FALSE)</f>
        <v>11.25</v>
      </c>
      <c r="P575" s="14">
        <f t="shared" si="40"/>
        <v>67.5</v>
      </c>
      <c r="Q575">
        <f>VLOOKUP(D:D,products!A:G,7,FALSE)</f>
        <v>1.0125</v>
      </c>
      <c r="R575" s="6">
        <f t="shared" si="44"/>
        <v>1.4999999999999999E-2</v>
      </c>
    </row>
    <row r="576" spans="1:18" hidden="1" x14ac:dyDescent="0.3">
      <c r="A576" s="4" t="s">
        <v>3734</v>
      </c>
      <c r="B576" s="11">
        <v>44697</v>
      </c>
      <c r="C576" s="4" t="s">
        <v>3735</v>
      </c>
      <c r="D576" t="s">
        <v>6178</v>
      </c>
      <c r="E576" s="2">
        <v>6</v>
      </c>
      <c r="F576" s="2" t="str">
        <f>VLOOKUP(orders!C576:C1575,customers!A:B,2,FALSE)</f>
        <v>Maggy Harby</v>
      </c>
      <c r="G576" s="2" t="str">
        <f>VLOOKUP(orders!C576:C1575,customers!A:C,3,FALSE)</f>
        <v>mharbyfy@163.com</v>
      </c>
      <c r="H576" s="2" t="str">
        <f>VLOOKUP(C:C,customers!A:G,7,FALSE)</f>
        <v>United States</v>
      </c>
      <c r="I576" t="str">
        <f>VLOOKUP(orders!D:D,products!A:B,2,FALSE)</f>
        <v>Rob</v>
      </c>
      <c r="J576" t="str">
        <f t="shared" si="41"/>
        <v>Robusta</v>
      </c>
      <c r="K576" t="str">
        <f>VLOOKUP(D:D,products!A:C,3,FALSE)</f>
        <v>L</v>
      </c>
      <c r="L576" t="str">
        <f t="shared" si="42"/>
        <v>Light</v>
      </c>
      <c r="M576">
        <f>VLOOKUP(D:D,products!A:D,4,FALSE)</f>
        <v>0.2</v>
      </c>
      <c r="N576" s="9" t="str">
        <f t="shared" si="43"/>
        <v>0.2Kg</v>
      </c>
      <c r="O576">
        <f>VLOOKUP(D:D,products!A:E,5,FALSE)</f>
        <v>3.5849999999999995</v>
      </c>
      <c r="P576" s="14">
        <f t="shared" si="40"/>
        <v>21.509999999999998</v>
      </c>
      <c r="Q576">
        <f>VLOOKUP(D:D,products!A:G,7,FALSE)</f>
        <v>0.21509999999999996</v>
      </c>
      <c r="R576" s="6">
        <f t="shared" si="44"/>
        <v>9.9999999999999985E-3</v>
      </c>
    </row>
    <row r="577" spans="1:18" hidden="1" x14ac:dyDescent="0.3">
      <c r="A577" s="4" t="s">
        <v>3739</v>
      </c>
      <c r="B577" s="11">
        <v>44239</v>
      </c>
      <c r="C577" s="4" t="s">
        <v>3740</v>
      </c>
      <c r="D577" t="s">
        <v>6181</v>
      </c>
      <c r="E577" s="2">
        <v>2</v>
      </c>
      <c r="F577" s="2" t="str">
        <f>VLOOKUP(orders!C577:C1576,customers!A:B,2,FALSE)</f>
        <v>Reggie Thickpenny</v>
      </c>
      <c r="G577" s="2" t="str">
        <f>VLOOKUP(orders!C577:C1576,customers!A:C,3,FALSE)</f>
        <v>rthickpennyfz@cafepress.com</v>
      </c>
      <c r="H577" s="2" t="str">
        <f>VLOOKUP(C:C,customers!A:G,7,FALSE)</f>
        <v>United States</v>
      </c>
      <c r="I577" t="str">
        <f>VLOOKUP(orders!D:D,products!A:B,2,FALSE)</f>
        <v>Lib</v>
      </c>
      <c r="J577" t="str">
        <f t="shared" si="41"/>
        <v>Liberica</v>
      </c>
      <c r="K577" t="str">
        <f>VLOOKUP(D:D,products!A:C,3,FALSE)</f>
        <v>M</v>
      </c>
      <c r="L577" t="str">
        <f t="shared" si="42"/>
        <v>Medium</v>
      </c>
      <c r="M577">
        <f>VLOOKUP(D:D,products!A:D,4,FALSE)</f>
        <v>2.5</v>
      </c>
      <c r="N577" s="9" t="str">
        <f t="shared" si="43"/>
        <v>2.5Kg</v>
      </c>
      <c r="O577">
        <f>VLOOKUP(D:D,products!A:E,5,FALSE)</f>
        <v>33.464999999999996</v>
      </c>
      <c r="P577" s="14">
        <f t="shared" si="40"/>
        <v>66.929999999999993</v>
      </c>
      <c r="Q577">
        <f>VLOOKUP(D:D,products!A:G,7,FALSE)</f>
        <v>4.3504499999999995</v>
      </c>
      <c r="R577" s="6">
        <f t="shared" si="44"/>
        <v>6.5000000000000002E-2</v>
      </c>
    </row>
    <row r="578" spans="1:18" x14ac:dyDescent="0.3">
      <c r="A578" s="4" t="s">
        <v>3745</v>
      </c>
      <c r="B578" s="11">
        <v>44290</v>
      </c>
      <c r="C578" s="4" t="s">
        <v>3746</v>
      </c>
      <c r="D578" t="s">
        <v>6154</v>
      </c>
      <c r="E578" s="2">
        <v>6</v>
      </c>
      <c r="F578" s="2" t="str">
        <f>VLOOKUP(orders!C578:C1577,customers!A:B,2,FALSE)</f>
        <v>Phyllys Ormerod</v>
      </c>
      <c r="G578" s="2" t="str">
        <f>VLOOKUP(orders!C578:C1577,customers!A:C,3,FALSE)</f>
        <v>pormerodg0@redcross.org</v>
      </c>
      <c r="H578" s="2" t="str">
        <f>VLOOKUP(C:C,customers!A:G,7,FALSE)</f>
        <v>United States</v>
      </c>
      <c r="I578" t="str">
        <f>VLOOKUP(orders!D:D,products!A:B,2,FALSE)</f>
        <v>Ara</v>
      </c>
      <c r="J578" t="str">
        <f t="shared" si="41"/>
        <v>Arabica</v>
      </c>
      <c r="K578" t="str">
        <f>VLOOKUP(D:D,products!A:C,3,FALSE)</f>
        <v>D</v>
      </c>
      <c r="L578" t="str">
        <f t="shared" si="42"/>
        <v>Dark</v>
      </c>
      <c r="M578">
        <f>VLOOKUP(D:D,products!A:D,4,FALSE)</f>
        <v>0.2</v>
      </c>
      <c r="N578" s="9" t="str">
        <f t="shared" si="43"/>
        <v>0.2Kg</v>
      </c>
      <c r="O578">
        <f>VLOOKUP(D:D,products!A:E,5,FALSE)</f>
        <v>2.9849999999999999</v>
      </c>
      <c r="P578" s="14">
        <f t="shared" ref="P578:P641" si="45">O578*E578</f>
        <v>17.91</v>
      </c>
      <c r="Q578">
        <f>VLOOKUP(D:D,products!A:G,7,FALSE)</f>
        <v>0.26865</v>
      </c>
      <c r="R578" s="6">
        <f t="shared" si="44"/>
        <v>1.4999999999999999E-2</v>
      </c>
    </row>
    <row r="579" spans="1:18" hidden="1" x14ac:dyDescent="0.3">
      <c r="A579" s="4" t="s">
        <v>3751</v>
      </c>
      <c r="B579" s="11">
        <v>44410</v>
      </c>
      <c r="C579" s="4" t="s">
        <v>3752</v>
      </c>
      <c r="D579" t="s">
        <v>6162</v>
      </c>
      <c r="E579" s="2">
        <v>4</v>
      </c>
      <c r="F579" s="2" t="str">
        <f>VLOOKUP(orders!C579:C1578,customers!A:B,2,FALSE)</f>
        <v>Don Flintiff</v>
      </c>
      <c r="G579" s="2" t="str">
        <f>VLOOKUP(orders!C579:C1578,customers!A:C,3,FALSE)</f>
        <v>dflintiffg1@e-recht24.de</v>
      </c>
      <c r="H579" s="2" t="str">
        <f>VLOOKUP(C:C,customers!A:G,7,FALSE)</f>
        <v>United Kingdom</v>
      </c>
      <c r="I579" t="str">
        <f>VLOOKUP(orders!D:D,products!A:B,2,FALSE)</f>
        <v>Lib</v>
      </c>
      <c r="J579" t="str">
        <f t="shared" ref="J579:J642" si="46">IF(I579="Rob","Robusta",IF(I579="Exc","Excelsa",IF(I579="Lib","Liberica",IF(I579="Ara","Arabica",""))))</f>
        <v>Liberica</v>
      </c>
      <c r="K579" t="str">
        <f>VLOOKUP(D:D,products!A:C,3,FALSE)</f>
        <v>M</v>
      </c>
      <c r="L579" t="str">
        <f t="shared" ref="L579:L642" si="47">IF(K579="M","Medium",IF(K579="L","Light",IF(K579="D","Dark","")))</f>
        <v>Medium</v>
      </c>
      <c r="M579">
        <f>VLOOKUP(D:D,products!A:D,4,FALSE)</f>
        <v>1</v>
      </c>
      <c r="N579" s="9" t="str">
        <f t="shared" ref="N579:N642" si="48">M579&amp;"Kg"</f>
        <v>1Kg</v>
      </c>
      <c r="O579">
        <f>VLOOKUP(D:D,products!A:E,5,FALSE)</f>
        <v>14.55</v>
      </c>
      <c r="P579" s="14">
        <f t="shared" si="45"/>
        <v>58.2</v>
      </c>
      <c r="Q579">
        <f>VLOOKUP(D:D,products!A:G,7,FALSE)</f>
        <v>1.8915000000000002</v>
      </c>
      <c r="R579" s="6">
        <f t="shared" ref="R579:R642" si="49">(Q579/P579)</f>
        <v>3.2500000000000001E-2</v>
      </c>
    </row>
    <row r="580" spans="1:18" hidden="1" x14ac:dyDescent="0.3">
      <c r="A580" s="4" t="s">
        <v>3756</v>
      </c>
      <c r="B580" s="11">
        <v>44720</v>
      </c>
      <c r="C580" s="4" t="s">
        <v>3757</v>
      </c>
      <c r="D580" t="s">
        <v>6184</v>
      </c>
      <c r="E580" s="2">
        <v>3</v>
      </c>
      <c r="F580" s="2" t="str">
        <f>VLOOKUP(orders!C580:C1579,customers!A:B,2,FALSE)</f>
        <v>Tymon Zanetti</v>
      </c>
      <c r="G580" s="2" t="str">
        <f>VLOOKUP(orders!C580:C1579,customers!A:C,3,FALSE)</f>
        <v>tzanettig2@gravatar.com</v>
      </c>
      <c r="H580" s="2" t="str">
        <f>VLOOKUP(C:C,customers!A:G,7,FALSE)</f>
        <v>Ireland</v>
      </c>
      <c r="I580" t="str">
        <f>VLOOKUP(orders!D:D,products!A:B,2,FALSE)</f>
        <v>Exc</v>
      </c>
      <c r="J580" t="str">
        <f t="shared" si="46"/>
        <v>Excelsa</v>
      </c>
      <c r="K580" t="str">
        <f>VLOOKUP(D:D,products!A:C,3,FALSE)</f>
        <v>L</v>
      </c>
      <c r="L580" t="str">
        <f t="shared" si="47"/>
        <v>Light</v>
      </c>
      <c r="M580">
        <f>VLOOKUP(D:D,products!A:D,4,FALSE)</f>
        <v>0.2</v>
      </c>
      <c r="N580" s="9" t="str">
        <f t="shared" si="48"/>
        <v>0.2Kg</v>
      </c>
      <c r="O580">
        <f>VLOOKUP(D:D,products!A:E,5,FALSE)</f>
        <v>4.4550000000000001</v>
      </c>
      <c r="P580" s="14">
        <f t="shared" si="45"/>
        <v>13.365</v>
      </c>
      <c r="Q580">
        <f>VLOOKUP(D:D,products!A:G,7,FALSE)</f>
        <v>0.49004999999999999</v>
      </c>
      <c r="R580" s="6">
        <f t="shared" si="49"/>
        <v>3.6666666666666667E-2</v>
      </c>
    </row>
    <row r="581" spans="1:18" x14ac:dyDescent="0.3">
      <c r="A581" s="4" t="s">
        <v>3756</v>
      </c>
      <c r="B581" s="11">
        <v>44720</v>
      </c>
      <c r="C581" s="4" t="s">
        <v>3757</v>
      </c>
      <c r="D581" t="s">
        <v>6157</v>
      </c>
      <c r="E581" s="2">
        <v>5</v>
      </c>
      <c r="F581" s="2" t="str">
        <f>VLOOKUP(orders!C581:C1580,customers!A:B,2,FALSE)</f>
        <v>Tymon Zanetti</v>
      </c>
      <c r="G581" s="2" t="str">
        <f>VLOOKUP(orders!C581:C1580,customers!A:C,3,FALSE)</f>
        <v>tzanettig2@gravatar.com</v>
      </c>
      <c r="H581" s="2" t="str">
        <f>VLOOKUP(C:C,customers!A:G,7,FALSE)</f>
        <v>Ireland</v>
      </c>
      <c r="I581" t="str">
        <f>VLOOKUP(orders!D:D,products!A:B,2,FALSE)</f>
        <v>Ara</v>
      </c>
      <c r="J581" t="str">
        <f t="shared" si="46"/>
        <v>Arabica</v>
      </c>
      <c r="K581" t="str">
        <f>VLOOKUP(D:D,products!A:C,3,FALSE)</f>
        <v>M</v>
      </c>
      <c r="L581" t="str">
        <f t="shared" si="47"/>
        <v>Medium</v>
      </c>
      <c r="M581">
        <f>VLOOKUP(D:D,products!A:D,4,FALSE)</f>
        <v>0.5</v>
      </c>
      <c r="N581" s="9" t="str">
        <f t="shared" si="48"/>
        <v>0.5Kg</v>
      </c>
      <c r="O581">
        <f>VLOOKUP(D:D,products!A:E,5,FALSE)</f>
        <v>6.75</v>
      </c>
      <c r="P581" s="14">
        <f t="shared" si="45"/>
        <v>33.75</v>
      </c>
      <c r="Q581">
        <f>VLOOKUP(D:D,products!A:G,7,FALSE)</f>
        <v>0.60749999999999993</v>
      </c>
      <c r="R581" s="6">
        <f t="shared" si="49"/>
        <v>1.7999999999999999E-2</v>
      </c>
    </row>
    <row r="582" spans="1:18" hidden="1" x14ac:dyDescent="0.3">
      <c r="A582" s="4" t="s">
        <v>3767</v>
      </c>
      <c r="B582" s="11">
        <v>43965</v>
      </c>
      <c r="C582" s="4" t="s">
        <v>3768</v>
      </c>
      <c r="D582" t="s">
        <v>6171</v>
      </c>
      <c r="E582" s="2">
        <v>3</v>
      </c>
      <c r="F582" s="2" t="str">
        <f>VLOOKUP(orders!C582:C1581,customers!A:B,2,FALSE)</f>
        <v>Reinaldos Kirtley</v>
      </c>
      <c r="G582" s="2" t="str">
        <f>VLOOKUP(orders!C582:C1581,customers!A:C,3,FALSE)</f>
        <v>rkirtleyg4@hatena.ne.jp</v>
      </c>
      <c r="H582" s="2" t="str">
        <f>VLOOKUP(C:C,customers!A:G,7,FALSE)</f>
        <v>United States</v>
      </c>
      <c r="I582" t="str">
        <f>VLOOKUP(orders!D:D,products!A:B,2,FALSE)</f>
        <v>Exc</v>
      </c>
      <c r="J582" t="str">
        <f t="shared" si="46"/>
        <v>Excelsa</v>
      </c>
      <c r="K582" t="str">
        <f>VLOOKUP(D:D,products!A:C,3,FALSE)</f>
        <v>L</v>
      </c>
      <c r="L582" t="str">
        <f t="shared" si="47"/>
        <v>Light</v>
      </c>
      <c r="M582">
        <f>VLOOKUP(D:D,products!A:D,4,FALSE)</f>
        <v>1</v>
      </c>
      <c r="N582" s="9" t="str">
        <f t="shared" si="48"/>
        <v>1Kg</v>
      </c>
      <c r="O582">
        <f>VLOOKUP(D:D,products!A:E,5,FALSE)</f>
        <v>14.85</v>
      </c>
      <c r="P582" s="14">
        <f t="shared" si="45"/>
        <v>44.55</v>
      </c>
      <c r="Q582">
        <f>VLOOKUP(D:D,products!A:G,7,FALSE)</f>
        <v>1.6335</v>
      </c>
      <c r="R582" s="6">
        <f t="shared" si="49"/>
        <v>3.6666666666666667E-2</v>
      </c>
    </row>
    <row r="583" spans="1:18" hidden="1" x14ac:dyDescent="0.3">
      <c r="A583" s="4" t="s">
        <v>3773</v>
      </c>
      <c r="B583" s="11">
        <v>44190</v>
      </c>
      <c r="C583" s="4" t="s">
        <v>3774</v>
      </c>
      <c r="D583" t="s">
        <v>6176</v>
      </c>
      <c r="E583" s="2">
        <v>5</v>
      </c>
      <c r="F583" s="2" t="str">
        <f>VLOOKUP(orders!C583:C1582,customers!A:B,2,FALSE)</f>
        <v>Carney Clemencet</v>
      </c>
      <c r="G583" s="2" t="str">
        <f>VLOOKUP(orders!C583:C1582,customers!A:C,3,FALSE)</f>
        <v>cclemencetg5@weather.com</v>
      </c>
      <c r="H583" s="2" t="str">
        <f>VLOOKUP(C:C,customers!A:G,7,FALSE)</f>
        <v>United Kingdom</v>
      </c>
      <c r="I583" t="str">
        <f>VLOOKUP(orders!D:D,products!A:B,2,FALSE)</f>
        <v>Exc</v>
      </c>
      <c r="J583" t="str">
        <f t="shared" si="46"/>
        <v>Excelsa</v>
      </c>
      <c r="K583" t="str">
        <f>VLOOKUP(D:D,products!A:C,3,FALSE)</f>
        <v>L</v>
      </c>
      <c r="L583" t="str">
        <f t="shared" si="47"/>
        <v>Light</v>
      </c>
      <c r="M583">
        <f>VLOOKUP(D:D,products!A:D,4,FALSE)</f>
        <v>0.5</v>
      </c>
      <c r="N583" s="9" t="str">
        <f t="shared" si="48"/>
        <v>0.5Kg</v>
      </c>
      <c r="O583">
        <f>VLOOKUP(D:D,products!A:E,5,FALSE)</f>
        <v>8.91</v>
      </c>
      <c r="P583" s="14">
        <f t="shared" si="45"/>
        <v>44.55</v>
      </c>
      <c r="Q583">
        <f>VLOOKUP(D:D,products!A:G,7,FALSE)</f>
        <v>0.98009999999999997</v>
      </c>
      <c r="R583" s="6">
        <f t="shared" si="49"/>
        <v>2.2000000000000002E-2</v>
      </c>
    </row>
    <row r="584" spans="1:18" hidden="1" x14ac:dyDescent="0.3">
      <c r="A584" s="4" t="s">
        <v>3778</v>
      </c>
      <c r="B584" s="11">
        <v>44382</v>
      </c>
      <c r="C584" s="4" t="s">
        <v>3779</v>
      </c>
      <c r="D584" t="s">
        <v>6183</v>
      </c>
      <c r="E584" s="2">
        <v>5</v>
      </c>
      <c r="F584" s="2" t="str">
        <f>VLOOKUP(orders!C584:C1583,customers!A:B,2,FALSE)</f>
        <v>Russell Donet</v>
      </c>
      <c r="G584" s="2" t="str">
        <f>VLOOKUP(orders!C584:C1583,customers!A:C,3,FALSE)</f>
        <v>rdonetg6@oakley.com</v>
      </c>
      <c r="H584" s="2" t="str">
        <f>VLOOKUP(C:C,customers!A:G,7,FALSE)</f>
        <v>United States</v>
      </c>
      <c r="I584" t="str">
        <f>VLOOKUP(orders!D:D,products!A:B,2,FALSE)</f>
        <v>Exc</v>
      </c>
      <c r="J584" t="str">
        <f t="shared" si="46"/>
        <v>Excelsa</v>
      </c>
      <c r="K584" t="str">
        <f>VLOOKUP(D:D,products!A:C,3,FALSE)</f>
        <v>D</v>
      </c>
      <c r="L584" t="str">
        <f t="shared" si="47"/>
        <v>Dark</v>
      </c>
      <c r="M584">
        <f>VLOOKUP(D:D,products!A:D,4,FALSE)</f>
        <v>1</v>
      </c>
      <c r="N584" s="9" t="str">
        <f t="shared" si="48"/>
        <v>1Kg</v>
      </c>
      <c r="O584">
        <f>VLOOKUP(D:D,products!A:E,5,FALSE)</f>
        <v>12.15</v>
      </c>
      <c r="P584" s="14">
        <f t="shared" si="45"/>
        <v>60.75</v>
      </c>
      <c r="Q584">
        <f>VLOOKUP(D:D,products!A:G,7,FALSE)</f>
        <v>1.3365</v>
      </c>
      <c r="R584" s="6">
        <f t="shared" si="49"/>
        <v>2.1999999999999999E-2</v>
      </c>
    </row>
    <row r="585" spans="1:18" hidden="1" x14ac:dyDescent="0.3">
      <c r="A585" s="4" t="s">
        <v>3784</v>
      </c>
      <c r="B585" s="11">
        <v>43538</v>
      </c>
      <c r="C585" s="4" t="s">
        <v>3785</v>
      </c>
      <c r="D585" t="s">
        <v>6178</v>
      </c>
      <c r="E585" s="2">
        <v>1</v>
      </c>
      <c r="F585" s="2" t="str">
        <f>VLOOKUP(orders!C585:C1584,customers!A:B,2,FALSE)</f>
        <v>Sidney Gawen</v>
      </c>
      <c r="G585" s="2" t="str">
        <f>VLOOKUP(orders!C585:C1584,customers!A:C,3,FALSE)</f>
        <v>sgaweng7@creativecommons.org</v>
      </c>
      <c r="H585" s="2" t="str">
        <f>VLOOKUP(C:C,customers!A:G,7,FALSE)</f>
        <v>United States</v>
      </c>
      <c r="I585" t="str">
        <f>VLOOKUP(orders!D:D,products!A:B,2,FALSE)</f>
        <v>Rob</v>
      </c>
      <c r="J585" t="str">
        <f t="shared" si="46"/>
        <v>Robusta</v>
      </c>
      <c r="K585" t="str">
        <f>VLOOKUP(D:D,products!A:C,3,FALSE)</f>
        <v>L</v>
      </c>
      <c r="L585" t="str">
        <f t="shared" si="47"/>
        <v>Light</v>
      </c>
      <c r="M585">
        <f>VLOOKUP(D:D,products!A:D,4,FALSE)</f>
        <v>0.2</v>
      </c>
      <c r="N585" s="9" t="str">
        <f t="shared" si="48"/>
        <v>0.2Kg</v>
      </c>
      <c r="O585">
        <f>VLOOKUP(D:D,products!A:E,5,FALSE)</f>
        <v>3.5849999999999995</v>
      </c>
      <c r="P585" s="14">
        <f t="shared" si="45"/>
        <v>3.5849999999999995</v>
      </c>
      <c r="Q585">
        <f>VLOOKUP(D:D,products!A:G,7,FALSE)</f>
        <v>0.21509999999999996</v>
      </c>
      <c r="R585" s="6">
        <f t="shared" si="49"/>
        <v>0.06</v>
      </c>
    </row>
    <row r="586" spans="1:18" hidden="1" x14ac:dyDescent="0.3">
      <c r="A586" s="4" t="s">
        <v>3790</v>
      </c>
      <c r="B586" s="11">
        <v>44262</v>
      </c>
      <c r="C586" s="4" t="s">
        <v>3791</v>
      </c>
      <c r="D586" t="s">
        <v>6178</v>
      </c>
      <c r="E586" s="2">
        <v>6</v>
      </c>
      <c r="F586" s="2" t="str">
        <f>VLOOKUP(orders!C586:C1585,customers!A:B,2,FALSE)</f>
        <v>Rickey Readie</v>
      </c>
      <c r="G586" s="2" t="str">
        <f>VLOOKUP(orders!C586:C1585,customers!A:C,3,FALSE)</f>
        <v>rreadieg8@guardian.co.uk</v>
      </c>
      <c r="H586" s="2" t="str">
        <f>VLOOKUP(C:C,customers!A:G,7,FALSE)</f>
        <v>United States</v>
      </c>
      <c r="I586" t="str">
        <f>VLOOKUP(orders!D:D,products!A:B,2,FALSE)</f>
        <v>Rob</v>
      </c>
      <c r="J586" t="str">
        <f t="shared" si="46"/>
        <v>Robusta</v>
      </c>
      <c r="K586" t="str">
        <f>VLOOKUP(D:D,products!A:C,3,FALSE)</f>
        <v>L</v>
      </c>
      <c r="L586" t="str">
        <f t="shared" si="47"/>
        <v>Light</v>
      </c>
      <c r="M586">
        <f>VLOOKUP(D:D,products!A:D,4,FALSE)</f>
        <v>0.2</v>
      </c>
      <c r="N586" s="9" t="str">
        <f t="shared" si="48"/>
        <v>0.2Kg</v>
      </c>
      <c r="O586">
        <f>VLOOKUP(D:D,products!A:E,5,FALSE)</f>
        <v>3.5849999999999995</v>
      </c>
      <c r="P586" s="14">
        <f t="shared" si="45"/>
        <v>21.509999999999998</v>
      </c>
      <c r="Q586">
        <f>VLOOKUP(D:D,products!A:G,7,FALSE)</f>
        <v>0.21509999999999996</v>
      </c>
      <c r="R586" s="6">
        <f t="shared" si="49"/>
        <v>9.9999999999999985E-3</v>
      </c>
    </row>
    <row r="587" spans="1:18" hidden="1" x14ac:dyDescent="0.3">
      <c r="A587" s="4" t="s">
        <v>3796</v>
      </c>
      <c r="B587" s="11">
        <v>44505</v>
      </c>
      <c r="C587" s="4" t="s">
        <v>3840</v>
      </c>
      <c r="D587" t="s">
        <v>6139</v>
      </c>
      <c r="E587" s="2">
        <v>2</v>
      </c>
      <c r="F587" s="2" t="str">
        <f>VLOOKUP(orders!C587:C1586,customers!A:B,2,FALSE)</f>
        <v>Cody Verissimo</v>
      </c>
      <c r="G587" s="2" t="str">
        <f>VLOOKUP(orders!C587:C1586,customers!A:C,3,FALSE)</f>
        <v>cverissimogh@theglobeandmail.com</v>
      </c>
      <c r="H587" s="2" t="str">
        <f>VLOOKUP(C:C,customers!A:G,7,FALSE)</f>
        <v>United Kingdom</v>
      </c>
      <c r="I587" t="str">
        <f>VLOOKUP(orders!D:D,products!A:B,2,FALSE)</f>
        <v>Exc</v>
      </c>
      <c r="J587" t="str">
        <f t="shared" si="46"/>
        <v>Excelsa</v>
      </c>
      <c r="K587" t="str">
        <f>VLOOKUP(D:D,products!A:C,3,FALSE)</f>
        <v>M</v>
      </c>
      <c r="L587" t="str">
        <f t="shared" si="47"/>
        <v>Medium</v>
      </c>
      <c r="M587">
        <f>VLOOKUP(D:D,products!A:D,4,FALSE)</f>
        <v>0.5</v>
      </c>
      <c r="N587" s="9" t="str">
        <f t="shared" si="48"/>
        <v>0.5Kg</v>
      </c>
      <c r="O587">
        <f>VLOOKUP(D:D,products!A:E,5,FALSE)</f>
        <v>8.25</v>
      </c>
      <c r="P587" s="14">
        <f t="shared" si="45"/>
        <v>16.5</v>
      </c>
      <c r="Q587">
        <f>VLOOKUP(D:D,products!A:G,7,FALSE)</f>
        <v>0.90749999999999997</v>
      </c>
      <c r="R587" s="6">
        <f t="shared" si="49"/>
        <v>5.5E-2</v>
      </c>
    </row>
    <row r="588" spans="1:18" hidden="1" x14ac:dyDescent="0.3">
      <c r="A588" s="4" t="s">
        <v>3802</v>
      </c>
      <c r="B588" s="11">
        <v>43867</v>
      </c>
      <c r="C588" s="4" t="s">
        <v>3803</v>
      </c>
      <c r="D588" t="s">
        <v>6142</v>
      </c>
      <c r="E588" s="2">
        <v>3</v>
      </c>
      <c r="F588" s="2" t="str">
        <f>VLOOKUP(orders!C588:C1587,customers!A:B,2,FALSE)</f>
        <v>Zilvia Claisse</v>
      </c>
      <c r="G588" s="2"/>
      <c r="H588" s="2" t="str">
        <f>VLOOKUP(C:C,customers!A:G,7,FALSE)</f>
        <v>United States</v>
      </c>
      <c r="I588" t="str">
        <f>VLOOKUP(orders!D:D,products!A:B,2,FALSE)</f>
        <v>Rob</v>
      </c>
      <c r="J588" t="str">
        <f t="shared" si="46"/>
        <v>Robusta</v>
      </c>
      <c r="K588" t="str">
        <f>VLOOKUP(D:D,products!A:C,3,FALSE)</f>
        <v>L</v>
      </c>
      <c r="L588" t="str">
        <f t="shared" si="47"/>
        <v>Light</v>
      </c>
      <c r="M588">
        <f>VLOOKUP(D:D,products!A:D,4,FALSE)</f>
        <v>2.5</v>
      </c>
      <c r="N588" s="9" t="str">
        <f t="shared" si="48"/>
        <v>2.5Kg</v>
      </c>
      <c r="O588">
        <f>VLOOKUP(D:D,products!A:E,5,FALSE)</f>
        <v>27.484999999999996</v>
      </c>
      <c r="P588" s="14">
        <f t="shared" si="45"/>
        <v>82.454999999999984</v>
      </c>
      <c r="Q588">
        <f>VLOOKUP(D:D,products!A:G,7,FALSE)</f>
        <v>1.6490999999999998</v>
      </c>
      <c r="R588" s="6">
        <f t="shared" si="49"/>
        <v>0.02</v>
      </c>
    </row>
    <row r="589" spans="1:18" hidden="1" x14ac:dyDescent="0.3">
      <c r="A589" s="4" t="s">
        <v>3807</v>
      </c>
      <c r="B589" s="11">
        <v>44267</v>
      </c>
      <c r="C589" s="4" t="s">
        <v>3808</v>
      </c>
      <c r="D589" t="s">
        <v>6169</v>
      </c>
      <c r="E589" s="2">
        <v>1</v>
      </c>
      <c r="F589" s="2" t="str">
        <f>VLOOKUP(orders!C589:C1588,customers!A:B,2,FALSE)</f>
        <v>Bar O' Mahony</v>
      </c>
      <c r="G589" s="2" t="str">
        <f>VLOOKUP(orders!C589:C1588,customers!A:C,3,FALSE)</f>
        <v>bogb@elpais.com</v>
      </c>
      <c r="H589" s="2" t="str">
        <f>VLOOKUP(C:C,customers!A:G,7,FALSE)</f>
        <v>United States</v>
      </c>
      <c r="I589" t="str">
        <f>VLOOKUP(orders!D:D,products!A:B,2,FALSE)</f>
        <v>Lib</v>
      </c>
      <c r="J589" t="str">
        <f t="shared" si="46"/>
        <v>Liberica</v>
      </c>
      <c r="K589" t="str">
        <f>VLOOKUP(D:D,products!A:C,3,FALSE)</f>
        <v>D</v>
      </c>
      <c r="L589" t="str">
        <f t="shared" si="47"/>
        <v>Dark</v>
      </c>
      <c r="M589">
        <f>VLOOKUP(D:D,products!A:D,4,FALSE)</f>
        <v>0.5</v>
      </c>
      <c r="N589" s="9" t="str">
        <f t="shared" si="48"/>
        <v>0.5Kg</v>
      </c>
      <c r="O589">
        <f>VLOOKUP(D:D,products!A:E,5,FALSE)</f>
        <v>7.77</v>
      </c>
      <c r="P589" s="14">
        <f t="shared" si="45"/>
        <v>7.77</v>
      </c>
      <c r="Q589">
        <f>VLOOKUP(D:D,products!A:G,7,FALSE)</f>
        <v>1.0101</v>
      </c>
      <c r="R589" s="6">
        <f t="shared" si="49"/>
        <v>0.13</v>
      </c>
    </row>
    <row r="590" spans="1:18" hidden="1" x14ac:dyDescent="0.3">
      <c r="A590" s="4" t="s">
        <v>3812</v>
      </c>
      <c r="B590" s="11">
        <v>44046</v>
      </c>
      <c r="C590" s="4" t="s">
        <v>3813</v>
      </c>
      <c r="D590" t="s">
        <v>6146</v>
      </c>
      <c r="E590" s="2">
        <v>2</v>
      </c>
      <c r="F590" s="2" t="str">
        <f>VLOOKUP(orders!C590:C1589,customers!A:B,2,FALSE)</f>
        <v>Valenka Stansbury</v>
      </c>
      <c r="G590" s="2" t="str">
        <f>VLOOKUP(orders!C590:C1589,customers!A:C,3,FALSE)</f>
        <v>vstansburygc@unblog.fr</v>
      </c>
      <c r="H590" s="2" t="str">
        <f>VLOOKUP(C:C,customers!A:G,7,FALSE)</f>
        <v>United States</v>
      </c>
      <c r="I590" t="str">
        <f>VLOOKUP(orders!D:D,products!A:B,2,FALSE)</f>
        <v>Rob</v>
      </c>
      <c r="J590" t="str">
        <f t="shared" si="46"/>
        <v>Robusta</v>
      </c>
      <c r="K590" t="str">
        <f>VLOOKUP(D:D,products!A:C,3,FALSE)</f>
        <v>M</v>
      </c>
      <c r="L590" t="str">
        <f t="shared" si="47"/>
        <v>Medium</v>
      </c>
      <c r="M590">
        <f>VLOOKUP(D:D,products!A:D,4,FALSE)</f>
        <v>0.5</v>
      </c>
      <c r="N590" s="9" t="str">
        <f t="shared" si="48"/>
        <v>0.5Kg</v>
      </c>
      <c r="O590">
        <f>VLOOKUP(D:D,products!A:E,5,FALSE)</f>
        <v>5.97</v>
      </c>
      <c r="P590" s="14">
        <f t="shared" si="45"/>
        <v>11.94</v>
      </c>
      <c r="Q590">
        <f>VLOOKUP(D:D,products!A:G,7,FALSE)</f>
        <v>0.35819999999999996</v>
      </c>
      <c r="R590" s="6">
        <f t="shared" si="49"/>
        <v>0.03</v>
      </c>
    </row>
    <row r="591" spans="1:18" hidden="1" x14ac:dyDescent="0.3">
      <c r="A591" s="4" t="s">
        <v>3818</v>
      </c>
      <c r="B591" s="11">
        <v>43671</v>
      </c>
      <c r="C591" s="4" t="s">
        <v>3819</v>
      </c>
      <c r="D591" t="s">
        <v>6148</v>
      </c>
      <c r="E591" s="2">
        <v>6</v>
      </c>
      <c r="F591" s="2" t="str">
        <f>VLOOKUP(orders!C591:C1590,customers!A:B,2,FALSE)</f>
        <v>Daniel Heinonen</v>
      </c>
      <c r="G591" s="2" t="str">
        <f>VLOOKUP(orders!C591:C1590,customers!A:C,3,FALSE)</f>
        <v>dheinonengd@printfriendly.com</v>
      </c>
      <c r="H591" s="2" t="str">
        <f>VLOOKUP(C:C,customers!A:G,7,FALSE)</f>
        <v>United States</v>
      </c>
      <c r="I591" t="str">
        <f>VLOOKUP(orders!D:D,products!A:B,2,FALSE)</f>
        <v>Exc</v>
      </c>
      <c r="J591" t="str">
        <f t="shared" si="46"/>
        <v>Excelsa</v>
      </c>
      <c r="K591" t="str">
        <f>VLOOKUP(D:D,products!A:C,3,FALSE)</f>
        <v>L</v>
      </c>
      <c r="L591" t="str">
        <f t="shared" si="47"/>
        <v>Light</v>
      </c>
      <c r="M591">
        <f>VLOOKUP(D:D,products!A:D,4,FALSE)</f>
        <v>2.5</v>
      </c>
      <c r="N591" s="9" t="str">
        <f t="shared" si="48"/>
        <v>2.5Kg</v>
      </c>
      <c r="O591">
        <f>VLOOKUP(D:D,products!A:E,5,FALSE)</f>
        <v>34.154999999999994</v>
      </c>
      <c r="P591" s="14">
        <f t="shared" si="45"/>
        <v>204.92999999999995</v>
      </c>
      <c r="Q591">
        <f>VLOOKUP(D:D,products!A:G,7,FALSE)</f>
        <v>3.7570499999999996</v>
      </c>
      <c r="R591" s="6">
        <f t="shared" si="49"/>
        <v>1.8333333333333337E-2</v>
      </c>
    </row>
    <row r="592" spans="1:18" hidden="1" x14ac:dyDescent="0.3">
      <c r="A592" s="4" t="s">
        <v>3823</v>
      </c>
      <c r="B592" s="11">
        <v>43950</v>
      </c>
      <c r="C592" s="4" t="s">
        <v>3824</v>
      </c>
      <c r="D592" t="s">
        <v>6166</v>
      </c>
      <c r="E592" s="2">
        <v>2</v>
      </c>
      <c r="F592" s="2" t="str">
        <f>VLOOKUP(orders!C592:C1591,customers!A:B,2,FALSE)</f>
        <v>Jewelle Shenton</v>
      </c>
      <c r="G592" s="2" t="str">
        <f>VLOOKUP(orders!C592:C1591,customers!A:C,3,FALSE)</f>
        <v>jshentonge@google.com.hk</v>
      </c>
      <c r="H592" s="2" t="str">
        <f>VLOOKUP(C:C,customers!A:G,7,FALSE)</f>
        <v>United States</v>
      </c>
      <c r="I592" t="str">
        <f>VLOOKUP(orders!D:D,products!A:B,2,FALSE)</f>
        <v>Exc</v>
      </c>
      <c r="J592" t="str">
        <f t="shared" si="46"/>
        <v>Excelsa</v>
      </c>
      <c r="K592" t="str">
        <f>VLOOKUP(D:D,products!A:C,3,FALSE)</f>
        <v>M</v>
      </c>
      <c r="L592" t="str">
        <f t="shared" si="47"/>
        <v>Medium</v>
      </c>
      <c r="M592">
        <f>VLOOKUP(D:D,products!A:D,4,FALSE)</f>
        <v>2.5</v>
      </c>
      <c r="N592" s="9" t="str">
        <f t="shared" si="48"/>
        <v>2.5Kg</v>
      </c>
      <c r="O592">
        <f>VLOOKUP(D:D,products!A:E,5,FALSE)</f>
        <v>31.624999999999996</v>
      </c>
      <c r="P592" s="14">
        <f t="shared" si="45"/>
        <v>63.249999999999993</v>
      </c>
      <c r="Q592">
        <f>VLOOKUP(D:D,products!A:G,7,FALSE)</f>
        <v>3.4787499999999998</v>
      </c>
      <c r="R592" s="6">
        <f t="shared" si="49"/>
        <v>5.5E-2</v>
      </c>
    </row>
    <row r="593" spans="1:18" hidden="1" x14ac:dyDescent="0.3">
      <c r="A593" s="4" t="s">
        <v>3829</v>
      </c>
      <c r="B593" s="11">
        <v>43587</v>
      </c>
      <c r="C593" s="4" t="s">
        <v>3830</v>
      </c>
      <c r="D593" t="s">
        <v>6163</v>
      </c>
      <c r="E593" s="2">
        <v>3</v>
      </c>
      <c r="F593" s="2" t="str">
        <f>VLOOKUP(orders!C593:C1592,customers!A:B,2,FALSE)</f>
        <v>Jennifer Wilkisson</v>
      </c>
      <c r="G593" s="2" t="str">
        <f>VLOOKUP(orders!C593:C1592,customers!A:C,3,FALSE)</f>
        <v>jwilkissongf@nba.com</v>
      </c>
      <c r="H593" s="2" t="str">
        <f>VLOOKUP(C:C,customers!A:G,7,FALSE)</f>
        <v>United States</v>
      </c>
      <c r="I593" t="str">
        <f>VLOOKUP(orders!D:D,products!A:B,2,FALSE)</f>
        <v>Rob</v>
      </c>
      <c r="J593" t="str">
        <f t="shared" si="46"/>
        <v>Robusta</v>
      </c>
      <c r="K593" t="str">
        <f>VLOOKUP(D:D,products!A:C,3,FALSE)</f>
        <v>D</v>
      </c>
      <c r="L593" t="str">
        <f t="shared" si="47"/>
        <v>Dark</v>
      </c>
      <c r="M593">
        <f>VLOOKUP(D:D,products!A:D,4,FALSE)</f>
        <v>0.2</v>
      </c>
      <c r="N593" s="9" t="str">
        <f t="shared" si="48"/>
        <v>0.2Kg</v>
      </c>
      <c r="O593">
        <f>VLOOKUP(D:D,products!A:E,5,FALSE)</f>
        <v>2.6849999999999996</v>
      </c>
      <c r="P593" s="14">
        <f t="shared" si="45"/>
        <v>8.0549999999999997</v>
      </c>
      <c r="Q593">
        <f>VLOOKUP(D:D,products!A:G,7,FALSE)</f>
        <v>0.16109999999999997</v>
      </c>
      <c r="R593" s="6">
        <f t="shared" si="49"/>
        <v>1.9999999999999997E-2</v>
      </c>
    </row>
    <row r="594" spans="1:18" x14ac:dyDescent="0.3">
      <c r="A594" s="4" t="s">
        <v>3834</v>
      </c>
      <c r="B594" s="11">
        <v>44437</v>
      </c>
      <c r="C594" s="4" t="s">
        <v>3835</v>
      </c>
      <c r="D594" t="s">
        <v>6175</v>
      </c>
      <c r="E594" s="2">
        <v>2</v>
      </c>
      <c r="F594" s="2" t="str">
        <f>VLOOKUP(orders!C594:C1593,customers!A:B,2,FALSE)</f>
        <v>Kylie Mowat</v>
      </c>
      <c r="G594" s="2"/>
      <c r="H594" s="2" t="str">
        <f>VLOOKUP(C:C,customers!A:G,7,FALSE)</f>
        <v>United States</v>
      </c>
      <c r="I594" t="str">
        <f>VLOOKUP(orders!D:D,products!A:B,2,FALSE)</f>
        <v>Ara</v>
      </c>
      <c r="J594" t="str">
        <f t="shared" si="46"/>
        <v>Arabica</v>
      </c>
      <c r="K594" t="str">
        <f>VLOOKUP(D:D,products!A:C,3,FALSE)</f>
        <v>M</v>
      </c>
      <c r="L594" t="str">
        <f t="shared" si="47"/>
        <v>Medium</v>
      </c>
      <c r="M594">
        <f>VLOOKUP(D:D,products!A:D,4,FALSE)</f>
        <v>2.5</v>
      </c>
      <c r="N594" s="9" t="str">
        <f t="shared" si="48"/>
        <v>2.5Kg</v>
      </c>
      <c r="O594">
        <f>VLOOKUP(D:D,products!A:E,5,FALSE)</f>
        <v>25.874999999999996</v>
      </c>
      <c r="P594" s="14">
        <f t="shared" si="45"/>
        <v>51.749999999999993</v>
      </c>
      <c r="Q594">
        <f>VLOOKUP(D:D,products!A:G,7,FALSE)</f>
        <v>2.3287499999999994</v>
      </c>
      <c r="R594" s="6">
        <f t="shared" si="49"/>
        <v>4.4999999999999998E-2</v>
      </c>
    </row>
    <row r="595" spans="1:18" hidden="1" x14ac:dyDescent="0.3">
      <c r="A595" s="4" t="s">
        <v>3839</v>
      </c>
      <c r="B595" s="11">
        <v>43903</v>
      </c>
      <c r="C595" s="4" t="s">
        <v>3840</v>
      </c>
      <c r="D595" t="s">
        <v>6185</v>
      </c>
      <c r="E595" s="2">
        <v>1</v>
      </c>
      <c r="F595" s="2" t="str">
        <f>VLOOKUP(orders!C595:C1594,customers!A:B,2,FALSE)</f>
        <v>Cody Verissimo</v>
      </c>
      <c r="G595" s="2" t="str">
        <f>VLOOKUP(orders!C595:C1594,customers!A:C,3,FALSE)</f>
        <v>cverissimogh@theglobeandmail.com</v>
      </c>
      <c r="H595" s="2" t="str">
        <f>VLOOKUP(C:C,customers!A:G,7,FALSE)</f>
        <v>United Kingdom</v>
      </c>
      <c r="I595" t="str">
        <f>VLOOKUP(orders!D:D,products!A:B,2,FALSE)</f>
        <v>Exc</v>
      </c>
      <c r="J595" t="str">
        <f t="shared" si="46"/>
        <v>Excelsa</v>
      </c>
      <c r="K595" t="str">
        <f>VLOOKUP(D:D,products!A:C,3,FALSE)</f>
        <v>D</v>
      </c>
      <c r="L595" t="str">
        <f t="shared" si="47"/>
        <v>Dark</v>
      </c>
      <c r="M595">
        <f>VLOOKUP(D:D,products!A:D,4,FALSE)</f>
        <v>2.5</v>
      </c>
      <c r="N595" s="9" t="str">
        <f t="shared" si="48"/>
        <v>2.5Kg</v>
      </c>
      <c r="O595">
        <f>VLOOKUP(D:D,products!A:E,5,FALSE)</f>
        <v>27.945</v>
      </c>
      <c r="P595" s="14">
        <f t="shared" si="45"/>
        <v>27.945</v>
      </c>
      <c r="Q595">
        <f>VLOOKUP(D:D,products!A:G,7,FALSE)</f>
        <v>3.07395</v>
      </c>
      <c r="R595" s="6">
        <f t="shared" si="49"/>
        <v>0.11</v>
      </c>
    </row>
    <row r="596" spans="1:18" x14ac:dyDescent="0.3">
      <c r="A596" s="4" t="s">
        <v>3844</v>
      </c>
      <c r="B596" s="11">
        <v>43512</v>
      </c>
      <c r="C596" s="4" t="s">
        <v>3845</v>
      </c>
      <c r="D596" t="s">
        <v>6182</v>
      </c>
      <c r="E596" s="2">
        <v>2</v>
      </c>
      <c r="F596" s="2" t="str">
        <f>VLOOKUP(orders!C596:C1595,customers!A:B,2,FALSE)</f>
        <v>Gabriel Starcks</v>
      </c>
      <c r="G596" s="2" t="str">
        <f>VLOOKUP(orders!C596:C1595,customers!A:C,3,FALSE)</f>
        <v>gstarcksgi@abc.net.au</v>
      </c>
      <c r="H596" s="2" t="str">
        <f>VLOOKUP(C:C,customers!A:G,7,FALSE)</f>
        <v>United States</v>
      </c>
      <c r="I596" t="str">
        <f>VLOOKUP(orders!D:D,products!A:B,2,FALSE)</f>
        <v>Ara</v>
      </c>
      <c r="J596" t="str">
        <f t="shared" si="46"/>
        <v>Arabica</v>
      </c>
      <c r="K596" t="str">
        <f>VLOOKUP(D:D,products!A:C,3,FALSE)</f>
        <v>L</v>
      </c>
      <c r="L596" t="str">
        <f t="shared" si="47"/>
        <v>Light</v>
      </c>
      <c r="M596">
        <f>VLOOKUP(D:D,products!A:D,4,FALSE)</f>
        <v>2.5</v>
      </c>
      <c r="N596" s="9" t="str">
        <f t="shared" si="48"/>
        <v>2.5Kg</v>
      </c>
      <c r="O596">
        <f>VLOOKUP(D:D,products!A:E,5,FALSE)</f>
        <v>29.784999999999997</v>
      </c>
      <c r="P596" s="14">
        <f t="shared" si="45"/>
        <v>59.569999999999993</v>
      </c>
      <c r="Q596">
        <f>VLOOKUP(D:D,products!A:G,7,FALSE)</f>
        <v>2.6806499999999995</v>
      </c>
      <c r="R596" s="6">
        <f t="shared" si="49"/>
        <v>4.4999999999999998E-2</v>
      </c>
    </row>
    <row r="597" spans="1:18" hidden="1" x14ac:dyDescent="0.3">
      <c r="A597" s="4" t="s">
        <v>3850</v>
      </c>
      <c r="B597" s="11">
        <v>44527</v>
      </c>
      <c r="C597" s="4" t="s">
        <v>3851</v>
      </c>
      <c r="D597" t="s">
        <v>6171</v>
      </c>
      <c r="E597" s="2">
        <v>1</v>
      </c>
      <c r="F597" s="2" t="str">
        <f>VLOOKUP(orders!C597:C1596,customers!A:B,2,FALSE)</f>
        <v>Darby Dummer</v>
      </c>
      <c r="G597" s="2"/>
      <c r="H597" s="2" t="str">
        <f>VLOOKUP(C:C,customers!A:G,7,FALSE)</f>
        <v>United Kingdom</v>
      </c>
      <c r="I597" t="str">
        <f>VLOOKUP(orders!D:D,products!A:B,2,FALSE)</f>
        <v>Exc</v>
      </c>
      <c r="J597" t="str">
        <f t="shared" si="46"/>
        <v>Excelsa</v>
      </c>
      <c r="K597" t="str">
        <f>VLOOKUP(D:D,products!A:C,3,FALSE)</f>
        <v>L</v>
      </c>
      <c r="L597" t="str">
        <f t="shared" si="47"/>
        <v>Light</v>
      </c>
      <c r="M597">
        <f>VLOOKUP(D:D,products!A:D,4,FALSE)</f>
        <v>1</v>
      </c>
      <c r="N597" s="9" t="str">
        <f t="shared" si="48"/>
        <v>1Kg</v>
      </c>
      <c r="O597">
        <f>VLOOKUP(D:D,products!A:E,5,FALSE)</f>
        <v>14.85</v>
      </c>
      <c r="P597" s="14">
        <f t="shared" si="45"/>
        <v>14.85</v>
      </c>
      <c r="Q597">
        <f>VLOOKUP(D:D,products!A:G,7,FALSE)</f>
        <v>1.6335</v>
      </c>
      <c r="R597" s="6">
        <f t="shared" si="49"/>
        <v>0.11</v>
      </c>
    </row>
    <row r="598" spans="1:18" x14ac:dyDescent="0.3">
      <c r="A598" s="4" t="s">
        <v>3854</v>
      </c>
      <c r="B598" s="11">
        <v>44523</v>
      </c>
      <c r="C598" s="4" t="s">
        <v>3855</v>
      </c>
      <c r="D598" t="s">
        <v>6157</v>
      </c>
      <c r="E598" s="2">
        <v>5</v>
      </c>
      <c r="F598" s="2" t="str">
        <f>VLOOKUP(orders!C598:C1597,customers!A:B,2,FALSE)</f>
        <v>Kienan Scholard</v>
      </c>
      <c r="G598" s="2" t="str">
        <f>VLOOKUP(orders!C598:C1597,customers!A:C,3,FALSE)</f>
        <v>kscholardgk@sbwire.com</v>
      </c>
      <c r="H598" s="2" t="str">
        <f>VLOOKUP(C:C,customers!A:G,7,FALSE)</f>
        <v>United States</v>
      </c>
      <c r="I598" t="str">
        <f>VLOOKUP(orders!D:D,products!A:B,2,FALSE)</f>
        <v>Ara</v>
      </c>
      <c r="J598" t="str">
        <f t="shared" si="46"/>
        <v>Arabica</v>
      </c>
      <c r="K598" t="str">
        <f>VLOOKUP(D:D,products!A:C,3,FALSE)</f>
        <v>M</v>
      </c>
      <c r="L598" t="str">
        <f t="shared" si="47"/>
        <v>Medium</v>
      </c>
      <c r="M598">
        <f>VLOOKUP(D:D,products!A:D,4,FALSE)</f>
        <v>0.5</v>
      </c>
      <c r="N598" s="9" t="str">
        <f t="shared" si="48"/>
        <v>0.5Kg</v>
      </c>
      <c r="O598">
        <f>VLOOKUP(D:D,products!A:E,5,FALSE)</f>
        <v>6.75</v>
      </c>
      <c r="P598" s="14">
        <f t="shared" si="45"/>
        <v>33.75</v>
      </c>
      <c r="Q598">
        <f>VLOOKUP(D:D,products!A:G,7,FALSE)</f>
        <v>0.60749999999999993</v>
      </c>
      <c r="R598" s="6">
        <f t="shared" si="49"/>
        <v>1.7999999999999999E-2</v>
      </c>
    </row>
    <row r="599" spans="1:18" hidden="1" x14ac:dyDescent="0.3">
      <c r="A599" s="4" t="s">
        <v>3860</v>
      </c>
      <c r="B599" s="11">
        <v>44532</v>
      </c>
      <c r="C599" s="4" t="s">
        <v>3861</v>
      </c>
      <c r="D599" t="s">
        <v>6164</v>
      </c>
      <c r="E599" s="2">
        <v>4</v>
      </c>
      <c r="F599" s="2" t="str">
        <f>VLOOKUP(orders!C599:C1598,customers!A:B,2,FALSE)</f>
        <v>Bo Kindley</v>
      </c>
      <c r="G599" s="2" t="str">
        <f>VLOOKUP(orders!C599:C1598,customers!A:C,3,FALSE)</f>
        <v>bkindleygl@wikimedia.org</v>
      </c>
      <c r="H599" s="2" t="str">
        <f>VLOOKUP(C:C,customers!A:G,7,FALSE)</f>
        <v>United States</v>
      </c>
      <c r="I599" t="str">
        <f>VLOOKUP(orders!D:D,products!A:B,2,FALSE)</f>
        <v>Lib</v>
      </c>
      <c r="J599" t="str">
        <f t="shared" si="46"/>
        <v>Liberica</v>
      </c>
      <c r="K599" t="str">
        <f>VLOOKUP(D:D,products!A:C,3,FALSE)</f>
        <v>L</v>
      </c>
      <c r="L599" t="str">
        <f t="shared" si="47"/>
        <v>Light</v>
      </c>
      <c r="M599">
        <f>VLOOKUP(D:D,products!A:D,4,FALSE)</f>
        <v>2.5</v>
      </c>
      <c r="N599" s="9" t="str">
        <f t="shared" si="48"/>
        <v>2.5Kg</v>
      </c>
      <c r="O599">
        <f>VLOOKUP(D:D,products!A:E,5,FALSE)</f>
        <v>36.454999999999998</v>
      </c>
      <c r="P599" s="14">
        <f t="shared" si="45"/>
        <v>145.82</v>
      </c>
      <c r="Q599">
        <f>VLOOKUP(D:D,products!A:G,7,FALSE)</f>
        <v>4.7391499999999995</v>
      </c>
      <c r="R599" s="6">
        <f t="shared" si="49"/>
        <v>3.2500000000000001E-2</v>
      </c>
    </row>
    <row r="600" spans="1:18" hidden="1" x14ac:dyDescent="0.3">
      <c r="A600" s="4" t="s">
        <v>3866</v>
      </c>
      <c r="B600" s="11">
        <v>43471</v>
      </c>
      <c r="C600" s="4" t="s">
        <v>3867</v>
      </c>
      <c r="D600" t="s">
        <v>6174</v>
      </c>
      <c r="E600" s="2">
        <v>4</v>
      </c>
      <c r="F600" s="2" t="str">
        <f>VLOOKUP(orders!C600:C1599,customers!A:B,2,FALSE)</f>
        <v>Krissie Hammett</v>
      </c>
      <c r="G600" s="2" t="str">
        <f>VLOOKUP(orders!C600:C1599,customers!A:C,3,FALSE)</f>
        <v>khammettgm@dmoz.org</v>
      </c>
      <c r="H600" s="2" t="str">
        <f>VLOOKUP(C:C,customers!A:G,7,FALSE)</f>
        <v>United States</v>
      </c>
      <c r="I600" t="str">
        <f>VLOOKUP(orders!D:D,products!A:B,2,FALSE)</f>
        <v>Rob</v>
      </c>
      <c r="J600" t="str">
        <f t="shared" si="46"/>
        <v>Robusta</v>
      </c>
      <c r="K600" t="str">
        <f>VLOOKUP(D:D,products!A:C,3,FALSE)</f>
        <v>M</v>
      </c>
      <c r="L600" t="str">
        <f t="shared" si="47"/>
        <v>Medium</v>
      </c>
      <c r="M600">
        <f>VLOOKUP(D:D,products!A:D,4,FALSE)</f>
        <v>0.2</v>
      </c>
      <c r="N600" s="9" t="str">
        <f t="shared" si="48"/>
        <v>0.2Kg</v>
      </c>
      <c r="O600">
        <f>VLOOKUP(D:D,products!A:E,5,FALSE)</f>
        <v>2.9849999999999999</v>
      </c>
      <c r="P600" s="14">
        <f t="shared" si="45"/>
        <v>11.94</v>
      </c>
      <c r="Q600">
        <f>VLOOKUP(D:D,products!A:G,7,FALSE)</f>
        <v>0.17909999999999998</v>
      </c>
      <c r="R600" s="6">
        <f t="shared" si="49"/>
        <v>1.4999999999999999E-2</v>
      </c>
    </row>
    <row r="601" spans="1:18" x14ac:dyDescent="0.3">
      <c r="A601" s="4" t="s">
        <v>3872</v>
      </c>
      <c r="B601" s="11">
        <v>44321</v>
      </c>
      <c r="C601" s="4" t="s">
        <v>3873</v>
      </c>
      <c r="D601" t="s">
        <v>6154</v>
      </c>
      <c r="E601" s="2">
        <v>4</v>
      </c>
      <c r="F601" s="2" t="str">
        <f>VLOOKUP(orders!C601:C1600,customers!A:B,2,FALSE)</f>
        <v>Alisha Hulburt</v>
      </c>
      <c r="G601" s="2" t="str">
        <f>VLOOKUP(orders!C601:C1600,customers!A:C,3,FALSE)</f>
        <v>ahulburtgn@fda.gov</v>
      </c>
      <c r="H601" s="2" t="str">
        <f>VLOOKUP(C:C,customers!A:G,7,FALSE)</f>
        <v>United States</v>
      </c>
      <c r="I601" t="str">
        <f>VLOOKUP(orders!D:D,products!A:B,2,FALSE)</f>
        <v>Ara</v>
      </c>
      <c r="J601" t="str">
        <f t="shared" si="46"/>
        <v>Arabica</v>
      </c>
      <c r="K601" t="str">
        <f>VLOOKUP(D:D,products!A:C,3,FALSE)</f>
        <v>D</v>
      </c>
      <c r="L601" t="str">
        <f t="shared" si="47"/>
        <v>Dark</v>
      </c>
      <c r="M601">
        <f>VLOOKUP(D:D,products!A:D,4,FALSE)</f>
        <v>0.2</v>
      </c>
      <c r="N601" s="9" t="str">
        <f t="shared" si="48"/>
        <v>0.2Kg</v>
      </c>
      <c r="O601">
        <f>VLOOKUP(D:D,products!A:E,5,FALSE)</f>
        <v>2.9849999999999999</v>
      </c>
      <c r="P601" s="14">
        <f t="shared" si="45"/>
        <v>11.94</v>
      </c>
      <c r="Q601">
        <f>VLOOKUP(D:D,products!A:G,7,FALSE)</f>
        <v>0.26865</v>
      </c>
      <c r="R601" s="6">
        <f t="shared" si="49"/>
        <v>2.2500000000000003E-2</v>
      </c>
    </row>
    <row r="602" spans="1:18" hidden="1" x14ac:dyDescent="0.3">
      <c r="A602" s="4" t="s">
        <v>3877</v>
      </c>
      <c r="B602" s="11">
        <v>44492</v>
      </c>
      <c r="C602" s="4" t="s">
        <v>3878</v>
      </c>
      <c r="D602" t="s">
        <v>6169</v>
      </c>
      <c r="E602" s="2">
        <v>1</v>
      </c>
      <c r="F602" s="2" t="str">
        <f>VLOOKUP(orders!C602:C1601,customers!A:B,2,FALSE)</f>
        <v>Peyter Lauritzen</v>
      </c>
      <c r="G602" s="2" t="str">
        <f>VLOOKUP(orders!C602:C1601,customers!A:C,3,FALSE)</f>
        <v>plauritzengo@photobucket.com</v>
      </c>
      <c r="H602" s="2" t="str">
        <f>VLOOKUP(C:C,customers!A:G,7,FALSE)</f>
        <v>United States</v>
      </c>
      <c r="I602" t="str">
        <f>VLOOKUP(orders!D:D,products!A:B,2,FALSE)</f>
        <v>Lib</v>
      </c>
      <c r="J602" t="str">
        <f t="shared" si="46"/>
        <v>Liberica</v>
      </c>
      <c r="K602" t="str">
        <f>VLOOKUP(D:D,products!A:C,3,FALSE)</f>
        <v>D</v>
      </c>
      <c r="L602" t="str">
        <f t="shared" si="47"/>
        <v>Dark</v>
      </c>
      <c r="M602">
        <f>VLOOKUP(D:D,products!A:D,4,FALSE)</f>
        <v>0.5</v>
      </c>
      <c r="N602" s="9" t="str">
        <f t="shared" si="48"/>
        <v>0.5Kg</v>
      </c>
      <c r="O602">
        <f>VLOOKUP(D:D,products!A:E,5,FALSE)</f>
        <v>7.77</v>
      </c>
      <c r="P602" s="14">
        <f t="shared" si="45"/>
        <v>7.77</v>
      </c>
      <c r="Q602">
        <f>VLOOKUP(D:D,products!A:G,7,FALSE)</f>
        <v>1.0101</v>
      </c>
      <c r="R602" s="6">
        <f t="shared" si="49"/>
        <v>0.13</v>
      </c>
    </row>
    <row r="603" spans="1:18" hidden="1" x14ac:dyDescent="0.3">
      <c r="A603" s="4" t="s">
        <v>3883</v>
      </c>
      <c r="B603" s="11">
        <v>43815</v>
      </c>
      <c r="C603" s="4" t="s">
        <v>3884</v>
      </c>
      <c r="D603" t="s">
        <v>6142</v>
      </c>
      <c r="E603" s="2">
        <v>4</v>
      </c>
      <c r="F603" s="2" t="str">
        <f>VLOOKUP(orders!C603:C1602,customers!A:B,2,FALSE)</f>
        <v>Aurelia Burgwin</v>
      </c>
      <c r="G603" s="2" t="str">
        <f>VLOOKUP(orders!C603:C1602,customers!A:C,3,FALSE)</f>
        <v>aburgwingp@redcross.org</v>
      </c>
      <c r="H603" s="2" t="str">
        <f>VLOOKUP(C:C,customers!A:G,7,FALSE)</f>
        <v>United States</v>
      </c>
      <c r="I603" t="str">
        <f>VLOOKUP(orders!D:D,products!A:B,2,FALSE)</f>
        <v>Rob</v>
      </c>
      <c r="J603" t="str">
        <f t="shared" si="46"/>
        <v>Robusta</v>
      </c>
      <c r="K603" t="str">
        <f>VLOOKUP(D:D,products!A:C,3,FALSE)</f>
        <v>L</v>
      </c>
      <c r="L603" t="str">
        <f t="shared" si="47"/>
        <v>Light</v>
      </c>
      <c r="M603">
        <f>VLOOKUP(D:D,products!A:D,4,FALSE)</f>
        <v>2.5</v>
      </c>
      <c r="N603" s="9" t="str">
        <f t="shared" si="48"/>
        <v>2.5Kg</v>
      </c>
      <c r="O603">
        <f>VLOOKUP(D:D,products!A:E,5,FALSE)</f>
        <v>27.484999999999996</v>
      </c>
      <c r="P603" s="14">
        <f t="shared" si="45"/>
        <v>109.93999999999998</v>
      </c>
      <c r="Q603">
        <f>VLOOKUP(D:D,products!A:G,7,FALSE)</f>
        <v>1.6490999999999998</v>
      </c>
      <c r="R603" s="6">
        <f t="shared" si="49"/>
        <v>1.5000000000000001E-2</v>
      </c>
    </row>
    <row r="604" spans="1:18" hidden="1" x14ac:dyDescent="0.3">
      <c r="A604" s="4" t="s">
        <v>3889</v>
      </c>
      <c r="B604" s="11">
        <v>43603</v>
      </c>
      <c r="C604" s="4" t="s">
        <v>3890</v>
      </c>
      <c r="D604" t="s">
        <v>6184</v>
      </c>
      <c r="E604" s="2">
        <v>5</v>
      </c>
      <c r="F604" s="2" t="str">
        <f>VLOOKUP(orders!C604:C1603,customers!A:B,2,FALSE)</f>
        <v>Emalee Rolin</v>
      </c>
      <c r="G604" s="2" t="str">
        <f>VLOOKUP(orders!C604:C1603,customers!A:C,3,FALSE)</f>
        <v>erolingq@google.fr</v>
      </c>
      <c r="H604" s="2" t="str">
        <f>VLOOKUP(C:C,customers!A:G,7,FALSE)</f>
        <v>United States</v>
      </c>
      <c r="I604" t="str">
        <f>VLOOKUP(orders!D:D,products!A:B,2,FALSE)</f>
        <v>Exc</v>
      </c>
      <c r="J604" t="str">
        <f t="shared" si="46"/>
        <v>Excelsa</v>
      </c>
      <c r="K604" t="str">
        <f>VLOOKUP(D:D,products!A:C,3,FALSE)</f>
        <v>L</v>
      </c>
      <c r="L604" t="str">
        <f t="shared" si="47"/>
        <v>Light</v>
      </c>
      <c r="M604">
        <f>VLOOKUP(D:D,products!A:D,4,FALSE)</f>
        <v>0.2</v>
      </c>
      <c r="N604" s="9" t="str">
        <f t="shared" si="48"/>
        <v>0.2Kg</v>
      </c>
      <c r="O604">
        <f>VLOOKUP(D:D,products!A:E,5,FALSE)</f>
        <v>4.4550000000000001</v>
      </c>
      <c r="P604" s="14">
        <f t="shared" si="45"/>
        <v>22.274999999999999</v>
      </c>
      <c r="Q604">
        <f>VLOOKUP(D:D,products!A:G,7,FALSE)</f>
        <v>0.49004999999999999</v>
      </c>
      <c r="R604" s="6">
        <f t="shared" si="49"/>
        <v>2.2000000000000002E-2</v>
      </c>
    </row>
    <row r="605" spans="1:18" hidden="1" x14ac:dyDescent="0.3">
      <c r="A605" s="4" t="s">
        <v>3895</v>
      </c>
      <c r="B605" s="11">
        <v>43660</v>
      </c>
      <c r="C605" s="4" t="s">
        <v>3896</v>
      </c>
      <c r="D605" t="s">
        <v>6174</v>
      </c>
      <c r="E605" s="2">
        <v>3</v>
      </c>
      <c r="F605" s="2" t="str">
        <f>VLOOKUP(orders!C605:C1604,customers!A:B,2,FALSE)</f>
        <v>Donavon Fowle</v>
      </c>
      <c r="G605" s="2" t="str">
        <f>VLOOKUP(orders!C605:C1604,customers!A:C,3,FALSE)</f>
        <v>dfowlegr@epa.gov</v>
      </c>
      <c r="H605" s="2" t="str">
        <f>VLOOKUP(C:C,customers!A:G,7,FALSE)</f>
        <v>United States</v>
      </c>
      <c r="I605" t="str">
        <f>VLOOKUP(orders!D:D,products!A:B,2,FALSE)</f>
        <v>Rob</v>
      </c>
      <c r="J605" t="str">
        <f t="shared" si="46"/>
        <v>Robusta</v>
      </c>
      <c r="K605" t="str">
        <f>VLOOKUP(D:D,products!A:C,3,FALSE)</f>
        <v>M</v>
      </c>
      <c r="L605" t="str">
        <f t="shared" si="47"/>
        <v>Medium</v>
      </c>
      <c r="M605">
        <f>VLOOKUP(D:D,products!A:D,4,FALSE)</f>
        <v>0.2</v>
      </c>
      <c r="N605" s="9" t="str">
        <f t="shared" si="48"/>
        <v>0.2Kg</v>
      </c>
      <c r="O605">
        <f>VLOOKUP(D:D,products!A:E,5,FALSE)</f>
        <v>2.9849999999999999</v>
      </c>
      <c r="P605" s="14">
        <f t="shared" si="45"/>
        <v>8.9550000000000001</v>
      </c>
      <c r="Q605">
        <f>VLOOKUP(D:D,products!A:G,7,FALSE)</f>
        <v>0.17909999999999998</v>
      </c>
      <c r="R605" s="6">
        <f t="shared" si="49"/>
        <v>1.9999999999999997E-2</v>
      </c>
    </row>
    <row r="606" spans="1:18" hidden="1" x14ac:dyDescent="0.3">
      <c r="A606" s="4" t="s">
        <v>3900</v>
      </c>
      <c r="B606" s="11">
        <v>44148</v>
      </c>
      <c r="C606" s="4" t="s">
        <v>3901</v>
      </c>
      <c r="D606" t="s">
        <v>6165</v>
      </c>
      <c r="E606" s="2">
        <v>4</v>
      </c>
      <c r="F606" s="2" t="str">
        <f>VLOOKUP(orders!C606:C1605,customers!A:B,2,FALSE)</f>
        <v>Jorge Bettison</v>
      </c>
      <c r="G606" s="2"/>
      <c r="H606" s="2" t="str">
        <f>VLOOKUP(C:C,customers!A:G,7,FALSE)</f>
        <v>Ireland</v>
      </c>
      <c r="I606" t="str">
        <f>VLOOKUP(orders!D:D,products!A:B,2,FALSE)</f>
        <v>Lib</v>
      </c>
      <c r="J606" t="str">
        <f t="shared" si="46"/>
        <v>Liberica</v>
      </c>
      <c r="K606" t="str">
        <f>VLOOKUP(D:D,products!A:C,3,FALSE)</f>
        <v>D</v>
      </c>
      <c r="L606" t="str">
        <f t="shared" si="47"/>
        <v>Dark</v>
      </c>
      <c r="M606">
        <f>VLOOKUP(D:D,products!A:D,4,FALSE)</f>
        <v>2.5</v>
      </c>
      <c r="N606" s="9" t="str">
        <f t="shared" si="48"/>
        <v>2.5Kg</v>
      </c>
      <c r="O606">
        <f>VLOOKUP(D:D,products!A:E,5,FALSE)</f>
        <v>29.784999999999997</v>
      </c>
      <c r="P606" s="14">
        <f t="shared" si="45"/>
        <v>119.13999999999999</v>
      </c>
      <c r="Q606">
        <f>VLOOKUP(D:D,products!A:G,7,FALSE)</f>
        <v>3.8720499999999998</v>
      </c>
      <c r="R606" s="6">
        <f t="shared" si="49"/>
        <v>3.2500000000000001E-2</v>
      </c>
    </row>
    <row r="607" spans="1:18" x14ac:dyDescent="0.3">
      <c r="A607" s="4" t="s">
        <v>3905</v>
      </c>
      <c r="B607" s="11">
        <v>44028</v>
      </c>
      <c r="C607" s="4" t="s">
        <v>3906</v>
      </c>
      <c r="D607" t="s">
        <v>6182</v>
      </c>
      <c r="E607" s="2">
        <v>5</v>
      </c>
      <c r="F607" s="2" t="str">
        <f>VLOOKUP(orders!C607:C1606,customers!A:B,2,FALSE)</f>
        <v>Wang Powlesland</v>
      </c>
      <c r="G607" s="2" t="str">
        <f>VLOOKUP(orders!C607:C1606,customers!A:C,3,FALSE)</f>
        <v>wpowleslandgt@soundcloud.com</v>
      </c>
      <c r="H607" s="2" t="str">
        <f>VLOOKUP(C:C,customers!A:G,7,FALSE)</f>
        <v>United States</v>
      </c>
      <c r="I607" t="str">
        <f>VLOOKUP(orders!D:D,products!A:B,2,FALSE)</f>
        <v>Ara</v>
      </c>
      <c r="J607" t="str">
        <f t="shared" si="46"/>
        <v>Arabica</v>
      </c>
      <c r="K607" t="str">
        <f>VLOOKUP(D:D,products!A:C,3,FALSE)</f>
        <v>L</v>
      </c>
      <c r="L607" t="str">
        <f t="shared" si="47"/>
        <v>Light</v>
      </c>
      <c r="M607">
        <f>VLOOKUP(D:D,products!A:D,4,FALSE)</f>
        <v>2.5</v>
      </c>
      <c r="N607" s="9" t="str">
        <f t="shared" si="48"/>
        <v>2.5Kg</v>
      </c>
      <c r="O607">
        <f>VLOOKUP(D:D,products!A:E,5,FALSE)</f>
        <v>29.784999999999997</v>
      </c>
      <c r="P607" s="14">
        <f t="shared" si="45"/>
        <v>148.92499999999998</v>
      </c>
      <c r="Q607">
        <f>VLOOKUP(D:D,products!A:G,7,FALSE)</f>
        <v>2.6806499999999995</v>
      </c>
      <c r="R607" s="6">
        <f t="shared" si="49"/>
        <v>1.7999999999999999E-2</v>
      </c>
    </row>
    <row r="608" spans="1:18" hidden="1" x14ac:dyDescent="0.3">
      <c r="A608" s="4" t="s">
        <v>3911</v>
      </c>
      <c r="B608" s="11">
        <v>44138</v>
      </c>
      <c r="C608" s="4" t="s">
        <v>3840</v>
      </c>
      <c r="D608" t="s">
        <v>6164</v>
      </c>
      <c r="E608" s="2">
        <v>3</v>
      </c>
      <c r="F608" s="2" t="str">
        <f>VLOOKUP(orders!C608:C1607,customers!A:B,2,FALSE)</f>
        <v>Cody Verissimo</v>
      </c>
      <c r="G608" s="2" t="str">
        <f>VLOOKUP(orders!C608:C1607,customers!A:C,3,FALSE)</f>
        <v>cverissimogh@theglobeandmail.com</v>
      </c>
      <c r="H608" s="2" t="str">
        <f>VLOOKUP(C:C,customers!A:G,7,FALSE)</f>
        <v>United Kingdom</v>
      </c>
      <c r="I608" t="str">
        <f>VLOOKUP(orders!D:D,products!A:B,2,FALSE)</f>
        <v>Lib</v>
      </c>
      <c r="J608" t="str">
        <f t="shared" si="46"/>
        <v>Liberica</v>
      </c>
      <c r="K608" t="str">
        <f>VLOOKUP(D:D,products!A:C,3,FALSE)</f>
        <v>L</v>
      </c>
      <c r="L608" t="str">
        <f t="shared" si="47"/>
        <v>Light</v>
      </c>
      <c r="M608">
        <f>VLOOKUP(D:D,products!A:D,4,FALSE)</f>
        <v>2.5</v>
      </c>
      <c r="N608" s="9" t="str">
        <f t="shared" si="48"/>
        <v>2.5Kg</v>
      </c>
      <c r="O608">
        <f>VLOOKUP(D:D,products!A:E,5,FALSE)</f>
        <v>36.454999999999998</v>
      </c>
      <c r="P608" s="14">
        <f t="shared" si="45"/>
        <v>109.36499999999999</v>
      </c>
      <c r="Q608">
        <f>VLOOKUP(D:D,products!A:G,7,FALSE)</f>
        <v>4.7391499999999995</v>
      </c>
      <c r="R608" s="6">
        <f t="shared" si="49"/>
        <v>4.3333333333333328E-2</v>
      </c>
    </row>
    <row r="609" spans="1:18" hidden="1" x14ac:dyDescent="0.3">
      <c r="A609" s="4" t="s">
        <v>3917</v>
      </c>
      <c r="B609" s="11">
        <v>44640</v>
      </c>
      <c r="C609" s="4" t="s">
        <v>3918</v>
      </c>
      <c r="D609" t="s">
        <v>6153</v>
      </c>
      <c r="E609" s="2">
        <v>1</v>
      </c>
      <c r="F609" s="2" t="str">
        <f>VLOOKUP(orders!C609:C1608,customers!A:B,2,FALSE)</f>
        <v>Laurence Ellingham</v>
      </c>
      <c r="G609" s="2" t="str">
        <f>VLOOKUP(orders!C609:C1608,customers!A:C,3,FALSE)</f>
        <v>lellinghamgv@sciencedaily.com</v>
      </c>
      <c r="H609" s="2" t="str">
        <f>VLOOKUP(C:C,customers!A:G,7,FALSE)</f>
        <v>United States</v>
      </c>
      <c r="I609" t="str">
        <f>VLOOKUP(orders!D:D,products!A:B,2,FALSE)</f>
        <v>Exc</v>
      </c>
      <c r="J609" t="str">
        <f t="shared" si="46"/>
        <v>Excelsa</v>
      </c>
      <c r="K609" t="str">
        <f>VLOOKUP(D:D,products!A:C,3,FALSE)</f>
        <v>D</v>
      </c>
      <c r="L609" t="str">
        <f t="shared" si="47"/>
        <v>Dark</v>
      </c>
      <c r="M609">
        <f>VLOOKUP(D:D,products!A:D,4,FALSE)</f>
        <v>0.2</v>
      </c>
      <c r="N609" s="9" t="str">
        <f t="shared" si="48"/>
        <v>0.2Kg</v>
      </c>
      <c r="O609">
        <f>VLOOKUP(D:D,products!A:E,5,FALSE)</f>
        <v>3.645</v>
      </c>
      <c r="P609" s="14">
        <f t="shared" si="45"/>
        <v>3.645</v>
      </c>
      <c r="Q609">
        <f>VLOOKUP(D:D,products!A:G,7,FALSE)</f>
        <v>0.40095000000000003</v>
      </c>
      <c r="R609" s="6">
        <f t="shared" si="49"/>
        <v>0.11</v>
      </c>
    </row>
    <row r="610" spans="1:18" hidden="1" x14ac:dyDescent="0.3">
      <c r="A610" s="4" t="s">
        <v>3923</v>
      </c>
      <c r="B610" s="11">
        <v>44608</v>
      </c>
      <c r="C610" s="4" t="s">
        <v>3924</v>
      </c>
      <c r="D610" t="s">
        <v>6185</v>
      </c>
      <c r="E610" s="2">
        <v>2</v>
      </c>
      <c r="F610" s="2" t="str">
        <f>VLOOKUP(orders!C610:C1609,customers!A:B,2,FALSE)</f>
        <v>Billy Neiland</v>
      </c>
      <c r="G610" s="2"/>
      <c r="H610" s="2" t="str">
        <f>VLOOKUP(C:C,customers!A:G,7,FALSE)</f>
        <v>United States</v>
      </c>
      <c r="I610" t="str">
        <f>VLOOKUP(orders!D:D,products!A:B,2,FALSE)</f>
        <v>Exc</v>
      </c>
      <c r="J610" t="str">
        <f t="shared" si="46"/>
        <v>Excelsa</v>
      </c>
      <c r="K610" t="str">
        <f>VLOOKUP(D:D,products!A:C,3,FALSE)</f>
        <v>D</v>
      </c>
      <c r="L610" t="str">
        <f t="shared" si="47"/>
        <v>Dark</v>
      </c>
      <c r="M610">
        <f>VLOOKUP(D:D,products!A:D,4,FALSE)</f>
        <v>2.5</v>
      </c>
      <c r="N610" s="9" t="str">
        <f t="shared" si="48"/>
        <v>2.5Kg</v>
      </c>
      <c r="O610">
        <f>VLOOKUP(D:D,products!A:E,5,FALSE)</f>
        <v>27.945</v>
      </c>
      <c r="P610" s="14">
        <f t="shared" si="45"/>
        <v>55.89</v>
      </c>
      <c r="Q610">
        <f>VLOOKUP(D:D,products!A:G,7,FALSE)</f>
        <v>3.07395</v>
      </c>
      <c r="R610" s="6">
        <f t="shared" si="49"/>
        <v>5.5E-2</v>
      </c>
    </row>
    <row r="611" spans="1:18" hidden="1" x14ac:dyDescent="0.3">
      <c r="A611" s="4" t="s">
        <v>3927</v>
      </c>
      <c r="B611" s="11">
        <v>44147</v>
      </c>
      <c r="C611" s="4" t="s">
        <v>3928</v>
      </c>
      <c r="D611" t="s">
        <v>6159</v>
      </c>
      <c r="E611" s="2">
        <v>6</v>
      </c>
      <c r="F611" s="2" t="str">
        <f>VLOOKUP(orders!C611:C1610,customers!A:B,2,FALSE)</f>
        <v>Ancell Fendt</v>
      </c>
      <c r="G611" s="2" t="str">
        <f>VLOOKUP(orders!C611:C1610,customers!A:C,3,FALSE)</f>
        <v>afendtgx@forbes.com</v>
      </c>
      <c r="H611" s="2" t="str">
        <f>VLOOKUP(C:C,customers!A:G,7,FALSE)</f>
        <v>United States</v>
      </c>
      <c r="I611" t="str">
        <f>VLOOKUP(orders!D:D,products!A:B,2,FALSE)</f>
        <v>Lib</v>
      </c>
      <c r="J611" t="str">
        <f t="shared" si="46"/>
        <v>Liberica</v>
      </c>
      <c r="K611" t="str">
        <f>VLOOKUP(D:D,products!A:C,3,FALSE)</f>
        <v>M</v>
      </c>
      <c r="L611" t="str">
        <f t="shared" si="47"/>
        <v>Medium</v>
      </c>
      <c r="M611">
        <f>VLOOKUP(D:D,products!A:D,4,FALSE)</f>
        <v>0.2</v>
      </c>
      <c r="N611" s="9" t="str">
        <f t="shared" si="48"/>
        <v>0.2Kg</v>
      </c>
      <c r="O611">
        <f>VLOOKUP(D:D,products!A:E,5,FALSE)</f>
        <v>4.3650000000000002</v>
      </c>
      <c r="P611" s="14">
        <f t="shared" si="45"/>
        <v>26.19</v>
      </c>
      <c r="Q611">
        <f>VLOOKUP(D:D,products!A:G,7,FALSE)</f>
        <v>0.56745000000000001</v>
      </c>
      <c r="R611" s="6">
        <f t="shared" si="49"/>
        <v>2.1666666666666667E-2</v>
      </c>
    </row>
    <row r="612" spans="1:18" hidden="1" x14ac:dyDescent="0.3">
      <c r="A612" s="4" t="s">
        <v>3933</v>
      </c>
      <c r="B612" s="11">
        <v>43743</v>
      </c>
      <c r="C612" s="4" t="s">
        <v>3934</v>
      </c>
      <c r="D612" t="s">
        <v>6138</v>
      </c>
      <c r="E612" s="2">
        <v>4</v>
      </c>
      <c r="F612" s="2" t="str">
        <f>VLOOKUP(orders!C612:C1611,customers!A:B,2,FALSE)</f>
        <v>Angelia Cleyburn</v>
      </c>
      <c r="G612" s="2" t="str">
        <f>VLOOKUP(orders!C612:C1611,customers!A:C,3,FALSE)</f>
        <v>acleyburngy@lycos.com</v>
      </c>
      <c r="H612" s="2" t="str">
        <f>VLOOKUP(C:C,customers!A:G,7,FALSE)</f>
        <v>United States</v>
      </c>
      <c r="I612" t="str">
        <f>VLOOKUP(orders!D:D,products!A:B,2,FALSE)</f>
        <v>Rob</v>
      </c>
      <c r="J612" t="str">
        <f t="shared" si="46"/>
        <v>Robusta</v>
      </c>
      <c r="K612" t="str">
        <f>VLOOKUP(D:D,products!A:C,3,FALSE)</f>
        <v>M</v>
      </c>
      <c r="L612" t="str">
        <f t="shared" si="47"/>
        <v>Medium</v>
      </c>
      <c r="M612">
        <f>VLOOKUP(D:D,products!A:D,4,FALSE)</f>
        <v>1</v>
      </c>
      <c r="N612" s="9" t="str">
        <f t="shared" si="48"/>
        <v>1Kg</v>
      </c>
      <c r="O612">
        <f>VLOOKUP(D:D,products!A:E,5,FALSE)</f>
        <v>9.9499999999999993</v>
      </c>
      <c r="P612" s="14">
        <f t="shared" si="45"/>
        <v>39.799999999999997</v>
      </c>
      <c r="Q612">
        <f>VLOOKUP(D:D,products!A:G,7,FALSE)</f>
        <v>0.59699999999999998</v>
      </c>
      <c r="R612" s="6">
        <f t="shared" si="49"/>
        <v>1.5000000000000001E-2</v>
      </c>
    </row>
    <row r="613" spans="1:18" hidden="1" x14ac:dyDescent="0.3">
      <c r="A613" s="4" t="s">
        <v>3939</v>
      </c>
      <c r="B613" s="11">
        <v>43739</v>
      </c>
      <c r="C613" s="4" t="s">
        <v>3940</v>
      </c>
      <c r="D613" t="s">
        <v>6148</v>
      </c>
      <c r="E613" s="2">
        <v>2</v>
      </c>
      <c r="F613" s="2" t="str">
        <f>VLOOKUP(orders!C613:C1612,customers!A:B,2,FALSE)</f>
        <v>Temple Castiglione</v>
      </c>
      <c r="G613" s="2" t="str">
        <f>VLOOKUP(orders!C613:C1612,customers!A:C,3,FALSE)</f>
        <v>tcastiglionegz@xing.com</v>
      </c>
      <c r="H613" s="2" t="str">
        <f>VLOOKUP(C:C,customers!A:G,7,FALSE)</f>
        <v>United States</v>
      </c>
      <c r="I613" t="str">
        <f>VLOOKUP(orders!D:D,products!A:B,2,FALSE)</f>
        <v>Exc</v>
      </c>
      <c r="J613" t="str">
        <f t="shared" si="46"/>
        <v>Excelsa</v>
      </c>
      <c r="K613" t="str">
        <f>VLOOKUP(D:D,products!A:C,3,FALSE)</f>
        <v>L</v>
      </c>
      <c r="L613" t="str">
        <f t="shared" si="47"/>
        <v>Light</v>
      </c>
      <c r="M613">
        <f>VLOOKUP(D:D,products!A:D,4,FALSE)</f>
        <v>2.5</v>
      </c>
      <c r="N613" s="9" t="str">
        <f t="shared" si="48"/>
        <v>2.5Kg</v>
      </c>
      <c r="O613">
        <f>VLOOKUP(D:D,products!A:E,5,FALSE)</f>
        <v>34.154999999999994</v>
      </c>
      <c r="P613" s="14">
        <f t="shared" si="45"/>
        <v>68.309999999999988</v>
      </c>
      <c r="Q613">
        <f>VLOOKUP(D:D,products!A:G,7,FALSE)</f>
        <v>3.7570499999999996</v>
      </c>
      <c r="R613" s="6">
        <f t="shared" si="49"/>
        <v>5.5E-2</v>
      </c>
    </row>
    <row r="614" spans="1:18" x14ac:dyDescent="0.3">
      <c r="A614" s="4" t="s">
        <v>3945</v>
      </c>
      <c r="B614" s="11">
        <v>43896</v>
      </c>
      <c r="C614" s="4" t="s">
        <v>3946</v>
      </c>
      <c r="D614" t="s">
        <v>6152</v>
      </c>
      <c r="E614" s="2">
        <v>4</v>
      </c>
      <c r="F614" s="2" t="str">
        <f>VLOOKUP(orders!C614:C1613,customers!A:B,2,FALSE)</f>
        <v>Betti Lacasa</v>
      </c>
      <c r="G614" s="2"/>
      <c r="H614" s="2" t="str">
        <f>VLOOKUP(C:C,customers!A:G,7,FALSE)</f>
        <v>Ireland</v>
      </c>
      <c r="I614" t="str">
        <f>VLOOKUP(orders!D:D,products!A:B,2,FALSE)</f>
        <v>Ara</v>
      </c>
      <c r="J614" t="str">
        <f t="shared" si="46"/>
        <v>Arabica</v>
      </c>
      <c r="K614" t="str">
        <f>VLOOKUP(D:D,products!A:C,3,FALSE)</f>
        <v>M</v>
      </c>
      <c r="L614" t="str">
        <f t="shared" si="47"/>
        <v>Medium</v>
      </c>
      <c r="M614">
        <f>VLOOKUP(D:D,products!A:D,4,FALSE)</f>
        <v>0.2</v>
      </c>
      <c r="N614" s="9" t="str">
        <f t="shared" si="48"/>
        <v>0.2Kg</v>
      </c>
      <c r="O614">
        <f>VLOOKUP(D:D,products!A:E,5,FALSE)</f>
        <v>3.375</v>
      </c>
      <c r="P614" s="14">
        <f t="shared" si="45"/>
        <v>13.5</v>
      </c>
      <c r="Q614">
        <f>VLOOKUP(D:D,products!A:G,7,FALSE)</f>
        <v>0.30374999999999996</v>
      </c>
      <c r="R614" s="6">
        <f t="shared" si="49"/>
        <v>2.2499999999999996E-2</v>
      </c>
    </row>
    <row r="615" spans="1:18" hidden="1" x14ac:dyDescent="0.3">
      <c r="A615" s="4" t="s">
        <v>3950</v>
      </c>
      <c r="B615" s="11">
        <v>43761</v>
      </c>
      <c r="C615" s="4" t="s">
        <v>3951</v>
      </c>
      <c r="D615" t="s">
        <v>6146</v>
      </c>
      <c r="E615" s="2">
        <v>1</v>
      </c>
      <c r="F615" s="2" t="str">
        <f>VLOOKUP(orders!C615:C1614,customers!A:B,2,FALSE)</f>
        <v>Gunilla Lynch</v>
      </c>
      <c r="G615" s="2"/>
      <c r="H615" s="2" t="str">
        <f>VLOOKUP(C:C,customers!A:G,7,FALSE)</f>
        <v>United States</v>
      </c>
      <c r="I615" t="str">
        <f>VLOOKUP(orders!D:D,products!A:B,2,FALSE)</f>
        <v>Rob</v>
      </c>
      <c r="J615" t="str">
        <f t="shared" si="46"/>
        <v>Robusta</v>
      </c>
      <c r="K615" t="str">
        <f>VLOOKUP(D:D,products!A:C,3,FALSE)</f>
        <v>M</v>
      </c>
      <c r="L615" t="str">
        <f t="shared" si="47"/>
        <v>Medium</v>
      </c>
      <c r="M615">
        <f>VLOOKUP(D:D,products!A:D,4,FALSE)</f>
        <v>0.5</v>
      </c>
      <c r="N615" s="9" t="str">
        <f t="shared" si="48"/>
        <v>0.5Kg</v>
      </c>
      <c r="O615">
        <f>VLOOKUP(D:D,products!A:E,5,FALSE)</f>
        <v>5.97</v>
      </c>
      <c r="P615" s="14">
        <f t="shared" si="45"/>
        <v>5.97</v>
      </c>
      <c r="Q615">
        <f>VLOOKUP(D:D,products!A:G,7,FALSE)</f>
        <v>0.35819999999999996</v>
      </c>
      <c r="R615" s="6">
        <f t="shared" si="49"/>
        <v>0.06</v>
      </c>
    </row>
    <row r="616" spans="1:18" hidden="1" x14ac:dyDescent="0.3">
      <c r="A616" s="4" t="s">
        <v>3955</v>
      </c>
      <c r="B616" s="11">
        <v>43944</v>
      </c>
      <c r="C616" s="4" t="s">
        <v>3840</v>
      </c>
      <c r="D616" t="s">
        <v>6146</v>
      </c>
      <c r="E616" s="2">
        <v>5</v>
      </c>
      <c r="F616" s="2" t="str">
        <f>VLOOKUP(orders!C616:C1615,customers!A:B,2,FALSE)</f>
        <v>Cody Verissimo</v>
      </c>
      <c r="G616" s="2" t="str">
        <f>VLOOKUP(orders!C616:C1615,customers!A:C,3,FALSE)</f>
        <v>cverissimogh@theglobeandmail.com</v>
      </c>
      <c r="H616" s="2" t="str">
        <f>VLOOKUP(C:C,customers!A:G,7,FALSE)</f>
        <v>United Kingdom</v>
      </c>
      <c r="I616" t="str">
        <f>VLOOKUP(orders!D:D,products!A:B,2,FALSE)</f>
        <v>Rob</v>
      </c>
      <c r="J616" t="str">
        <f t="shared" si="46"/>
        <v>Robusta</v>
      </c>
      <c r="K616" t="str">
        <f>VLOOKUP(D:D,products!A:C,3,FALSE)</f>
        <v>M</v>
      </c>
      <c r="L616" t="str">
        <f t="shared" si="47"/>
        <v>Medium</v>
      </c>
      <c r="M616">
        <f>VLOOKUP(D:D,products!A:D,4,FALSE)</f>
        <v>0.5</v>
      </c>
      <c r="N616" s="9" t="str">
        <f t="shared" si="48"/>
        <v>0.5Kg</v>
      </c>
      <c r="O616">
        <f>VLOOKUP(D:D,products!A:E,5,FALSE)</f>
        <v>5.97</v>
      </c>
      <c r="P616" s="14">
        <f t="shared" si="45"/>
        <v>29.849999999999998</v>
      </c>
      <c r="Q616">
        <f>VLOOKUP(D:D,products!A:G,7,FALSE)</f>
        <v>0.35819999999999996</v>
      </c>
      <c r="R616" s="6">
        <f t="shared" si="49"/>
        <v>1.2E-2</v>
      </c>
    </row>
    <row r="617" spans="1:18" hidden="1" x14ac:dyDescent="0.3">
      <c r="A617" s="4" t="s">
        <v>3960</v>
      </c>
      <c r="B617" s="11">
        <v>44006</v>
      </c>
      <c r="C617" s="4" t="s">
        <v>3961</v>
      </c>
      <c r="D617" t="s">
        <v>6164</v>
      </c>
      <c r="E617" s="2">
        <v>2</v>
      </c>
      <c r="F617" s="2" t="str">
        <f>VLOOKUP(orders!C617:C1616,customers!A:B,2,FALSE)</f>
        <v>Shay Couronne</v>
      </c>
      <c r="G617" s="2" t="str">
        <f>VLOOKUP(orders!C617:C1616,customers!A:C,3,FALSE)</f>
        <v>scouronneh3@mozilla.org</v>
      </c>
      <c r="H617" s="2" t="str">
        <f>VLOOKUP(C:C,customers!A:G,7,FALSE)</f>
        <v>United States</v>
      </c>
      <c r="I617" t="str">
        <f>VLOOKUP(orders!D:D,products!A:B,2,FALSE)</f>
        <v>Lib</v>
      </c>
      <c r="J617" t="str">
        <f t="shared" si="46"/>
        <v>Liberica</v>
      </c>
      <c r="K617" t="str">
        <f>VLOOKUP(D:D,products!A:C,3,FALSE)</f>
        <v>L</v>
      </c>
      <c r="L617" t="str">
        <f t="shared" si="47"/>
        <v>Light</v>
      </c>
      <c r="M617">
        <f>VLOOKUP(D:D,products!A:D,4,FALSE)</f>
        <v>2.5</v>
      </c>
      <c r="N617" s="9" t="str">
        <f t="shared" si="48"/>
        <v>2.5Kg</v>
      </c>
      <c r="O617">
        <f>VLOOKUP(D:D,products!A:E,5,FALSE)</f>
        <v>36.454999999999998</v>
      </c>
      <c r="P617" s="14">
        <f t="shared" si="45"/>
        <v>72.91</v>
      </c>
      <c r="Q617">
        <f>VLOOKUP(D:D,products!A:G,7,FALSE)</f>
        <v>4.7391499999999995</v>
      </c>
      <c r="R617" s="6">
        <f t="shared" si="49"/>
        <v>6.5000000000000002E-2</v>
      </c>
    </row>
    <row r="618" spans="1:18" hidden="1" x14ac:dyDescent="0.3">
      <c r="A618" s="4" t="s">
        <v>3966</v>
      </c>
      <c r="B618" s="11">
        <v>44271</v>
      </c>
      <c r="C618" s="4" t="s">
        <v>3967</v>
      </c>
      <c r="D618" t="s">
        <v>6166</v>
      </c>
      <c r="E618" s="2">
        <v>4</v>
      </c>
      <c r="F618" s="2" t="str">
        <f>VLOOKUP(orders!C618:C1617,customers!A:B,2,FALSE)</f>
        <v>Linus Flippelli</v>
      </c>
      <c r="G618" s="2" t="str">
        <f>VLOOKUP(orders!C618:C1617,customers!A:C,3,FALSE)</f>
        <v>lflippellih4@github.io</v>
      </c>
      <c r="H618" s="2" t="str">
        <f>VLOOKUP(C:C,customers!A:G,7,FALSE)</f>
        <v>United Kingdom</v>
      </c>
      <c r="I618" t="str">
        <f>VLOOKUP(orders!D:D,products!A:B,2,FALSE)</f>
        <v>Exc</v>
      </c>
      <c r="J618" t="str">
        <f t="shared" si="46"/>
        <v>Excelsa</v>
      </c>
      <c r="K618" t="str">
        <f>VLOOKUP(D:D,products!A:C,3,FALSE)</f>
        <v>M</v>
      </c>
      <c r="L618" t="str">
        <f t="shared" si="47"/>
        <v>Medium</v>
      </c>
      <c r="M618">
        <f>VLOOKUP(D:D,products!A:D,4,FALSE)</f>
        <v>2.5</v>
      </c>
      <c r="N618" s="9" t="str">
        <f t="shared" si="48"/>
        <v>2.5Kg</v>
      </c>
      <c r="O618">
        <f>VLOOKUP(D:D,products!A:E,5,FALSE)</f>
        <v>31.624999999999996</v>
      </c>
      <c r="P618" s="14">
        <f t="shared" si="45"/>
        <v>126.49999999999999</v>
      </c>
      <c r="Q618">
        <f>VLOOKUP(D:D,products!A:G,7,FALSE)</f>
        <v>3.4787499999999998</v>
      </c>
      <c r="R618" s="6">
        <f t="shared" si="49"/>
        <v>2.75E-2</v>
      </c>
    </row>
    <row r="619" spans="1:18" hidden="1" x14ac:dyDescent="0.3">
      <c r="A619" s="4" t="s">
        <v>3972</v>
      </c>
      <c r="B619" s="11">
        <v>43928</v>
      </c>
      <c r="C619" s="4" t="s">
        <v>3973</v>
      </c>
      <c r="D619" t="s">
        <v>6181</v>
      </c>
      <c r="E619" s="2">
        <v>1</v>
      </c>
      <c r="F619" s="2" t="str">
        <f>VLOOKUP(orders!C619:C1618,customers!A:B,2,FALSE)</f>
        <v>Rachelle Elizabeth</v>
      </c>
      <c r="G619" s="2" t="str">
        <f>VLOOKUP(orders!C619:C1618,customers!A:C,3,FALSE)</f>
        <v>relizabethh5@live.com</v>
      </c>
      <c r="H619" s="2" t="str">
        <f>VLOOKUP(C:C,customers!A:G,7,FALSE)</f>
        <v>United States</v>
      </c>
      <c r="I619" t="str">
        <f>VLOOKUP(orders!D:D,products!A:B,2,FALSE)</f>
        <v>Lib</v>
      </c>
      <c r="J619" t="str">
        <f t="shared" si="46"/>
        <v>Liberica</v>
      </c>
      <c r="K619" t="str">
        <f>VLOOKUP(D:D,products!A:C,3,FALSE)</f>
        <v>M</v>
      </c>
      <c r="L619" t="str">
        <f t="shared" si="47"/>
        <v>Medium</v>
      </c>
      <c r="M619">
        <f>VLOOKUP(D:D,products!A:D,4,FALSE)</f>
        <v>2.5</v>
      </c>
      <c r="N619" s="9" t="str">
        <f t="shared" si="48"/>
        <v>2.5Kg</v>
      </c>
      <c r="O619">
        <f>VLOOKUP(D:D,products!A:E,5,FALSE)</f>
        <v>33.464999999999996</v>
      </c>
      <c r="P619" s="14">
        <f t="shared" si="45"/>
        <v>33.464999999999996</v>
      </c>
      <c r="Q619">
        <f>VLOOKUP(D:D,products!A:G,7,FALSE)</f>
        <v>4.3504499999999995</v>
      </c>
      <c r="R619" s="6">
        <f t="shared" si="49"/>
        <v>0.13</v>
      </c>
    </row>
    <row r="620" spans="1:18" hidden="1" x14ac:dyDescent="0.3">
      <c r="A620" s="4" t="s">
        <v>3978</v>
      </c>
      <c r="B620" s="11">
        <v>44469</v>
      </c>
      <c r="C620" s="4" t="s">
        <v>3979</v>
      </c>
      <c r="D620" t="s">
        <v>6183</v>
      </c>
      <c r="E620" s="2">
        <v>6</v>
      </c>
      <c r="F620" s="2" t="str">
        <f>VLOOKUP(orders!C620:C1619,customers!A:B,2,FALSE)</f>
        <v>Innis Renhard</v>
      </c>
      <c r="G620" s="2" t="str">
        <f>VLOOKUP(orders!C620:C1619,customers!A:C,3,FALSE)</f>
        <v>irenhardh6@i2i.jp</v>
      </c>
      <c r="H620" s="2" t="str">
        <f>VLOOKUP(C:C,customers!A:G,7,FALSE)</f>
        <v>United States</v>
      </c>
      <c r="I620" t="str">
        <f>VLOOKUP(orders!D:D,products!A:B,2,FALSE)</f>
        <v>Exc</v>
      </c>
      <c r="J620" t="str">
        <f t="shared" si="46"/>
        <v>Excelsa</v>
      </c>
      <c r="K620" t="str">
        <f>VLOOKUP(D:D,products!A:C,3,FALSE)</f>
        <v>D</v>
      </c>
      <c r="L620" t="str">
        <f t="shared" si="47"/>
        <v>Dark</v>
      </c>
      <c r="M620">
        <f>VLOOKUP(D:D,products!A:D,4,FALSE)</f>
        <v>1</v>
      </c>
      <c r="N620" s="9" t="str">
        <f t="shared" si="48"/>
        <v>1Kg</v>
      </c>
      <c r="O620">
        <f>VLOOKUP(D:D,products!A:E,5,FALSE)</f>
        <v>12.15</v>
      </c>
      <c r="P620" s="14">
        <f t="shared" si="45"/>
        <v>72.900000000000006</v>
      </c>
      <c r="Q620">
        <f>VLOOKUP(D:D,products!A:G,7,FALSE)</f>
        <v>1.3365</v>
      </c>
      <c r="R620" s="6">
        <f t="shared" si="49"/>
        <v>1.8333333333333333E-2</v>
      </c>
    </row>
    <row r="621" spans="1:18" hidden="1" x14ac:dyDescent="0.3">
      <c r="A621" s="4" t="s">
        <v>3984</v>
      </c>
      <c r="B621" s="11">
        <v>44682</v>
      </c>
      <c r="C621" s="4" t="s">
        <v>3985</v>
      </c>
      <c r="D621" t="s">
        <v>6169</v>
      </c>
      <c r="E621" s="2">
        <v>2</v>
      </c>
      <c r="F621" s="2" t="str">
        <f>VLOOKUP(orders!C621:C1620,customers!A:B,2,FALSE)</f>
        <v>Winne Roche</v>
      </c>
      <c r="G621" s="2" t="str">
        <f>VLOOKUP(orders!C621:C1620,customers!A:C,3,FALSE)</f>
        <v>wrocheh7@xinhuanet.com</v>
      </c>
      <c r="H621" s="2" t="str">
        <f>VLOOKUP(C:C,customers!A:G,7,FALSE)</f>
        <v>United States</v>
      </c>
      <c r="I621" t="str">
        <f>VLOOKUP(orders!D:D,products!A:B,2,FALSE)</f>
        <v>Lib</v>
      </c>
      <c r="J621" t="str">
        <f t="shared" si="46"/>
        <v>Liberica</v>
      </c>
      <c r="K621" t="str">
        <f>VLOOKUP(D:D,products!A:C,3,FALSE)</f>
        <v>D</v>
      </c>
      <c r="L621" t="str">
        <f t="shared" si="47"/>
        <v>Dark</v>
      </c>
      <c r="M621">
        <f>VLOOKUP(D:D,products!A:D,4,FALSE)</f>
        <v>0.5</v>
      </c>
      <c r="N621" s="9" t="str">
        <f t="shared" si="48"/>
        <v>0.5Kg</v>
      </c>
      <c r="O621">
        <f>VLOOKUP(D:D,products!A:E,5,FALSE)</f>
        <v>7.77</v>
      </c>
      <c r="P621" s="14">
        <f t="shared" si="45"/>
        <v>15.54</v>
      </c>
      <c r="Q621">
        <f>VLOOKUP(D:D,products!A:G,7,FALSE)</f>
        <v>1.0101</v>
      </c>
      <c r="R621" s="6">
        <f t="shared" si="49"/>
        <v>6.5000000000000002E-2</v>
      </c>
    </row>
    <row r="622" spans="1:18" x14ac:dyDescent="0.3">
      <c r="A622" s="4" t="s">
        <v>3990</v>
      </c>
      <c r="B622" s="11">
        <v>44217</v>
      </c>
      <c r="C622" s="4" t="s">
        <v>4042</v>
      </c>
      <c r="D622" t="s">
        <v>6152</v>
      </c>
      <c r="E622" s="2">
        <v>6</v>
      </c>
      <c r="F622" s="2" t="str">
        <f>VLOOKUP(orders!C622:C1621,customers!A:B,2,FALSE)</f>
        <v>Linn Alaway</v>
      </c>
      <c r="G622" s="2" t="str">
        <f>VLOOKUP(orders!C622:C1621,customers!A:C,3,FALSE)</f>
        <v>lalawayhh@weather.com</v>
      </c>
      <c r="H622" s="2" t="str">
        <f>VLOOKUP(C:C,customers!A:G,7,FALSE)</f>
        <v>United States</v>
      </c>
      <c r="I622" t="str">
        <f>VLOOKUP(orders!D:D,products!A:B,2,FALSE)</f>
        <v>Ara</v>
      </c>
      <c r="J622" t="str">
        <f t="shared" si="46"/>
        <v>Arabica</v>
      </c>
      <c r="K622" t="str">
        <f>VLOOKUP(D:D,products!A:C,3,FALSE)</f>
        <v>M</v>
      </c>
      <c r="L622" t="str">
        <f t="shared" si="47"/>
        <v>Medium</v>
      </c>
      <c r="M622">
        <f>VLOOKUP(D:D,products!A:D,4,FALSE)</f>
        <v>0.2</v>
      </c>
      <c r="N622" s="9" t="str">
        <f t="shared" si="48"/>
        <v>0.2Kg</v>
      </c>
      <c r="O622">
        <f>VLOOKUP(D:D,products!A:E,5,FALSE)</f>
        <v>3.375</v>
      </c>
      <c r="P622" s="14">
        <f t="shared" si="45"/>
        <v>20.25</v>
      </c>
      <c r="Q622">
        <f>VLOOKUP(D:D,products!A:G,7,FALSE)</f>
        <v>0.30374999999999996</v>
      </c>
      <c r="R622" s="6">
        <f t="shared" si="49"/>
        <v>1.4999999999999998E-2</v>
      </c>
    </row>
    <row r="623" spans="1:18" x14ac:dyDescent="0.3">
      <c r="A623" s="4" t="s">
        <v>3996</v>
      </c>
      <c r="B623" s="11">
        <v>44006</v>
      </c>
      <c r="C623" s="4" t="s">
        <v>3997</v>
      </c>
      <c r="D623" t="s">
        <v>6140</v>
      </c>
      <c r="E623" s="2">
        <v>6</v>
      </c>
      <c r="F623" s="2" t="str">
        <f>VLOOKUP(orders!C623:C1622,customers!A:B,2,FALSE)</f>
        <v>Cordy Odgaard</v>
      </c>
      <c r="G623" s="2" t="str">
        <f>VLOOKUP(orders!C623:C1622,customers!A:C,3,FALSE)</f>
        <v>codgaardh9@nsw.gov.au</v>
      </c>
      <c r="H623" s="2" t="str">
        <f>VLOOKUP(C:C,customers!A:G,7,FALSE)</f>
        <v>United States</v>
      </c>
      <c r="I623" t="str">
        <f>VLOOKUP(orders!D:D,products!A:B,2,FALSE)</f>
        <v>Ara</v>
      </c>
      <c r="J623" t="str">
        <f t="shared" si="46"/>
        <v>Arabica</v>
      </c>
      <c r="K623" t="str">
        <f>VLOOKUP(D:D,products!A:C,3,FALSE)</f>
        <v>L</v>
      </c>
      <c r="L623" t="str">
        <f t="shared" si="47"/>
        <v>Light</v>
      </c>
      <c r="M623">
        <f>VLOOKUP(D:D,products!A:D,4,FALSE)</f>
        <v>1</v>
      </c>
      <c r="N623" s="9" t="str">
        <f t="shared" si="48"/>
        <v>1Kg</v>
      </c>
      <c r="O623">
        <f>VLOOKUP(D:D,products!A:E,5,FALSE)</f>
        <v>12.95</v>
      </c>
      <c r="P623" s="14">
        <f t="shared" si="45"/>
        <v>77.699999999999989</v>
      </c>
      <c r="Q623">
        <f>VLOOKUP(D:D,products!A:G,7,FALSE)</f>
        <v>1.1655</v>
      </c>
      <c r="R623" s="6">
        <f t="shared" si="49"/>
        <v>1.5000000000000001E-2</v>
      </c>
    </row>
    <row r="624" spans="1:18" hidden="1" x14ac:dyDescent="0.3">
      <c r="A624" s="4" t="s">
        <v>4002</v>
      </c>
      <c r="B624" s="11">
        <v>43527</v>
      </c>
      <c r="C624" s="4" t="s">
        <v>4003</v>
      </c>
      <c r="D624" t="s">
        <v>6181</v>
      </c>
      <c r="E624" s="2">
        <v>4</v>
      </c>
      <c r="F624" s="2" t="str">
        <f>VLOOKUP(orders!C624:C1623,customers!A:B,2,FALSE)</f>
        <v>Bertine Byrd</v>
      </c>
      <c r="G624" s="2" t="str">
        <f>VLOOKUP(orders!C624:C1623,customers!A:C,3,FALSE)</f>
        <v>bbyrdha@4shared.com</v>
      </c>
      <c r="H624" s="2" t="str">
        <f>VLOOKUP(C:C,customers!A:G,7,FALSE)</f>
        <v>United States</v>
      </c>
      <c r="I624" t="str">
        <f>VLOOKUP(orders!D:D,products!A:B,2,FALSE)</f>
        <v>Lib</v>
      </c>
      <c r="J624" t="str">
        <f t="shared" si="46"/>
        <v>Liberica</v>
      </c>
      <c r="K624" t="str">
        <f>VLOOKUP(D:D,products!A:C,3,FALSE)</f>
        <v>M</v>
      </c>
      <c r="L624" t="str">
        <f t="shared" si="47"/>
        <v>Medium</v>
      </c>
      <c r="M624">
        <f>VLOOKUP(D:D,products!A:D,4,FALSE)</f>
        <v>2.5</v>
      </c>
      <c r="N624" s="9" t="str">
        <f t="shared" si="48"/>
        <v>2.5Kg</v>
      </c>
      <c r="O624">
        <f>VLOOKUP(D:D,products!A:E,5,FALSE)</f>
        <v>33.464999999999996</v>
      </c>
      <c r="P624" s="14">
        <f t="shared" si="45"/>
        <v>133.85999999999999</v>
      </c>
      <c r="Q624">
        <f>VLOOKUP(D:D,products!A:G,7,FALSE)</f>
        <v>4.3504499999999995</v>
      </c>
      <c r="R624" s="6">
        <f t="shared" si="49"/>
        <v>3.2500000000000001E-2</v>
      </c>
    </row>
    <row r="625" spans="1:18" hidden="1" x14ac:dyDescent="0.3">
      <c r="A625" s="4" t="s">
        <v>4007</v>
      </c>
      <c r="B625" s="11">
        <v>44224</v>
      </c>
      <c r="C625" s="4" t="s">
        <v>4008</v>
      </c>
      <c r="D625" t="s">
        <v>6183</v>
      </c>
      <c r="E625" s="2">
        <v>1</v>
      </c>
      <c r="F625" s="2" t="str">
        <f>VLOOKUP(orders!C625:C1624,customers!A:B,2,FALSE)</f>
        <v>Nelie Garnson</v>
      </c>
      <c r="G625" s="2"/>
      <c r="H625" s="2" t="str">
        <f>VLOOKUP(C:C,customers!A:G,7,FALSE)</f>
        <v>United Kingdom</v>
      </c>
      <c r="I625" t="str">
        <f>VLOOKUP(orders!D:D,products!A:B,2,FALSE)</f>
        <v>Exc</v>
      </c>
      <c r="J625" t="str">
        <f t="shared" si="46"/>
        <v>Excelsa</v>
      </c>
      <c r="K625" t="str">
        <f>VLOOKUP(D:D,products!A:C,3,FALSE)</f>
        <v>D</v>
      </c>
      <c r="L625" t="str">
        <f t="shared" si="47"/>
        <v>Dark</v>
      </c>
      <c r="M625">
        <f>VLOOKUP(D:D,products!A:D,4,FALSE)</f>
        <v>1</v>
      </c>
      <c r="N625" s="9" t="str">
        <f t="shared" si="48"/>
        <v>1Kg</v>
      </c>
      <c r="O625">
        <f>VLOOKUP(D:D,products!A:E,5,FALSE)</f>
        <v>12.15</v>
      </c>
      <c r="P625" s="14">
        <f t="shared" si="45"/>
        <v>12.15</v>
      </c>
      <c r="Q625">
        <f>VLOOKUP(D:D,products!A:G,7,FALSE)</f>
        <v>1.3365</v>
      </c>
      <c r="R625" s="6">
        <f t="shared" si="49"/>
        <v>0.11</v>
      </c>
    </row>
    <row r="626" spans="1:18" hidden="1" x14ac:dyDescent="0.3">
      <c r="A626" s="4" t="s">
        <v>4012</v>
      </c>
      <c r="B626" s="11">
        <v>44010</v>
      </c>
      <c r="C626" s="4" t="s">
        <v>4013</v>
      </c>
      <c r="D626" t="s">
        <v>6166</v>
      </c>
      <c r="E626" s="2">
        <v>2</v>
      </c>
      <c r="F626" s="2" t="str">
        <f>VLOOKUP(orders!C626:C1625,customers!A:B,2,FALSE)</f>
        <v>Dianne Chardin</v>
      </c>
      <c r="G626" s="2" t="str">
        <f>VLOOKUP(orders!C626:C1625,customers!A:C,3,FALSE)</f>
        <v>dchardinhc@nhs.uk</v>
      </c>
      <c r="H626" s="2" t="str">
        <f>VLOOKUP(C:C,customers!A:G,7,FALSE)</f>
        <v>Ireland</v>
      </c>
      <c r="I626" t="str">
        <f>VLOOKUP(orders!D:D,products!A:B,2,FALSE)</f>
        <v>Exc</v>
      </c>
      <c r="J626" t="str">
        <f t="shared" si="46"/>
        <v>Excelsa</v>
      </c>
      <c r="K626" t="str">
        <f>VLOOKUP(D:D,products!A:C,3,FALSE)</f>
        <v>M</v>
      </c>
      <c r="L626" t="str">
        <f t="shared" si="47"/>
        <v>Medium</v>
      </c>
      <c r="M626">
        <f>VLOOKUP(D:D,products!A:D,4,FALSE)</f>
        <v>2.5</v>
      </c>
      <c r="N626" s="9" t="str">
        <f t="shared" si="48"/>
        <v>2.5Kg</v>
      </c>
      <c r="O626">
        <f>VLOOKUP(D:D,products!A:E,5,FALSE)</f>
        <v>31.624999999999996</v>
      </c>
      <c r="P626" s="14">
        <f t="shared" si="45"/>
        <v>63.249999999999993</v>
      </c>
      <c r="Q626">
        <f>VLOOKUP(D:D,products!A:G,7,FALSE)</f>
        <v>3.4787499999999998</v>
      </c>
      <c r="R626" s="6">
        <f t="shared" si="49"/>
        <v>5.5E-2</v>
      </c>
    </row>
    <row r="627" spans="1:18" hidden="1" x14ac:dyDescent="0.3">
      <c r="A627" s="4" t="s">
        <v>4017</v>
      </c>
      <c r="B627" s="11">
        <v>44017</v>
      </c>
      <c r="C627" s="4" t="s">
        <v>4018</v>
      </c>
      <c r="D627" t="s">
        <v>6173</v>
      </c>
      <c r="E627" s="2">
        <v>5</v>
      </c>
      <c r="F627" s="2" t="str">
        <f>VLOOKUP(orders!C627:C1626,customers!A:B,2,FALSE)</f>
        <v>Hailee Radbone</v>
      </c>
      <c r="G627" s="2" t="str">
        <f>VLOOKUP(orders!C627:C1626,customers!A:C,3,FALSE)</f>
        <v>hradbonehd@newsvine.com</v>
      </c>
      <c r="H627" s="2" t="str">
        <f>VLOOKUP(C:C,customers!A:G,7,FALSE)</f>
        <v>United States</v>
      </c>
      <c r="I627" t="str">
        <f>VLOOKUP(orders!D:D,products!A:B,2,FALSE)</f>
        <v>Rob</v>
      </c>
      <c r="J627" t="str">
        <f t="shared" si="46"/>
        <v>Robusta</v>
      </c>
      <c r="K627" t="str">
        <f>VLOOKUP(D:D,products!A:C,3,FALSE)</f>
        <v>L</v>
      </c>
      <c r="L627" t="str">
        <f t="shared" si="47"/>
        <v>Light</v>
      </c>
      <c r="M627">
        <f>VLOOKUP(D:D,products!A:D,4,FALSE)</f>
        <v>0.5</v>
      </c>
      <c r="N627" s="9" t="str">
        <f t="shared" si="48"/>
        <v>0.5Kg</v>
      </c>
      <c r="O627">
        <f>VLOOKUP(D:D,products!A:E,5,FALSE)</f>
        <v>7.169999999999999</v>
      </c>
      <c r="P627" s="14">
        <f t="shared" si="45"/>
        <v>35.849999999999994</v>
      </c>
      <c r="Q627">
        <f>VLOOKUP(D:D,products!A:G,7,FALSE)</f>
        <v>0.43019999999999992</v>
      </c>
      <c r="R627" s="6">
        <f t="shared" si="49"/>
        <v>1.2E-2</v>
      </c>
    </row>
    <row r="628" spans="1:18" x14ac:dyDescent="0.3">
      <c r="A628" s="4" t="s">
        <v>4023</v>
      </c>
      <c r="B628" s="11">
        <v>43526</v>
      </c>
      <c r="C628" s="4" t="s">
        <v>4024</v>
      </c>
      <c r="D628" t="s">
        <v>6175</v>
      </c>
      <c r="E628" s="2">
        <v>3</v>
      </c>
      <c r="F628" s="2" t="str">
        <f>VLOOKUP(orders!C628:C1627,customers!A:B,2,FALSE)</f>
        <v>Wallis Bernth</v>
      </c>
      <c r="G628" s="2" t="str">
        <f>VLOOKUP(orders!C628:C1627,customers!A:C,3,FALSE)</f>
        <v>wbernthhe@miitbeian.gov.cn</v>
      </c>
      <c r="H628" s="2" t="str">
        <f>VLOOKUP(C:C,customers!A:G,7,FALSE)</f>
        <v>United States</v>
      </c>
      <c r="I628" t="str">
        <f>VLOOKUP(orders!D:D,products!A:B,2,FALSE)</f>
        <v>Ara</v>
      </c>
      <c r="J628" t="str">
        <f t="shared" si="46"/>
        <v>Arabica</v>
      </c>
      <c r="K628" t="str">
        <f>VLOOKUP(D:D,products!A:C,3,FALSE)</f>
        <v>M</v>
      </c>
      <c r="L628" t="str">
        <f t="shared" si="47"/>
        <v>Medium</v>
      </c>
      <c r="M628">
        <f>VLOOKUP(D:D,products!A:D,4,FALSE)</f>
        <v>2.5</v>
      </c>
      <c r="N628" s="9" t="str">
        <f t="shared" si="48"/>
        <v>2.5Kg</v>
      </c>
      <c r="O628">
        <f>VLOOKUP(D:D,products!A:E,5,FALSE)</f>
        <v>25.874999999999996</v>
      </c>
      <c r="P628" s="14">
        <f t="shared" si="45"/>
        <v>77.624999999999986</v>
      </c>
      <c r="Q628">
        <f>VLOOKUP(D:D,products!A:G,7,FALSE)</f>
        <v>2.3287499999999994</v>
      </c>
      <c r="R628" s="6">
        <f t="shared" si="49"/>
        <v>0.03</v>
      </c>
    </row>
    <row r="629" spans="1:18" hidden="1" x14ac:dyDescent="0.3">
      <c r="A629" s="4" t="s">
        <v>4029</v>
      </c>
      <c r="B629" s="11">
        <v>44682</v>
      </c>
      <c r="C629" s="4" t="s">
        <v>4030</v>
      </c>
      <c r="D629" t="s">
        <v>6166</v>
      </c>
      <c r="E629" s="2">
        <v>2</v>
      </c>
      <c r="F629" s="2" t="str">
        <f>VLOOKUP(orders!C629:C1628,customers!A:B,2,FALSE)</f>
        <v>Byron Acarson</v>
      </c>
      <c r="G629" s="2" t="str">
        <f>VLOOKUP(orders!C629:C1628,customers!A:C,3,FALSE)</f>
        <v>bacarsonhf@cnn.com</v>
      </c>
      <c r="H629" s="2" t="str">
        <f>VLOOKUP(C:C,customers!A:G,7,FALSE)</f>
        <v>United States</v>
      </c>
      <c r="I629" t="str">
        <f>VLOOKUP(orders!D:D,products!A:B,2,FALSE)</f>
        <v>Exc</v>
      </c>
      <c r="J629" t="str">
        <f t="shared" si="46"/>
        <v>Excelsa</v>
      </c>
      <c r="K629" t="str">
        <f>VLOOKUP(D:D,products!A:C,3,FALSE)</f>
        <v>M</v>
      </c>
      <c r="L629" t="str">
        <f t="shared" si="47"/>
        <v>Medium</v>
      </c>
      <c r="M629">
        <f>VLOOKUP(D:D,products!A:D,4,FALSE)</f>
        <v>2.5</v>
      </c>
      <c r="N629" s="9" t="str">
        <f t="shared" si="48"/>
        <v>2.5Kg</v>
      </c>
      <c r="O629">
        <f>VLOOKUP(D:D,products!A:E,5,FALSE)</f>
        <v>31.624999999999996</v>
      </c>
      <c r="P629" s="14">
        <f t="shared" si="45"/>
        <v>63.249999999999993</v>
      </c>
      <c r="Q629">
        <f>VLOOKUP(D:D,products!A:G,7,FALSE)</f>
        <v>3.4787499999999998</v>
      </c>
      <c r="R629" s="6">
        <f t="shared" si="49"/>
        <v>5.5E-2</v>
      </c>
    </row>
    <row r="630" spans="1:18" hidden="1" x14ac:dyDescent="0.3">
      <c r="A630" s="4" t="s">
        <v>4035</v>
      </c>
      <c r="B630" s="11">
        <v>44680</v>
      </c>
      <c r="C630" s="4" t="s">
        <v>4036</v>
      </c>
      <c r="D630" t="s">
        <v>6184</v>
      </c>
      <c r="E630" s="2">
        <v>6</v>
      </c>
      <c r="F630" s="2" t="str">
        <f>VLOOKUP(orders!C630:C1629,customers!A:B,2,FALSE)</f>
        <v>Faunie Brigham</v>
      </c>
      <c r="G630" s="2" t="str">
        <f>VLOOKUP(orders!C630:C1629,customers!A:C,3,FALSE)</f>
        <v>fbrighamhg@blog.com</v>
      </c>
      <c r="H630" s="2" t="str">
        <f>VLOOKUP(C:C,customers!A:G,7,FALSE)</f>
        <v>Ireland</v>
      </c>
      <c r="I630" t="str">
        <f>VLOOKUP(orders!D:D,products!A:B,2,FALSE)</f>
        <v>Exc</v>
      </c>
      <c r="J630" t="str">
        <f t="shared" si="46"/>
        <v>Excelsa</v>
      </c>
      <c r="K630" t="str">
        <f>VLOOKUP(D:D,products!A:C,3,FALSE)</f>
        <v>L</v>
      </c>
      <c r="L630" t="str">
        <f t="shared" si="47"/>
        <v>Light</v>
      </c>
      <c r="M630">
        <f>VLOOKUP(D:D,products!A:D,4,FALSE)</f>
        <v>0.2</v>
      </c>
      <c r="N630" s="9" t="str">
        <f t="shared" si="48"/>
        <v>0.2Kg</v>
      </c>
      <c r="O630">
        <f>VLOOKUP(D:D,products!A:E,5,FALSE)</f>
        <v>4.4550000000000001</v>
      </c>
      <c r="P630" s="14">
        <f t="shared" si="45"/>
        <v>26.73</v>
      </c>
      <c r="Q630">
        <f>VLOOKUP(D:D,products!A:G,7,FALSE)</f>
        <v>0.49004999999999999</v>
      </c>
      <c r="R630" s="6">
        <f t="shared" si="49"/>
        <v>1.8333333333333333E-2</v>
      </c>
    </row>
    <row r="631" spans="1:18" hidden="1" x14ac:dyDescent="0.3">
      <c r="A631" s="4" t="s">
        <v>4035</v>
      </c>
      <c r="B631" s="11">
        <v>44680</v>
      </c>
      <c r="C631" s="4" t="s">
        <v>4036</v>
      </c>
      <c r="D631" t="s">
        <v>6169</v>
      </c>
      <c r="E631" s="2">
        <v>4</v>
      </c>
      <c r="F631" s="2" t="str">
        <f>VLOOKUP(orders!C631:C1630,customers!A:B,2,FALSE)</f>
        <v>Faunie Brigham</v>
      </c>
      <c r="G631" s="2" t="str">
        <f>VLOOKUP(orders!C631:C1630,customers!A:C,3,FALSE)</f>
        <v>fbrighamhg@blog.com</v>
      </c>
      <c r="H631" s="2" t="str">
        <f>VLOOKUP(C:C,customers!A:G,7,FALSE)</f>
        <v>Ireland</v>
      </c>
      <c r="I631" t="str">
        <f>VLOOKUP(orders!D:D,products!A:B,2,FALSE)</f>
        <v>Lib</v>
      </c>
      <c r="J631" t="str">
        <f t="shared" si="46"/>
        <v>Liberica</v>
      </c>
      <c r="K631" t="str">
        <f>VLOOKUP(D:D,products!A:C,3,FALSE)</f>
        <v>D</v>
      </c>
      <c r="L631" t="str">
        <f t="shared" si="47"/>
        <v>Dark</v>
      </c>
      <c r="M631">
        <f>VLOOKUP(D:D,products!A:D,4,FALSE)</f>
        <v>0.5</v>
      </c>
      <c r="N631" s="9" t="str">
        <f t="shared" si="48"/>
        <v>0.5Kg</v>
      </c>
      <c r="O631">
        <f>VLOOKUP(D:D,products!A:E,5,FALSE)</f>
        <v>7.77</v>
      </c>
      <c r="P631" s="14">
        <f t="shared" si="45"/>
        <v>31.08</v>
      </c>
      <c r="Q631">
        <f>VLOOKUP(D:D,products!A:G,7,FALSE)</f>
        <v>1.0101</v>
      </c>
      <c r="R631" s="6">
        <f t="shared" si="49"/>
        <v>3.2500000000000001E-2</v>
      </c>
    </row>
    <row r="632" spans="1:18" x14ac:dyDescent="0.3">
      <c r="A632" s="4" t="s">
        <v>4035</v>
      </c>
      <c r="B632" s="11">
        <v>44680</v>
      </c>
      <c r="C632" s="4" t="s">
        <v>4036</v>
      </c>
      <c r="D632" t="s">
        <v>6154</v>
      </c>
      <c r="E632" s="2">
        <v>1</v>
      </c>
      <c r="F632" s="2" t="str">
        <f>VLOOKUP(orders!C632:C1631,customers!A:B,2,FALSE)</f>
        <v>Faunie Brigham</v>
      </c>
      <c r="G632" s="2" t="str">
        <f>VLOOKUP(orders!C632:C1631,customers!A:C,3,FALSE)</f>
        <v>fbrighamhg@blog.com</v>
      </c>
      <c r="H632" s="2" t="str">
        <f>VLOOKUP(C:C,customers!A:G,7,FALSE)</f>
        <v>Ireland</v>
      </c>
      <c r="I632" t="str">
        <f>VLOOKUP(orders!D:D,products!A:B,2,FALSE)</f>
        <v>Ara</v>
      </c>
      <c r="J632" t="str">
        <f t="shared" si="46"/>
        <v>Arabica</v>
      </c>
      <c r="K632" t="str">
        <f>VLOOKUP(D:D,products!A:C,3,FALSE)</f>
        <v>D</v>
      </c>
      <c r="L632" t="str">
        <f t="shared" si="47"/>
        <v>Dark</v>
      </c>
      <c r="M632">
        <f>VLOOKUP(D:D,products!A:D,4,FALSE)</f>
        <v>0.2</v>
      </c>
      <c r="N632" s="9" t="str">
        <f t="shared" si="48"/>
        <v>0.2Kg</v>
      </c>
      <c r="O632">
        <f>VLOOKUP(D:D,products!A:E,5,FALSE)</f>
        <v>2.9849999999999999</v>
      </c>
      <c r="P632" s="14">
        <f t="shared" si="45"/>
        <v>2.9849999999999999</v>
      </c>
      <c r="Q632">
        <f>VLOOKUP(D:D,products!A:G,7,FALSE)</f>
        <v>0.26865</v>
      </c>
      <c r="R632" s="6">
        <f t="shared" si="49"/>
        <v>9.0000000000000011E-2</v>
      </c>
    </row>
    <row r="633" spans="1:18" hidden="1" x14ac:dyDescent="0.3">
      <c r="A633" s="4" t="s">
        <v>4035</v>
      </c>
      <c r="B633" s="11">
        <v>44680</v>
      </c>
      <c r="C633" s="4" t="s">
        <v>4036</v>
      </c>
      <c r="D633" t="s">
        <v>6149</v>
      </c>
      <c r="E633" s="2">
        <v>5</v>
      </c>
      <c r="F633" s="2" t="str">
        <f>VLOOKUP(orders!C633:C1632,customers!A:B,2,FALSE)</f>
        <v>Faunie Brigham</v>
      </c>
      <c r="G633" s="2" t="str">
        <f>VLOOKUP(orders!C633:C1632,customers!A:C,3,FALSE)</f>
        <v>fbrighamhg@blog.com</v>
      </c>
      <c r="H633" s="2" t="str">
        <f>VLOOKUP(C:C,customers!A:G,7,FALSE)</f>
        <v>Ireland</v>
      </c>
      <c r="I633" t="str">
        <f>VLOOKUP(orders!D:D,products!A:B,2,FALSE)</f>
        <v>Rob</v>
      </c>
      <c r="J633" t="str">
        <f t="shared" si="46"/>
        <v>Robusta</v>
      </c>
      <c r="K633" t="str">
        <f>VLOOKUP(D:D,products!A:C,3,FALSE)</f>
        <v>D</v>
      </c>
      <c r="L633" t="str">
        <f t="shared" si="47"/>
        <v>Dark</v>
      </c>
      <c r="M633">
        <f>VLOOKUP(D:D,products!A:D,4,FALSE)</f>
        <v>2.5</v>
      </c>
      <c r="N633" s="9" t="str">
        <f t="shared" si="48"/>
        <v>2.5Kg</v>
      </c>
      <c r="O633">
        <f>VLOOKUP(D:D,products!A:E,5,FALSE)</f>
        <v>20.584999999999997</v>
      </c>
      <c r="P633" s="14">
        <f t="shared" si="45"/>
        <v>102.92499999999998</v>
      </c>
      <c r="Q633">
        <f>VLOOKUP(D:D,products!A:G,7,FALSE)</f>
        <v>1.2350999999999999</v>
      </c>
      <c r="R633" s="6">
        <f t="shared" si="49"/>
        <v>1.2E-2</v>
      </c>
    </row>
    <row r="634" spans="1:18" hidden="1" x14ac:dyDescent="0.3">
      <c r="A634" s="4" t="s">
        <v>4056</v>
      </c>
      <c r="B634" s="11">
        <v>44049</v>
      </c>
      <c r="C634" s="4" t="s">
        <v>4057</v>
      </c>
      <c r="D634" t="s">
        <v>6176</v>
      </c>
      <c r="E634" s="2">
        <v>4</v>
      </c>
      <c r="F634" s="2" t="str">
        <f>VLOOKUP(orders!C634:C1633,customers!A:B,2,FALSE)</f>
        <v>Marjorie Yoxen</v>
      </c>
      <c r="G634" s="2" t="str">
        <f>VLOOKUP(orders!C634:C1633,customers!A:C,3,FALSE)</f>
        <v>myoxenhk@google.com</v>
      </c>
      <c r="H634" s="2" t="str">
        <f>VLOOKUP(C:C,customers!A:G,7,FALSE)</f>
        <v>United States</v>
      </c>
      <c r="I634" t="str">
        <f>VLOOKUP(orders!D:D,products!A:B,2,FALSE)</f>
        <v>Exc</v>
      </c>
      <c r="J634" t="str">
        <f t="shared" si="46"/>
        <v>Excelsa</v>
      </c>
      <c r="K634" t="str">
        <f>VLOOKUP(D:D,products!A:C,3,FALSE)</f>
        <v>L</v>
      </c>
      <c r="L634" t="str">
        <f t="shared" si="47"/>
        <v>Light</v>
      </c>
      <c r="M634">
        <f>VLOOKUP(D:D,products!A:D,4,FALSE)</f>
        <v>0.5</v>
      </c>
      <c r="N634" s="9" t="str">
        <f t="shared" si="48"/>
        <v>0.5Kg</v>
      </c>
      <c r="O634">
        <f>VLOOKUP(D:D,products!A:E,5,FALSE)</f>
        <v>8.91</v>
      </c>
      <c r="P634" s="14">
        <f t="shared" si="45"/>
        <v>35.64</v>
      </c>
      <c r="Q634">
        <f>VLOOKUP(D:D,products!A:G,7,FALSE)</f>
        <v>0.98009999999999997</v>
      </c>
      <c r="R634" s="6">
        <f t="shared" si="49"/>
        <v>2.75E-2</v>
      </c>
    </row>
    <row r="635" spans="1:18" hidden="1" x14ac:dyDescent="0.3">
      <c r="A635" s="4" t="s">
        <v>4062</v>
      </c>
      <c r="B635" s="11">
        <v>43820</v>
      </c>
      <c r="C635" s="4" t="s">
        <v>4063</v>
      </c>
      <c r="D635" t="s">
        <v>6179</v>
      </c>
      <c r="E635" s="2">
        <v>4</v>
      </c>
      <c r="F635" s="2" t="str">
        <f>VLOOKUP(orders!C635:C1634,customers!A:B,2,FALSE)</f>
        <v>Gaspar McGavin</v>
      </c>
      <c r="G635" s="2" t="str">
        <f>VLOOKUP(orders!C635:C1634,customers!A:C,3,FALSE)</f>
        <v>gmcgavinhl@histats.com</v>
      </c>
      <c r="H635" s="2" t="str">
        <f>VLOOKUP(C:C,customers!A:G,7,FALSE)</f>
        <v>United States</v>
      </c>
      <c r="I635" t="str">
        <f>VLOOKUP(orders!D:D,products!A:B,2,FALSE)</f>
        <v>Rob</v>
      </c>
      <c r="J635" t="str">
        <f t="shared" si="46"/>
        <v>Robusta</v>
      </c>
      <c r="K635" t="str">
        <f>VLOOKUP(D:D,products!A:C,3,FALSE)</f>
        <v>L</v>
      </c>
      <c r="L635" t="str">
        <f t="shared" si="47"/>
        <v>Light</v>
      </c>
      <c r="M635">
        <f>VLOOKUP(D:D,products!A:D,4,FALSE)</f>
        <v>1</v>
      </c>
      <c r="N635" s="9" t="str">
        <f t="shared" si="48"/>
        <v>1Kg</v>
      </c>
      <c r="O635">
        <f>VLOOKUP(D:D,products!A:E,5,FALSE)</f>
        <v>11.95</v>
      </c>
      <c r="P635" s="14">
        <f t="shared" si="45"/>
        <v>47.8</v>
      </c>
      <c r="Q635">
        <f>VLOOKUP(D:D,products!A:G,7,FALSE)</f>
        <v>0.71699999999999997</v>
      </c>
      <c r="R635" s="6">
        <f t="shared" si="49"/>
        <v>1.4999999999999999E-2</v>
      </c>
    </row>
    <row r="636" spans="1:18" hidden="1" x14ac:dyDescent="0.3">
      <c r="A636" s="4" t="s">
        <v>4068</v>
      </c>
      <c r="B636" s="11">
        <v>43940</v>
      </c>
      <c r="C636" s="4" t="s">
        <v>4069</v>
      </c>
      <c r="D636" t="s">
        <v>6162</v>
      </c>
      <c r="E636" s="2">
        <v>3</v>
      </c>
      <c r="F636" s="2" t="str">
        <f>VLOOKUP(orders!C636:C1635,customers!A:B,2,FALSE)</f>
        <v>Lindy Uttermare</v>
      </c>
      <c r="G636" s="2" t="str">
        <f>VLOOKUP(orders!C636:C1635,customers!A:C,3,FALSE)</f>
        <v>luttermarehm@engadget.com</v>
      </c>
      <c r="H636" s="2" t="str">
        <f>VLOOKUP(C:C,customers!A:G,7,FALSE)</f>
        <v>United States</v>
      </c>
      <c r="I636" t="str">
        <f>VLOOKUP(orders!D:D,products!A:B,2,FALSE)</f>
        <v>Lib</v>
      </c>
      <c r="J636" t="str">
        <f t="shared" si="46"/>
        <v>Liberica</v>
      </c>
      <c r="K636" t="str">
        <f>VLOOKUP(D:D,products!A:C,3,FALSE)</f>
        <v>M</v>
      </c>
      <c r="L636" t="str">
        <f t="shared" si="47"/>
        <v>Medium</v>
      </c>
      <c r="M636">
        <f>VLOOKUP(D:D,products!A:D,4,FALSE)</f>
        <v>1</v>
      </c>
      <c r="N636" s="9" t="str">
        <f t="shared" si="48"/>
        <v>1Kg</v>
      </c>
      <c r="O636">
        <f>VLOOKUP(D:D,products!A:E,5,FALSE)</f>
        <v>14.55</v>
      </c>
      <c r="P636" s="14">
        <f t="shared" si="45"/>
        <v>43.650000000000006</v>
      </c>
      <c r="Q636">
        <f>VLOOKUP(D:D,products!A:G,7,FALSE)</f>
        <v>1.8915000000000002</v>
      </c>
      <c r="R636" s="6">
        <f t="shared" si="49"/>
        <v>4.3333333333333335E-2</v>
      </c>
    </row>
    <row r="637" spans="1:18" hidden="1" x14ac:dyDescent="0.3">
      <c r="A637" s="4" t="s">
        <v>4074</v>
      </c>
      <c r="B637" s="11">
        <v>44578</v>
      </c>
      <c r="C637" s="4" t="s">
        <v>4075</v>
      </c>
      <c r="D637" t="s">
        <v>6176</v>
      </c>
      <c r="E637" s="2">
        <v>4</v>
      </c>
      <c r="F637" s="2" t="str">
        <f>VLOOKUP(orders!C637:C1636,customers!A:B,2,FALSE)</f>
        <v>Eal D'Ambrogio</v>
      </c>
      <c r="G637" s="2" t="str">
        <f>VLOOKUP(orders!C637:C1636,customers!A:C,3,FALSE)</f>
        <v>edambrogiohn@techcrunch.com</v>
      </c>
      <c r="H637" s="2" t="str">
        <f>VLOOKUP(C:C,customers!A:G,7,FALSE)</f>
        <v>United States</v>
      </c>
      <c r="I637" t="str">
        <f>VLOOKUP(orders!D:D,products!A:B,2,FALSE)</f>
        <v>Exc</v>
      </c>
      <c r="J637" t="str">
        <f t="shared" si="46"/>
        <v>Excelsa</v>
      </c>
      <c r="K637" t="str">
        <f>VLOOKUP(D:D,products!A:C,3,FALSE)</f>
        <v>L</v>
      </c>
      <c r="L637" t="str">
        <f t="shared" si="47"/>
        <v>Light</v>
      </c>
      <c r="M637">
        <f>VLOOKUP(D:D,products!A:D,4,FALSE)</f>
        <v>0.5</v>
      </c>
      <c r="N637" s="9" t="str">
        <f t="shared" si="48"/>
        <v>0.5Kg</v>
      </c>
      <c r="O637">
        <f>VLOOKUP(D:D,products!A:E,5,FALSE)</f>
        <v>8.91</v>
      </c>
      <c r="P637" s="14">
        <f t="shared" si="45"/>
        <v>35.64</v>
      </c>
      <c r="Q637">
        <f>VLOOKUP(D:D,products!A:G,7,FALSE)</f>
        <v>0.98009999999999997</v>
      </c>
      <c r="R637" s="6">
        <f t="shared" si="49"/>
        <v>2.75E-2</v>
      </c>
    </row>
    <row r="638" spans="1:18" hidden="1" x14ac:dyDescent="0.3">
      <c r="A638" s="4" t="s">
        <v>4080</v>
      </c>
      <c r="B638" s="11">
        <v>43487</v>
      </c>
      <c r="C638" s="4" t="s">
        <v>4081</v>
      </c>
      <c r="D638" t="s">
        <v>6170</v>
      </c>
      <c r="E638" s="2">
        <v>6</v>
      </c>
      <c r="F638" s="2" t="str">
        <f>VLOOKUP(orders!C638:C1637,customers!A:B,2,FALSE)</f>
        <v>Carolee Winchcombe</v>
      </c>
      <c r="G638" s="2" t="str">
        <f>VLOOKUP(orders!C638:C1637,customers!A:C,3,FALSE)</f>
        <v>cwinchcombeho@jiathis.com</v>
      </c>
      <c r="H638" s="2" t="str">
        <f>VLOOKUP(C:C,customers!A:G,7,FALSE)</f>
        <v>United States</v>
      </c>
      <c r="I638" t="str">
        <f>VLOOKUP(orders!D:D,products!A:B,2,FALSE)</f>
        <v>Lib</v>
      </c>
      <c r="J638" t="str">
        <f t="shared" si="46"/>
        <v>Liberica</v>
      </c>
      <c r="K638" t="str">
        <f>VLOOKUP(D:D,products!A:C,3,FALSE)</f>
        <v>L</v>
      </c>
      <c r="L638" t="str">
        <f t="shared" si="47"/>
        <v>Light</v>
      </c>
      <c r="M638">
        <f>VLOOKUP(D:D,products!A:D,4,FALSE)</f>
        <v>1</v>
      </c>
      <c r="N638" s="9" t="str">
        <f t="shared" si="48"/>
        <v>1Kg</v>
      </c>
      <c r="O638">
        <f>VLOOKUP(D:D,products!A:E,5,FALSE)</f>
        <v>15.85</v>
      </c>
      <c r="P638" s="14">
        <f t="shared" si="45"/>
        <v>95.1</v>
      </c>
      <c r="Q638">
        <f>VLOOKUP(D:D,products!A:G,7,FALSE)</f>
        <v>2.0605000000000002</v>
      </c>
      <c r="R638" s="6">
        <f t="shared" si="49"/>
        <v>2.1666666666666671E-2</v>
      </c>
    </row>
    <row r="639" spans="1:18" hidden="1" x14ac:dyDescent="0.3">
      <c r="A639" s="4" t="s">
        <v>4086</v>
      </c>
      <c r="B639" s="11">
        <v>43889</v>
      </c>
      <c r="C639" s="4" t="s">
        <v>4087</v>
      </c>
      <c r="D639" t="s">
        <v>6166</v>
      </c>
      <c r="E639" s="2">
        <v>1</v>
      </c>
      <c r="F639" s="2" t="str">
        <f>VLOOKUP(orders!C639:C1638,customers!A:B,2,FALSE)</f>
        <v>Benedikta Paumier</v>
      </c>
      <c r="G639" s="2" t="str">
        <f>VLOOKUP(orders!C639:C1638,customers!A:C,3,FALSE)</f>
        <v>bpaumierhp@umn.edu</v>
      </c>
      <c r="H639" s="2" t="str">
        <f>VLOOKUP(C:C,customers!A:G,7,FALSE)</f>
        <v>Ireland</v>
      </c>
      <c r="I639" t="str">
        <f>VLOOKUP(orders!D:D,products!A:B,2,FALSE)</f>
        <v>Exc</v>
      </c>
      <c r="J639" t="str">
        <f t="shared" si="46"/>
        <v>Excelsa</v>
      </c>
      <c r="K639" t="str">
        <f>VLOOKUP(D:D,products!A:C,3,FALSE)</f>
        <v>M</v>
      </c>
      <c r="L639" t="str">
        <f t="shared" si="47"/>
        <v>Medium</v>
      </c>
      <c r="M639">
        <f>VLOOKUP(D:D,products!A:D,4,FALSE)</f>
        <v>2.5</v>
      </c>
      <c r="N639" s="9" t="str">
        <f t="shared" si="48"/>
        <v>2.5Kg</v>
      </c>
      <c r="O639">
        <f>VLOOKUP(D:D,products!A:E,5,FALSE)</f>
        <v>31.624999999999996</v>
      </c>
      <c r="P639" s="14">
        <f t="shared" si="45"/>
        <v>31.624999999999996</v>
      </c>
      <c r="Q639">
        <f>VLOOKUP(D:D,products!A:G,7,FALSE)</f>
        <v>3.4787499999999998</v>
      </c>
      <c r="R639" s="6">
        <f t="shared" si="49"/>
        <v>0.11</v>
      </c>
    </row>
    <row r="640" spans="1:18" x14ac:dyDescent="0.3">
      <c r="A640" s="4" t="s">
        <v>4093</v>
      </c>
      <c r="B640" s="11">
        <v>43684</v>
      </c>
      <c r="C640" s="4" t="s">
        <v>4094</v>
      </c>
      <c r="D640" t="s">
        <v>6175</v>
      </c>
      <c r="E640" s="2">
        <v>3</v>
      </c>
      <c r="F640" s="2" t="str">
        <f>VLOOKUP(orders!C640:C1639,customers!A:B,2,FALSE)</f>
        <v>Neville Piatto</v>
      </c>
      <c r="G640" s="2"/>
      <c r="H640" s="2" t="str">
        <f>VLOOKUP(C:C,customers!A:G,7,FALSE)</f>
        <v>Ireland</v>
      </c>
      <c r="I640" t="str">
        <f>VLOOKUP(orders!D:D,products!A:B,2,FALSE)</f>
        <v>Ara</v>
      </c>
      <c r="J640" t="str">
        <f t="shared" si="46"/>
        <v>Arabica</v>
      </c>
      <c r="K640" t="str">
        <f>VLOOKUP(D:D,products!A:C,3,FALSE)</f>
        <v>M</v>
      </c>
      <c r="L640" t="str">
        <f t="shared" si="47"/>
        <v>Medium</v>
      </c>
      <c r="M640">
        <f>VLOOKUP(D:D,products!A:D,4,FALSE)</f>
        <v>2.5</v>
      </c>
      <c r="N640" s="9" t="str">
        <f t="shared" si="48"/>
        <v>2.5Kg</v>
      </c>
      <c r="O640">
        <f>VLOOKUP(D:D,products!A:E,5,FALSE)</f>
        <v>25.874999999999996</v>
      </c>
      <c r="P640" s="14">
        <f t="shared" si="45"/>
        <v>77.624999999999986</v>
      </c>
      <c r="Q640">
        <f>VLOOKUP(D:D,products!A:G,7,FALSE)</f>
        <v>2.3287499999999994</v>
      </c>
      <c r="R640" s="6">
        <f t="shared" si="49"/>
        <v>0.03</v>
      </c>
    </row>
    <row r="641" spans="1:18" hidden="1" x14ac:dyDescent="0.3">
      <c r="A641" s="4" t="s">
        <v>4098</v>
      </c>
      <c r="B641" s="11">
        <v>44331</v>
      </c>
      <c r="C641" s="4" t="s">
        <v>4099</v>
      </c>
      <c r="D641" t="s">
        <v>6150</v>
      </c>
      <c r="E641" s="2">
        <v>1</v>
      </c>
      <c r="F641" s="2" t="str">
        <f>VLOOKUP(orders!C641:C1640,customers!A:B,2,FALSE)</f>
        <v>Jeno Capey</v>
      </c>
      <c r="G641" s="2" t="str">
        <f>VLOOKUP(orders!C641:C1640,customers!A:C,3,FALSE)</f>
        <v>jcapeyhr@bravesites.com</v>
      </c>
      <c r="H641" s="2" t="str">
        <f>VLOOKUP(C:C,customers!A:G,7,FALSE)</f>
        <v>United States</v>
      </c>
      <c r="I641" t="str">
        <f>VLOOKUP(orders!D:D,products!A:B,2,FALSE)</f>
        <v>Lib</v>
      </c>
      <c r="J641" t="str">
        <f t="shared" si="46"/>
        <v>Liberica</v>
      </c>
      <c r="K641" t="str">
        <f>VLOOKUP(D:D,products!A:C,3,FALSE)</f>
        <v>D</v>
      </c>
      <c r="L641" t="str">
        <f t="shared" si="47"/>
        <v>Dark</v>
      </c>
      <c r="M641">
        <f>VLOOKUP(D:D,products!A:D,4,FALSE)</f>
        <v>0.2</v>
      </c>
      <c r="N641" s="9" t="str">
        <f t="shared" si="48"/>
        <v>0.2Kg</v>
      </c>
      <c r="O641">
        <f>VLOOKUP(D:D,products!A:E,5,FALSE)</f>
        <v>3.8849999999999998</v>
      </c>
      <c r="P641" s="14">
        <f t="shared" si="45"/>
        <v>3.8849999999999998</v>
      </c>
      <c r="Q641">
        <f>VLOOKUP(D:D,products!A:G,7,FALSE)</f>
        <v>0.50505</v>
      </c>
      <c r="R641" s="6">
        <f t="shared" si="49"/>
        <v>0.13</v>
      </c>
    </row>
    <row r="642" spans="1:18" hidden="1" x14ac:dyDescent="0.3">
      <c r="A642" s="4" t="s">
        <v>4104</v>
      </c>
      <c r="B642" s="11">
        <v>44547</v>
      </c>
      <c r="C642" s="4" t="s">
        <v>4152</v>
      </c>
      <c r="D642" t="s">
        <v>6142</v>
      </c>
      <c r="E642" s="2">
        <v>5</v>
      </c>
      <c r="F642" s="2" t="str">
        <f>VLOOKUP(orders!C642:C1641,customers!A:B,2,FALSE)</f>
        <v>Tuckie Mathonnet</v>
      </c>
      <c r="G642" s="2" t="str">
        <f>VLOOKUP(orders!C642:C1641,customers!A:C,3,FALSE)</f>
        <v>tmathonneti0@google.co.jp</v>
      </c>
      <c r="H642" s="2" t="str">
        <f>VLOOKUP(C:C,customers!A:G,7,FALSE)</f>
        <v>United States</v>
      </c>
      <c r="I642" t="str">
        <f>VLOOKUP(orders!D:D,products!A:B,2,FALSE)</f>
        <v>Rob</v>
      </c>
      <c r="J642" t="str">
        <f t="shared" si="46"/>
        <v>Robusta</v>
      </c>
      <c r="K642" t="str">
        <f>VLOOKUP(D:D,products!A:C,3,FALSE)</f>
        <v>L</v>
      </c>
      <c r="L642" t="str">
        <f t="shared" si="47"/>
        <v>Light</v>
      </c>
      <c r="M642">
        <f>VLOOKUP(D:D,products!A:D,4,FALSE)</f>
        <v>2.5</v>
      </c>
      <c r="N642" s="9" t="str">
        <f t="shared" si="48"/>
        <v>2.5Kg</v>
      </c>
      <c r="O642">
        <f>VLOOKUP(D:D,products!A:E,5,FALSE)</f>
        <v>27.484999999999996</v>
      </c>
      <c r="P642" s="14">
        <f t="shared" ref="P642:P705" si="50">O642*E642</f>
        <v>137.42499999999998</v>
      </c>
      <c r="Q642">
        <f>VLOOKUP(D:D,products!A:G,7,FALSE)</f>
        <v>1.6490999999999998</v>
      </c>
      <c r="R642" s="6">
        <f t="shared" si="49"/>
        <v>1.2E-2</v>
      </c>
    </row>
    <row r="643" spans="1:18" hidden="1" x14ac:dyDescent="0.3">
      <c r="A643" s="4" t="s">
        <v>4109</v>
      </c>
      <c r="B643" s="11">
        <v>44448</v>
      </c>
      <c r="C643" s="4" t="s">
        <v>4110</v>
      </c>
      <c r="D643" t="s">
        <v>6179</v>
      </c>
      <c r="E643" s="2">
        <v>3</v>
      </c>
      <c r="F643" s="2" t="str">
        <f>VLOOKUP(orders!C643:C1642,customers!A:B,2,FALSE)</f>
        <v>Yardley Basill</v>
      </c>
      <c r="G643" s="2" t="str">
        <f>VLOOKUP(orders!C643:C1642,customers!A:C,3,FALSE)</f>
        <v>ybasillht@theguardian.com</v>
      </c>
      <c r="H643" s="2" t="str">
        <f>VLOOKUP(C:C,customers!A:G,7,FALSE)</f>
        <v>United States</v>
      </c>
      <c r="I643" t="str">
        <f>VLOOKUP(orders!D:D,products!A:B,2,FALSE)</f>
        <v>Rob</v>
      </c>
      <c r="J643" t="str">
        <f t="shared" ref="J643:J706" si="51">IF(I643="Rob","Robusta",IF(I643="Exc","Excelsa",IF(I643="Lib","Liberica",IF(I643="Ara","Arabica",""))))</f>
        <v>Robusta</v>
      </c>
      <c r="K643" t="str">
        <f>VLOOKUP(D:D,products!A:C,3,FALSE)</f>
        <v>L</v>
      </c>
      <c r="L643" t="str">
        <f t="shared" ref="L643:L706" si="52">IF(K643="M","Medium",IF(K643="L","Light",IF(K643="D","Dark","")))</f>
        <v>Light</v>
      </c>
      <c r="M643">
        <f>VLOOKUP(D:D,products!A:D,4,FALSE)</f>
        <v>1</v>
      </c>
      <c r="N643" s="9" t="str">
        <f t="shared" ref="N643:N706" si="53">M643&amp;"Kg"</f>
        <v>1Kg</v>
      </c>
      <c r="O643">
        <f>VLOOKUP(D:D,products!A:E,5,FALSE)</f>
        <v>11.95</v>
      </c>
      <c r="P643" s="14">
        <f t="shared" si="50"/>
        <v>35.849999999999994</v>
      </c>
      <c r="Q643">
        <f>VLOOKUP(D:D,products!A:G,7,FALSE)</f>
        <v>0.71699999999999997</v>
      </c>
      <c r="R643" s="6">
        <f t="shared" ref="R643:R706" si="54">(Q643/P643)</f>
        <v>2.0000000000000004E-2</v>
      </c>
    </row>
    <row r="644" spans="1:18" hidden="1" x14ac:dyDescent="0.3">
      <c r="A644" s="4" t="s">
        <v>4115</v>
      </c>
      <c r="B644" s="11">
        <v>43880</v>
      </c>
      <c r="C644" s="4" t="s">
        <v>4116</v>
      </c>
      <c r="D644" t="s">
        <v>6156</v>
      </c>
      <c r="E644" s="2">
        <v>2</v>
      </c>
      <c r="F644" s="2" t="str">
        <f>VLOOKUP(orders!C644:C1643,customers!A:B,2,FALSE)</f>
        <v>Maggy Baistow</v>
      </c>
      <c r="G644" s="2" t="str">
        <f>VLOOKUP(orders!C644:C1643,customers!A:C,3,FALSE)</f>
        <v>mbaistowhu@i2i.jp</v>
      </c>
      <c r="H644" s="2" t="str">
        <f>VLOOKUP(C:C,customers!A:G,7,FALSE)</f>
        <v>United Kingdom</v>
      </c>
      <c r="I644" t="str">
        <f>VLOOKUP(orders!D:D,products!A:B,2,FALSE)</f>
        <v>Exc</v>
      </c>
      <c r="J644" t="str">
        <f t="shared" si="51"/>
        <v>Excelsa</v>
      </c>
      <c r="K644" t="str">
        <f>VLOOKUP(D:D,products!A:C,3,FALSE)</f>
        <v>M</v>
      </c>
      <c r="L644" t="str">
        <f t="shared" si="52"/>
        <v>Medium</v>
      </c>
      <c r="M644">
        <f>VLOOKUP(D:D,products!A:D,4,FALSE)</f>
        <v>0.2</v>
      </c>
      <c r="N644" s="9" t="str">
        <f t="shared" si="53"/>
        <v>0.2Kg</v>
      </c>
      <c r="O644">
        <f>VLOOKUP(D:D,products!A:E,5,FALSE)</f>
        <v>4.125</v>
      </c>
      <c r="P644" s="14">
        <f t="shared" si="50"/>
        <v>8.25</v>
      </c>
      <c r="Q644">
        <f>VLOOKUP(D:D,products!A:G,7,FALSE)</f>
        <v>0.45374999999999999</v>
      </c>
      <c r="R644" s="6">
        <f t="shared" si="54"/>
        <v>5.5E-2</v>
      </c>
    </row>
    <row r="645" spans="1:18" hidden="1" x14ac:dyDescent="0.3">
      <c r="A645" s="4" t="s">
        <v>4123</v>
      </c>
      <c r="B645" s="11">
        <v>44011</v>
      </c>
      <c r="C645" s="4" t="s">
        <v>4124</v>
      </c>
      <c r="D645" t="s">
        <v>6148</v>
      </c>
      <c r="E645" s="2">
        <v>3</v>
      </c>
      <c r="F645" s="2" t="str">
        <f>VLOOKUP(orders!C645:C1644,customers!A:B,2,FALSE)</f>
        <v>Courtney Pallant</v>
      </c>
      <c r="G645" s="2" t="str">
        <f>VLOOKUP(orders!C645:C1644,customers!A:C,3,FALSE)</f>
        <v>cpallanthv@typepad.com</v>
      </c>
      <c r="H645" s="2" t="str">
        <f>VLOOKUP(C:C,customers!A:G,7,FALSE)</f>
        <v>United States</v>
      </c>
      <c r="I645" t="str">
        <f>VLOOKUP(orders!D:D,products!A:B,2,FALSE)</f>
        <v>Exc</v>
      </c>
      <c r="J645" t="str">
        <f t="shared" si="51"/>
        <v>Excelsa</v>
      </c>
      <c r="K645" t="str">
        <f>VLOOKUP(D:D,products!A:C,3,FALSE)</f>
        <v>L</v>
      </c>
      <c r="L645" t="str">
        <f t="shared" si="52"/>
        <v>Light</v>
      </c>
      <c r="M645">
        <f>VLOOKUP(D:D,products!A:D,4,FALSE)</f>
        <v>2.5</v>
      </c>
      <c r="N645" s="9" t="str">
        <f t="shared" si="53"/>
        <v>2.5Kg</v>
      </c>
      <c r="O645">
        <f>VLOOKUP(D:D,products!A:E,5,FALSE)</f>
        <v>34.154999999999994</v>
      </c>
      <c r="P645" s="14">
        <f t="shared" si="50"/>
        <v>102.46499999999997</v>
      </c>
      <c r="Q645">
        <f>VLOOKUP(D:D,products!A:G,7,FALSE)</f>
        <v>3.7570499999999996</v>
      </c>
      <c r="R645" s="6">
        <f t="shared" si="54"/>
        <v>3.6666666666666674E-2</v>
      </c>
    </row>
    <row r="646" spans="1:18" hidden="1" x14ac:dyDescent="0.3">
      <c r="A646" s="4" t="s">
        <v>4128</v>
      </c>
      <c r="B646" s="11">
        <v>44694</v>
      </c>
      <c r="C646" s="4" t="s">
        <v>4129</v>
      </c>
      <c r="D646" t="s">
        <v>6149</v>
      </c>
      <c r="E646" s="2">
        <v>2</v>
      </c>
      <c r="F646" s="2" t="str">
        <f>VLOOKUP(orders!C646:C1645,customers!A:B,2,FALSE)</f>
        <v>Marne Mingey</v>
      </c>
      <c r="G646" s="2"/>
      <c r="H646" s="2" t="str">
        <f>VLOOKUP(C:C,customers!A:G,7,FALSE)</f>
        <v>United States</v>
      </c>
      <c r="I646" t="str">
        <f>VLOOKUP(orders!D:D,products!A:B,2,FALSE)</f>
        <v>Rob</v>
      </c>
      <c r="J646" t="str">
        <f t="shared" si="51"/>
        <v>Robusta</v>
      </c>
      <c r="K646" t="str">
        <f>VLOOKUP(D:D,products!A:C,3,FALSE)</f>
        <v>D</v>
      </c>
      <c r="L646" t="str">
        <f t="shared" si="52"/>
        <v>Dark</v>
      </c>
      <c r="M646">
        <f>VLOOKUP(D:D,products!A:D,4,FALSE)</f>
        <v>2.5</v>
      </c>
      <c r="N646" s="9" t="str">
        <f t="shared" si="53"/>
        <v>2.5Kg</v>
      </c>
      <c r="O646">
        <f>VLOOKUP(D:D,products!A:E,5,FALSE)</f>
        <v>20.584999999999997</v>
      </c>
      <c r="P646" s="14">
        <f t="shared" si="50"/>
        <v>41.169999999999995</v>
      </c>
      <c r="Q646">
        <f>VLOOKUP(D:D,products!A:G,7,FALSE)</f>
        <v>1.2350999999999999</v>
      </c>
      <c r="R646" s="6">
        <f t="shared" si="54"/>
        <v>3.0000000000000002E-2</v>
      </c>
    </row>
    <row r="647" spans="1:18" x14ac:dyDescent="0.3">
      <c r="A647" s="4" t="s">
        <v>4133</v>
      </c>
      <c r="B647" s="11">
        <v>44106</v>
      </c>
      <c r="C647" s="4" t="s">
        <v>4134</v>
      </c>
      <c r="D647" t="s">
        <v>6168</v>
      </c>
      <c r="E647" s="2">
        <v>3</v>
      </c>
      <c r="F647" s="2" t="str">
        <f>VLOOKUP(orders!C647:C1646,customers!A:B,2,FALSE)</f>
        <v>Denny O' Ronan</v>
      </c>
      <c r="G647" s="2" t="str">
        <f>VLOOKUP(orders!C647:C1646,customers!A:C,3,FALSE)</f>
        <v>dohx@redcross.org</v>
      </c>
      <c r="H647" s="2" t="str">
        <f>VLOOKUP(C:C,customers!A:G,7,FALSE)</f>
        <v>United States</v>
      </c>
      <c r="I647" t="str">
        <f>VLOOKUP(orders!D:D,products!A:B,2,FALSE)</f>
        <v>Ara</v>
      </c>
      <c r="J647" t="str">
        <f t="shared" si="51"/>
        <v>Arabica</v>
      </c>
      <c r="K647" t="str">
        <f>VLOOKUP(D:D,products!A:C,3,FALSE)</f>
        <v>D</v>
      </c>
      <c r="L647" t="str">
        <f t="shared" si="52"/>
        <v>Dark</v>
      </c>
      <c r="M647">
        <f>VLOOKUP(D:D,products!A:D,4,FALSE)</f>
        <v>2.5</v>
      </c>
      <c r="N647" s="9" t="str">
        <f t="shared" si="53"/>
        <v>2.5Kg</v>
      </c>
      <c r="O647">
        <f>VLOOKUP(D:D,products!A:E,5,FALSE)</f>
        <v>22.884999999999998</v>
      </c>
      <c r="P647" s="14">
        <f t="shared" si="50"/>
        <v>68.655000000000001</v>
      </c>
      <c r="Q647">
        <f>VLOOKUP(D:D,products!A:G,7,FALSE)</f>
        <v>2.0596499999999995</v>
      </c>
      <c r="R647" s="6">
        <f t="shared" si="54"/>
        <v>2.9999999999999992E-2</v>
      </c>
    </row>
    <row r="648" spans="1:18" x14ac:dyDescent="0.3">
      <c r="A648" s="4" t="s">
        <v>4139</v>
      </c>
      <c r="B648" s="11">
        <v>44532</v>
      </c>
      <c r="C648" s="4" t="s">
        <v>4140</v>
      </c>
      <c r="D648" t="s">
        <v>6147</v>
      </c>
      <c r="E648" s="2">
        <v>1</v>
      </c>
      <c r="F648" s="2" t="str">
        <f>VLOOKUP(orders!C648:C1647,customers!A:B,2,FALSE)</f>
        <v>Dottie Rallin</v>
      </c>
      <c r="G648" s="2" t="str">
        <f>VLOOKUP(orders!C648:C1647,customers!A:C,3,FALSE)</f>
        <v>drallinhy@howstuffworks.com</v>
      </c>
      <c r="H648" s="2" t="str">
        <f>VLOOKUP(C:C,customers!A:G,7,FALSE)</f>
        <v>United States</v>
      </c>
      <c r="I648" t="str">
        <f>VLOOKUP(orders!D:D,products!A:B,2,FALSE)</f>
        <v>Ara</v>
      </c>
      <c r="J648" t="str">
        <f t="shared" si="51"/>
        <v>Arabica</v>
      </c>
      <c r="K648" t="str">
        <f>VLOOKUP(D:D,products!A:C,3,FALSE)</f>
        <v>D</v>
      </c>
      <c r="L648" t="str">
        <f t="shared" si="52"/>
        <v>Dark</v>
      </c>
      <c r="M648">
        <f>VLOOKUP(D:D,products!A:D,4,FALSE)</f>
        <v>1</v>
      </c>
      <c r="N648" s="9" t="str">
        <f t="shared" si="53"/>
        <v>1Kg</v>
      </c>
      <c r="O648">
        <f>VLOOKUP(D:D,products!A:E,5,FALSE)</f>
        <v>9.9499999999999993</v>
      </c>
      <c r="P648" s="14">
        <f t="shared" si="50"/>
        <v>9.9499999999999993</v>
      </c>
      <c r="Q648">
        <f>VLOOKUP(D:D,products!A:G,7,FALSE)</f>
        <v>0.89549999999999985</v>
      </c>
      <c r="R648" s="6">
        <f t="shared" si="54"/>
        <v>0.09</v>
      </c>
    </row>
    <row r="649" spans="1:18" hidden="1" x14ac:dyDescent="0.3">
      <c r="A649" s="4" t="s">
        <v>4145</v>
      </c>
      <c r="B649" s="11">
        <v>44502</v>
      </c>
      <c r="C649" s="4" t="s">
        <v>4146</v>
      </c>
      <c r="D649" t="s">
        <v>6161</v>
      </c>
      <c r="E649" s="2">
        <v>3</v>
      </c>
      <c r="F649" s="2" t="str">
        <f>VLOOKUP(orders!C649:C1648,customers!A:B,2,FALSE)</f>
        <v>Ardith Chill</v>
      </c>
      <c r="G649" s="2" t="str">
        <f>VLOOKUP(orders!C649:C1648,customers!A:C,3,FALSE)</f>
        <v>achillhz@epa.gov</v>
      </c>
      <c r="H649" s="2" t="str">
        <f>VLOOKUP(C:C,customers!A:G,7,FALSE)</f>
        <v>United Kingdom</v>
      </c>
      <c r="I649" t="str">
        <f>VLOOKUP(orders!D:D,products!A:B,2,FALSE)</f>
        <v>Lib</v>
      </c>
      <c r="J649" t="str">
        <f t="shared" si="51"/>
        <v>Liberica</v>
      </c>
      <c r="K649" t="str">
        <f>VLOOKUP(D:D,products!A:C,3,FALSE)</f>
        <v>L</v>
      </c>
      <c r="L649" t="str">
        <f t="shared" si="52"/>
        <v>Light</v>
      </c>
      <c r="M649">
        <f>VLOOKUP(D:D,products!A:D,4,FALSE)</f>
        <v>0.5</v>
      </c>
      <c r="N649" s="9" t="str">
        <f t="shared" si="53"/>
        <v>0.5Kg</v>
      </c>
      <c r="O649">
        <f>VLOOKUP(D:D,products!A:E,5,FALSE)</f>
        <v>9.51</v>
      </c>
      <c r="P649" s="14">
        <f t="shared" si="50"/>
        <v>28.53</v>
      </c>
      <c r="Q649">
        <f>VLOOKUP(D:D,products!A:G,7,FALSE)</f>
        <v>1.2363</v>
      </c>
      <c r="R649" s="6">
        <f t="shared" si="54"/>
        <v>4.3333333333333328E-2</v>
      </c>
    </row>
    <row r="650" spans="1:18" hidden="1" x14ac:dyDescent="0.3">
      <c r="A650" s="4" t="s">
        <v>4151</v>
      </c>
      <c r="B650" s="11">
        <v>43884</v>
      </c>
      <c r="C650" s="4" t="s">
        <v>4152</v>
      </c>
      <c r="D650" t="s">
        <v>6163</v>
      </c>
      <c r="E650" s="2">
        <v>6</v>
      </c>
      <c r="F650" s="2" t="str">
        <f>VLOOKUP(orders!C650:C1649,customers!A:B,2,FALSE)</f>
        <v>Tuckie Mathonnet</v>
      </c>
      <c r="G650" s="2" t="str">
        <f>VLOOKUP(orders!C650:C1649,customers!A:C,3,FALSE)</f>
        <v>tmathonneti0@google.co.jp</v>
      </c>
      <c r="H650" s="2" t="str">
        <f>VLOOKUP(C:C,customers!A:G,7,FALSE)</f>
        <v>United States</v>
      </c>
      <c r="I650" t="str">
        <f>VLOOKUP(orders!D:D,products!A:B,2,FALSE)</f>
        <v>Rob</v>
      </c>
      <c r="J650" t="str">
        <f t="shared" si="51"/>
        <v>Robusta</v>
      </c>
      <c r="K650" t="str">
        <f>VLOOKUP(D:D,products!A:C,3,FALSE)</f>
        <v>D</v>
      </c>
      <c r="L650" t="str">
        <f t="shared" si="52"/>
        <v>Dark</v>
      </c>
      <c r="M650">
        <f>VLOOKUP(D:D,products!A:D,4,FALSE)</f>
        <v>0.2</v>
      </c>
      <c r="N650" s="9" t="str">
        <f t="shared" si="53"/>
        <v>0.2Kg</v>
      </c>
      <c r="O650">
        <f>VLOOKUP(D:D,products!A:E,5,FALSE)</f>
        <v>2.6849999999999996</v>
      </c>
      <c r="P650" s="14">
        <f t="shared" si="50"/>
        <v>16.11</v>
      </c>
      <c r="Q650">
        <f>VLOOKUP(D:D,products!A:G,7,FALSE)</f>
        <v>0.16109999999999997</v>
      </c>
      <c r="R650" s="6">
        <f t="shared" si="54"/>
        <v>9.9999999999999985E-3</v>
      </c>
    </row>
    <row r="651" spans="1:18" hidden="1" x14ac:dyDescent="0.3">
      <c r="A651" s="4" t="s">
        <v>4157</v>
      </c>
      <c r="B651" s="11">
        <v>44015</v>
      </c>
      <c r="C651" s="4" t="s">
        <v>4158</v>
      </c>
      <c r="D651" t="s">
        <v>6170</v>
      </c>
      <c r="E651" s="2">
        <v>6</v>
      </c>
      <c r="F651" s="2" t="str">
        <f>VLOOKUP(orders!C651:C1650,customers!A:B,2,FALSE)</f>
        <v>Charmane Denys</v>
      </c>
      <c r="G651" s="2" t="str">
        <f>VLOOKUP(orders!C651:C1650,customers!A:C,3,FALSE)</f>
        <v>cdenysi1@is.gd</v>
      </c>
      <c r="H651" s="2" t="str">
        <f>VLOOKUP(C:C,customers!A:G,7,FALSE)</f>
        <v>United Kingdom</v>
      </c>
      <c r="I651" t="str">
        <f>VLOOKUP(orders!D:D,products!A:B,2,FALSE)</f>
        <v>Lib</v>
      </c>
      <c r="J651" t="str">
        <f t="shared" si="51"/>
        <v>Liberica</v>
      </c>
      <c r="K651" t="str">
        <f>VLOOKUP(D:D,products!A:C,3,FALSE)</f>
        <v>L</v>
      </c>
      <c r="L651" t="str">
        <f t="shared" si="52"/>
        <v>Light</v>
      </c>
      <c r="M651">
        <f>VLOOKUP(D:D,products!A:D,4,FALSE)</f>
        <v>1</v>
      </c>
      <c r="N651" s="9" t="str">
        <f t="shared" si="53"/>
        <v>1Kg</v>
      </c>
      <c r="O651">
        <f>VLOOKUP(D:D,products!A:E,5,FALSE)</f>
        <v>15.85</v>
      </c>
      <c r="P651" s="14">
        <f t="shared" si="50"/>
        <v>95.1</v>
      </c>
      <c r="Q651">
        <f>VLOOKUP(D:D,products!A:G,7,FALSE)</f>
        <v>2.0605000000000002</v>
      </c>
      <c r="R651" s="6">
        <f t="shared" si="54"/>
        <v>2.1666666666666671E-2</v>
      </c>
    </row>
    <row r="652" spans="1:18" hidden="1" x14ac:dyDescent="0.3">
      <c r="A652" s="4" t="s">
        <v>4163</v>
      </c>
      <c r="B652" s="11">
        <v>43507</v>
      </c>
      <c r="C652" s="4" t="s">
        <v>4164</v>
      </c>
      <c r="D652" t="s">
        <v>6172</v>
      </c>
      <c r="E652" s="2">
        <v>1</v>
      </c>
      <c r="F652" s="2" t="str">
        <f>VLOOKUP(orders!C652:C1651,customers!A:B,2,FALSE)</f>
        <v>Cecily Stebbings</v>
      </c>
      <c r="G652" s="2" t="str">
        <f>VLOOKUP(orders!C652:C1651,customers!A:C,3,FALSE)</f>
        <v>cstebbingsi2@drupal.org</v>
      </c>
      <c r="H652" s="2" t="str">
        <f>VLOOKUP(C:C,customers!A:G,7,FALSE)</f>
        <v>United States</v>
      </c>
      <c r="I652" t="str">
        <f>VLOOKUP(orders!D:D,products!A:B,2,FALSE)</f>
        <v>Rob</v>
      </c>
      <c r="J652" t="str">
        <f t="shared" si="51"/>
        <v>Robusta</v>
      </c>
      <c r="K652" t="str">
        <f>VLOOKUP(D:D,products!A:C,3,FALSE)</f>
        <v>D</v>
      </c>
      <c r="L652" t="str">
        <f t="shared" si="52"/>
        <v>Dark</v>
      </c>
      <c r="M652">
        <f>VLOOKUP(D:D,products!A:D,4,FALSE)</f>
        <v>0.5</v>
      </c>
      <c r="N652" s="9" t="str">
        <f t="shared" si="53"/>
        <v>0.5Kg</v>
      </c>
      <c r="O652">
        <f>VLOOKUP(D:D,products!A:E,5,FALSE)</f>
        <v>5.3699999999999992</v>
      </c>
      <c r="P652" s="14">
        <f t="shared" si="50"/>
        <v>5.3699999999999992</v>
      </c>
      <c r="Q652">
        <f>VLOOKUP(D:D,products!A:G,7,FALSE)</f>
        <v>0.32219999999999993</v>
      </c>
      <c r="R652" s="6">
        <f t="shared" si="54"/>
        <v>0.06</v>
      </c>
    </row>
    <row r="653" spans="1:18" hidden="1" x14ac:dyDescent="0.3">
      <c r="A653" s="4" t="s">
        <v>4169</v>
      </c>
      <c r="B653" s="11">
        <v>44084</v>
      </c>
      <c r="C653" s="4" t="s">
        <v>4170</v>
      </c>
      <c r="D653" t="s">
        <v>6179</v>
      </c>
      <c r="E653" s="2">
        <v>4</v>
      </c>
      <c r="F653" s="2" t="str">
        <f>VLOOKUP(orders!C653:C1652,customers!A:B,2,FALSE)</f>
        <v>Giana Tonnesen</v>
      </c>
      <c r="G653" s="2"/>
      <c r="H653" s="2" t="str">
        <f>VLOOKUP(C:C,customers!A:G,7,FALSE)</f>
        <v>United States</v>
      </c>
      <c r="I653" t="str">
        <f>VLOOKUP(orders!D:D,products!A:B,2,FALSE)</f>
        <v>Rob</v>
      </c>
      <c r="J653" t="str">
        <f t="shared" si="51"/>
        <v>Robusta</v>
      </c>
      <c r="K653" t="str">
        <f>VLOOKUP(D:D,products!A:C,3,FALSE)</f>
        <v>L</v>
      </c>
      <c r="L653" t="str">
        <f t="shared" si="52"/>
        <v>Light</v>
      </c>
      <c r="M653">
        <f>VLOOKUP(D:D,products!A:D,4,FALSE)</f>
        <v>1</v>
      </c>
      <c r="N653" s="9" t="str">
        <f t="shared" si="53"/>
        <v>1Kg</v>
      </c>
      <c r="O653">
        <f>VLOOKUP(D:D,products!A:E,5,FALSE)</f>
        <v>11.95</v>
      </c>
      <c r="P653" s="14">
        <f t="shared" si="50"/>
        <v>47.8</v>
      </c>
      <c r="Q653">
        <f>VLOOKUP(D:D,products!A:G,7,FALSE)</f>
        <v>0.71699999999999997</v>
      </c>
      <c r="R653" s="6">
        <f t="shared" si="54"/>
        <v>1.4999999999999999E-2</v>
      </c>
    </row>
    <row r="654" spans="1:18" hidden="1" x14ac:dyDescent="0.3">
      <c r="A654" s="4" t="s">
        <v>4174</v>
      </c>
      <c r="B654" s="11">
        <v>43892</v>
      </c>
      <c r="C654" s="4" t="s">
        <v>4175</v>
      </c>
      <c r="D654" t="s">
        <v>6170</v>
      </c>
      <c r="E654" s="2">
        <v>4</v>
      </c>
      <c r="F654" s="2" t="str">
        <f>VLOOKUP(orders!C654:C1653,customers!A:B,2,FALSE)</f>
        <v>Rhetta Zywicki</v>
      </c>
      <c r="G654" s="2" t="str">
        <f>VLOOKUP(orders!C654:C1653,customers!A:C,3,FALSE)</f>
        <v>rzywickii4@ifeng.com</v>
      </c>
      <c r="H654" s="2" t="str">
        <f>VLOOKUP(C:C,customers!A:G,7,FALSE)</f>
        <v>Ireland</v>
      </c>
      <c r="I654" t="str">
        <f>VLOOKUP(orders!D:D,products!A:B,2,FALSE)</f>
        <v>Lib</v>
      </c>
      <c r="J654" t="str">
        <f t="shared" si="51"/>
        <v>Liberica</v>
      </c>
      <c r="K654" t="str">
        <f>VLOOKUP(D:D,products!A:C,3,FALSE)</f>
        <v>L</v>
      </c>
      <c r="L654" t="str">
        <f t="shared" si="52"/>
        <v>Light</v>
      </c>
      <c r="M654">
        <f>VLOOKUP(D:D,products!A:D,4,FALSE)</f>
        <v>1</v>
      </c>
      <c r="N654" s="9" t="str">
        <f t="shared" si="53"/>
        <v>1Kg</v>
      </c>
      <c r="O654">
        <f>VLOOKUP(D:D,products!A:E,5,FALSE)</f>
        <v>15.85</v>
      </c>
      <c r="P654" s="14">
        <f t="shared" si="50"/>
        <v>63.4</v>
      </c>
      <c r="Q654">
        <f>VLOOKUP(D:D,products!A:G,7,FALSE)</f>
        <v>2.0605000000000002</v>
      </c>
      <c r="R654" s="6">
        <f t="shared" si="54"/>
        <v>3.2500000000000001E-2</v>
      </c>
    </row>
    <row r="655" spans="1:18" x14ac:dyDescent="0.3">
      <c r="A655" s="4" t="s">
        <v>4179</v>
      </c>
      <c r="B655" s="11">
        <v>44375</v>
      </c>
      <c r="C655" s="4" t="s">
        <v>4180</v>
      </c>
      <c r="D655" t="s">
        <v>6175</v>
      </c>
      <c r="E655" s="2">
        <v>4</v>
      </c>
      <c r="F655" s="2" t="str">
        <f>VLOOKUP(orders!C655:C1654,customers!A:B,2,FALSE)</f>
        <v>Almeria Burgett</v>
      </c>
      <c r="G655" s="2" t="str">
        <f>VLOOKUP(orders!C655:C1654,customers!A:C,3,FALSE)</f>
        <v>aburgetti5@moonfruit.com</v>
      </c>
      <c r="H655" s="2" t="str">
        <f>VLOOKUP(C:C,customers!A:G,7,FALSE)</f>
        <v>United States</v>
      </c>
      <c r="I655" t="str">
        <f>VLOOKUP(orders!D:D,products!A:B,2,FALSE)</f>
        <v>Ara</v>
      </c>
      <c r="J655" t="str">
        <f t="shared" si="51"/>
        <v>Arabica</v>
      </c>
      <c r="K655" t="str">
        <f>VLOOKUP(D:D,products!A:C,3,FALSE)</f>
        <v>M</v>
      </c>
      <c r="L655" t="str">
        <f t="shared" si="52"/>
        <v>Medium</v>
      </c>
      <c r="M655">
        <f>VLOOKUP(D:D,products!A:D,4,FALSE)</f>
        <v>2.5</v>
      </c>
      <c r="N655" s="9" t="str">
        <f t="shared" si="53"/>
        <v>2.5Kg</v>
      </c>
      <c r="O655">
        <f>VLOOKUP(D:D,products!A:E,5,FALSE)</f>
        <v>25.874999999999996</v>
      </c>
      <c r="P655" s="14">
        <f t="shared" si="50"/>
        <v>103.49999999999999</v>
      </c>
      <c r="Q655">
        <f>VLOOKUP(D:D,products!A:G,7,FALSE)</f>
        <v>2.3287499999999994</v>
      </c>
      <c r="R655" s="6">
        <f t="shared" si="54"/>
        <v>2.2499999999999999E-2</v>
      </c>
    </row>
    <row r="656" spans="1:18" x14ac:dyDescent="0.3">
      <c r="A656" s="4" t="s">
        <v>4185</v>
      </c>
      <c r="B656" s="11">
        <v>43476</v>
      </c>
      <c r="C656" s="4" t="s">
        <v>4186</v>
      </c>
      <c r="D656" t="s">
        <v>6168</v>
      </c>
      <c r="E656" s="2">
        <v>3</v>
      </c>
      <c r="F656" s="2" t="str">
        <f>VLOOKUP(orders!C656:C1655,customers!A:B,2,FALSE)</f>
        <v>Marvin Malloy</v>
      </c>
      <c r="G656" s="2" t="str">
        <f>VLOOKUP(orders!C656:C1655,customers!A:C,3,FALSE)</f>
        <v>mmalloyi6@seattletimes.com</v>
      </c>
      <c r="H656" s="2" t="str">
        <f>VLOOKUP(C:C,customers!A:G,7,FALSE)</f>
        <v>United States</v>
      </c>
      <c r="I656" t="str">
        <f>VLOOKUP(orders!D:D,products!A:B,2,FALSE)</f>
        <v>Ara</v>
      </c>
      <c r="J656" t="str">
        <f t="shared" si="51"/>
        <v>Arabica</v>
      </c>
      <c r="K656" t="str">
        <f>VLOOKUP(D:D,products!A:C,3,FALSE)</f>
        <v>D</v>
      </c>
      <c r="L656" t="str">
        <f t="shared" si="52"/>
        <v>Dark</v>
      </c>
      <c r="M656">
        <f>VLOOKUP(D:D,products!A:D,4,FALSE)</f>
        <v>2.5</v>
      </c>
      <c r="N656" s="9" t="str">
        <f t="shared" si="53"/>
        <v>2.5Kg</v>
      </c>
      <c r="O656">
        <f>VLOOKUP(D:D,products!A:E,5,FALSE)</f>
        <v>22.884999999999998</v>
      </c>
      <c r="P656" s="14">
        <f t="shared" si="50"/>
        <v>68.655000000000001</v>
      </c>
      <c r="Q656">
        <f>VLOOKUP(D:D,products!A:G,7,FALSE)</f>
        <v>2.0596499999999995</v>
      </c>
      <c r="R656" s="6">
        <f t="shared" si="54"/>
        <v>2.9999999999999992E-2</v>
      </c>
    </row>
    <row r="657" spans="1:18" hidden="1" x14ac:dyDescent="0.3">
      <c r="A657" s="4" t="s">
        <v>4191</v>
      </c>
      <c r="B657" s="11">
        <v>43728</v>
      </c>
      <c r="C657" s="4" t="s">
        <v>4192</v>
      </c>
      <c r="D657" t="s">
        <v>6151</v>
      </c>
      <c r="E657" s="2">
        <v>2</v>
      </c>
      <c r="F657" s="2" t="str">
        <f>VLOOKUP(orders!C657:C1656,customers!A:B,2,FALSE)</f>
        <v>Maxim McParland</v>
      </c>
      <c r="G657" s="2" t="str">
        <f>VLOOKUP(orders!C657:C1656,customers!A:C,3,FALSE)</f>
        <v>mmcparlandi7@w3.org</v>
      </c>
      <c r="H657" s="2" t="str">
        <f>VLOOKUP(C:C,customers!A:G,7,FALSE)</f>
        <v>United States</v>
      </c>
      <c r="I657" t="str">
        <f>VLOOKUP(orders!D:D,products!A:B,2,FALSE)</f>
        <v>Rob</v>
      </c>
      <c r="J657" t="str">
        <f t="shared" si="51"/>
        <v>Robusta</v>
      </c>
      <c r="K657" t="str">
        <f>VLOOKUP(D:D,products!A:C,3,FALSE)</f>
        <v>M</v>
      </c>
      <c r="L657" t="str">
        <f t="shared" si="52"/>
        <v>Medium</v>
      </c>
      <c r="M657">
        <f>VLOOKUP(D:D,products!A:D,4,FALSE)</f>
        <v>2.5</v>
      </c>
      <c r="N657" s="9" t="str">
        <f t="shared" si="53"/>
        <v>2.5Kg</v>
      </c>
      <c r="O657">
        <f>VLOOKUP(D:D,products!A:E,5,FALSE)</f>
        <v>22.884999999999998</v>
      </c>
      <c r="P657" s="14">
        <f t="shared" si="50"/>
        <v>45.769999999999996</v>
      </c>
      <c r="Q657">
        <f>VLOOKUP(D:D,products!A:G,7,FALSE)</f>
        <v>1.3730999999999998</v>
      </c>
      <c r="R657" s="6">
        <f t="shared" si="54"/>
        <v>0.03</v>
      </c>
    </row>
    <row r="658" spans="1:18" hidden="1" x14ac:dyDescent="0.3">
      <c r="A658" s="4" t="s">
        <v>4196</v>
      </c>
      <c r="B658" s="11">
        <v>44485</v>
      </c>
      <c r="C658" s="4" t="s">
        <v>4197</v>
      </c>
      <c r="D658" t="s">
        <v>6143</v>
      </c>
      <c r="E658" s="2">
        <v>4</v>
      </c>
      <c r="F658" s="2" t="str">
        <f>VLOOKUP(orders!C658:C1657,customers!A:B,2,FALSE)</f>
        <v>Sylas Jennaroy</v>
      </c>
      <c r="G658" s="2" t="str">
        <f>VLOOKUP(orders!C658:C1657,customers!A:C,3,FALSE)</f>
        <v>sjennaroyi8@purevolume.com</v>
      </c>
      <c r="H658" s="2" t="str">
        <f>VLOOKUP(C:C,customers!A:G,7,FALSE)</f>
        <v>United States</v>
      </c>
      <c r="I658" t="str">
        <f>VLOOKUP(orders!D:D,products!A:B,2,FALSE)</f>
        <v>Lib</v>
      </c>
      <c r="J658" t="str">
        <f t="shared" si="51"/>
        <v>Liberica</v>
      </c>
      <c r="K658" t="str">
        <f>VLOOKUP(D:D,products!A:C,3,FALSE)</f>
        <v>D</v>
      </c>
      <c r="L658" t="str">
        <f t="shared" si="52"/>
        <v>Dark</v>
      </c>
      <c r="M658">
        <f>VLOOKUP(D:D,products!A:D,4,FALSE)</f>
        <v>1</v>
      </c>
      <c r="N658" s="9" t="str">
        <f t="shared" si="53"/>
        <v>1Kg</v>
      </c>
      <c r="O658">
        <f>VLOOKUP(D:D,products!A:E,5,FALSE)</f>
        <v>12.95</v>
      </c>
      <c r="P658" s="14">
        <f t="shared" si="50"/>
        <v>51.8</v>
      </c>
      <c r="Q658">
        <f>VLOOKUP(D:D,products!A:G,7,FALSE)</f>
        <v>1.6835</v>
      </c>
      <c r="R658" s="6">
        <f t="shared" si="54"/>
        <v>3.2500000000000001E-2</v>
      </c>
    </row>
    <row r="659" spans="1:18" x14ac:dyDescent="0.3">
      <c r="A659" s="4" t="s">
        <v>4201</v>
      </c>
      <c r="B659" s="11">
        <v>43831</v>
      </c>
      <c r="C659" s="4" t="s">
        <v>4202</v>
      </c>
      <c r="D659" t="s">
        <v>6157</v>
      </c>
      <c r="E659" s="2">
        <v>2</v>
      </c>
      <c r="F659" s="2" t="str">
        <f>VLOOKUP(orders!C659:C1658,customers!A:B,2,FALSE)</f>
        <v>Wren Place</v>
      </c>
      <c r="G659" s="2" t="str">
        <f>VLOOKUP(orders!C659:C1658,customers!A:C,3,FALSE)</f>
        <v>wplacei9@wsj.com</v>
      </c>
      <c r="H659" s="2" t="str">
        <f>VLOOKUP(C:C,customers!A:G,7,FALSE)</f>
        <v>United States</v>
      </c>
      <c r="I659" t="str">
        <f>VLOOKUP(orders!D:D,products!A:B,2,FALSE)</f>
        <v>Ara</v>
      </c>
      <c r="J659" t="str">
        <f t="shared" si="51"/>
        <v>Arabica</v>
      </c>
      <c r="K659" t="str">
        <f>VLOOKUP(D:D,products!A:C,3,FALSE)</f>
        <v>M</v>
      </c>
      <c r="L659" t="str">
        <f t="shared" si="52"/>
        <v>Medium</v>
      </c>
      <c r="M659">
        <f>VLOOKUP(D:D,products!A:D,4,FALSE)</f>
        <v>0.5</v>
      </c>
      <c r="N659" s="9" t="str">
        <f t="shared" si="53"/>
        <v>0.5Kg</v>
      </c>
      <c r="O659">
        <f>VLOOKUP(D:D,products!A:E,5,FALSE)</f>
        <v>6.75</v>
      </c>
      <c r="P659" s="14">
        <f t="shared" si="50"/>
        <v>13.5</v>
      </c>
      <c r="Q659">
        <f>VLOOKUP(D:D,products!A:G,7,FALSE)</f>
        <v>0.60749999999999993</v>
      </c>
      <c r="R659" s="6">
        <f t="shared" si="54"/>
        <v>4.4999999999999991E-2</v>
      </c>
    </row>
    <row r="660" spans="1:18" hidden="1" x14ac:dyDescent="0.3">
      <c r="A660" s="4" t="s">
        <v>4207</v>
      </c>
      <c r="B660" s="11">
        <v>44630</v>
      </c>
      <c r="C660" s="4" t="s">
        <v>4263</v>
      </c>
      <c r="D660" t="s">
        <v>6139</v>
      </c>
      <c r="E660" s="2">
        <v>3</v>
      </c>
      <c r="F660" s="2" t="str">
        <f>VLOOKUP(orders!C660:C1659,customers!A:B,2,FALSE)</f>
        <v>Janella Millett</v>
      </c>
      <c r="G660" s="2" t="str">
        <f>VLOOKUP(orders!C660:C1659,customers!A:C,3,FALSE)</f>
        <v>jmillettik@addtoany.com</v>
      </c>
      <c r="H660" s="2" t="str">
        <f>VLOOKUP(C:C,customers!A:G,7,FALSE)</f>
        <v>United States</v>
      </c>
      <c r="I660" t="str">
        <f>VLOOKUP(orders!D:D,products!A:B,2,FALSE)</f>
        <v>Exc</v>
      </c>
      <c r="J660" t="str">
        <f t="shared" si="51"/>
        <v>Excelsa</v>
      </c>
      <c r="K660" t="str">
        <f>VLOOKUP(D:D,products!A:C,3,FALSE)</f>
        <v>M</v>
      </c>
      <c r="L660" t="str">
        <f t="shared" si="52"/>
        <v>Medium</v>
      </c>
      <c r="M660">
        <f>VLOOKUP(D:D,products!A:D,4,FALSE)</f>
        <v>0.5</v>
      </c>
      <c r="N660" s="9" t="str">
        <f t="shared" si="53"/>
        <v>0.5Kg</v>
      </c>
      <c r="O660">
        <f>VLOOKUP(D:D,products!A:E,5,FALSE)</f>
        <v>8.25</v>
      </c>
      <c r="P660" s="14">
        <f t="shared" si="50"/>
        <v>24.75</v>
      </c>
      <c r="Q660">
        <f>VLOOKUP(D:D,products!A:G,7,FALSE)</f>
        <v>0.90749999999999997</v>
      </c>
      <c r="R660" s="6">
        <f t="shared" si="54"/>
        <v>3.6666666666666667E-2</v>
      </c>
    </row>
    <row r="661" spans="1:18" x14ac:dyDescent="0.3">
      <c r="A661" s="4" t="s">
        <v>4211</v>
      </c>
      <c r="B661" s="11">
        <v>44693</v>
      </c>
      <c r="C661" s="4" t="s">
        <v>4212</v>
      </c>
      <c r="D661" t="s">
        <v>6168</v>
      </c>
      <c r="E661" s="2">
        <v>2</v>
      </c>
      <c r="F661" s="2" t="str">
        <f>VLOOKUP(orders!C661:C1660,customers!A:B,2,FALSE)</f>
        <v>Dollie Gadsden</v>
      </c>
      <c r="G661" s="2" t="str">
        <f>VLOOKUP(orders!C661:C1660,customers!A:C,3,FALSE)</f>
        <v>dgadsdenib@google.com.hk</v>
      </c>
      <c r="H661" s="2" t="str">
        <f>VLOOKUP(C:C,customers!A:G,7,FALSE)</f>
        <v>Ireland</v>
      </c>
      <c r="I661" t="str">
        <f>VLOOKUP(orders!D:D,products!A:B,2,FALSE)</f>
        <v>Ara</v>
      </c>
      <c r="J661" t="str">
        <f t="shared" si="51"/>
        <v>Arabica</v>
      </c>
      <c r="K661" t="str">
        <f>VLOOKUP(D:D,products!A:C,3,FALSE)</f>
        <v>D</v>
      </c>
      <c r="L661" t="str">
        <f t="shared" si="52"/>
        <v>Dark</v>
      </c>
      <c r="M661">
        <f>VLOOKUP(D:D,products!A:D,4,FALSE)</f>
        <v>2.5</v>
      </c>
      <c r="N661" s="9" t="str">
        <f t="shared" si="53"/>
        <v>2.5Kg</v>
      </c>
      <c r="O661">
        <f>VLOOKUP(D:D,products!A:E,5,FALSE)</f>
        <v>22.884999999999998</v>
      </c>
      <c r="P661" s="14">
        <f t="shared" si="50"/>
        <v>45.769999999999996</v>
      </c>
      <c r="Q661">
        <f>VLOOKUP(D:D,products!A:G,7,FALSE)</f>
        <v>2.0596499999999995</v>
      </c>
      <c r="R661" s="6">
        <f t="shared" si="54"/>
        <v>4.4999999999999991E-2</v>
      </c>
    </row>
    <row r="662" spans="1:18" hidden="1" x14ac:dyDescent="0.3">
      <c r="A662" s="4" t="s">
        <v>4217</v>
      </c>
      <c r="B662" s="11">
        <v>44084</v>
      </c>
      <c r="C662" s="4" t="s">
        <v>4218</v>
      </c>
      <c r="D662" t="s">
        <v>6176</v>
      </c>
      <c r="E662" s="2">
        <v>6</v>
      </c>
      <c r="F662" s="2" t="str">
        <f>VLOOKUP(orders!C662:C1661,customers!A:B,2,FALSE)</f>
        <v>Val Wakelin</v>
      </c>
      <c r="G662" s="2" t="str">
        <f>VLOOKUP(orders!C662:C1661,customers!A:C,3,FALSE)</f>
        <v>vwakelinic@unesco.org</v>
      </c>
      <c r="H662" s="2" t="str">
        <f>VLOOKUP(C:C,customers!A:G,7,FALSE)</f>
        <v>United States</v>
      </c>
      <c r="I662" t="str">
        <f>VLOOKUP(orders!D:D,products!A:B,2,FALSE)</f>
        <v>Exc</v>
      </c>
      <c r="J662" t="str">
        <f t="shared" si="51"/>
        <v>Excelsa</v>
      </c>
      <c r="K662" t="str">
        <f>VLOOKUP(D:D,products!A:C,3,FALSE)</f>
        <v>L</v>
      </c>
      <c r="L662" t="str">
        <f t="shared" si="52"/>
        <v>Light</v>
      </c>
      <c r="M662">
        <f>VLOOKUP(D:D,products!A:D,4,FALSE)</f>
        <v>0.5</v>
      </c>
      <c r="N662" s="9" t="str">
        <f t="shared" si="53"/>
        <v>0.5Kg</v>
      </c>
      <c r="O662">
        <f>VLOOKUP(D:D,products!A:E,5,FALSE)</f>
        <v>8.91</v>
      </c>
      <c r="P662" s="14">
        <f t="shared" si="50"/>
        <v>53.46</v>
      </c>
      <c r="Q662">
        <f>VLOOKUP(D:D,products!A:G,7,FALSE)</f>
        <v>0.98009999999999997</v>
      </c>
      <c r="R662" s="6">
        <f t="shared" si="54"/>
        <v>1.8333333333333333E-2</v>
      </c>
    </row>
    <row r="663" spans="1:18" x14ac:dyDescent="0.3">
      <c r="A663" s="4" t="s">
        <v>4223</v>
      </c>
      <c r="B663" s="11">
        <v>44485</v>
      </c>
      <c r="C663" s="4" t="s">
        <v>4224</v>
      </c>
      <c r="D663" t="s">
        <v>6152</v>
      </c>
      <c r="E663" s="2">
        <v>6</v>
      </c>
      <c r="F663" s="2" t="str">
        <f>VLOOKUP(orders!C663:C1662,customers!A:B,2,FALSE)</f>
        <v>Annie Campsall</v>
      </c>
      <c r="G663" s="2" t="str">
        <f>VLOOKUP(orders!C663:C1662,customers!A:C,3,FALSE)</f>
        <v>acampsallid@zimbio.com</v>
      </c>
      <c r="H663" s="2" t="str">
        <f>VLOOKUP(C:C,customers!A:G,7,FALSE)</f>
        <v>United States</v>
      </c>
      <c r="I663" t="str">
        <f>VLOOKUP(orders!D:D,products!A:B,2,FALSE)</f>
        <v>Ara</v>
      </c>
      <c r="J663" t="str">
        <f t="shared" si="51"/>
        <v>Arabica</v>
      </c>
      <c r="K663" t="str">
        <f>VLOOKUP(D:D,products!A:C,3,FALSE)</f>
        <v>M</v>
      </c>
      <c r="L663" t="str">
        <f t="shared" si="52"/>
        <v>Medium</v>
      </c>
      <c r="M663">
        <f>VLOOKUP(D:D,products!A:D,4,FALSE)</f>
        <v>0.2</v>
      </c>
      <c r="N663" s="9" t="str">
        <f t="shared" si="53"/>
        <v>0.2Kg</v>
      </c>
      <c r="O663">
        <f>VLOOKUP(D:D,products!A:E,5,FALSE)</f>
        <v>3.375</v>
      </c>
      <c r="P663" s="14">
        <f t="shared" si="50"/>
        <v>20.25</v>
      </c>
      <c r="Q663">
        <f>VLOOKUP(D:D,products!A:G,7,FALSE)</f>
        <v>0.30374999999999996</v>
      </c>
      <c r="R663" s="6">
        <f t="shared" si="54"/>
        <v>1.4999999999999998E-2</v>
      </c>
    </row>
    <row r="664" spans="1:18" hidden="1" x14ac:dyDescent="0.3">
      <c r="A664" s="4" t="s">
        <v>4229</v>
      </c>
      <c r="B664" s="11">
        <v>44364</v>
      </c>
      <c r="C664" s="4" t="s">
        <v>4230</v>
      </c>
      <c r="D664" t="s">
        <v>6165</v>
      </c>
      <c r="E664" s="2">
        <v>5</v>
      </c>
      <c r="F664" s="2" t="str">
        <f>VLOOKUP(orders!C664:C1663,customers!A:B,2,FALSE)</f>
        <v>Shermy Moseby</v>
      </c>
      <c r="G664" s="2" t="str">
        <f>VLOOKUP(orders!C664:C1663,customers!A:C,3,FALSE)</f>
        <v>smosebyie@stanford.edu</v>
      </c>
      <c r="H664" s="2" t="str">
        <f>VLOOKUP(C:C,customers!A:G,7,FALSE)</f>
        <v>United States</v>
      </c>
      <c r="I664" t="str">
        <f>VLOOKUP(orders!D:D,products!A:B,2,FALSE)</f>
        <v>Lib</v>
      </c>
      <c r="J664" t="str">
        <f t="shared" si="51"/>
        <v>Liberica</v>
      </c>
      <c r="K664" t="str">
        <f>VLOOKUP(D:D,products!A:C,3,FALSE)</f>
        <v>D</v>
      </c>
      <c r="L664" t="str">
        <f t="shared" si="52"/>
        <v>Dark</v>
      </c>
      <c r="M664">
        <f>VLOOKUP(D:D,products!A:D,4,FALSE)</f>
        <v>2.5</v>
      </c>
      <c r="N664" s="9" t="str">
        <f t="shared" si="53"/>
        <v>2.5Kg</v>
      </c>
      <c r="O664">
        <f>VLOOKUP(D:D,products!A:E,5,FALSE)</f>
        <v>29.784999999999997</v>
      </c>
      <c r="P664" s="14">
        <f t="shared" si="50"/>
        <v>148.92499999999998</v>
      </c>
      <c r="Q664">
        <f>VLOOKUP(D:D,products!A:G,7,FALSE)</f>
        <v>3.8720499999999998</v>
      </c>
      <c r="R664" s="6">
        <f t="shared" si="54"/>
        <v>2.6000000000000002E-2</v>
      </c>
    </row>
    <row r="665" spans="1:18" x14ac:dyDescent="0.3">
      <c r="A665" s="4" t="s">
        <v>4234</v>
      </c>
      <c r="B665" s="11">
        <v>43554</v>
      </c>
      <c r="C665" s="4" t="s">
        <v>4235</v>
      </c>
      <c r="D665" t="s">
        <v>6155</v>
      </c>
      <c r="E665" s="2">
        <v>6</v>
      </c>
      <c r="F665" s="2" t="str">
        <f>VLOOKUP(orders!C665:C1664,customers!A:B,2,FALSE)</f>
        <v>Corrie Wass</v>
      </c>
      <c r="G665" s="2" t="str">
        <f>VLOOKUP(orders!C665:C1664,customers!A:C,3,FALSE)</f>
        <v>cwassif@prweb.com</v>
      </c>
      <c r="H665" s="2" t="str">
        <f>VLOOKUP(C:C,customers!A:G,7,FALSE)</f>
        <v>United States</v>
      </c>
      <c r="I665" t="str">
        <f>VLOOKUP(orders!D:D,products!A:B,2,FALSE)</f>
        <v>Ara</v>
      </c>
      <c r="J665" t="str">
        <f t="shared" si="51"/>
        <v>Arabica</v>
      </c>
      <c r="K665" t="str">
        <f>VLOOKUP(D:D,products!A:C,3,FALSE)</f>
        <v>M</v>
      </c>
      <c r="L665" t="str">
        <f t="shared" si="52"/>
        <v>Medium</v>
      </c>
      <c r="M665">
        <f>VLOOKUP(D:D,products!A:D,4,FALSE)</f>
        <v>1</v>
      </c>
      <c r="N665" s="9" t="str">
        <f t="shared" si="53"/>
        <v>1Kg</v>
      </c>
      <c r="O665">
        <f>VLOOKUP(D:D,products!A:E,5,FALSE)</f>
        <v>11.25</v>
      </c>
      <c r="P665" s="14">
        <f t="shared" si="50"/>
        <v>67.5</v>
      </c>
      <c r="Q665">
        <f>VLOOKUP(D:D,products!A:G,7,FALSE)</f>
        <v>1.0125</v>
      </c>
      <c r="R665" s="6">
        <f t="shared" si="54"/>
        <v>1.4999999999999999E-2</v>
      </c>
    </row>
    <row r="666" spans="1:18" hidden="1" x14ac:dyDescent="0.3">
      <c r="A666" s="4" t="s">
        <v>4239</v>
      </c>
      <c r="B666" s="11">
        <v>44549</v>
      </c>
      <c r="C666" s="4" t="s">
        <v>4240</v>
      </c>
      <c r="D666" t="s">
        <v>6183</v>
      </c>
      <c r="E666" s="2">
        <v>6</v>
      </c>
      <c r="F666" s="2" t="str">
        <f>VLOOKUP(orders!C666:C1665,customers!A:B,2,FALSE)</f>
        <v>Ira Sjostrom</v>
      </c>
      <c r="G666" s="2" t="str">
        <f>VLOOKUP(orders!C666:C1665,customers!A:C,3,FALSE)</f>
        <v>isjostromig@pbs.org</v>
      </c>
      <c r="H666" s="2" t="str">
        <f>VLOOKUP(C:C,customers!A:G,7,FALSE)</f>
        <v>United States</v>
      </c>
      <c r="I666" t="str">
        <f>VLOOKUP(orders!D:D,products!A:B,2,FALSE)</f>
        <v>Exc</v>
      </c>
      <c r="J666" t="str">
        <f t="shared" si="51"/>
        <v>Excelsa</v>
      </c>
      <c r="K666" t="str">
        <f>VLOOKUP(D:D,products!A:C,3,FALSE)</f>
        <v>D</v>
      </c>
      <c r="L666" t="str">
        <f t="shared" si="52"/>
        <v>Dark</v>
      </c>
      <c r="M666">
        <f>VLOOKUP(D:D,products!A:D,4,FALSE)</f>
        <v>1</v>
      </c>
      <c r="N666" s="9" t="str">
        <f t="shared" si="53"/>
        <v>1Kg</v>
      </c>
      <c r="O666">
        <f>VLOOKUP(D:D,products!A:E,5,FALSE)</f>
        <v>12.15</v>
      </c>
      <c r="P666" s="14">
        <f t="shared" si="50"/>
        <v>72.900000000000006</v>
      </c>
      <c r="Q666">
        <f>VLOOKUP(D:D,products!A:G,7,FALSE)</f>
        <v>1.3365</v>
      </c>
      <c r="R666" s="6">
        <f t="shared" si="54"/>
        <v>1.8333333333333333E-2</v>
      </c>
    </row>
    <row r="667" spans="1:18" hidden="1" x14ac:dyDescent="0.3">
      <c r="A667" s="4" t="s">
        <v>4239</v>
      </c>
      <c r="B667" s="11">
        <v>44549</v>
      </c>
      <c r="C667" s="4" t="s">
        <v>4240</v>
      </c>
      <c r="D667" t="s">
        <v>6150</v>
      </c>
      <c r="E667" s="2">
        <v>2</v>
      </c>
      <c r="F667" s="2" t="str">
        <f>VLOOKUP(orders!C667:C1666,customers!A:B,2,FALSE)</f>
        <v>Ira Sjostrom</v>
      </c>
      <c r="G667" s="2" t="str">
        <f>VLOOKUP(orders!C667:C1666,customers!A:C,3,FALSE)</f>
        <v>isjostromig@pbs.org</v>
      </c>
      <c r="H667" s="2" t="str">
        <f>VLOOKUP(C:C,customers!A:G,7,FALSE)</f>
        <v>United States</v>
      </c>
      <c r="I667" t="str">
        <f>VLOOKUP(orders!D:D,products!A:B,2,FALSE)</f>
        <v>Lib</v>
      </c>
      <c r="J667" t="str">
        <f t="shared" si="51"/>
        <v>Liberica</v>
      </c>
      <c r="K667" t="str">
        <f>VLOOKUP(D:D,products!A:C,3,FALSE)</f>
        <v>D</v>
      </c>
      <c r="L667" t="str">
        <f t="shared" si="52"/>
        <v>Dark</v>
      </c>
      <c r="M667">
        <f>VLOOKUP(D:D,products!A:D,4,FALSE)</f>
        <v>0.2</v>
      </c>
      <c r="N667" s="9" t="str">
        <f t="shared" si="53"/>
        <v>0.2Kg</v>
      </c>
      <c r="O667">
        <f>VLOOKUP(D:D,products!A:E,5,FALSE)</f>
        <v>3.8849999999999998</v>
      </c>
      <c r="P667" s="14">
        <f t="shared" si="50"/>
        <v>7.77</v>
      </c>
      <c r="Q667">
        <f>VLOOKUP(D:D,products!A:G,7,FALSE)</f>
        <v>0.50505</v>
      </c>
      <c r="R667" s="6">
        <f t="shared" si="54"/>
        <v>6.5000000000000002E-2</v>
      </c>
    </row>
    <row r="668" spans="1:18" x14ac:dyDescent="0.3">
      <c r="A668" s="4" t="s">
        <v>4250</v>
      </c>
      <c r="B668" s="11">
        <v>43987</v>
      </c>
      <c r="C668" s="4" t="s">
        <v>4251</v>
      </c>
      <c r="D668" t="s">
        <v>6168</v>
      </c>
      <c r="E668" s="2">
        <v>4</v>
      </c>
      <c r="F668" s="2" t="str">
        <f>VLOOKUP(orders!C668:C1667,customers!A:B,2,FALSE)</f>
        <v>Jermaine Branchett</v>
      </c>
      <c r="G668" s="2" t="str">
        <f>VLOOKUP(orders!C668:C1667,customers!A:C,3,FALSE)</f>
        <v>jbranchettii@bravesites.com</v>
      </c>
      <c r="H668" s="2" t="str">
        <f>VLOOKUP(C:C,customers!A:G,7,FALSE)</f>
        <v>United States</v>
      </c>
      <c r="I668" t="str">
        <f>VLOOKUP(orders!D:D,products!A:B,2,FALSE)</f>
        <v>Ara</v>
      </c>
      <c r="J668" t="str">
        <f t="shared" si="51"/>
        <v>Arabica</v>
      </c>
      <c r="K668" t="str">
        <f>VLOOKUP(D:D,products!A:C,3,FALSE)</f>
        <v>D</v>
      </c>
      <c r="L668" t="str">
        <f t="shared" si="52"/>
        <v>Dark</v>
      </c>
      <c r="M668">
        <f>VLOOKUP(D:D,products!A:D,4,FALSE)</f>
        <v>2.5</v>
      </c>
      <c r="N668" s="9" t="str">
        <f t="shared" si="53"/>
        <v>2.5Kg</v>
      </c>
      <c r="O668">
        <f>VLOOKUP(D:D,products!A:E,5,FALSE)</f>
        <v>22.884999999999998</v>
      </c>
      <c r="P668" s="14">
        <f t="shared" si="50"/>
        <v>91.539999999999992</v>
      </c>
      <c r="Q668">
        <f>VLOOKUP(D:D,products!A:G,7,FALSE)</f>
        <v>2.0596499999999995</v>
      </c>
      <c r="R668" s="6">
        <f t="shared" si="54"/>
        <v>2.2499999999999996E-2</v>
      </c>
    </row>
    <row r="669" spans="1:18" x14ac:dyDescent="0.3">
      <c r="A669" s="4" t="s">
        <v>4256</v>
      </c>
      <c r="B669" s="11">
        <v>44451</v>
      </c>
      <c r="C669" s="4" t="s">
        <v>4257</v>
      </c>
      <c r="D669" t="s">
        <v>6147</v>
      </c>
      <c r="E669" s="2">
        <v>6</v>
      </c>
      <c r="F669" s="2" t="str">
        <f>VLOOKUP(orders!C669:C1668,customers!A:B,2,FALSE)</f>
        <v>Nissie Rudland</v>
      </c>
      <c r="G669" s="2" t="str">
        <f>VLOOKUP(orders!C669:C1668,customers!A:C,3,FALSE)</f>
        <v>nrudlandij@blogs.com</v>
      </c>
      <c r="H669" s="2" t="str">
        <f>VLOOKUP(C:C,customers!A:G,7,FALSE)</f>
        <v>Ireland</v>
      </c>
      <c r="I669" t="str">
        <f>VLOOKUP(orders!D:D,products!A:B,2,FALSE)</f>
        <v>Ara</v>
      </c>
      <c r="J669" t="str">
        <f t="shared" si="51"/>
        <v>Arabica</v>
      </c>
      <c r="K669" t="str">
        <f>VLOOKUP(D:D,products!A:C,3,FALSE)</f>
        <v>D</v>
      </c>
      <c r="L669" t="str">
        <f t="shared" si="52"/>
        <v>Dark</v>
      </c>
      <c r="M669">
        <f>VLOOKUP(D:D,products!A:D,4,FALSE)</f>
        <v>1</v>
      </c>
      <c r="N669" s="9" t="str">
        <f t="shared" si="53"/>
        <v>1Kg</v>
      </c>
      <c r="O669">
        <f>VLOOKUP(D:D,products!A:E,5,FALSE)</f>
        <v>9.9499999999999993</v>
      </c>
      <c r="P669" s="14">
        <f t="shared" si="50"/>
        <v>59.699999999999996</v>
      </c>
      <c r="Q669">
        <f>VLOOKUP(D:D,products!A:G,7,FALSE)</f>
        <v>0.89549999999999985</v>
      </c>
      <c r="R669" s="6">
        <f t="shared" si="54"/>
        <v>1.4999999999999999E-2</v>
      </c>
    </row>
    <row r="670" spans="1:18" hidden="1" x14ac:dyDescent="0.3">
      <c r="A670" s="4" t="s">
        <v>4262</v>
      </c>
      <c r="B670" s="11">
        <v>44636</v>
      </c>
      <c r="C670" s="4" t="s">
        <v>4263</v>
      </c>
      <c r="D670" t="s">
        <v>6142</v>
      </c>
      <c r="E670" s="2">
        <v>5</v>
      </c>
      <c r="F670" s="2" t="str">
        <f>VLOOKUP(orders!C670:C1669,customers!A:B,2,FALSE)</f>
        <v>Janella Millett</v>
      </c>
      <c r="G670" s="2" t="str">
        <f>VLOOKUP(orders!C670:C1669,customers!A:C,3,FALSE)</f>
        <v>jmillettik@addtoany.com</v>
      </c>
      <c r="H670" s="2" t="str">
        <f>VLOOKUP(C:C,customers!A:G,7,FALSE)</f>
        <v>United States</v>
      </c>
      <c r="I670" t="str">
        <f>VLOOKUP(orders!D:D,products!A:B,2,FALSE)</f>
        <v>Rob</v>
      </c>
      <c r="J670" t="str">
        <f t="shared" si="51"/>
        <v>Robusta</v>
      </c>
      <c r="K670" t="str">
        <f>VLOOKUP(D:D,products!A:C,3,FALSE)</f>
        <v>L</v>
      </c>
      <c r="L670" t="str">
        <f t="shared" si="52"/>
        <v>Light</v>
      </c>
      <c r="M670">
        <f>VLOOKUP(D:D,products!A:D,4,FALSE)</f>
        <v>2.5</v>
      </c>
      <c r="N670" s="9" t="str">
        <f t="shared" si="53"/>
        <v>2.5Kg</v>
      </c>
      <c r="O670">
        <f>VLOOKUP(D:D,products!A:E,5,FALSE)</f>
        <v>27.484999999999996</v>
      </c>
      <c r="P670" s="14">
        <f t="shared" si="50"/>
        <v>137.42499999999998</v>
      </c>
      <c r="Q670">
        <f>VLOOKUP(D:D,products!A:G,7,FALSE)</f>
        <v>1.6490999999999998</v>
      </c>
      <c r="R670" s="6">
        <f t="shared" si="54"/>
        <v>1.2E-2</v>
      </c>
    </row>
    <row r="671" spans="1:18" hidden="1" x14ac:dyDescent="0.3">
      <c r="A671" s="4" t="s">
        <v>4268</v>
      </c>
      <c r="B671" s="11">
        <v>44551</v>
      </c>
      <c r="C671" s="4" t="s">
        <v>4269</v>
      </c>
      <c r="D671" t="s">
        <v>6181</v>
      </c>
      <c r="E671" s="2">
        <v>2</v>
      </c>
      <c r="F671" s="2" t="str">
        <f>VLOOKUP(orders!C671:C1670,customers!A:B,2,FALSE)</f>
        <v>Ferdie Tourry</v>
      </c>
      <c r="G671" s="2" t="str">
        <f>VLOOKUP(orders!C671:C1670,customers!A:C,3,FALSE)</f>
        <v>ftourryil@google.de</v>
      </c>
      <c r="H671" s="2" t="str">
        <f>VLOOKUP(C:C,customers!A:G,7,FALSE)</f>
        <v>United States</v>
      </c>
      <c r="I671" t="str">
        <f>VLOOKUP(orders!D:D,products!A:B,2,FALSE)</f>
        <v>Lib</v>
      </c>
      <c r="J671" t="str">
        <f t="shared" si="51"/>
        <v>Liberica</v>
      </c>
      <c r="K671" t="str">
        <f>VLOOKUP(D:D,products!A:C,3,FALSE)</f>
        <v>M</v>
      </c>
      <c r="L671" t="str">
        <f t="shared" si="52"/>
        <v>Medium</v>
      </c>
      <c r="M671">
        <f>VLOOKUP(D:D,products!A:D,4,FALSE)</f>
        <v>2.5</v>
      </c>
      <c r="N671" s="9" t="str">
        <f t="shared" si="53"/>
        <v>2.5Kg</v>
      </c>
      <c r="O671">
        <f>VLOOKUP(D:D,products!A:E,5,FALSE)</f>
        <v>33.464999999999996</v>
      </c>
      <c r="P671" s="14">
        <f t="shared" si="50"/>
        <v>66.929999999999993</v>
      </c>
      <c r="Q671">
        <f>VLOOKUP(D:D,products!A:G,7,FALSE)</f>
        <v>4.3504499999999995</v>
      </c>
      <c r="R671" s="6">
        <f t="shared" si="54"/>
        <v>6.5000000000000002E-2</v>
      </c>
    </row>
    <row r="672" spans="1:18" hidden="1" x14ac:dyDescent="0.3">
      <c r="A672" s="4" t="s">
        <v>4274</v>
      </c>
      <c r="B672" s="11">
        <v>43606</v>
      </c>
      <c r="C672" s="4" t="s">
        <v>4275</v>
      </c>
      <c r="D672" t="s">
        <v>6159</v>
      </c>
      <c r="E672" s="2">
        <v>3</v>
      </c>
      <c r="F672" s="2" t="str">
        <f>VLOOKUP(orders!C672:C1671,customers!A:B,2,FALSE)</f>
        <v>Cecil Weatherall</v>
      </c>
      <c r="G672" s="2" t="str">
        <f>VLOOKUP(orders!C672:C1671,customers!A:C,3,FALSE)</f>
        <v>cweatherallim@toplist.cz</v>
      </c>
      <c r="H672" s="2" t="str">
        <f>VLOOKUP(C:C,customers!A:G,7,FALSE)</f>
        <v>United States</v>
      </c>
      <c r="I672" t="str">
        <f>VLOOKUP(orders!D:D,products!A:B,2,FALSE)</f>
        <v>Lib</v>
      </c>
      <c r="J672" t="str">
        <f t="shared" si="51"/>
        <v>Liberica</v>
      </c>
      <c r="K672" t="str">
        <f>VLOOKUP(D:D,products!A:C,3,FALSE)</f>
        <v>M</v>
      </c>
      <c r="L672" t="str">
        <f t="shared" si="52"/>
        <v>Medium</v>
      </c>
      <c r="M672">
        <f>VLOOKUP(D:D,products!A:D,4,FALSE)</f>
        <v>0.2</v>
      </c>
      <c r="N672" s="9" t="str">
        <f t="shared" si="53"/>
        <v>0.2Kg</v>
      </c>
      <c r="O672">
        <f>VLOOKUP(D:D,products!A:E,5,FALSE)</f>
        <v>4.3650000000000002</v>
      </c>
      <c r="P672" s="14">
        <f t="shared" si="50"/>
        <v>13.095000000000001</v>
      </c>
      <c r="Q672">
        <f>VLOOKUP(D:D,products!A:G,7,FALSE)</f>
        <v>0.56745000000000001</v>
      </c>
      <c r="R672" s="6">
        <f t="shared" si="54"/>
        <v>4.3333333333333335E-2</v>
      </c>
    </row>
    <row r="673" spans="1:18" hidden="1" x14ac:dyDescent="0.3">
      <c r="A673" s="4" t="s">
        <v>4280</v>
      </c>
      <c r="B673" s="11">
        <v>44495</v>
      </c>
      <c r="C673" s="4" t="s">
        <v>4281</v>
      </c>
      <c r="D673" t="s">
        <v>6179</v>
      </c>
      <c r="E673" s="2">
        <v>5</v>
      </c>
      <c r="F673" s="2" t="str">
        <f>VLOOKUP(orders!C673:C1672,customers!A:B,2,FALSE)</f>
        <v>Gale Heindrick</v>
      </c>
      <c r="G673" s="2" t="str">
        <f>VLOOKUP(orders!C673:C1672,customers!A:C,3,FALSE)</f>
        <v>gheindrickin@usda.gov</v>
      </c>
      <c r="H673" s="2" t="str">
        <f>VLOOKUP(C:C,customers!A:G,7,FALSE)</f>
        <v>United States</v>
      </c>
      <c r="I673" t="str">
        <f>VLOOKUP(orders!D:D,products!A:B,2,FALSE)</f>
        <v>Rob</v>
      </c>
      <c r="J673" t="str">
        <f t="shared" si="51"/>
        <v>Robusta</v>
      </c>
      <c r="K673" t="str">
        <f>VLOOKUP(D:D,products!A:C,3,FALSE)</f>
        <v>L</v>
      </c>
      <c r="L673" t="str">
        <f t="shared" si="52"/>
        <v>Light</v>
      </c>
      <c r="M673">
        <f>VLOOKUP(D:D,products!A:D,4,FALSE)</f>
        <v>1</v>
      </c>
      <c r="N673" s="9" t="str">
        <f t="shared" si="53"/>
        <v>1Kg</v>
      </c>
      <c r="O673">
        <f>VLOOKUP(D:D,products!A:E,5,FALSE)</f>
        <v>11.95</v>
      </c>
      <c r="P673" s="14">
        <f t="shared" si="50"/>
        <v>59.75</v>
      </c>
      <c r="Q673">
        <f>VLOOKUP(D:D,products!A:G,7,FALSE)</f>
        <v>0.71699999999999997</v>
      </c>
      <c r="R673" s="6">
        <f t="shared" si="54"/>
        <v>1.2E-2</v>
      </c>
    </row>
    <row r="674" spans="1:18" hidden="1" x14ac:dyDescent="0.3">
      <c r="A674" s="4" t="s">
        <v>4286</v>
      </c>
      <c r="B674" s="11">
        <v>43916</v>
      </c>
      <c r="C674" s="4" t="s">
        <v>4287</v>
      </c>
      <c r="D674" t="s">
        <v>6160</v>
      </c>
      <c r="E674" s="2">
        <v>5</v>
      </c>
      <c r="F674" s="2" t="str">
        <f>VLOOKUP(orders!C674:C1673,customers!A:B,2,FALSE)</f>
        <v>Layne Imason</v>
      </c>
      <c r="G674" s="2" t="str">
        <f>VLOOKUP(orders!C674:C1673,customers!A:C,3,FALSE)</f>
        <v>limasonio@discuz.net</v>
      </c>
      <c r="H674" s="2" t="str">
        <f>VLOOKUP(C:C,customers!A:G,7,FALSE)</f>
        <v>United States</v>
      </c>
      <c r="I674" t="str">
        <f>VLOOKUP(orders!D:D,products!A:B,2,FALSE)</f>
        <v>Lib</v>
      </c>
      <c r="J674" t="str">
        <f t="shared" si="51"/>
        <v>Liberica</v>
      </c>
      <c r="K674" t="str">
        <f>VLOOKUP(D:D,products!A:C,3,FALSE)</f>
        <v>M</v>
      </c>
      <c r="L674" t="str">
        <f t="shared" si="52"/>
        <v>Medium</v>
      </c>
      <c r="M674">
        <f>VLOOKUP(D:D,products!A:D,4,FALSE)</f>
        <v>0.5</v>
      </c>
      <c r="N674" s="9" t="str">
        <f t="shared" si="53"/>
        <v>0.5Kg</v>
      </c>
      <c r="O674">
        <f>VLOOKUP(D:D,products!A:E,5,FALSE)</f>
        <v>8.73</v>
      </c>
      <c r="P674" s="14">
        <f t="shared" si="50"/>
        <v>43.650000000000006</v>
      </c>
      <c r="Q674">
        <f>VLOOKUP(D:D,products!A:G,7,FALSE)</f>
        <v>1.1349</v>
      </c>
      <c r="R674" s="6">
        <f t="shared" si="54"/>
        <v>2.5999999999999995E-2</v>
      </c>
    </row>
    <row r="675" spans="1:18" hidden="1" x14ac:dyDescent="0.3">
      <c r="A675" s="4" t="s">
        <v>4291</v>
      </c>
      <c r="B675" s="11">
        <v>44118</v>
      </c>
      <c r="C675" s="4" t="s">
        <v>4292</v>
      </c>
      <c r="D675" t="s">
        <v>6141</v>
      </c>
      <c r="E675" s="2">
        <v>6</v>
      </c>
      <c r="F675" s="2" t="str">
        <f>VLOOKUP(orders!C675:C1674,customers!A:B,2,FALSE)</f>
        <v>Hazel Saill</v>
      </c>
      <c r="G675" s="2" t="str">
        <f>VLOOKUP(orders!C675:C1674,customers!A:C,3,FALSE)</f>
        <v>hsaillip@odnoklassniki.ru</v>
      </c>
      <c r="H675" s="2" t="str">
        <f>VLOOKUP(C:C,customers!A:G,7,FALSE)</f>
        <v>United States</v>
      </c>
      <c r="I675" t="str">
        <f>VLOOKUP(orders!D:D,products!A:B,2,FALSE)</f>
        <v>Exc</v>
      </c>
      <c r="J675" t="str">
        <f t="shared" si="51"/>
        <v>Excelsa</v>
      </c>
      <c r="K675" t="str">
        <f>VLOOKUP(D:D,products!A:C,3,FALSE)</f>
        <v>M</v>
      </c>
      <c r="L675" t="str">
        <f t="shared" si="52"/>
        <v>Medium</v>
      </c>
      <c r="M675">
        <f>VLOOKUP(D:D,products!A:D,4,FALSE)</f>
        <v>1</v>
      </c>
      <c r="N675" s="9" t="str">
        <f t="shared" si="53"/>
        <v>1Kg</v>
      </c>
      <c r="O675">
        <f>VLOOKUP(D:D,products!A:E,5,FALSE)</f>
        <v>13.75</v>
      </c>
      <c r="P675" s="14">
        <f t="shared" si="50"/>
        <v>82.5</v>
      </c>
      <c r="Q675">
        <f>VLOOKUP(D:D,products!A:G,7,FALSE)</f>
        <v>1.5125</v>
      </c>
      <c r="R675" s="6">
        <f t="shared" si="54"/>
        <v>1.8333333333333333E-2</v>
      </c>
    </row>
    <row r="676" spans="1:18" x14ac:dyDescent="0.3">
      <c r="A676" s="4" t="s">
        <v>4297</v>
      </c>
      <c r="B676" s="11">
        <v>44543</v>
      </c>
      <c r="C676" s="4" t="s">
        <v>4298</v>
      </c>
      <c r="D676" t="s">
        <v>6182</v>
      </c>
      <c r="E676" s="2">
        <v>6</v>
      </c>
      <c r="F676" s="2" t="str">
        <f>VLOOKUP(orders!C676:C1675,customers!A:B,2,FALSE)</f>
        <v>Hermann Larvor</v>
      </c>
      <c r="G676" s="2" t="str">
        <f>VLOOKUP(orders!C676:C1675,customers!A:C,3,FALSE)</f>
        <v>hlarvoriq@last.fm</v>
      </c>
      <c r="H676" s="2" t="str">
        <f>VLOOKUP(C:C,customers!A:G,7,FALSE)</f>
        <v>United States</v>
      </c>
      <c r="I676" t="str">
        <f>VLOOKUP(orders!D:D,products!A:B,2,FALSE)</f>
        <v>Ara</v>
      </c>
      <c r="J676" t="str">
        <f t="shared" si="51"/>
        <v>Arabica</v>
      </c>
      <c r="K676" t="str">
        <f>VLOOKUP(D:D,products!A:C,3,FALSE)</f>
        <v>L</v>
      </c>
      <c r="L676" t="str">
        <f t="shared" si="52"/>
        <v>Light</v>
      </c>
      <c r="M676">
        <f>VLOOKUP(D:D,products!A:D,4,FALSE)</f>
        <v>2.5</v>
      </c>
      <c r="N676" s="9" t="str">
        <f t="shared" si="53"/>
        <v>2.5Kg</v>
      </c>
      <c r="O676">
        <f>VLOOKUP(D:D,products!A:E,5,FALSE)</f>
        <v>29.784999999999997</v>
      </c>
      <c r="P676" s="14">
        <f t="shared" si="50"/>
        <v>178.70999999999998</v>
      </c>
      <c r="Q676">
        <f>VLOOKUP(D:D,products!A:G,7,FALSE)</f>
        <v>2.6806499999999995</v>
      </c>
      <c r="R676" s="6">
        <f t="shared" si="54"/>
        <v>1.4999999999999999E-2</v>
      </c>
    </row>
    <row r="677" spans="1:18" hidden="1" x14ac:dyDescent="0.3">
      <c r="A677" s="4" t="s">
        <v>4303</v>
      </c>
      <c r="B677" s="11">
        <v>44263</v>
      </c>
      <c r="C677" s="4" t="s">
        <v>4304</v>
      </c>
      <c r="D677" t="s">
        <v>6165</v>
      </c>
      <c r="E677" s="2">
        <v>4</v>
      </c>
      <c r="F677" s="2" t="str">
        <f>VLOOKUP(orders!C677:C1676,customers!A:B,2,FALSE)</f>
        <v>Terri Lyford</v>
      </c>
      <c r="G677" s="2"/>
      <c r="H677" s="2" t="str">
        <f>VLOOKUP(C:C,customers!A:G,7,FALSE)</f>
        <v>United States</v>
      </c>
      <c r="I677" t="str">
        <f>VLOOKUP(orders!D:D,products!A:B,2,FALSE)</f>
        <v>Lib</v>
      </c>
      <c r="J677" t="str">
        <f t="shared" si="51"/>
        <v>Liberica</v>
      </c>
      <c r="K677" t="str">
        <f>VLOOKUP(D:D,products!A:C,3,FALSE)</f>
        <v>D</v>
      </c>
      <c r="L677" t="str">
        <f t="shared" si="52"/>
        <v>Dark</v>
      </c>
      <c r="M677">
        <f>VLOOKUP(D:D,products!A:D,4,FALSE)</f>
        <v>2.5</v>
      </c>
      <c r="N677" s="9" t="str">
        <f t="shared" si="53"/>
        <v>2.5Kg</v>
      </c>
      <c r="O677">
        <f>VLOOKUP(D:D,products!A:E,5,FALSE)</f>
        <v>29.784999999999997</v>
      </c>
      <c r="P677" s="14">
        <f t="shared" si="50"/>
        <v>119.13999999999999</v>
      </c>
      <c r="Q677">
        <f>VLOOKUP(D:D,products!A:G,7,FALSE)</f>
        <v>3.8720499999999998</v>
      </c>
      <c r="R677" s="6">
        <f t="shared" si="54"/>
        <v>3.2500000000000001E-2</v>
      </c>
    </row>
    <row r="678" spans="1:18" hidden="1" x14ac:dyDescent="0.3">
      <c r="A678" s="4" t="s">
        <v>4308</v>
      </c>
      <c r="B678" s="11">
        <v>44217</v>
      </c>
      <c r="C678" s="4" t="s">
        <v>4309</v>
      </c>
      <c r="D678" t="s">
        <v>6161</v>
      </c>
      <c r="E678" s="2">
        <v>5</v>
      </c>
      <c r="F678" s="2" t="str">
        <f>VLOOKUP(orders!C678:C1677,customers!A:B,2,FALSE)</f>
        <v>Gabey Cogan</v>
      </c>
      <c r="G678" s="2"/>
      <c r="H678" s="2" t="str">
        <f>VLOOKUP(C:C,customers!A:G,7,FALSE)</f>
        <v>United States</v>
      </c>
      <c r="I678" t="str">
        <f>VLOOKUP(orders!D:D,products!A:B,2,FALSE)</f>
        <v>Lib</v>
      </c>
      <c r="J678" t="str">
        <f t="shared" si="51"/>
        <v>Liberica</v>
      </c>
      <c r="K678" t="str">
        <f>VLOOKUP(D:D,products!A:C,3,FALSE)</f>
        <v>L</v>
      </c>
      <c r="L678" t="str">
        <f t="shared" si="52"/>
        <v>Light</v>
      </c>
      <c r="M678">
        <f>VLOOKUP(D:D,products!A:D,4,FALSE)</f>
        <v>0.5</v>
      </c>
      <c r="N678" s="9" t="str">
        <f t="shared" si="53"/>
        <v>0.5Kg</v>
      </c>
      <c r="O678">
        <f>VLOOKUP(D:D,products!A:E,5,FALSE)</f>
        <v>9.51</v>
      </c>
      <c r="P678" s="14">
        <f t="shared" si="50"/>
        <v>47.55</v>
      </c>
      <c r="Q678">
        <f>VLOOKUP(D:D,products!A:G,7,FALSE)</f>
        <v>1.2363</v>
      </c>
      <c r="R678" s="6">
        <f t="shared" si="54"/>
        <v>2.6000000000000002E-2</v>
      </c>
    </row>
    <row r="679" spans="1:18" hidden="1" x14ac:dyDescent="0.3">
      <c r="A679" s="4" t="s">
        <v>4313</v>
      </c>
      <c r="B679" s="11">
        <v>44206</v>
      </c>
      <c r="C679" s="4" t="s">
        <v>4314</v>
      </c>
      <c r="D679" t="s">
        <v>6160</v>
      </c>
      <c r="E679" s="2">
        <v>5</v>
      </c>
      <c r="F679" s="2" t="str">
        <f>VLOOKUP(orders!C679:C1678,customers!A:B,2,FALSE)</f>
        <v>Charin Penwarden</v>
      </c>
      <c r="G679" s="2" t="str">
        <f>VLOOKUP(orders!C679:C1678,customers!A:C,3,FALSE)</f>
        <v>cpenwardenit@mlb.com</v>
      </c>
      <c r="H679" s="2" t="str">
        <f>VLOOKUP(C:C,customers!A:G,7,FALSE)</f>
        <v>Ireland</v>
      </c>
      <c r="I679" t="str">
        <f>VLOOKUP(orders!D:D,products!A:B,2,FALSE)</f>
        <v>Lib</v>
      </c>
      <c r="J679" t="str">
        <f t="shared" si="51"/>
        <v>Liberica</v>
      </c>
      <c r="K679" t="str">
        <f>VLOOKUP(D:D,products!A:C,3,FALSE)</f>
        <v>M</v>
      </c>
      <c r="L679" t="str">
        <f t="shared" si="52"/>
        <v>Medium</v>
      </c>
      <c r="M679">
        <f>VLOOKUP(D:D,products!A:D,4,FALSE)</f>
        <v>0.5</v>
      </c>
      <c r="N679" s="9" t="str">
        <f t="shared" si="53"/>
        <v>0.5Kg</v>
      </c>
      <c r="O679">
        <f>VLOOKUP(D:D,products!A:E,5,FALSE)</f>
        <v>8.73</v>
      </c>
      <c r="P679" s="14">
        <f t="shared" si="50"/>
        <v>43.650000000000006</v>
      </c>
      <c r="Q679">
        <f>VLOOKUP(D:D,products!A:G,7,FALSE)</f>
        <v>1.1349</v>
      </c>
      <c r="R679" s="6">
        <f t="shared" si="54"/>
        <v>2.5999999999999995E-2</v>
      </c>
    </row>
    <row r="680" spans="1:18" x14ac:dyDescent="0.3">
      <c r="A680" s="4" t="s">
        <v>4319</v>
      </c>
      <c r="B680" s="11">
        <v>44281</v>
      </c>
      <c r="C680" s="4" t="s">
        <v>4320</v>
      </c>
      <c r="D680" t="s">
        <v>6182</v>
      </c>
      <c r="E680" s="2">
        <v>6</v>
      </c>
      <c r="F680" s="2" t="str">
        <f>VLOOKUP(orders!C680:C1679,customers!A:B,2,FALSE)</f>
        <v>Milty Middis</v>
      </c>
      <c r="G680" s="2" t="str">
        <f>VLOOKUP(orders!C680:C1679,customers!A:C,3,FALSE)</f>
        <v>mmiddisiu@dmoz.org</v>
      </c>
      <c r="H680" s="2" t="str">
        <f>VLOOKUP(C:C,customers!A:G,7,FALSE)</f>
        <v>United States</v>
      </c>
      <c r="I680" t="str">
        <f>VLOOKUP(orders!D:D,products!A:B,2,FALSE)</f>
        <v>Ara</v>
      </c>
      <c r="J680" t="str">
        <f t="shared" si="51"/>
        <v>Arabica</v>
      </c>
      <c r="K680" t="str">
        <f>VLOOKUP(D:D,products!A:C,3,FALSE)</f>
        <v>L</v>
      </c>
      <c r="L680" t="str">
        <f t="shared" si="52"/>
        <v>Light</v>
      </c>
      <c r="M680">
        <f>VLOOKUP(D:D,products!A:D,4,FALSE)</f>
        <v>2.5</v>
      </c>
      <c r="N680" s="9" t="str">
        <f t="shared" si="53"/>
        <v>2.5Kg</v>
      </c>
      <c r="O680">
        <f>VLOOKUP(D:D,products!A:E,5,FALSE)</f>
        <v>29.784999999999997</v>
      </c>
      <c r="P680" s="14">
        <f t="shared" si="50"/>
        <v>178.70999999999998</v>
      </c>
      <c r="Q680">
        <f>VLOOKUP(D:D,products!A:G,7,FALSE)</f>
        <v>2.6806499999999995</v>
      </c>
      <c r="R680" s="6">
        <f t="shared" si="54"/>
        <v>1.4999999999999999E-2</v>
      </c>
    </row>
    <row r="681" spans="1:18" hidden="1" x14ac:dyDescent="0.3">
      <c r="A681" s="4" t="s">
        <v>4325</v>
      </c>
      <c r="B681" s="11">
        <v>44645</v>
      </c>
      <c r="C681" s="4" t="s">
        <v>4326</v>
      </c>
      <c r="D681" t="s">
        <v>6142</v>
      </c>
      <c r="E681" s="2">
        <v>1</v>
      </c>
      <c r="F681" s="2" t="str">
        <f>VLOOKUP(orders!C681:C1680,customers!A:B,2,FALSE)</f>
        <v>Adrianne Vairow</v>
      </c>
      <c r="G681" s="2" t="str">
        <f>VLOOKUP(orders!C681:C1680,customers!A:C,3,FALSE)</f>
        <v>avairowiv@studiopress.com</v>
      </c>
      <c r="H681" s="2" t="str">
        <f>VLOOKUP(C:C,customers!A:G,7,FALSE)</f>
        <v>United Kingdom</v>
      </c>
      <c r="I681" t="str">
        <f>VLOOKUP(orders!D:D,products!A:B,2,FALSE)</f>
        <v>Rob</v>
      </c>
      <c r="J681" t="str">
        <f t="shared" si="51"/>
        <v>Robusta</v>
      </c>
      <c r="K681" t="str">
        <f>VLOOKUP(D:D,products!A:C,3,FALSE)</f>
        <v>L</v>
      </c>
      <c r="L681" t="str">
        <f t="shared" si="52"/>
        <v>Light</v>
      </c>
      <c r="M681">
        <f>VLOOKUP(D:D,products!A:D,4,FALSE)</f>
        <v>2.5</v>
      </c>
      <c r="N681" s="9" t="str">
        <f t="shared" si="53"/>
        <v>2.5Kg</v>
      </c>
      <c r="O681">
        <f>VLOOKUP(D:D,products!A:E,5,FALSE)</f>
        <v>27.484999999999996</v>
      </c>
      <c r="P681" s="14">
        <f t="shared" si="50"/>
        <v>27.484999999999996</v>
      </c>
      <c r="Q681">
        <f>VLOOKUP(D:D,products!A:G,7,FALSE)</f>
        <v>1.6490999999999998</v>
      </c>
      <c r="R681" s="6">
        <f t="shared" si="54"/>
        <v>6.0000000000000005E-2</v>
      </c>
    </row>
    <row r="682" spans="1:18" x14ac:dyDescent="0.3">
      <c r="A682" s="4" t="s">
        <v>4331</v>
      </c>
      <c r="B682" s="11">
        <v>44399</v>
      </c>
      <c r="C682" s="4" t="s">
        <v>4332</v>
      </c>
      <c r="D682" t="s">
        <v>6155</v>
      </c>
      <c r="E682" s="2">
        <v>5</v>
      </c>
      <c r="F682" s="2" t="str">
        <f>VLOOKUP(orders!C682:C1681,customers!A:B,2,FALSE)</f>
        <v>Anjanette Goldie</v>
      </c>
      <c r="G682" s="2" t="str">
        <f>VLOOKUP(orders!C682:C1681,customers!A:C,3,FALSE)</f>
        <v>agoldieiw@goo.gl</v>
      </c>
      <c r="H682" s="2" t="str">
        <f>VLOOKUP(C:C,customers!A:G,7,FALSE)</f>
        <v>United States</v>
      </c>
      <c r="I682" t="str">
        <f>VLOOKUP(orders!D:D,products!A:B,2,FALSE)</f>
        <v>Ara</v>
      </c>
      <c r="J682" t="str">
        <f t="shared" si="51"/>
        <v>Arabica</v>
      </c>
      <c r="K682" t="str">
        <f>VLOOKUP(D:D,products!A:C,3,FALSE)</f>
        <v>M</v>
      </c>
      <c r="L682" t="str">
        <f t="shared" si="52"/>
        <v>Medium</v>
      </c>
      <c r="M682">
        <f>VLOOKUP(D:D,products!A:D,4,FALSE)</f>
        <v>1</v>
      </c>
      <c r="N682" s="9" t="str">
        <f t="shared" si="53"/>
        <v>1Kg</v>
      </c>
      <c r="O682">
        <f>VLOOKUP(D:D,products!A:E,5,FALSE)</f>
        <v>11.25</v>
      </c>
      <c r="P682" s="14">
        <f t="shared" si="50"/>
        <v>56.25</v>
      </c>
      <c r="Q682">
        <f>VLOOKUP(D:D,products!A:G,7,FALSE)</f>
        <v>1.0125</v>
      </c>
      <c r="R682" s="6">
        <f t="shared" si="54"/>
        <v>1.7999999999999999E-2</v>
      </c>
    </row>
    <row r="683" spans="1:18" hidden="1" x14ac:dyDescent="0.3">
      <c r="A683" s="4" t="s">
        <v>4336</v>
      </c>
      <c r="B683" s="11">
        <v>44080</v>
      </c>
      <c r="C683" s="4" t="s">
        <v>4337</v>
      </c>
      <c r="D683" t="s">
        <v>6145</v>
      </c>
      <c r="E683" s="2">
        <v>2</v>
      </c>
      <c r="F683" s="2" t="str">
        <f>VLOOKUP(orders!C683:C1682,customers!A:B,2,FALSE)</f>
        <v>Nicky Ayris</v>
      </c>
      <c r="G683" s="2" t="str">
        <f>VLOOKUP(orders!C683:C1682,customers!A:C,3,FALSE)</f>
        <v>nayrisix@t-online.de</v>
      </c>
      <c r="H683" s="2" t="str">
        <f>VLOOKUP(C:C,customers!A:G,7,FALSE)</f>
        <v>United Kingdom</v>
      </c>
      <c r="I683" t="str">
        <f>VLOOKUP(orders!D:D,products!A:B,2,FALSE)</f>
        <v>Lib</v>
      </c>
      <c r="J683" t="str">
        <f t="shared" si="51"/>
        <v>Liberica</v>
      </c>
      <c r="K683" t="str">
        <f>VLOOKUP(D:D,products!A:C,3,FALSE)</f>
        <v>L</v>
      </c>
      <c r="L683" t="str">
        <f t="shared" si="52"/>
        <v>Light</v>
      </c>
      <c r="M683">
        <f>VLOOKUP(D:D,products!A:D,4,FALSE)</f>
        <v>0.2</v>
      </c>
      <c r="N683" s="9" t="str">
        <f t="shared" si="53"/>
        <v>0.2Kg</v>
      </c>
      <c r="O683">
        <f>VLOOKUP(D:D,products!A:E,5,FALSE)</f>
        <v>4.7549999999999999</v>
      </c>
      <c r="P683" s="14">
        <f t="shared" si="50"/>
        <v>9.51</v>
      </c>
      <c r="Q683">
        <f>VLOOKUP(D:D,products!A:G,7,FALSE)</f>
        <v>0.61814999999999998</v>
      </c>
      <c r="R683" s="6">
        <f t="shared" si="54"/>
        <v>6.5000000000000002E-2</v>
      </c>
    </row>
    <row r="684" spans="1:18" hidden="1" x14ac:dyDescent="0.3">
      <c r="A684" s="4" t="s">
        <v>4342</v>
      </c>
      <c r="B684" s="11">
        <v>43827</v>
      </c>
      <c r="C684" s="4" t="s">
        <v>4343</v>
      </c>
      <c r="D684" t="s">
        <v>6156</v>
      </c>
      <c r="E684" s="2">
        <v>2</v>
      </c>
      <c r="F684" s="2" t="str">
        <f>VLOOKUP(orders!C684:C1683,customers!A:B,2,FALSE)</f>
        <v>Laryssa Benediktovich</v>
      </c>
      <c r="G684" s="2" t="str">
        <f>VLOOKUP(orders!C684:C1683,customers!A:C,3,FALSE)</f>
        <v>lbenediktovichiy@wunderground.com</v>
      </c>
      <c r="H684" s="2" t="str">
        <f>VLOOKUP(C:C,customers!A:G,7,FALSE)</f>
        <v>United States</v>
      </c>
      <c r="I684" t="str">
        <f>VLOOKUP(orders!D:D,products!A:B,2,FALSE)</f>
        <v>Exc</v>
      </c>
      <c r="J684" t="str">
        <f t="shared" si="51"/>
        <v>Excelsa</v>
      </c>
      <c r="K684" t="str">
        <f>VLOOKUP(D:D,products!A:C,3,FALSE)</f>
        <v>M</v>
      </c>
      <c r="L684" t="str">
        <f t="shared" si="52"/>
        <v>Medium</v>
      </c>
      <c r="M684">
        <f>VLOOKUP(D:D,products!A:D,4,FALSE)</f>
        <v>0.2</v>
      </c>
      <c r="N684" s="9" t="str">
        <f t="shared" si="53"/>
        <v>0.2Kg</v>
      </c>
      <c r="O684">
        <f>VLOOKUP(D:D,products!A:E,5,FALSE)</f>
        <v>4.125</v>
      </c>
      <c r="P684" s="14">
        <f t="shared" si="50"/>
        <v>8.25</v>
      </c>
      <c r="Q684">
        <f>VLOOKUP(D:D,products!A:G,7,FALSE)</f>
        <v>0.45374999999999999</v>
      </c>
      <c r="R684" s="6">
        <f t="shared" si="54"/>
        <v>5.5E-2</v>
      </c>
    </row>
    <row r="685" spans="1:18" hidden="1" x14ac:dyDescent="0.3">
      <c r="A685" s="4" t="s">
        <v>4348</v>
      </c>
      <c r="B685" s="11">
        <v>43941</v>
      </c>
      <c r="C685" s="4" t="s">
        <v>4349</v>
      </c>
      <c r="D685" t="s">
        <v>6169</v>
      </c>
      <c r="E685" s="2">
        <v>6</v>
      </c>
      <c r="F685" s="2" t="str">
        <f>VLOOKUP(orders!C685:C1684,customers!A:B,2,FALSE)</f>
        <v>Theo Jacobovitz</v>
      </c>
      <c r="G685" s="2" t="str">
        <f>VLOOKUP(orders!C685:C1684,customers!A:C,3,FALSE)</f>
        <v>tjacobovitziz@cbc.ca</v>
      </c>
      <c r="H685" s="2" t="str">
        <f>VLOOKUP(C:C,customers!A:G,7,FALSE)</f>
        <v>United States</v>
      </c>
      <c r="I685" t="str">
        <f>VLOOKUP(orders!D:D,products!A:B,2,FALSE)</f>
        <v>Lib</v>
      </c>
      <c r="J685" t="str">
        <f t="shared" si="51"/>
        <v>Liberica</v>
      </c>
      <c r="K685" t="str">
        <f>VLOOKUP(D:D,products!A:C,3,FALSE)</f>
        <v>D</v>
      </c>
      <c r="L685" t="str">
        <f t="shared" si="52"/>
        <v>Dark</v>
      </c>
      <c r="M685">
        <f>VLOOKUP(D:D,products!A:D,4,FALSE)</f>
        <v>0.5</v>
      </c>
      <c r="N685" s="9" t="str">
        <f t="shared" si="53"/>
        <v>0.5Kg</v>
      </c>
      <c r="O685">
        <f>VLOOKUP(D:D,products!A:E,5,FALSE)</f>
        <v>7.77</v>
      </c>
      <c r="P685" s="14">
        <f t="shared" si="50"/>
        <v>46.62</v>
      </c>
      <c r="Q685">
        <f>VLOOKUP(D:D,products!A:G,7,FALSE)</f>
        <v>1.0101</v>
      </c>
      <c r="R685" s="6">
        <f t="shared" si="54"/>
        <v>2.1666666666666667E-2</v>
      </c>
    </row>
    <row r="686" spans="1:18" hidden="1" x14ac:dyDescent="0.3">
      <c r="A686" s="4" t="s">
        <v>4354</v>
      </c>
      <c r="B686" s="11">
        <v>43517</v>
      </c>
      <c r="C686" s="4" t="s">
        <v>4355</v>
      </c>
      <c r="D686" t="s">
        <v>6179</v>
      </c>
      <c r="E686" s="2">
        <v>6</v>
      </c>
      <c r="F686" s="2" t="str">
        <f>VLOOKUP(orders!C686:C1685,customers!A:B,2,FALSE)</f>
        <v>Becca Ableson</v>
      </c>
      <c r="G686" s="2"/>
      <c r="H686" s="2" t="str">
        <f>VLOOKUP(C:C,customers!A:G,7,FALSE)</f>
        <v>United States</v>
      </c>
      <c r="I686" t="str">
        <f>VLOOKUP(orders!D:D,products!A:B,2,FALSE)</f>
        <v>Rob</v>
      </c>
      <c r="J686" t="str">
        <f t="shared" si="51"/>
        <v>Robusta</v>
      </c>
      <c r="K686" t="str">
        <f>VLOOKUP(D:D,products!A:C,3,FALSE)</f>
        <v>L</v>
      </c>
      <c r="L686" t="str">
        <f t="shared" si="52"/>
        <v>Light</v>
      </c>
      <c r="M686">
        <f>VLOOKUP(D:D,products!A:D,4,FALSE)</f>
        <v>1</v>
      </c>
      <c r="N686" s="9" t="str">
        <f t="shared" si="53"/>
        <v>1Kg</v>
      </c>
      <c r="O686">
        <f>VLOOKUP(D:D,products!A:E,5,FALSE)</f>
        <v>11.95</v>
      </c>
      <c r="P686" s="14">
        <f t="shared" si="50"/>
        <v>71.699999999999989</v>
      </c>
      <c r="Q686">
        <f>VLOOKUP(D:D,products!A:G,7,FALSE)</f>
        <v>0.71699999999999997</v>
      </c>
      <c r="R686" s="6">
        <f t="shared" si="54"/>
        <v>1.0000000000000002E-2</v>
      </c>
    </row>
    <row r="687" spans="1:18" hidden="1" x14ac:dyDescent="0.3">
      <c r="A687" s="4" t="s">
        <v>4359</v>
      </c>
      <c r="B687" s="11">
        <v>44637</v>
      </c>
      <c r="C687" s="4" t="s">
        <v>4360</v>
      </c>
      <c r="D687" t="s">
        <v>6164</v>
      </c>
      <c r="E687" s="2">
        <v>2</v>
      </c>
      <c r="F687" s="2" t="str">
        <f>VLOOKUP(orders!C687:C1686,customers!A:B,2,FALSE)</f>
        <v>Jeno Druitt</v>
      </c>
      <c r="G687" s="2" t="str">
        <f>VLOOKUP(orders!C687:C1686,customers!A:C,3,FALSE)</f>
        <v>jdruittj1@feedburner.com</v>
      </c>
      <c r="H687" s="2" t="str">
        <f>VLOOKUP(C:C,customers!A:G,7,FALSE)</f>
        <v>United States</v>
      </c>
      <c r="I687" t="str">
        <f>VLOOKUP(orders!D:D,products!A:B,2,FALSE)</f>
        <v>Lib</v>
      </c>
      <c r="J687" t="str">
        <f t="shared" si="51"/>
        <v>Liberica</v>
      </c>
      <c r="K687" t="str">
        <f>VLOOKUP(D:D,products!A:C,3,FALSE)</f>
        <v>L</v>
      </c>
      <c r="L687" t="str">
        <f t="shared" si="52"/>
        <v>Light</v>
      </c>
      <c r="M687">
        <f>VLOOKUP(D:D,products!A:D,4,FALSE)</f>
        <v>2.5</v>
      </c>
      <c r="N687" s="9" t="str">
        <f t="shared" si="53"/>
        <v>2.5Kg</v>
      </c>
      <c r="O687">
        <f>VLOOKUP(D:D,products!A:E,5,FALSE)</f>
        <v>36.454999999999998</v>
      </c>
      <c r="P687" s="14">
        <f t="shared" si="50"/>
        <v>72.91</v>
      </c>
      <c r="Q687">
        <f>VLOOKUP(D:D,products!A:G,7,FALSE)</f>
        <v>4.7391499999999995</v>
      </c>
      <c r="R687" s="6">
        <f t="shared" si="54"/>
        <v>6.5000000000000002E-2</v>
      </c>
    </row>
    <row r="688" spans="1:18" hidden="1" x14ac:dyDescent="0.3">
      <c r="A688" s="4" t="s">
        <v>4365</v>
      </c>
      <c r="B688" s="11">
        <v>44330</v>
      </c>
      <c r="C688" s="4" t="s">
        <v>4366</v>
      </c>
      <c r="D688" t="s">
        <v>6163</v>
      </c>
      <c r="E688" s="2">
        <v>3</v>
      </c>
      <c r="F688" s="2" t="str">
        <f>VLOOKUP(orders!C688:C1687,customers!A:B,2,FALSE)</f>
        <v>Deonne Shortall</v>
      </c>
      <c r="G688" s="2" t="str">
        <f>VLOOKUP(orders!C688:C1687,customers!A:C,3,FALSE)</f>
        <v>dshortallj2@wikipedia.org</v>
      </c>
      <c r="H688" s="2" t="str">
        <f>VLOOKUP(C:C,customers!A:G,7,FALSE)</f>
        <v>United States</v>
      </c>
      <c r="I688" t="str">
        <f>VLOOKUP(orders!D:D,products!A:B,2,FALSE)</f>
        <v>Rob</v>
      </c>
      <c r="J688" t="str">
        <f t="shared" si="51"/>
        <v>Robusta</v>
      </c>
      <c r="K688" t="str">
        <f>VLOOKUP(D:D,products!A:C,3,FALSE)</f>
        <v>D</v>
      </c>
      <c r="L688" t="str">
        <f t="shared" si="52"/>
        <v>Dark</v>
      </c>
      <c r="M688">
        <f>VLOOKUP(D:D,products!A:D,4,FALSE)</f>
        <v>0.2</v>
      </c>
      <c r="N688" s="9" t="str">
        <f t="shared" si="53"/>
        <v>0.2Kg</v>
      </c>
      <c r="O688">
        <f>VLOOKUP(D:D,products!A:E,5,FALSE)</f>
        <v>2.6849999999999996</v>
      </c>
      <c r="P688" s="14">
        <f t="shared" si="50"/>
        <v>8.0549999999999997</v>
      </c>
      <c r="Q688">
        <f>VLOOKUP(D:D,products!A:G,7,FALSE)</f>
        <v>0.16109999999999997</v>
      </c>
      <c r="R688" s="6">
        <f t="shared" si="54"/>
        <v>1.9999999999999997E-2</v>
      </c>
    </row>
    <row r="689" spans="1:18" hidden="1" x14ac:dyDescent="0.3">
      <c r="A689" s="4" t="s">
        <v>4371</v>
      </c>
      <c r="B689" s="11">
        <v>43471</v>
      </c>
      <c r="C689" s="4" t="s">
        <v>4372</v>
      </c>
      <c r="D689" t="s">
        <v>6139</v>
      </c>
      <c r="E689" s="2">
        <v>2</v>
      </c>
      <c r="F689" s="2" t="str">
        <f>VLOOKUP(orders!C689:C1688,customers!A:B,2,FALSE)</f>
        <v>Wilton Cottier</v>
      </c>
      <c r="G689" s="2" t="str">
        <f>VLOOKUP(orders!C689:C1688,customers!A:C,3,FALSE)</f>
        <v>wcottierj3@cafepress.com</v>
      </c>
      <c r="H689" s="2" t="str">
        <f>VLOOKUP(C:C,customers!A:G,7,FALSE)</f>
        <v>United States</v>
      </c>
      <c r="I689" t="str">
        <f>VLOOKUP(orders!D:D,products!A:B,2,FALSE)</f>
        <v>Exc</v>
      </c>
      <c r="J689" t="str">
        <f t="shared" si="51"/>
        <v>Excelsa</v>
      </c>
      <c r="K689" t="str">
        <f>VLOOKUP(D:D,products!A:C,3,FALSE)</f>
        <v>M</v>
      </c>
      <c r="L689" t="str">
        <f t="shared" si="52"/>
        <v>Medium</v>
      </c>
      <c r="M689">
        <f>VLOOKUP(D:D,products!A:D,4,FALSE)</f>
        <v>0.5</v>
      </c>
      <c r="N689" s="9" t="str">
        <f t="shared" si="53"/>
        <v>0.5Kg</v>
      </c>
      <c r="O689">
        <f>VLOOKUP(D:D,products!A:E,5,FALSE)</f>
        <v>8.25</v>
      </c>
      <c r="P689" s="14">
        <f t="shared" si="50"/>
        <v>16.5</v>
      </c>
      <c r="Q689">
        <f>VLOOKUP(D:D,products!A:G,7,FALSE)</f>
        <v>0.90749999999999997</v>
      </c>
      <c r="R689" s="6">
        <f t="shared" si="54"/>
        <v>5.5E-2</v>
      </c>
    </row>
    <row r="690" spans="1:18" x14ac:dyDescent="0.3">
      <c r="A690" s="4" t="s">
        <v>4377</v>
      </c>
      <c r="B690" s="11">
        <v>43579</v>
      </c>
      <c r="C690" s="4" t="s">
        <v>4378</v>
      </c>
      <c r="D690" t="s">
        <v>6140</v>
      </c>
      <c r="E690" s="2">
        <v>5</v>
      </c>
      <c r="F690" s="2" t="str">
        <f>VLOOKUP(orders!C690:C1689,customers!A:B,2,FALSE)</f>
        <v>Kevan Grinsted</v>
      </c>
      <c r="G690" s="2" t="str">
        <f>VLOOKUP(orders!C690:C1689,customers!A:C,3,FALSE)</f>
        <v>kgrinstedj4@google.com.br</v>
      </c>
      <c r="H690" s="2" t="str">
        <f>VLOOKUP(C:C,customers!A:G,7,FALSE)</f>
        <v>Ireland</v>
      </c>
      <c r="I690" t="str">
        <f>VLOOKUP(orders!D:D,products!A:B,2,FALSE)</f>
        <v>Ara</v>
      </c>
      <c r="J690" t="str">
        <f t="shared" si="51"/>
        <v>Arabica</v>
      </c>
      <c r="K690" t="str">
        <f>VLOOKUP(D:D,products!A:C,3,FALSE)</f>
        <v>L</v>
      </c>
      <c r="L690" t="str">
        <f t="shared" si="52"/>
        <v>Light</v>
      </c>
      <c r="M690">
        <f>VLOOKUP(D:D,products!A:D,4,FALSE)</f>
        <v>1</v>
      </c>
      <c r="N690" s="9" t="str">
        <f t="shared" si="53"/>
        <v>1Kg</v>
      </c>
      <c r="O690">
        <f>VLOOKUP(D:D,products!A:E,5,FALSE)</f>
        <v>12.95</v>
      </c>
      <c r="P690" s="14">
        <f t="shared" si="50"/>
        <v>64.75</v>
      </c>
      <c r="Q690">
        <f>VLOOKUP(D:D,products!A:G,7,FALSE)</f>
        <v>1.1655</v>
      </c>
      <c r="R690" s="6">
        <f t="shared" si="54"/>
        <v>1.7999999999999999E-2</v>
      </c>
    </row>
    <row r="691" spans="1:18" x14ac:dyDescent="0.3">
      <c r="A691" s="4" t="s">
        <v>4383</v>
      </c>
      <c r="B691" s="11">
        <v>44346</v>
      </c>
      <c r="C691" s="4" t="s">
        <v>4384</v>
      </c>
      <c r="D691" t="s">
        <v>6157</v>
      </c>
      <c r="E691" s="2">
        <v>5</v>
      </c>
      <c r="F691" s="2" t="str">
        <f>VLOOKUP(orders!C691:C1690,customers!A:B,2,FALSE)</f>
        <v>Dionne Skyner</v>
      </c>
      <c r="G691" s="2" t="str">
        <f>VLOOKUP(orders!C691:C1690,customers!A:C,3,FALSE)</f>
        <v>dskynerj5@hubpages.com</v>
      </c>
      <c r="H691" s="2" t="str">
        <f>VLOOKUP(C:C,customers!A:G,7,FALSE)</f>
        <v>United States</v>
      </c>
      <c r="I691" t="str">
        <f>VLOOKUP(orders!D:D,products!A:B,2,FALSE)</f>
        <v>Ara</v>
      </c>
      <c r="J691" t="str">
        <f t="shared" si="51"/>
        <v>Arabica</v>
      </c>
      <c r="K691" t="str">
        <f>VLOOKUP(D:D,products!A:C,3,FALSE)</f>
        <v>M</v>
      </c>
      <c r="L691" t="str">
        <f t="shared" si="52"/>
        <v>Medium</v>
      </c>
      <c r="M691">
        <f>VLOOKUP(D:D,products!A:D,4,FALSE)</f>
        <v>0.5</v>
      </c>
      <c r="N691" s="9" t="str">
        <f t="shared" si="53"/>
        <v>0.5Kg</v>
      </c>
      <c r="O691">
        <f>VLOOKUP(D:D,products!A:E,5,FALSE)</f>
        <v>6.75</v>
      </c>
      <c r="P691" s="14">
        <f t="shared" si="50"/>
        <v>33.75</v>
      </c>
      <c r="Q691">
        <f>VLOOKUP(D:D,products!A:G,7,FALSE)</f>
        <v>0.60749999999999993</v>
      </c>
      <c r="R691" s="6">
        <f t="shared" si="54"/>
        <v>1.7999999999999999E-2</v>
      </c>
    </row>
    <row r="692" spans="1:18" hidden="1" x14ac:dyDescent="0.3">
      <c r="A692" s="4" t="s">
        <v>4389</v>
      </c>
      <c r="B692" s="11">
        <v>44754</v>
      </c>
      <c r="C692" s="4" t="s">
        <v>4390</v>
      </c>
      <c r="D692" t="s">
        <v>6165</v>
      </c>
      <c r="E692" s="2">
        <v>6</v>
      </c>
      <c r="F692" s="2" t="str">
        <f>VLOOKUP(orders!C692:C1691,customers!A:B,2,FALSE)</f>
        <v>Francesco Dressel</v>
      </c>
      <c r="G692" s="2"/>
      <c r="H692" s="2" t="str">
        <f>VLOOKUP(C:C,customers!A:G,7,FALSE)</f>
        <v>United States</v>
      </c>
      <c r="I692" t="str">
        <f>VLOOKUP(orders!D:D,products!A:B,2,FALSE)</f>
        <v>Lib</v>
      </c>
      <c r="J692" t="str">
        <f t="shared" si="51"/>
        <v>Liberica</v>
      </c>
      <c r="K692" t="str">
        <f>VLOOKUP(D:D,products!A:C,3,FALSE)</f>
        <v>D</v>
      </c>
      <c r="L692" t="str">
        <f t="shared" si="52"/>
        <v>Dark</v>
      </c>
      <c r="M692">
        <f>VLOOKUP(D:D,products!A:D,4,FALSE)</f>
        <v>2.5</v>
      </c>
      <c r="N692" s="9" t="str">
        <f t="shared" si="53"/>
        <v>2.5Kg</v>
      </c>
      <c r="O692">
        <f>VLOOKUP(D:D,products!A:E,5,FALSE)</f>
        <v>29.784999999999997</v>
      </c>
      <c r="P692" s="14">
        <f t="shared" si="50"/>
        <v>178.70999999999998</v>
      </c>
      <c r="Q692">
        <f>VLOOKUP(D:D,products!A:G,7,FALSE)</f>
        <v>3.8720499999999998</v>
      </c>
      <c r="R692" s="6">
        <f t="shared" si="54"/>
        <v>2.1666666666666667E-2</v>
      </c>
    </row>
    <row r="693" spans="1:18" x14ac:dyDescent="0.3">
      <c r="A693" s="4" t="s">
        <v>4393</v>
      </c>
      <c r="B693" s="11">
        <v>44227</v>
      </c>
      <c r="C693" s="4" t="s">
        <v>4434</v>
      </c>
      <c r="D693" t="s">
        <v>6155</v>
      </c>
      <c r="E693" s="2">
        <v>2</v>
      </c>
      <c r="F693" s="2" t="str">
        <f>VLOOKUP(orders!C693:C1692,customers!A:B,2,FALSE)</f>
        <v>Jimmy Dymoke</v>
      </c>
      <c r="G693" s="2" t="str">
        <f>VLOOKUP(orders!C693:C1692,customers!A:C,3,FALSE)</f>
        <v>jdymokeje@prnewswire.com</v>
      </c>
      <c r="H693" s="2" t="str">
        <f>VLOOKUP(C:C,customers!A:G,7,FALSE)</f>
        <v>Ireland</v>
      </c>
      <c r="I693" t="str">
        <f>VLOOKUP(orders!D:D,products!A:B,2,FALSE)</f>
        <v>Ara</v>
      </c>
      <c r="J693" t="str">
        <f t="shared" si="51"/>
        <v>Arabica</v>
      </c>
      <c r="K693" t="str">
        <f>VLOOKUP(D:D,products!A:C,3,FALSE)</f>
        <v>M</v>
      </c>
      <c r="L693" t="str">
        <f t="shared" si="52"/>
        <v>Medium</v>
      </c>
      <c r="M693">
        <f>VLOOKUP(D:D,products!A:D,4,FALSE)</f>
        <v>1</v>
      </c>
      <c r="N693" s="9" t="str">
        <f t="shared" si="53"/>
        <v>1Kg</v>
      </c>
      <c r="O693">
        <f>VLOOKUP(D:D,products!A:E,5,FALSE)</f>
        <v>11.25</v>
      </c>
      <c r="P693" s="14">
        <f t="shared" si="50"/>
        <v>22.5</v>
      </c>
      <c r="Q693">
        <f>VLOOKUP(D:D,products!A:G,7,FALSE)</f>
        <v>1.0125</v>
      </c>
      <c r="R693" s="6">
        <f t="shared" si="54"/>
        <v>4.4999999999999998E-2</v>
      </c>
    </row>
    <row r="694" spans="1:18" hidden="1" x14ac:dyDescent="0.3">
      <c r="A694" s="4" t="s">
        <v>4399</v>
      </c>
      <c r="B694" s="11">
        <v>43720</v>
      </c>
      <c r="C694" s="4" t="s">
        <v>4400</v>
      </c>
      <c r="D694" t="s">
        <v>6143</v>
      </c>
      <c r="E694" s="2">
        <v>1</v>
      </c>
      <c r="F694" s="2" t="str">
        <f>VLOOKUP(orders!C694:C1693,customers!A:B,2,FALSE)</f>
        <v>Ambrosio Weinmann</v>
      </c>
      <c r="G694" s="2" t="str">
        <f>VLOOKUP(orders!C694:C1693,customers!A:C,3,FALSE)</f>
        <v>aweinmannj8@shinystat.com</v>
      </c>
      <c r="H694" s="2" t="str">
        <f>VLOOKUP(C:C,customers!A:G,7,FALSE)</f>
        <v>United States</v>
      </c>
      <c r="I694" t="str">
        <f>VLOOKUP(orders!D:D,products!A:B,2,FALSE)</f>
        <v>Lib</v>
      </c>
      <c r="J694" t="str">
        <f t="shared" si="51"/>
        <v>Liberica</v>
      </c>
      <c r="K694" t="str">
        <f>VLOOKUP(D:D,products!A:C,3,FALSE)</f>
        <v>D</v>
      </c>
      <c r="L694" t="str">
        <f t="shared" si="52"/>
        <v>Dark</v>
      </c>
      <c r="M694">
        <f>VLOOKUP(D:D,products!A:D,4,FALSE)</f>
        <v>1</v>
      </c>
      <c r="N694" s="9" t="str">
        <f t="shared" si="53"/>
        <v>1Kg</v>
      </c>
      <c r="O694">
        <f>VLOOKUP(D:D,products!A:E,5,FALSE)</f>
        <v>12.95</v>
      </c>
      <c r="P694" s="14">
        <f t="shared" si="50"/>
        <v>12.95</v>
      </c>
      <c r="Q694">
        <f>VLOOKUP(D:D,products!A:G,7,FALSE)</f>
        <v>1.6835</v>
      </c>
      <c r="R694" s="6">
        <f t="shared" si="54"/>
        <v>0.13</v>
      </c>
    </row>
    <row r="695" spans="1:18" x14ac:dyDescent="0.3">
      <c r="A695" s="4" t="s">
        <v>4405</v>
      </c>
      <c r="B695" s="11">
        <v>44012</v>
      </c>
      <c r="C695" s="4" t="s">
        <v>4406</v>
      </c>
      <c r="D695" t="s">
        <v>6175</v>
      </c>
      <c r="E695" s="2">
        <v>2</v>
      </c>
      <c r="F695" s="2" t="str">
        <f>VLOOKUP(orders!C695:C1694,customers!A:B,2,FALSE)</f>
        <v>Elden Andriessen</v>
      </c>
      <c r="G695" s="2" t="str">
        <f>VLOOKUP(orders!C695:C1694,customers!A:C,3,FALSE)</f>
        <v>eandriessenj9@europa.eu</v>
      </c>
      <c r="H695" s="2" t="str">
        <f>VLOOKUP(C:C,customers!A:G,7,FALSE)</f>
        <v>United States</v>
      </c>
      <c r="I695" t="str">
        <f>VLOOKUP(orders!D:D,products!A:B,2,FALSE)</f>
        <v>Ara</v>
      </c>
      <c r="J695" t="str">
        <f t="shared" si="51"/>
        <v>Arabica</v>
      </c>
      <c r="K695" t="str">
        <f>VLOOKUP(D:D,products!A:C,3,FALSE)</f>
        <v>M</v>
      </c>
      <c r="L695" t="str">
        <f t="shared" si="52"/>
        <v>Medium</v>
      </c>
      <c r="M695">
        <f>VLOOKUP(D:D,products!A:D,4,FALSE)</f>
        <v>2.5</v>
      </c>
      <c r="N695" s="9" t="str">
        <f t="shared" si="53"/>
        <v>2.5Kg</v>
      </c>
      <c r="O695">
        <f>VLOOKUP(D:D,products!A:E,5,FALSE)</f>
        <v>25.874999999999996</v>
      </c>
      <c r="P695" s="14">
        <f t="shared" si="50"/>
        <v>51.749999999999993</v>
      </c>
      <c r="Q695">
        <f>VLOOKUP(D:D,products!A:G,7,FALSE)</f>
        <v>2.3287499999999994</v>
      </c>
      <c r="R695" s="6">
        <f t="shared" si="54"/>
        <v>4.4999999999999998E-2</v>
      </c>
    </row>
    <row r="696" spans="1:18" hidden="1" x14ac:dyDescent="0.3">
      <c r="A696" s="4" t="s">
        <v>4411</v>
      </c>
      <c r="B696" s="11">
        <v>43915</v>
      </c>
      <c r="C696" s="4" t="s">
        <v>4412</v>
      </c>
      <c r="D696" t="s">
        <v>6144</v>
      </c>
      <c r="E696" s="2">
        <v>5</v>
      </c>
      <c r="F696" s="2" t="str">
        <f>VLOOKUP(orders!C696:C1695,customers!A:B,2,FALSE)</f>
        <v>Roxie Deaconson</v>
      </c>
      <c r="G696" s="2" t="str">
        <f>VLOOKUP(orders!C696:C1695,customers!A:C,3,FALSE)</f>
        <v>rdeaconsonja@archive.org</v>
      </c>
      <c r="H696" s="2" t="str">
        <f>VLOOKUP(C:C,customers!A:G,7,FALSE)</f>
        <v>United States</v>
      </c>
      <c r="I696" t="str">
        <f>VLOOKUP(orders!D:D,products!A:B,2,FALSE)</f>
        <v>Exc</v>
      </c>
      <c r="J696" t="str">
        <f t="shared" si="51"/>
        <v>Excelsa</v>
      </c>
      <c r="K696" t="str">
        <f>VLOOKUP(D:D,products!A:C,3,FALSE)</f>
        <v>D</v>
      </c>
      <c r="L696" t="str">
        <f t="shared" si="52"/>
        <v>Dark</v>
      </c>
      <c r="M696">
        <f>VLOOKUP(D:D,products!A:D,4,FALSE)</f>
        <v>0.5</v>
      </c>
      <c r="N696" s="9" t="str">
        <f t="shared" si="53"/>
        <v>0.5Kg</v>
      </c>
      <c r="O696">
        <f>VLOOKUP(D:D,products!A:E,5,FALSE)</f>
        <v>7.29</v>
      </c>
      <c r="P696" s="14">
        <f t="shared" si="50"/>
        <v>36.450000000000003</v>
      </c>
      <c r="Q696">
        <f>VLOOKUP(D:D,products!A:G,7,FALSE)</f>
        <v>0.80190000000000006</v>
      </c>
      <c r="R696" s="6">
        <f t="shared" si="54"/>
        <v>2.1999999999999999E-2</v>
      </c>
    </row>
    <row r="697" spans="1:18" hidden="1" x14ac:dyDescent="0.3">
      <c r="A697" s="4" t="s">
        <v>4417</v>
      </c>
      <c r="B697" s="11">
        <v>44300</v>
      </c>
      <c r="C697" s="4" t="s">
        <v>4418</v>
      </c>
      <c r="D697" t="s">
        <v>6164</v>
      </c>
      <c r="E697" s="2">
        <v>5</v>
      </c>
      <c r="F697" s="2" t="str">
        <f>VLOOKUP(orders!C697:C1696,customers!A:B,2,FALSE)</f>
        <v>Davida Caro</v>
      </c>
      <c r="G697" s="2" t="str">
        <f>VLOOKUP(orders!C697:C1696,customers!A:C,3,FALSE)</f>
        <v>dcarojb@twitter.com</v>
      </c>
      <c r="H697" s="2" t="str">
        <f>VLOOKUP(C:C,customers!A:G,7,FALSE)</f>
        <v>United States</v>
      </c>
      <c r="I697" t="str">
        <f>VLOOKUP(orders!D:D,products!A:B,2,FALSE)</f>
        <v>Lib</v>
      </c>
      <c r="J697" t="str">
        <f t="shared" si="51"/>
        <v>Liberica</v>
      </c>
      <c r="K697" t="str">
        <f>VLOOKUP(D:D,products!A:C,3,FALSE)</f>
        <v>L</v>
      </c>
      <c r="L697" t="str">
        <f t="shared" si="52"/>
        <v>Light</v>
      </c>
      <c r="M697">
        <f>VLOOKUP(D:D,products!A:D,4,FALSE)</f>
        <v>2.5</v>
      </c>
      <c r="N697" s="9" t="str">
        <f t="shared" si="53"/>
        <v>2.5Kg</v>
      </c>
      <c r="O697">
        <f>VLOOKUP(D:D,products!A:E,5,FALSE)</f>
        <v>36.454999999999998</v>
      </c>
      <c r="P697" s="14">
        <f t="shared" si="50"/>
        <v>182.27499999999998</v>
      </c>
      <c r="Q697">
        <f>VLOOKUP(D:D,products!A:G,7,FALSE)</f>
        <v>4.7391499999999995</v>
      </c>
      <c r="R697" s="6">
        <f t="shared" si="54"/>
        <v>2.6000000000000002E-2</v>
      </c>
    </row>
    <row r="698" spans="1:18" hidden="1" x14ac:dyDescent="0.3">
      <c r="A698" s="4" t="s">
        <v>4423</v>
      </c>
      <c r="B698" s="11">
        <v>43693</v>
      </c>
      <c r="C698" s="4" t="s">
        <v>4424</v>
      </c>
      <c r="D698" t="s">
        <v>6169</v>
      </c>
      <c r="E698" s="2">
        <v>4</v>
      </c>
      <c r="F698" s="2" t="str">
        <f>VLOOKUP(orders!C698:C1697,customers!A:B,2,FALSE)</f>
        <v>Johna Bluck</v>
      </c>
      <c r="G698" s="2" t="str">
        <f>VLOOKUP(orders!C698:C1697,customers!A:C,3,FALSE)</f>
        <v>jbluckjc@imageshack.us</v>
      </c>
      <c r="H698" s="2" t="str">
        <f>VLOOKUP(C:C,customers!A:G,7,FALSE)</f>
        <v>United States</v>
      </c>
      <c r="I698" t="str">
        <f>VLOOKUP(orders!D:D,products!A:B,2,FALSE)</f>
        <v>Lib</v>
      </c>
      <c r="J698" t="str">
        <f t="shared" si="51"/>
        <v>Liberica</v>
      </c>
      <c r="K698" t="str">
        <f>VLOOKUP(D:D,products!A:C,3,FALSE)</f>
        <v>D</v>
      </c>
      <c r="L698" t="str">
        <f t="shared" si="52"/>
        <v>Dark</v>
      </c>
      <c r="M698">
        <f>VLOOKUP(D:D,products!A:D,4,FALSE)</f>
        <v>0.5</v>
      </c>
      <c r="N698" s="9" t="str">
        <f t="shared" si="53"/>
        <v>0.5Kg</v>
      </c>
      <c r="O698">
        <f>VLOOKUP(D:D,products!A:E,5,FALSE)</f>
        <v>7.77</v>
      </c>
      <c r="P698" s="14">
        <f t="shared" si="50"/>
        <v>31.08</v>
      </c>
      <c r="Q698">
        <f>VLOOKUP(D:D,products!A:G,7,FALSE)</f>
        <v>1.0101</v>
      </c>
      <c r="R698" s="6">
        <f t="shared" si="54"/>
        <v>3.2500000000000001E-2</v>
      </c>
    </row>
    <row r="699" spans="1:18" x14ac:dyDescent="0.3">
      <c r="A699" s="4" t="s">
        <v>4429</v>
      </c>
      <c r="B699" s="11">
        <v>44547</v>
      </c>
      <c r="C699" s="4" t="s">
        <v>4430</v>
      </c>
      <c r="D699" t="s">
        <v>6157</v>
      </c>
      <c r="E699" s="2">
        <v>3</v>
      </c>
      <c r="F699" s="2" t="str">
        <f>VLOOKUP(orders!C699:C1698,customers!A:B,2,FALSE)</f>
        <v>Myrle Dearden</v>
      </c>
      <c r="G699" s="2"/>
      <c r="H699" s="2" t="str">
        <f>VLOOKUP(C:C,customers!A:G,7,FALSE)</f>
        <v>Ireland</v>
      </c>
      <c r="I699" t="str">
        <f>VLOOKUP(orders!D:D,products!A:B,2,FALSE)</f>
        <v>Ara</v>
      </c>
      <c r="J699" t="str">
        <f t="shared" si="51"/>
        <v>Arabica</v>
      </c>
      <c r="K699" t="str">
        <f>VLOOKUP(D:D,products!A:C,3,FALSE)</f>
        <v>M</v>
      </c>
      <c r="L699" t="str">
        <f t="shared" si="52"/>
        <v>Medium</v>
      </c>
      <c r="M699">
        <f>VLOOKUP(D:D,products!A:D,4,FALSE)</f>
        <v>0.5</v>
      </c>
      <c r="N699" s="9" t="str">
        <f t="shared" si="53"/>
        <v>0.5Kg</v>
      </c>
      <c r="O699">
        <f>VLOOKUP(D:D,products!A:E,5,FALSE)</f>
        <v>6.75</v>
      </c>
      <c r="P699" s="14">
        <f t="shared" si="50"/>
        <v>20.25</v>
      </c>
      <c r="Q699">
        <f>VLOOKUP(D:D,products!A:G,7,FALSE)</f>
        <v>0.60749999999999993</v>
      </c>
      <c r="R699" s="6">
        <f t="shared" si="54"/>
        <v>2.9999999999999995E-2</v>
      </c>
    </row>
    <row r="700" spans="1:18" hidden="1" x14ac:dyDescent="0.3">
      <c r="A700" s="4" t="s">
        <v>4433</v>
      </c>
      <c r="B700" s="11">
        <v>43830</v>
      </c>
      <c r="C700" s="4" t="s">
        <v>4434</v>
      </c>
      <c r="D700" t="s">
        <v>6143</v>
      </c>
      <c r="E700" s="2">
        <v>2</v>
      </c>
      <c r="F700" s="2" t="str">
        <f>VLOOKUP(orders!C700:C1699,customers!A:B,2,FALSE)</f>
        <v>Jimmy Dymoke</v>
      </c>
      <c r="G700" s="2" t="str">
        <f>VLOOKUP(orders!C700:C1699,customers!A:C,3,FALSE)</f>
        <v>jdymokeje@prnewswire.com</v>
      </c>
      <c r="H700" s="2" t="str">
        <f>VLOOKUP(C:C,customers!A:G,7,FALSE)</f>
        <v>Ireland</v>
      </c>
      <c r="I700" t="str">
        <f>VLOOKUP(orders!D:D,products!A:B,2,FALSE)</f>
        <v>Lib</v>
      </c>
      <c r="J700" t="str">
        <f t="shared" si="51"/>
        <v>Liberica</v>
      </c>
      <c r="K700" t="str">
        <f>VLOOKUP(D:D,products!A:C,3,FALSE)</f>
        <v>D</v>
      </c>
      <c r="L700" t="str">
        <f t="shared" si="52"/>
        <v>Dark</v>
      </c>
      <c r="M700">
        <f>VLOOKUP(D:D,products!A:D,4,FALSE)</f>
        <v>1</v>
      </c>
      <c r="N700" s="9" t="str">
        <f t="shared" si="53"/>
        <v>1Kg</v>
      </c>
      <c r="O700">
        <f>VLOOKUP(D:D,products!A:E,5,FALSE)</f>
        <v>12.95</v>
      </c>
      <c r="P700" s="14">
        <f t="shared" si="50"/>
        <v>25.9</v>
      </c>
      <c r="Q700">
        <f>VLOOKUP(D:D,products!A:G,7,FALSE)</f>
        <v>1.6835</v>
      </c>
      <c r="R700" s="6">
        <f t="shared" si="54"/>
        <v>6.5000000000000002E-2</v>
      </c>
    </row>
    <row r="701" spans="1:18" x14ac:dyDescent="0.3">
      <c r="A701" s="4" t="s">
        <v>4439</v>
      </c>
      <c r="B701" s="11">
        <v>44298</v>
      </c>
      <c r="C701" s="4" t="s">
        <v>4440</v>
      </c>
      <c r="D701" t="s">
        <v>6158</v>
      </c>
      <c r="E701" s="2">
        <v>4</v>
      </c>
      <c r="F701" s="2" t="str">
        <f>VLOOKUP(orders!C701:C1700,customers!A:B,2,FALSE)</f>
        <v>Orland Tadman</v>
      </c>
      <c r="G701" s="2" t="str">
        <f>VLOOKUP(orders!C701:C1700,customers!A:C,3,FALSE)</f>
        <v>otadmanjf@ft.com</v>
      </c>
      <c r="H701" s="2" t="str">
        <f>VLOOKUP(C:C,customers!A:G,7,FALSE)</f>
        <v>United States</v>
      </c>
      <c r="I701" t="str">
        <f>VLOOKUP(orders!D:D,products!A:B,2,FALSE)</f>
        <v>Ara</v>
      </c>
      <c r="J701" t="str">
        <f t="shared" si="51"/>
        <v>Arabica</v>
      </c>
      <c r="K701" t="str">
        <f>VLOOKUP(D:D,products!A:C,3,FALSE)</f>
        <v>D</v>
      </c>
      <c r="L701" t="str">
        <f t="shared" si="52"/>
        <v>Dark</v>
      </c>
      <c r="M701">
        <f>VLOOKUP(D:D,products!A:D,4,FALSE)</f>
        <v>0.5</v>
      </c>
      <c r="N701" s="9" t="str">
        <f t="shared" si="53"/>
        <v>0.5Kg</v>
      </c>
      <c r="O701">
        <f>VLOOKUP(D:D,products!A:E,5,FALSE)</f>
        <v>5.97</v>
      </c>
      <c r="P701" s="14">
        <f t="shared" si="50"/>
        <v>23.88</v>
      </c>
      <c r="Q701">
        <f>VLOOKUP(D:D,products!A:G,7,FALSE)</f>
        <v>0.5373</v>
      </c>
      <c r="R701" s="6">
        <f t="shared" si="54"/>
        <v>2.2500000000000003E-2</v>
      </c>
    </row>
    <row r="702" spans="1:18" hidden="1" x14ac:dyDescent="0.3">
      <c r="A702" s="4" t="s">
        <v>4445</v>
      </c>
      <c r="B702" s="11">
        <v>43736</v>
      </c>
      <c r="C702" s="4" t="s">
        <v>4446</v>
      </c>
      <c r="D702" t="s">
        <v>6161</v>
      </c>
      <c r="E702" s="2">
        <v>2</v>
      </c>
      <c r="F702" s="2" t="str">
        <f>VLOOKUP(orders!C702:C1701,customers!A:B,2,FALSE)</f>
        <v>Barrett Gudde</v>
      </c>
      <c r="G702" s="2" t="str">
        <f>VLOOKUP(orders!C702:C1701,customers!A:C,3,FALSE)</f>
        <v>bguddejg@dailymotion.com</v>
      </c>
      <c r="H702" s="2" t="str">
        <f>VLOOKUP(C:C,customers!A:G,7,FALSE)</f>
        <v>United States</v>
      </c>
      <c r="I702" t="str">
        <f>VLOOKUP(orders!D:D,products!A:B,2,FALSE)</f>
        <v>Lib</v>
      </c>
      <c r="J702" t="str">
        <f t="shared" si="51"/>
        <v>Liberica</v>
      </c>
      <c r="K702" t="str">
        <f>VLOOKUP(D:D,products!A:C,3,FALSE)</f>
        <v>L</v>
      </c>
      <c r="L702" t="str">
        <f t="shared" si="52"/>
        <v>Light</v>
      </c>
      <c r="M702">
        <f>VLOOKUP(D:D,products!A:D,4,FALSE)</f>
        <v>0.5</v>
      </c>
      <c r="N702" s="9" t="str">
        <f t="shared" si="53"/>
        <v>0.5Kg</v>
      </c>
      <c r="O702">
        <f>VLOOKUP(D:D,products!A:E,5,FALSE)</f>
        <v>9.51</v>
      </c>
      <c r="P702" s="14">
        <f t="shared" si="50"/>
        <v>19.02</v>
      </c>
      <c r="Q702">
        <f>VLOOKUP(D:D,products!A:G,7,FALSE)</f>
        <v>1.2363</v>
      </c>
      <c r="R702" s="6">
        <f t="shared" si="54"/>
        <v>6.5000000000000002E-2</v>
      </c>
    </row>
    <row r="703" spans="1:18" x14ac:dyDescent="0.3">
      <c r="A703" s="4" t="s">
        <v>4450</v>
      </c>
      <c r="B703" s="11">
        <v>44727</v>
      </c>
      <c r="C703" s="4" t="s">
        <v>4451</v>
      </c>
      <c r="D703" t="s">
        <v>6158</v>
      </c>
      <c r="E703" s="2">
        <v>5</v>
      </c>
      <c r="F703" s="2" t="str">
        <f>VLOOKUP(orders!C703:C1702,customers!A:B,2,FALSE)</f>
        <v>Nathan Sictornes</v>
      </c>
      <c r="G703" s="2" t="str">
        <f>VLOOKUP(orders!C703:C1702,customers!A:C,3,FALSE)</f>
        <v>nsictornesjh@buzzfeed.com</v>
      </c>
      <c r="H703" s="2" t="str">
        <f>VLOOKUP(C:C,customers!A:G,7,FALSE)</f>
        <v>Ireland</v>
      </c>
      <c r="I703" t="str">
        <f>VLOOKUP(orders!D:D,products!A:B,2,FALSE)</f>
        <v>Ara</v>
      </c>
      <c r="J703" t="str">
        <f t="shared" si="51"/>
        <v>Arabica</v>
      </c>
      <c r="K703" t="str">
        <f>VLOOKUP(D:D,products!A:C,3,FALSE)</f>
        <v>D</v>
      </c>
      <c r="L703" t="str">
        <f t="shared" si="52"/>
        <v>Dark</v>
      </c>
      <c r="M703">
        <f>VLOOKUP(D:D,products!A:D,4,FALSE)</f>
        <v>0.5</v>
      </c>
      <c r="N703" s="9" t="str">
        <f t="shared" si="53"/>
        <v>0.5Kg</v>
      </c>
      <c r="O703">
        <f>VLOOKUP(D:D,products!A:E,5,FALSE)</f>
        <v>5.97</v>
      </c>
      <c r="P703" s="14">
        <f t="shared" si="50"/>
        <v>29.849999999999998</v>
      </c>
      <c r="Q703">
        <f>VLOOKUP(D:D,products!A:G,7,FALSE)</f>
        <v>0.5373</v>
      </c>
      <c r="R703" s="6">
        <f t="shared" si="54"/>
        <v>1.8000000000000002E-2</v>
      </c>
    </row>
    <row r="704" spans="1:18" x14ac:dyDescent="0.3">
      <c r="A704" s="4" t="s">
        <v>4456</v>
      </c>
      <c r="B704" s="11">
        <v>43661</v>
      </c>
      <c r="C704" s="4" t="s">
        <v>4457</v>
      </c>
      <c r="D704" t="s">
        <v>6180</v>
      </c>
      <c r="E704" s="2">
        <v>1</v>
      </c>
      <c r="F704" s="2" t="str">
        <f>VLOOKUP(orders!C704:C1703,customers!A:B,2,FALSE)</f>
        <v>Vivyan Dunning</v>
      </c>
      <c r="G704" s="2" t="str">
        <f>VLOOKUP(orders!C704:C1703,customers!A:C,3,FALSE)</f>
        <v>vdunningji@independent.co.uk</v>
      </c>
      <c r="H704" s="2" t="str">
        <f>VLOOKUP(C:C,customers!A:G,7,FALSE)</f>
        <v>United States</v>
      </c>
      <c r="I704" t="str">
        <f>VLOOKUP(orders!D:D,products!A:B,2,FALSE)</f>
        <v>Ara</v>
      </c>
      <c r="J704" t="str">
        <f t="shared" si="51"/>
        <v>Arabica</v>
      </c>
      <c r="K704" t="str">
        <f>VLOOKUP(D:D,products!A:C,3,FALSE)</f>
        <v>L</v>
      </c>
      <c r="L704" t="str">
        <f t="shared" si="52"/>
        <v>Light</v>
      </c>
      <c r="M704">
        <f>VLOOKUP(D:D,products!A:D,4,FALSE)</f>
        <v>0.5</v>
      </c>
      <c r="N704" s="9" t="str">
        <f t="shared" si="53"/>
        <v>0.5Kg</v>
      </c>
      <c r="O704">
        <f>VLOOKUP(D:D,products!A:E,5,FALSE)</f>
        <v>7.77</v>
      </c>
      <c r="P704" s="14">
        <f t="shared" si="50"/>
        <v>7.77</v>
      </c>
      <c r="Q704">
        <f>VLOOKUP(D:D,products!A:G,7,FALSE)</f>
        <v>0.69929999999999992</v>
      </c>
      <c r="R704" s="6">
        <f t="shared" si="54"/>
        <v>0.09</v>
      </c>
    </row>
    <row r="705" spans="1:18" hidden="1" x14ac:dyDescent="0.3">
      <c r="A705" s="4" t="s">
        <v>4461</v>
      </c>
      <c r="B705" s="11">
        <v>43506</v>
      </c>
      <c r="C705" s="4" t="s">
        <v>4462</v>
      </c>
      <c r="D705" t="s">
        <v>6165</v>
      </c>
      <c r="E705" s="2">
        <v>4</v>
      </c>
      <c r="F705" s="2" t="str">
        <f>VLOOKUP(orders!C705:C1704,customers!A:B,2,FALSE)</f>
        <v>Doralin Baison</v>
      </c>
      <c r="G705" s="2"/>
      <c r="H705" s="2" t="str">
        <f>VLOOKUP(C:C,customers!A:G,7,FALSE)</f>
        <v>Ireland</v>
      </c>
      <c r="I705" t="str">
        <f>VLOOKUP(orders!D:D,products!A:B,2,FALSE)</f>
        <v>Lib</v>
      </c>
      <c r="J705" t="str">
        <f t="shared" si="51"/>
        <v>Liberica</v>
      </c>
      <c r="K705" t="str">
        <f>VLOOKUP(D:D,products!A:C,3,FALSE)</f>
        <v>D</v>
      </c>
      <c r="L705" t="str">
        <f t="shared" si="52"/>
        <v>Dark</v>
      </c>
      <c r="M705">
        <f>VLOOKUP(D:D,products!A:D,4,FALSE)</f>
        <v>2.5</v>
      </c>
      <c r="N705" s="9" t="str">
        <f t="shared" si="53"/>
        <v>2.5Kg</v>
      </c>
      <c r="O705">
        <f>VLOOKUP(D:D,products!A:E,5,FALSE)</f>
        <v>29.784999999999997</v>
      </c>
      <c r="P705" s="14">
        <f t="shared" si="50"/>
        <v>119.13999999999999</v>
      </c>
      <c r="Q705">
        <f>VLOOKUP(D:D,products!A:G,7,FALSE)</f>
        <v>3.8720499999999998</v>
      </c>
      <c r="R705" s="6">
        <f t="shared" si="54"/>
        <v>3.2500000000000001E-2</v>
      </c>
    </row>
    <row r="706" spans="1:18" hidden="1" x14ac:dyDescent="0.3">
      <c r="A706" s="4" t="s">
        <v>4466</v>
      </c>
      <c r="B706" s="11">
        <v>44716</v>
      </c>
      <c r="C706" s="4" t="s">
        <v>4467</v>
      </c>
      <c r="D706" t="s">
        <v>6153</v>
      </c>
      <c r="E706" s="2">
        <v>6</v>
      </c>
      <c r="F706" s="2" t="str">
        <f>VLOOKUP(orders!C706:C1705,customers!A:B,2,FALSE)</f>
        <v>Josefina Ferens</v>
      </c>
      <c r="G706" s="2"/>
      <c r="H706" s="2" t="str">
        <f>VLOOKUP(C:C,customers!A:G,7,FALSE)</f>
        <v>United States</v>
      </c>
      <c r="I706" t="str">
        <f>VLOOKUP(orders!D:D,products!A:B,2,FALSE)</f>
        <v>Exc</v>
      </c>
      <c r="J706" t="str">
        <f t="shared" si="51"/>
        <v>Excelsa</v>
      </c>
      <c r="K706" t="str">
        <f>VLOOKUP(D:D,products!A:C,3,FALSE)</f>
        <v>D</v>
      </c>
      <c r="L706" t="str">
        <f t="shared" si="52"/>
        <v>Dark</v>
      </c>
      <c r="M706">
        <f>VLOOKUP(D:D,products!A:D,4,FALSE)</f>
        <v>0.2</v>
      </c>
      <c r="N706" s="9" t="str">
        <f t="shared" si="53"/>
        <v>0.2Kg</v>
      </c>
      <c r="O706">
        <f>VLOOKUP(D:D,products!A:E,5,FALSE)</f>
        <v>3.645</v>
      </c>
      <c r="P706" s="14">
        <f t="shared" ref="P706:P769" si="55">O706*E706</f>
        <v>21.87</v>
      </c>
      <c r="Q706">
        <f>VLOOKUP(D:D,products!A:G,7,FALSE)</f>
        <v>0.40095000000000003</v>
      </c>
      <c r="R706" s="6">
        <f t="shared" si="54"/>
        <v>1.8333333333333333E-2</v>
      </c>
    </row>
    <row r="707" spans="1:18" hidden="1" x14ac:dyDescent="0.3">
      <c r="A707" s="4" t="s">
        <v>4471</v>
      </c>
      <c r="B707" s="11">
        <v>44114</v>
      </c>
      <c r="C707" s="4" t="s">
        <v>4472</v>
      </c>
      <c r="D707" t="s">
        <v>6176</v>
      </c>
      <c r="E707" s="2">
        <v>2</v>
      </c>
      <c r="F707" s="2" t="str">
        <f>VLOOKUP(orders!C707:C1706,customers!A:B,2,FALSE)</f>
        <v>Shelley Gehring</v>
      </c>
      <c r="G707" s="2" t="str">
        <f>VLOOKUP(orders!C707:C1706,customers!A:C,3,FALSE)</f>
        <v>sgehringjl@gnu.org</v>
      </c>
      <c r="H707" s="2" t="str">
        <f>VLOOKUP(C:C,customers!A:G,7,FALSE)</f>
        <v>United States</v>
      </c>
      <c r="I707" t="str">
        <f>VLOOKUP(orders!D:D,products!A:B,2,FALSE)</f>
        <v>Exc</v>
      </c>
      <c r="J707" t="str">
        <f t="shared" ref="J707:J770" si="56">IF(I707="Rob","Robusta",IF(I707="Exc","Excelsa",IF(I707="Lib","Liberica",IF(I707="Ara","Arabica",""))))</f>
        <v>Excelsa</v>
      </c>
      <c r="K707" t="str">
        <f>VLOOKUP(D:D,products!A:C,3,FALSE)</f>
        <v>L</v>
      </c>
      <c r="L707" t="str">
        <f t="shared" ref="L707:L770" si="57">IF(K707="M","Medium",IF(K707="L","Light",IF(K707="D","Dark","")))</f>
        <v>Light</v>
      </c>
      <c r="M707">
        <f>VLOOKUP(D:D,products!A:D,4,FALSE)</f>
        <v>0.5</v>
      </c>
      <c r="N707" s="9" t="str">
        <f t="shared" ref="N707:N770" si="58">M707&amp;"Kg"</f>
        <v>0.5Kg</v>
      </c>
      <c r="O707">
        <f>VLOOKUP(D:D,products!A:E,5,FALSE)</f>
        <v>8.91</v>
      </c>
      <c r="P707" s="14">
        <f t="shared" si="55"/>
        <v>17.82</v>
      </c>
      <c r="Q707">
        <f>VLOOKUP(D:D,products!A:G,7,FALSE)</f>
        <v>0.98009999999999997</v>
      </c>
      <c r="R707" s="6">
        <f t="shared" ref="R707:R770" si="59">(Q707/P707)</f>
        <v>5.5E-2</v>
      </c>
    </row>
    <row r="708" spans="1:18" hidden="1" x14ac:dyDescent="0.3">
      <c r="A708" s="4" t="s">
        <v>4477</v>
      </c>
      <c r="B708" s="11">
        <v>44353</v>
      </c>
      <c r="C708" s="4" t="s">
        <v>4478</v>
      </c>
      <c r="D708" t="s">
        <v>6156</v>
      </c>
      <c r="E708" s="2">
        <v>3</v>
      </c>
      <c r="F708" s="2" t="str">
        <f>VLOOKUP(orders!C708:C1707,customers!A:B,2,FALSE)</f>
        <v>Barrie Fallowes</v>
      </c>
      <c r="G708" s="2" t="str">
        <f>VLOOKUP(orders!C708:C1707,customers!A:C,3,FALSE)</f>
        <v>bfallowesjm@purevolume.com</v>
      </c>
      <c r="H708" s="2" t="str">
        <f>VLOOKUP(C:C,customers!A:G,7,FALSE)</f>
        <v>United States</v>
      </c>
      <c r="I708" t="str">
        <f>VLOOKUP(orders!D:D,products!A:B,2,FALSE)</f>
        <v>Exc</v>
      </c>
      <c r="J708" t="str">
        <f t="shared" si="56"/>
        <v>Excelsa</v>
      </c>
      <c r="K708" t="str">
        <f>VLOOKUP(D:D,products!A:C,3,FALSE)</f>
        <v>M</v>
      </c>
      <c r="L708" t="str">
        <f t="shared" si="57"/>
        <v>Medium</v>
      </c>
      <c r="M708">
        <f>VLOOKUP(D:D,products!A:D,4,FALSE)</f>
        <v>0.2</v>
      </c>
      <c r="N708" s="9" t="str">
        <f t="shared" si="58"/>
        <v>0.2Kg</v>
      </c>
      <c r="O708">
        <f>VLOOKUP(D:D,products!A:E,5,FALSE)</f>
        <v>4.125</v>
      </c>
      <c r="P708" s="14">
        <f t="shared" si="55"/>
        <v>12.375</v>
      </c>
      <c r="Q708">
        <f>VLOOKUP(D:D,products!A:G,7,FALSE)</f>
        <v>0.45374999999999999</v>
      </c>
      <c r="R708" s="6">
        <f t="shared" si="59"/>
        <v>3.6666666666666667E-2</v>
      </c>
    </row>
    <row r="709" spans="1:18" hidden="1" x14ac:dyDescent="0.3">
      <c r="A709" s="4" t="s">
        <v>4483</v>
      </c>
      <c r="B709" s="11">
        <v>43540</v>
      </c>
      <c r="C709" s="4" t="s">
        <v>4484</v>
      </c>
      <c r="D709" t="s">
        <v>6143</v>
      </c>
      <c r="E709" s="2">
        <v>2</v>
      </c>
      <c r="F709" s="2" t="str">
        <f>VLOOKUP(orders!C709:C1708,customers!A:B,2,FALSE)</f>
        <v>Nicolas Aiton</v>
      </c>
      <c r="G709" s="2"/>
      <c r="H709" s="2" t="str">
        <f>VLOOKUP(C:C,customers!A:G,7,FALSE)</f>
        <v>Ireland</v>
      </c>
      <c r="I709" t="str">
        <f>VLOOKUP(orders!D:D,products!A:B,2,FALSE)</f>
        <v>Lib</v>
      </c>
      <c r="J709" t="str">
        <f t="shared" si="56"/>
        <v>Liberica</v>
      </c>
      <c r="K709" t="str">
        <f>VLOOKUP(D:D,products!A:C,3,FALSE)</f>
        <v>D</v>
      </c>
      <c r="L709" t="str">
        <f t="shared" si="57"/>
        <v>Dark</v>
      </c>
      <c r="M709">
        <f>VLOOKUP(D:D,products!A:D,4,FALSE)</f>
        <v>1</v>
      </c>
      <c r="N709" s="9" t="str">
        <f t="shared" si="58"/>
        <v>1Kg</v>
      </c>
      <c r="O709">
        <f>VLOOKUP(D:D,products!A:E,5,FALSE)</f>
        <v>12.95</v>
      </c>
      <c r="P709" s="14">
        <f t="shared" si="55"/>
        <v>25.9</v>
      </c>
      <c r="Q709">
        <f>VLOOKUP(D:D,products!A:G,7,FALSE)</f>
        <v>1.6835</v>
      </c>
      <c r="R709" s="6">
        <f t="shared" si="59"/>
        <v>6.5000000000000002E-2</v>
      </c>
    </row>
    <row r="710" spans="1:18" x14ac:dyDescent="0.3">
      <c r="A710" s="4" t="s">
        <v>4488</v>
      </c>
      <c r="B710" s="11">
        <v>43804</v>
      </c>
      <c r="C710" s="4" t="s">
        <v>4489</v>
      </c>
      <c r="D710" t="s">
        <v>6157</v>
      </c>
      <c r="E710" s="2">
        <v>2</v>
      </c>
      <c r="F710" s="2" t="str">
        <f>VLOOKUP(orders!C710:C1709,customers!A:B,2,FALSE)</f>
        <v>Shelli De Banke</v>
      </c>
      <c r="G710" s="2" t="str">
        <f>VLOOKUP(orders!C710:C1709,customers!A:C,3,FALSE)</f>
        <v>sdejo@newsvine.com</v>
      </c>
      <c r="H710" s="2" t="str">
        <f>VLOOKUP(C:C,customers!A:G,7,FALSE)</f>
        <v>United States</v>
      </c>
      <c r="I710" t="str">
        <f>VLOOKUP(orders!D:D,products!A:B,2,FALSE)</f>
        <v>Ara</v>
      </c>
      <c r="J710" t="str">
        <f t="shared" si="56"/>
        <v>Arabica</v>
      </c>
      <c r="K710" t="str">
        <f>VLOOKUP(D:D,products!A:C,3,FALSE)</f>
        <v>M</v>
      </c>
      <c r="L710" t="str">
        <f t="shared" si="57"/>
        <v>Medium</v>
      </c>
      <c r="M710">
        <f>VLOOKUP(D:D,products!A:D,4,FALSE)</f>
        <v>0.5</v>
      </c>
      <c r="N710" s="9" t="str">
        <f t="shared" si="58"/>
        <v>0.5Kg</v>
      </c>
      <c r="O710">
        <f>VLOOKUP(D:D,products!A:E,5,FALSE)</f>
        <v>6.75</v>
      </c>
      <c r="P710" s="14">
        <f t="shared" si="55"/>
        <v>13.5</v>
      </c>
      <c r="Q710">
        <f>VLOOKUP(D:D,products!A:G,7,FALSE)</f>
        <v>0.60749999999999993</v>
      </c>
      <c r="R710" s="6">
        <f t="shared" si="59"/>
        <v>4.4999999999999991E-2</v>
      </c>
    </row>
    <row r="711" spans="1:18" hidden="1" x14ac:dyDescent="0.3">
      <c r="A711" s="4" t="s">
        <v>4494</v>
      </c>
      <c r="B711" s="11">
        <v>43485</v>
      </c>
      <c r="C711" s="4" t="s">
        <v>4495</v>
      </c>
      <c r="D711" t="s">
        <v>6176</v>
      </c>
      <c r="E711" s="2">
        <v>2</v>
      </c>
      <c r="F711" s="2" t="str">
        <f>VLOOKUP(orders!C711:C1710,customers!A:B,2,FALSE)</f>
        <v>Lyell Murch</v>
      </c>
      <c r="G711" s="2"/>
      <c r="H711" s="2" t="str">
        <f>VLOOKUP(C:C,customers!A:G,7,FALSE)</f>
        <v>United States</v>
      </c>
      <c r="I711" t="str">
        <f>VLOOKUP(orders!D:D,products!A:B,2,FALSE)</f>
        <v>Exc</v>
      </c>
      <c r="J711" t="str">
        <f t="shared" si="56"/>
        <v>Excelsa</v>
      </c>
      <c r="K711" t="str">
        <f>VLOOKUP(D:D,products!A:C,3,FALSE)</f>
        <v>L</v>
      </c>
      <c r="L711" t="str">
        <f t="shared" si="57"/>
        <v>Light</v>
      </c>
      <c r="M711">
        <f>VLOOKUP(D:D,products!A:D,4,FALSE)</f>
        <v>0.5</v>
      </c>
      <c r="N711" s="9" t="str">
        <f t="shared" si="58"/>
        <v>0.5Kg</v>
      </c>
      <c r="O711">
        <f>VLOOKUP(D:D,products!A:E,5,FALSE)</f>
        <v>8.91</v>
      </c>
      <c r="P711" s="14">
        <f t="shared" si="55"/>
        <v>17.82</v>
      </c>
      <c r="Q711">
        <f>VLOOKUP(D:D,products!A:G,7,FALSE)</f>
        <v>0.98009999999999997</v>
      </c>
      <c r="R711" s="6">
        <f t="shared" si="59"/>
        <v>5.5E-2</v>
      </c>
    </row>
    <row r="712" spans="1:18" hidden="1" x14ac:dyDescent="0.3">
      <c r="A712" s="4" t="s">
        <v>4499</v>
      </c>
      <c r="B712" s="11">
        <v>44655</v>
      </c>
      <c r="C712" s="4" t="s">
        <v>4500</v>
      </c>
      <c r="D712" t="s">
        <v>6139</v>
      </c>
      <c r="E712" s="2">
        <v>3</v>
      </c>
      <c r="F712" s="2" t="str">
        <f>VLOOKUP(orders!C712:C1711,customers!A:B,2,FALSE)</f>
        <v>Stearne Count</v>
      </c>
      <c r="G712" s="2" t="str">
        <f>VLOOKUP(orders!C712:C1711,customers!A:C,3,FALSE)</f>
        <v>scountjq@nba.com</v>
      </c>
      <c r="H712" s="2" t="str">
        <f>VLOOKUP(C:C,customers!A:G,7,FALSE)</f>
        <v>United States</v>
      </c>
      <c r="I712" t="str">
        <f>VLOOKUP(orders!D:D,products!A:B,2,FALSE)</f>
        <v>Exc</v>
      </c>
      <c r="J712" t="str">
        <f t="shared" si="56"/>
        <v>Excelsa</v>
      </c>
      <c r="K712" t="str">
        <f>VLOOKUP(D:D,products!A:C,3,FALSE)</f>
        <v>M</v>
      </c>
      <c r="L712" t="str">
        <f t="shared" si="57"/>
        <v>Medium</v>
      </c>
      <c r="M712">
        <f>VLOOKUP(D:D,products!A:D,4,FALSE)</f>
        <v>0.5</v>
      </c>
      <c r="N712" s="9" t="str">
        <f t="shared" si="58"/>
        <v>0.5Kg</v>
      </c>
      <c r="O712">
        <f>VLOOKUP(D:D,products!A:E,5,FALSE)</f>
        <v>8.25</v>
      </c>
      <c r="P712" s="14">
        <f t="shared" si="55"/>
        <v>24.75</v>
      </c>
      <c r="Q712">
        <f>VLOOKUP(D:D,products!A:G,7,FALSE)</f>
        <v>0.90749999999999997</v>
      </c>
      <c r="R712" s="6">
        <f t="shared" si="59"/>
        <v>3.6666666666666667E-2</v>
      </c>
    </row>
    <row r="713" spans="1:18" hidden="1" x14ac:dyDescent="0.3">
      <c r="A713" s="4" t="s">
        <v>4505</v>
      </c>
      <c r="B713" s="11">
        <v>44600</v>
      </c>
      <c r="C713" s="4" t="s">
        <v>4506</v>
      </c>
      <c r="D713" t="s">
        <v>6174</v>
      </c>
      <c r="E713" s="2">
        <v>6</v>
      </c>
      <c r="F713" s="2" t="str">
        <f>VLOOKUP(orders!C713:C1712,customers!A:B,2,FALSE)</f>
        <v>Selia Ragles</v>
      </c>
      <c r="G713" s="2" t="str">
        <f>VLOOKUP(orders!C713:C1712,customers!A:C,3,FALSE)</f>
        <v>sraglesjr@blogtalkradio.com</v>
      </c>
      <c r="H713" s="2" t="str">
        <f>VLOOKUP(C:C,customers!A:G,7,FALSE)</f>
        <v>United States</v>
      </c>
      <c r="I713" t="str">
        <f>VLOOKUP(orders!D:D,products!A:B,2,FALSE)</f>
        <v>Rob</v>
      </c>
      <c r="J713" t="str">
        <f t="shared" si="56"/>
        <v>Robusta</v>
      </c>
      <c r="K713" t="str">
        <f>VLOOKUP(D:D,products!A:C,3,FALSE)</f>
        <v>M</v>
      </c>
      <c r="L713" t="str">
        <f t="shared" si="57"/>
        <v>Medium</v>
      </c>
      <c r="M713">
        <f>VLOOKUP(D:D,products!A:D,4,FALSE)</f>
        <v>0.2</v>
      </c>
      <c r="N713" s="9" t="str">
        <f t="shared" si="58"/>
        <v>0.2Kg</v>
      </c>
      <c r="O713">
        <f>VLOOKUP(D:D,products!A:E,5,FALSE)</f>
        <v>2.9849999999999999</v>
      </c>
      <c r="P713" s="14">
        <f t="shared" si="55"/>
        <v>17.91</v>
      </c>
      <c r="Q713">
        <f>VLOOKUP(D:D,products!A:G,7,FALSE)</f>
        <v>0.17909999999999998</v>
      </c>
      <c r="R713" s="6">
        <f t="shared" si="59"/>
        <v>9.9999999999999985E-3</v>
      </c>
    </row>
    <row r="714" spans="1:18" hidden="1" x14ac:dyDescent="0.3">
      <c r="A714" s="4" t="s">
        <v>4512</v>
      </c>
      <c r="B714" s="11">
        <v>43646</v>
      </c>
      <c r="C714" s="4" t="s">
        <v>4513</v>
      </c>
      <c r="D714" t="s">
        <v>6139</v>
      </c>
      <c r="E714" s="2">
        <v>2</v>
      </c>
      <c r="F714" s="2" t="str">
        <f>VLOOKUP(orders!C714:C1713,customers!A:B,2,FALSE)</f>
        <v>Silas Deehan</v>
      </c>
      <c r="G714" s="2"/>
      <c r="H714" s="2" t="str">
        <f>VLOOKUP(C:C,customers!A:G,7,FALSE)</f>
        <v>United Kingdom</v>
      </c>
      <c r="I714" t="str">
        <f>VLOOKUP(orders!D:D,products!A:B,2,FALSE)</f>
        <v>Exc</v>
      </c>
      <c r="J714" t="str">
        <f t="shared" si="56"/>
        <v>Excelsa</v>
      </c>
      <c r="K714" t="str">
        <f>VLOOKUP(D:D,products!A:C,3,FALSE)</f>
        <v>M</v>
      </c>
      <c r="L714" t="str">
        <f t="shared" si="57"/>
        <v>Medium</v>
      </c>
      <c r="M714">
        <f>VLOOKUP(D:D,products!A:D,4,FALSE)</f>
        <v>0.5</v>
      </c>
      <c r="N714" s="9" t="str">
        <f t="shared" si="58"/>
        <v>0.5Kg</v>
      </c>
      <c r="O714">
        <f>VLOOKUP(D:D,products!A:E,5,FALSE)</f>
        <v>8.25</v>
      </c>
      <c r="P714" s="14">
        <f t="shared" si="55"/>
        <v>16.5</v>
      </c>
      <c r="Q714">
        <f>VLOOKUP(D:D,products!A:G,7,FALSE)</f>
        <v>0.90749999999999997</v>
      </c>
      <c r="R714" s="6">
        <f t="shared" si="59"/>
        <v>5.5E-2</v>
      </c>
    </row>
    <row r="715" spans="1:18" hidden="1" x14ac:dyDescent="0.3">
      <c r="A715" s="4" t="s">
        <v>4516</v>
      </c>
      <c r="B715" s="11">
        <v>43960</v>
      </c>
      <c r="C715" s="4" t="s">
        <v>4517</v>
      </c>
      <c r="D715" t="s">
        <v>6174</v>
      </c>
      <c r="E715" s="2">
        <v>1</v>
      </c>
      <c r="F715" s="2" t="str">
        <f>VLOOKUP(orders!C715:C1714,customers!A:B,2,FALSE)</f>
        <v>Sacha Bruun</v>
      </c>
      <c r="G715" s="2" t="str">
        <f>VLOOKUP(orders!C715:C1714,customers!A:C,3,FALSE)</f>
        <v>sbruunjt@blogtalkradio.com</v>
      </c>
      <c r="H715" s="2" t="str">
        <f>VLOOKUP(C:C,customers!A:G,7,FALSE)</f>
        <v>United States</v>
      </c>
      <c r="I715" t="str">
        <f>VLOOKUP(orders!D:D,products!A:B,2,FALSE)</f>
        <v>Rob</v>
      </c>
      <c r="J715" t="str">
        <f t="shared" si="56"/>
        <v>Robusta</v>
      </c>
      <c r="K715" t="str">
        <f>VLOOKUP(D:D,products!A:C,3,FALSE)</f>
        <v>M</v>
      </c>
      <c r="L715" t="str">
        <f t="shared" si="57"/>
        <v>Medium</v>
      </c>
      <c r="M715">
        <f>VLOOKUP(D:D,products!A:D,4,FALSE)</f>
        <v>0.2</v>
      </c>
      <c r="N715" s="9" t="str">
        <f t="shared" si="58"/>
        <v>0.2Kg</v>
      </c>
      <c r="O715">
        <f>VLOOKUP(D:D,products!A:E,5,FALSE)</f>
        <v>2.9849999999999999</v>
      </c>
      <c r="P715" s="14">
        <f t="shared" si="55"/>
        <v>2.9849999999999999</v>
      </c>
      <c r="Q715">
        <f>VLOOKUP(D:D,products!A:G,7,FALSE)</f>
        <v>0.17909999999999998</v>
      </c>
      <c r="R715" s="6">
        <f t="shared" si="59"/>
        <v>0.06</v>
      </c>
    </row>
    <row r="716" spans="1:18" hidden="1" x14ac:dyDescent="0.3">
      <c r="A716" s="4" t="s">
        <v>4522</v>
      </c>
      <c r="B716" s="11">
        <v>44358</v>
      </c>
      <c r="C716" s="4" t="s">
        <v>4523</v>
      </c>
      <c r="D716" t="s">
        <v>6153</v>
      </c>
      <c r="E716" s="2">
        <v>4</v>
      </c>
      <c r="F716" s="2" t="str">
        <f>VLOOKUP(orders!C716:C1715,customers!A:B,2,FALSE)</f>
        <v>Alon Pllu</v>
      </c>
      <c r="G716" s="2" t="str">
        <f>VLOOKUP(orders!C716:C1715,customers!A:C,3,FALSE)</f>
        <v>aplluju@dagondesign.com</v>
      </c>
      <c r="H716" s="2" t="str">
        <f>VLOOKUP(C:C,customers!A:G,7,FALSE)</f>
        <v>Ireland</v>
      </c>
      <c r="I716" t="str">
        <f>VLOOKUP(orders!D:D,products!A:B,2,FALSE)</f>
        <v>Exc</v>
      </c>
      <c r="J716" t="str">
        <f t="shared" si="56"/>
        <v>Excelsa</v>
      </c>
      <c r="K716" t="str">
        <f>VLOOKUP(D:D,products!A:C,3,FALSE)</f>
        <v>D</v>
      </c>
      <c r="L716" t="str">
        <f t="shared" si="57"/>
        <v>Dark</v>
      </c>
      <c r="M716">
        <f>VLOOKUP(D:D,products!A:D,4,FALSE)</f>
        <v>0.2</v>
      </c>
      <c r="N716" s="9" t="str">
        <f t="shared" si="58"/>
        <v>0.2Kg</v>
      </c>
      <c r="O716">
        <f>VLOOKUP(D:D,products!A:E,5,FALSE)</f>
        <v>3.645</v>
      </c>
      <c r="P716" s="14">
        <f t="shared" si="55"/>
        <v>14.58</v>
      </c>
      <c r="Q716">
        <f>VLOOKUP(D:D,products!A:G,7,FALSE)</f>
        <v>0.40095000000000003</v>
      </c>
      <c r="R716" s="6">
        <f t="shared" si="59"/>
        <v>2.75E-2</v>
      </c>
    </row>
    <row r="717" spans="1:18" hidden="1" x14ac:dyDescent="0.3">
      <c r="A717" s="4" t="s">
        <v>4528</v>
      </c>
      <c r="B717" s="11">
        <v>44504</v>
      </c>
      <c r="C717" s="4" t="s">
        <v>4529</v>
      </c>
      <c r="D717" t="s">
        <v>6171</v>
      </c>
      <c r="E717" s="2">
        <v>6</v>
      </c>
      <c r="F717" s="2" t="str">
        <f>VLOOKUP(orders!C717:C1716,customers!A:B,2,FALSE)</f>
        <v>Gilberto Cornier</v>
      </c>
      <c r="G717" s="2" t="str">
        <f>VLOOKUP(orders!C717:C1716,customers!A:C,3,FALSE)</f>
        <v>gcornierjv@techcrunch.com</v>
      </c>
      <c r="H717" s="2" t="str">
        <f>VLOOKUP(C:C,customers!A:G,7,FALSE)</f>
        <v>United States</v>
      </c>
      <c r="I717" t="str">
        <f>VLOOKUP(orders!D:D,products!A:B,2,FALSE)</f>
        <v>Exc</v>
      </c>
      <c r="J717" t="str">
        <f t="shared" si="56"/>
        <v>Excelsa</v>
      </c>
      <c r="K717" t="str">
        <f>VLOOKUP(D:D,products!A:C,3,FALSE)</f>
        <v>L</v>
      </c>
      <c r="L717" t="str">
        <f t="shared" si="57"/>
        <v>Light</v>
      </c>
      <c r="M717">
        <f>VLOOKUP(D:D,products!A:D,4,FALSE)</f>
        <v>1</v>
      </c>
      <c r="N717" s="9" t="str">
        <f t="shared" si="58"/>
        <v>1Kg</v>
      </c>
      <c r="O717">
        <f>VLOOKUP(D:D,products!A:E,5,FALSE)</f>
        <v>14.85</v>
      </c>
      <c r="P717" s="14">
        <f t="shared" si="55"/>
        <v>89.1</v>
      </c>
      <c r="Q717">
        <f>VLOOKUP(D:D,products!A:G,7,FALSE)</f>
        <v>1.6335</v>
      </c>
      <c r="R717" s="6">
        <f t="shared" si="59"/>
        <v>1.8333333333333333E-2</v>
      </c>
    </row>
    <row r="718" spans="1:18" hidden="1" x14ac:dyDescent="0.3">
      <c r="A718" s="4" t="s">
        <v>4533</v>
      </c>
      <c r="B718" s="11">
        <v>44612</v>
      </c>
      <c r="C718" s="4" t="s">
        <v>4434</v>
      </c>
      <c r="D718" t="s">
        <v>6179</v>
      </c>
      <c r="E718" s="2">
        <v>3</v>
      </c>
      <c r="F718" s="2" t="str">
        <f>VLOOKUP(orders!C718:C1717,customers!A:B,2,FALSE)</f>
        <v>Jimmy Dymoke</v>
      </c>
      <c r="G718" s="2" t="str">
        <f>VLOOKUP(orders!C718:C1717,customers!A:C,3,FALSE)</f>
        <v>jdymokeje@prnewswire.com</v>
      </c>
      <c r="H718" s="2" t="str">
        <f>VLOOKUP(C:C,customers!A:G,7,FALSE)</f>
        <v>Ireland</v>
      </c>
      <c r="I718" t="str">
        <f>VLOOKUP(orders!D:D,products!A:B,2,FALSE)</f>
        <v>Rob</v>
      </c>
      <c r="J718" t="str">
        <f t="shared" si="56"/>
        <v>Robusta</v>
      </c>
      <c r="K718" t="str">
        <f>VLOOKUP(D:D,products!A:C,3,FALSE)</f>
        <v>L</v>
      </c>
      <c r="L718" t="str">
        <f t="shared" si="57"/>
        <v>Light</v>
      </c>
      <c r="M718">
        <f>VLOOKUP(D:D,products!A:D,4,FALSE)</f>
        <v>1</v>
      </c>
      <c r="N718" s="9" t="str">
        <f t="shared" si="58"/>
        <v>1Kg</v>
      </c>
      <c r="O718">
        <f>VLOOKUP(D:D,products!A:E,5,FALSE)</f>
        <v>11.95</v>
      </c>
      <c r="P718" s="14">
        <f t="shared" si="55"/>
        <v>35.849999999999994</v>
      </c>
      <c r="Q718">
        <f>VLOOKUP(D:D,products!A:G,7,FALSE)</f>
        <v>0.71699999999999997</v>
      </c>
      <c r="R718" s="6">
        <f t="shared" si="59"/>
        <v>2.0000000000000004E-2</v>
      </c>
    </row>
    <row r="719" spans="1:18" x14ac:dyDescent="0.3">
      <c r="A719" s="4" t="s">
        <v>4539</v>
      </c>
      <c r="B719" s="11">
        <v>43649</v>
      </c>
      <c r="C719" s="4" t="s">
        <v>4540</v>
      </c>
      <c r="D719" t="s">
        <v>6168</v>
      </c>
      <c r="E719" s="2">
        <v>3</v>
      </c>
      <c r="F719" s="2" t="str">
        <f>VLOOKUP(orders!C719:C1718,customers!A:B,2,FALSE)</f>
        <v>Willabella Harvison</v>
      </c>
      <c r="G719" s="2" t="str">
        <f>VLOOKUP(orders!C719:C1718,customers!A:C,3,FALSE)</f>
        <v>wharvisonjx@gizmodo.com</v>
      </c>
      <c r="H719" s="2" t="str">
        <f>VLOOKUP(C:C,customers!A:G,7,FALSE)</f>
        <v>United States</v>
      </c>
      <c r="I719" t="str">
        <f>VLOOKUP(orders!D:D,products!A:B,2,FALSE)</f>
        <v>Ara</v>
      </c>
      <c r="J719" t="str">
        <f t="shared" si="56"/>
        <v>Arabica</v>
      </c>
      <c r="K719" t="str">
        <f>VLOOKUP(D:D,products!A:C,3,FALSE)</f>
        <v>D</v>
      </c>
      <c r="L719" t="str">
        <f t="shared" si="57"/>
        <v>Dark</v>
      </c>
      <c r="M719">
        <f>VLOOKUP(D:D,products!A:D,4,FALSE)</f>
        <v>2.5</v>
      </c>
      <c r="N719" s="9" t="str">
        <f t="shared" si="58"/>
        <v>2.5Kg</v>
      </c>
      <c r="O719">
        <f>VLOOKUP(D:D,products!A:E,5,FALSE)</f>
        <v>22.884999999999998</v>
      </c>
      <c r="P719" s="14">
        <f t="shared" si="55"/>
        <v>68.655000000000001</v>
      </c>
      <c r="Q719">
        <f>VLOOKUP(D:D,products!A:G,7,FALSE)</f>
        <v>2.0596499999999995</v>
      </c>
      <c r="R719" s="6">
        <f t="shared" si="59"/>
        <v>2.9999999999999992E-2</v>
      </c>
    </row>
    <row r="720" spans="1:18" hidden="1" x14ac:dyDescent="0.3">
      <c r="A720" s="4" t="s">
        <v>4545</v>
      </c>
      <c r="B720" s="11">
        <v>44348</v>
      </c>
      <c r="C720" s="4" t="s">
        <v>4546</v>
      </c>
      <c r="D720" t="s">
        <v>6143</v>
      </c>
      <c r="E720" s="2">
        <v>3</v>
      </c>
      <c r="F720" s="2" t="str">
        <f>VLOOKUP(orders!C720:C1719,customers!A:B,2,FALSE)</f>
        <v>Darice Heaford</v>
      </c>
      <c r="G720" s="2" t="str">
        <f>VLOOKUP(orders!C720:C1719,customers!A:C,3,FALSE)</f>
        <v>dheafordjy@twitpic.com</v>
      </c>
      <c r="H720" s="2" t="str">
        <f>VLOOKUP(C:C,customers!A:G,7,FALSE)</f>
        <v>United States</v>
      </c>
      <c r="I720" t="str">
        <f>VLOOKUP(orders!D:D,products!A:B,2,FALSE)</f>
        <v>Lib</v>
      </c>
      <c r="J720" t="str">
        <f t="shared" si="56"/>
        <v>Liberica</v>
      </c>
      <c r="K720" t="str">
        <f>VLOOKUP(D:D,products!A:C,3,FALSE)</f>
        <v>D</v>
      </c>
      <c r="L720" t="str">
        <f t="shared" si="57"/>
        <v>Dark</v>
      </c>
      <c r="M720">
        <f>VLOOKUP(D:D,products!A:D,4,FALSE)</f>
        <v>1</v>
      </c>
      <c r="N720" s="9" t="str">
        <f t="shared" si="58"/>
        <v>1Kg</v>
      </c>
      <c r="O720">
        <f>VLOOKUP(D:D,products!A:E,5,FALSE)</f>
        <v>12.95</v>
      </c>
      <c r="P720" s="14">
        <f t="shared" si="55"/>
        <v>38.849999999999994</v>
      </c>
      <c r="Q720">
        <f>VLOOKUP(D:D,products!A:G,7,FALSE)</f>
        <v>1.6835</v>
      </c>
      <c r="R720" s="6">
        <f t="shared" si="59"/>
        <v>4.3333333333333342E-2</v>
      </c>
    </row>
    <row r="721" spans="1:18" hidden="1" x14ac:dyDescent="0.3">
      <c r="A721" s="4" t="s">
        <v>4551</v>
      </c>
      <c r="B721" s="11">
        <v>44150</v>
      </c>
      <c r="C721" s="4" t="s">
        <v>4552</v>
      </c>
      <c r="D721" t="s">
        <v>6170</v>
      </c>
      <c r="E721" s="2">
        <v>5</v>
      </c>
      <c r="F721" s="2" t="str">
        <f>VLOOKUP(orders!C721:C1720,customers!A:B,2,FALSE)</f>
        <v>Granger Fantham</v>
      </c>
      <c r="G721" s="2" t="str">
        <f>VLOOKUP(orders!C721:C1720,customers!A:C,3,FALSE)</f>
        <v>gfanthamjz@hexun.com</v>
      </c>
      <c r="H721" s="2" t="str">
        <f>VLOOKUP(C:C,customers!A:G,7,FALSE)</f>
        <v>United States</v>
      </c>
      <c r="I721" t="str">
        <f>VLOOKUP(orders!D:D,products!A:B,2,FALSE)</f>
        <v>Lib</v>
      </c>
      <c r="J721" t="str">
        <f t="shared" si="56"/>
        <v>Liberica</v>
      </c>
      <c r="K721" t="str">
        <f>VLOOKUP(D:D,products!A:C,3,FALSE)</f>
        <v>L</v>
      </c>
      <c r="L721" t="str">
        <f t="shared" si="57"/>
        <v>Light</v>
      </c>
      <c r="M721">
        <f>VLOOKUP(D:D,products!A:D,4,FALSE)</f>
        <v>1</v>
      </c>
      <c r="N721" s="9" t="str">
        <f t="shared" si="58"/>
        <v>1Kg</v>
      </c>
      <c r="O721">
        <f>VLOOKUP(D:D,products!A:E,5,FALSE)</f>
        <v>15.85</v>
      </c>
      <c r="P721" s="14">
        <f t="shared" si="55"/>
        <v>79.25</v>
      </c>
      <c r="Q721">
        <f>VLOOKUP(D:D,products!A:G,7,FALSE)</f>
        <v>2.0605000000000002</v>
      </c>
      <c r="R721" s="6">
        <f t="shared" si="59"/>
        <v>2.6000000000000002E-2</v>
      </c>
    </row>
    <row r="722" spans="1:18" hidden="1" x14ac:dyDescent="0.3">
      <c r="A722" s="4" t="s">
        <v>4557</v>
      </c>
      <c r="B722" s="11">
        <v>44215</v>
      </c>
      <c r="C722" s="4" t="s">
        <v>4558</v>
      </c>
      <c r="D722" t="s">
        <v>6144</v>
      </c>
      <c r="E722" s="2">
        <v>5</v>
      </c>
      <c r="F722" s="2" t="str">
        <f>VLOOKUP(orders!C722:C1721,customers!A:B,2,FALSE)</f>
        <v>Reynolds Crookshanks</v>
      </c>
      <c r="G722" s="2" t="str">
        <f>VLOOKUP(orders!C722:C1721,customers!A:C,3,FALSE)</f>
        <v>rcrookshanksk0@unc.edu</v>
      </c>
      <c r="H722" s="2" t="str">
        <f>VLOOKUP(C:C,customers!A:G,7,FALSE)</f>
        <v>United States</v>
      </c>
      <c r="I722" t="str">
        <f>VLOOKUP(orders!D:D,products!A:B,2,FALSE)</f>
        <v>Exc</v>
      </c>
      <c r="J722" t="str">
        <f t="shared" si="56"/>
        <v>Excelsa</v>
      </c>
      <c r="K722" t="str">
        <f>VLOOKUP(D:D,products!A:C,3,FALSE)</f>
        <v>D</v>
      </c>
      <c r="L722" t="str">
        <f t="shared" si="57"/>
        <v>Dark</v>
      </c>
      <c r="M722">
        <f>VLOOKUP(D:D,products!A:D,4,FALSE)</f>
        <v>0.5</v>
      </c>
      <c r="N722" s="9" t="str">
        <f t="shared" si="58"/>
        <v>0.5Kg</v>
      </c>
      <c r="O722">
        <f>VLOOKUP(D:D,products!A:E,5,FALSE)</f>
        <v>7.29</v>
      </c>
      <c r="P722" s="14">
        <f t="shared" si="55"/>
        <v>36.450000000000003</v>
      </c>
      <c r="Q722">
        <f>VLOOKUP(D:D,products!A:G,7,FALSE)</f>
        <v>0.80190000000000006</v>
      </c>
      <c r="R722" s="6">
        <f t="shared" si="59"/>
        <v>2.1999999999999999E-2</v>
      </c>
    </row>
    <row r="723" spans="1:18" hidden="1" x14ac:dyDescent="0.3">
      <c r="A723" s="4" t="s">
        <v>4563</v>
      </c>
      <c r="B723" s="11">
        <v>44479</v>
      </c>
      <c r="C723" s="4" t="s">
        <v>4564</v>
      </c>
      <c r="D723" t="s">
        <v>6174</v>
      </c>
      <c r="E723" s="2">
        <v>3</v>
      </c>
      <c r="F723" s="2" t="str">
        <f>VLOOKUP(orders!C723:C1722,customers!A:B,2,FALSE)</f>
        <v>Niels Leake</v>
      </c>
      <c r="G723" s="2" t="str">
        <f>VLOOKUP(orders!C723:C1722,customers!A:C,3,FALSE)</f>
        <v>nleakek1@cmu.edu</v>
      </c>
      <c r="H723" s="2" t="str">
        <f>VLOOKUP(C:C,customers!A:G,7,FALSE)</f>
        <v>United States</v>
      </c>
      <c r="I723" t="str">
        <f>VLOOKUP(orders!D:D,products!A:B,2,FALSE)</f>
        <v>Rob</v>
      </c>
      <c r="J723" t="str">
        <f t="shared" si="56"/>
        <v>Robusta</v>
      </c>
      <c r="K723" t="str">
        <f>VLOOKUP(D:D,products!A:C,3,FALSE)</f>
        <v>M</v>
      </c>
      <c r="L723" t="str">
        <f t="shared" si="57"/>
        <v>Medium</v>
      </c>
      <c r="M723">
        <f>VLOOKUP(D:D,products!A:D,4,FALSE)</f>
        <v>0.2</v>
      </c>
      <c r="N723" s="9" t="str">
        <f t="shared" si="58"/>
        <v>0.2Kg</v>
      </c>
      <c r="O723">
        <f>VLOOKUP(D:D,products!A:E,5,FALSE)</f>
        <v>2.9849999999999999</v>
      </c>
      <c r="P723" s="14">
        <f t="shared" si="55"/>
        <v>8.9550000000000001</v>
      </c>
      <c r="Q723">
        <f>VLOOKUP(D:D,products!A:G,7,FALSE)</f>
        <v>0.17909999999999998</v>
      </c>
      <c r="R723" s="6">
        <f t="shared" si="59"/>
        <v>1.9999999999999997E-2</v>
      </c>
    </row>
    <row r="724" spans="1:18" hidden="1" x14ac:dyDescent="0.3">
      <c r="A724" s="4" t="s">
        <v>4569</v>
      </c>
      <c r="B724" s="11">
        <v>44620</v>
      </c>
      <c r="C724" s="4" t="s">
        <v>4570</v>
      </c>
      <c r="D724" t="s">
        <v>6183</v>
      </c>
      <c r="E724" s="2">
        <v>2</v>
      </c>
      <c r="F724" s="2" t="str">
        <f>VLOOKUP(orders!C724:C1723,customers!A:B,2,FALSE)</f>
        <v>Hetti Measures</v>
      </c>
      <c r="G724" s="2"/>
      <c r="H724" s="2" t="str">
        <f>VLOOKUP(C:C,customers!A:G,7,FALSE)</f>
        <v>United States</v>
      </c>
      <c r="I724" t="str">
        <f>VLOOKUP(orders!D:D,products!A:B,2,FALSE)</f>
        <v>Exc</v>
      </c>
      <c r="J724" t="str">
        <f t="shared" si="56"/>
        <v>Excelsa</v>
      </c>
      <c r="K724" t="str">
        <f>VLOOKUP(D:D,products!A:C,3,FALSE)</f>
        <v>D</v>
      </c>
      <c r="L724" t="str">
        <f t="shared" si="57"/>
        <v>Dark</v>
      </c>
      <c r="M724">
        <f>VLOOKUP(D:D,products!A:D,4,FALSE)</f>
        <v>1</v>
      </c>
      <c r="N724" s="9" t="str">
        <f t="shared" si="58"/>
        <v>1Kg</v>
      </c>
      <c r="O724">
        <f>VLOOKUP(D:D,products!A:E,5,FALSE)</f>
        <v>12.15</v>
      </c>
      <c r="P724" s="14">
        <f t="shared" si="55"/>
        <v>24.3</v>
      </c>
      <c r="Q724">
        <f>VLOOKUP(D:D,products!A:G,7,FALSE)</f>
        <v>1.3365</v>
      </c>
      <c r="R724" s="6">
        <f t="shared" si="59"/>
        <v>5.5E-2</v>
      </c>
    </row>
    <row r="725" spans="1:18" hidden="1" x14ac:dyDescent="0.3">
      <c r="A725" s="4" t="s">
        <v>4574</v>
      </c>
      <c r="B725" s="11">
        <v>44470</v>
      </c>
      <c r="C725" s="4" t="s">
        <v>4575</v>
      </c>
      <c r="D725" t="s">
        <v>6166</v>
      </c>
      <c r="E725" s="2">
        <v>2</v>
      </c>
      <c r="F725" s="2" t="str">
        <f>VLOOKUP(orders!C725:C1724,customers!A:B,2,FALSE)</f>
        <v>Gay Eilhersen</v>
      </c>
      <c r="G725" s="2" t="str">
        <f>VLOOKUP(orders!C725:C1724,customers!A:C,3,FALSE)</f>
        <v>geilhersenk3@networksolutions.com</v>
      </c>
      <c r="H725" s="2" t="str">
        <f>VLOOKUP(C:C,customers!A:G,7,FALSE)</f>
        <v>United States</v>
      </c>
      <c r="I725" t="str">
        <f>VLOOKUP(orders!D:D,products!A:B,2,FALSE)</f>
        <v>Exc</v>
      </c>
      <c r="J725" t="str">
        <f t="shared" si="56"/>
        <v>Excelsa</v>
      </c>
      <c r="K725" t="str">
        <f>VLOOKUP(D:D,products!A:C,3,FALSE)</f>
        <v>M</v>
      </c>
      <c r="L725" t="str">
        <f t="shared" si="57"/>
        <v>Medium</v>
      </c>
      <c r="M725">
        <f>VLOOKUP(D:D,products!A:D,4,FALSE)</f>
        <v>2.5</v>
      </c>
      <c r="N725" s="9" t="str">
        <f t="shared" si="58"/>
        <v>2.5Kg</v>
      </c>
      <c r="O725">
        <f>VLOOKUP(D:D,products!A:E,5,FALSE)</f>
        <v>31.624999999999996</v>
      </c>
      <c r="P725" s="14">
        <f t="shared" si="55"/>
        <v>63.249999999999993</v>
      </c>
      <c r="Q725">
        <f>VLOOKUP(D:D,products!A:G,7,FALSE)</f>
        <v>3.4787499999999998</v>
      </c>
      <c r="R725" s="6">
        <f t="shared" si="59"/>
        <v>5.5E-2</v>
      </c>
    </row>
    <row r="726" spans="1:18" x14ac:dyDescent="0.3">
      <c r="A726" s="4" t="s">
        <v>4580</v>
      </c>
      <c r="B726" s="11">
        <v>44076</v>
      </c>
      <c r="C726" s="4" t="s">
        <v>4581</v>
      </c>
      <c r="D726" t="s">
        <v>6152</v>
      </c>
      <c r="E726" s="2">
        <v>2</v>
      </c>
      <c r="F726" s="2" t="str">
        <f>VLOOKUP(orders!C726:C1725,customers!A:B,2,FALSE)</f>
        <v>Nico Hubert</v>
      </c>
      <c r="G726" s="2"/>
      <c r="H726" s="2" t="str">
        <f>VLOOKUP(C:C,customers!A:G,7,FALSE)</f>
        <v>United States</v>
      </c>
      <c r="I726" t="str">
        <f>VLOOKUP(orders!D:D,products!A:B,2,FALSE)</f>
        <v>Ara</v>
      </c>
      <c r="J726" t="str">
        <f t="shared" si="56"/>
        <v>Arabica</v>
      </c>
      <c r="K726" t="str">
        <f>VLOOKUP(D:D,products!A:C,3,FALSE)</f>
        <v>M</v>
      </c>
      <c r="L726" t="str">
        <f t="shared" si="57"/>
        <v>Medium</v>
      </c>
      <c r="M726">
        <f>VLOOKUP(D:D,products!A:D,4,FALSE)</f>
        <v>0.2</v>
      </c>
      <c r="N726" s="9" t="str">
        <f t="shared" si="58"/>
        <v>0.2Kg</v>
      </c>
      <c r="O726">
        <f>VLOOKUP(D:D,products!A:E,5,FALSE)</f>
        <v>3.375</v>
      </c>
      <c r="P726" s="14">
        <f t="shared" si="55"/>
        <v>6.75</v>
      </c>
      <c r="Q726">
        <f>VLOOKUP(D:D,products!A:G,7,FALSE)</f>
        <v>0.30374999999999996</v>
      </c>
      <c r="R726" s="6">
        <f t="shared" si="59"/>
        <v>4.4999999999999991E-2</v>
      </c>
    </row>
    <row r="727" spans="1:18" x14ac:dyDescent="0.3">
      <c r="A727" s="4" t="s">
        <v>4585</v>
      </c>
      <c r="B727" s="11">
        <v>44043</v>
      </c>
      <c r="C727" s="4" t="s">
        <v>4586</v>
      </c>
      <c r="D727" t="s">
        <v>6167</v>
      </c>
      <c r="E727" s="2">
        <v>6</v>
      </c>
      <c r="F727" s="2" t="str">
        <f>VLOOKUP(orders!C727:C1726,customers!A:B,2,FALSE)</f>
        <v>Cristina Aleixo</v>
      </c>
      <c r="G727" s="2" t="str">
        <f>VLOOKUP(orders!C727:C1726,customers!A:C,3,FALSE)</f>
        <v>caleixok5@globo.com</v>
      </c>
      <c r="H727" s="2" t="str">
        <f>VLOOKUP(C:C,customers!A:G,7,FALSE)</f>
        <v>United States</v>
      </c>
      <c r="I727" t="str">
        <f>VLOOKUP(orders!D:D,products!A:B,2,FALSE)</f>
        <v>Ara</v>
      </c>
      <c r="J727" t="str">
        <f t="shared" si="56"/>
        <v>Arabica</v>
      </c>
      <c r="K727" t="str">
        <f>VLOOKUP(D:D,products!A:C,3,FALSE)</f>
        <v>L</v>
      </c>
      <c r="L727" t="str">
        <f t="shared" si="57"/>
        <v>Light</v>
      </c>
      <c r="M727">
        <f>VLOOKUP(D:D,products!A:D,4,FALSE)</f>
        <v>0.2</v>
      </c>
      <c r="N727" s="9" t="str">
        <f t="shared" si="58"/>
        <v>0.2Kg</v>
      </c>
      <c r="O727">
        <f>VLOOKUP(D:D,products!A:E,5,FALSE)</f>
        <v>3.8849999999999998</v>
      </c>
      <c r="P727" s="14">
        <f t="shared" si="55"/>
        <v>23.31</v>
      </c>
      <c r="Q727">
        <f>VLOOKUP(D:D,products!A:G,7,FALSE)</f>
        <v>0.34964999999999996</v>
      </c>
      <c r="R727" s="6">
        <f t="shared" si="59"/>
        <v>1.4999999999999999E-2</v>
      </c>
    </row>
    <row r="728" spans="1:18" hidden="1" x14ac:dyDescent="0.3">
      <c r="A728" s="4" t="s">
        <v>4591</v>
      </c>
      <c r="B728" s="11">
        <v>44571</v>
      </c>
      <c r="C728" s="4" t="s">
        <v>4592</v>
      </c>
      <c r="D728" t="s">
        <v>6164</v>
      </c>
      <c r="E728" s="2">
        <v>4</v>
      </c>
      <c r="F728" s="2" t="str">
        <f>VLOOKUP(orders!C728:C1727,customers!A:B,2,FALSE)</f>
        <v>Derrek Allpress</v>
      </c>
      <c r="G728" s="2"/>
      <c r="H728" s="2" t="str">
        <f>VLOOKUP(C:C,customers!A:G,7,FALSE)</f>
        <v>United States</v>
      </c>
      <c r="I728" t="str">
        <f>VLOOKUP(orders!D:D,products!A:B,2,FALSE)</f>
        <v>Lib</v>
      </c>
      <c r="J728" t="str">
        <f t="shared" si="56"/>
        <v>Liberica</v>
      </c>
      <c r="K728" t="str">
        <f>VLOOKUP(D:D,products!A:C,3,FALSE)</f>
        <v>L</v>
      </c>
      <c r="L728" t="str">
        <f t="shared" si="57"/>
        <v>Light</v>
      </c>
      <c r="M728">
        <f>VLOOKUP(D:D,products!A:D,4,FALSE)</f>
        <v>2.5</v>
      </c>
      <c r="N728" s="9" t="str">
        <f t="shared" si="58"/>
        <v>2.5Kg</v>
      </c>
      <c r="O728">
        <f>VLOOKUP(D:D,products!A:E,5,FALSE)</f>
        <v>36.454999999999998</v>
      </c>
      <c r="P728" s="14">
        <f t="shared" si="55"/>
        <v>145.82</v>
      </c>
      <c r="Q728">
        <f>VLOOKUP(D:D,products!A:G,7,FALSE)</f>
        <v>4.7391499999999995</v>
      </c>
      <c r="R728" s="6">
        <f t="shared" si="59"/>
        <v>3.2500000000000001E-2</v>
      </c>
    </row>
    <row r="729" spans="1:18" hidden="1" x14ac:dyDescent="0.3">
      <c r="A729" s="4" t="s">
        <v>4596</v>
      </c>
      <c r="B729" s="11">
        <v>44264</v>
      </c>
      <c r="C729" s="4" t="s">
        <v>4597</v>
      </c>
      <c r="D729" t="s">
        <v>6146</v>
      </c>
      <c r="E729" s="2">
        <v>5</v>
      </c>
      <c r="F729" s="2" t="str">
        <f>VLOOKUP(orders!C729:C1728,customers!A:B,2,FALSE)</f>
        <v>Rikki Tomkowicz</v>
      </c>
      <c r="G729" s="2" t="str">
        <f>VLOOKUP(orders!C729:C1728,customers!A:C,3,FALSE)</f>
        <v>rtomkowiczk7@bravesites.com</v>
      </c>
      <c r="H729" s="2" t="str">
        <f>VLOOKUP(C:C,customers!A:G,7,FALSE)</f>
        <v>Ireland</v>
      </c>
      <c r="I729" t="str">
        <f>VLOOKUP(orders!D:D,products!A:B,2,FALSE)</f>
        <v>Rob</v>
      </c>
      <c r="J729" t="str">
        <f t="shared" si="56"/>
        <v>Robusta</v>
      </c>
      <c r="K729" t="str">
        <f>VLOOKUP(D:D,products!A:C,3,FALSE)</f>
        <v>M</v>
      </c>
      <c r="L729" t="str">
        <f t="shared" si="57"/>
        <v>Medium</v>
      </c>
      <c r="M729">
        <f>VLOOKUP(D:D,products!A:D,4,FALSE)</f>
        <v>0.5</v>
      </c>
      <c r="N729" s="9" t="str">
        <f t="shared" si="58"/>
        <v>0.5Kg</v>
      </c>
      <c r="O729">
        <f>VLOOKUP(D:D,products!A:E,5,FALSE)</f>
        <v>5.97</v>
      </c>
      <c r="P729" s="14">
        <f t="shared" si="55"/>
        <v>29.849999999999998</v>
      </c>
      <c r="Q729">
        <f>VLOOKUP(D:D,products!A:G,7,FALSE)</f>
        <v>0.35819999999999996</v>
      </c>
      <c r="R729" s="6">
        <f t="shared" si="59"/>
        <v>1.2E-2</v>
      </c>
    </row>
    <row r="730" spans="1:18" hidden="1" x14ac:dyDescent="0.3">
      <c r="A730" s="4" t="s">
        <v>4602</v>
      </c>
      <c r="B730" s="11">
        <v>44155</v>
      </c>
      <c r="C730" s="4" t="s">
        <v>4603</v>
      </c>
      <c r="D730" t="s">
        <v>6144</v>
      </c>
      <c r="E730" s="2">
        <v>3</v>
      </c>
      <c r="F730" s="2" t="str">
        <f>VLOOKUP(orders!C730:C1729,customers!A:B,2,FALSE)</f>
        <v>Rochette Huscroft</v>
      </c>
      <c r="G730" s="2" t="str">
        <f>VLOOKUP(orders!C730:C1729,customers!A:C,3,FALSE)</f>
        <v>rhuscroftk8@jimdo.com</v>
      </c>
      <c r="H730" s="2" t="str">
        <f>VLOOKUP(C:C,customers!A:G,7,FALSE)</f>
        <v>United States</v>
      </c>
      <c r="I730" t="str">
        <f>VLOOKUP(orders!D:D,products!A:B,2,FALSE)</f>
        <v>Exc</v>
      </c>
      <c r="J730" t="str">
        <f t="shared" si="56"/>
        <v>Excelsa</v>
      </c>
      <c r="K730" t="str">
        <f>VLOOKUP(D:D,products!A:C,3,FALSE)</f>
        <v>D</v>
      </c>
      <c r="L730" t="str">
        <f t="shared" si="57"/>
        <v>Dark</v>
      </c>
      <c r="M730">
        <f>VLOOKUP(D:D,products!A:D,4,FALSE)</f>
        <v>0.5</v>
      </c>
      <c r="N730" s="9" t="str">
        <f t="shared" si="58"/>
        <v>0.5Kg</v>
      </c>
      <c r="O730">
        <f>VLOOKUP(D:D,products!A:E,5,FALSE)</f>
        <v>7.29</v>
      </c>
      <c r="P730" s="14">
        <f t="shared" si="55"/>
        <v>21.87</v>
      </c>
      <c r="Q730">
        <f>VLOOKUP(D:D,products!A:G,7,FALSE)</f>
        <v>0.80190000000000006</v>
      </c>
      <c r="R730" s="6">
        <f t="shared" si="59"/>
        <v>3.6666666666666667E-2</v>
      </c>
    </row>
    <row r="731" spans="1:18" hidden="1" x14ac:dyDescent="0.3">
      <c r="A731" s="4" t="s">
        <v>4608</v>
      </c>
      <c r="B731" s="11">
        <v>44634</v>
      </c>
      <c r="C731" s="4" t="s">
        <v>4609</v>
      </c>
      <c r="D731" t="s">
        <v>6159</v>
      </c>
      <c r="E731" s="2">
        <v>1</v>
      </c>
      <c r="F731" s="2" t="str">
        <f>VLOOKUP(orders!C731:C1730,customers!A:B,2,FALSE)</f>
        <v>Selle Scurrer</v>
      </c>
      <c r="G731" s="2" t="str">
        <f>VLOOKUP(orders!C731:C1730,customers!A:C,3,FALSE)</f>
        <v>sscurrerk9@flavors.me</v>
      </c>
      <c r="H731" s="2" t="str">
        <f>VLOOKUP(C:C,customers!A:G,7,FALSE)</f>
        <v>United Kingdom</v>
      </c>
      <c r="I731" t="str">
        <f>VLOOKUP(orders!D:D,products!A:B,2,FALSE)</f>
        <v>Lib</v>
      </c>
      <c r="J731" t="str">
        <f t="shared" si="56"/>
        <v>Liberica</v>
      </c>
      <c r="K731" t="str">
        <f>VLOOKUP(D:D,products!A:C,3,FALSE)</f>
        <v>M</v>
      </c>
      <c r="L731" t="str">
        <f t="shared" si="57"/>
        <v>Medium</v>
      </c>
      <c r="M731">
        <f>VLOOKUP(D:D,products!A:D,4,FALSE)</f>
        <v>0.2</v>
      </c>
      <c r="N731" s="9" t="str">
        <f t="shared" si="58"/>
        <v>0.2Kg</v>
      </c>
      <c r="O731">
        <f>VLOOKUP(D:D,products!A:E,5,FALSE)</f>
        <v>4.3650000000000002</v>
      </c>
      <c r="P731" s="14">
        <f t="shared" si="55"/>
        <v>4.3650000000000002</v>
      </c>
      <c r="Q731">
        <f>VLOOKUP(D:D,products!A:G,7,FALSE)</f>
        <v>0.56745000000000001</v>
      </c>
      <c r="R731" s="6">
        <f t="shared" si="59"/>
        <v>0.13</v>
      </c>
    </row>
    <row r="732" spans="1:18" hidden="1" x14ac:dyDescent="0.3">
      <c r="A732" s="4" t="s">
        <v>4614</v>
      </c>
      <c r="B732" s="11">
        <v>43475</v>
      </c>
      <c r="C732" s="4" t="s">
        <v>4615</v>
      </c>
      <c r="D732" t="s">
        <v>6164</v>
      </c>
      <c r="E732" s="2">
        <v>1</v>
      </c>
      <c r="F732" s="2" t="str">
        <f>VLOOKUP(orders!C732:C1731,customers!A:B,2,FALSE)</f>
        <v>Andie Rudram</v>
      </c>
      <c r="G732" s="2" t="str">
        <f>VLOOKUP(orders!C732:C1731,customers!A:C,3,FALSE)</f>
        <v>arudramka@prnewswire.com</v>
      </c>
      <c r="H732" s="2" t="str">
        <f>VLOOKUP(C:C,customers!A:G,7,FALSE)</f>
        <v>United States</v>
      </c>
      <c r="I732" t="str">
        <f>VLOOKUP(orders!D:D,products!A:B,2,FALSE)</f>
        <v>Lib</v>
      </c>
      <c r="J732" t="str">
        <f t="shared" si="56"/>
        <v>Liberica</v>
      </c>
      <c r="K732" t="str">
        <f>VLOOKUP(D:D,products!A:C,3,FALSE)</f>
        <v>L</v>
      </c>
      <c r="L732" t="str">
        <f t="shared" si="57"/>
        <v>Light</v>
      </c>
      <c r="M732">
        <f>VLOOKUP(D:D,products!A:D,4,FALSE)</f>
        <v>2.5</v>
      </c>
      <c r="N732" s="9" t="str">
        <f t="shared" si="58"/>
        <v>2.5Kg</v>
      </c>
      <c r="O732">
        <f>VLOOKUP(D:D,products!A:E,5,FALSE)</f>
        <v>36.454999999999998</v>
      </c>
      <c r="P732" s="14">
        <f t="shared" si="55"/>
        <v>36.454999999999998</v>
      </c>
      <c r="Q732">
        <f>VLOOKUP(D:D,products!A:G,7,FALSE)</f>
        <v>4.7391499999999995</v>
      </c>
      <c r="R732" s="6">
        <f t="shared" si="59"/>
        <v>0.13</v>
      </c>
    </row>
    <row r="733" spans="1:18" hidden="1" x14ac:dyDescent="0.3">
      <c r="A733" s="4" t="s">
        <v>4620</v>
      </c>
      <c r="B733" s="11">
        <v>44222</v>
      </c>
      <c r="C733" s="4" t="s">
        <v>4621</v>
      </c>
      <c r="D733" t="s">
        <v>6150</v>
      </c>
      <c r="E733" s="2">
        <v>4</v>
      </c>
      <c r="F733" s="2" t="str">
        <f>VLOOKUP(orders!C733:C1732,customers!A:B,2,FALSE)</f>
        <v>Leta Clarricoates</v>
      </c>
      <c r="G733" s="2"/>
      <c r="H733" s="2" t="str">
        <f>VLOOKUP(C:C,customers!A:G,7,FALSE)</f>
        <v>United States</v>
      </c>
      <c r="I733" t="str">
        <f>VLOOKUP(orders!D:D,products!A:B,2,FALSE)</f>
        <v>Lib</v>
      </c>
      <c r="J733" t="str">
        <f t="shared" si="56"/>
        <v>Liberica</v>
      </c>
      <c r="K733" t="str">
        <f>VLOOKUP(D:D,products!A:C,3,FALSE)</f>
        <v>D</v>
      </c>
      <c r="L733" t="str">
        <f t="shared" si="57"/>
        <v>Dark</v>
      </c>
      <c r="M733">
        <f>VLOOKUP(D:D,products!A:D,4,FALSE)</f>
        <v>0.2</v>
      </c>
      <c r="N733" s="9" t="str">
        <f t="shared" si="58"/>
        <v>0.2Kg</v>
      </c>
      <c r="O733">
        <f>VLOOKUP(D:D,products!A:E,5,FALSE)</f>
        <v>3.8849999999999998</v>
      </c>
      <c r="P733" s="14">
        <f t="shared" si="55"/>
        <v>15.54</v>
      </c>
      <c r="Q733">
        <f>VLOOKUP(D:D,products!A:G,7,FALSE)</f>
        <v>0.50505</v>
      </c>
      <c r="R733" s="6">
        <f t="shared" si="59"/>
        <v>3.2500000000000001E-2</v>
      </c>
    </row>
    <row r="734" spans="1:18" hidden="1" x14ac:dyDescent="0.3">
      <c r="A734" s="4" t="s">
        <v>4625</v>
      </c>
      <c r="B734" s="11">
        <v>44312</v>
      </c>
      <c r="C734" s="4" t="s">
        <v>4626</v>
      </c>
      <c r="D734" t="s">
        <v>6184</v>
      </c>
      <c r="E734" s="2">
        <v>2</v>
      </c>
      <c r="F734" s="2" t="str">
        <f>VLOOKUP(orders!C734:C1733,customers!A:B,2,FALSE)</f>
        <v>Jacquelyn Maha</v>
      </c>
      <c r="G734" s="2" t="str">
        <f>VLOOKUP(orders!C734:C1733,customers!A:C,3,FALSE)</f>
        <v>jmahakc@cyberchimps.com</v>
      </c>
      <c r="H734" s="2" t="str">
        <f>VLOOKUP(C:C,customers!A:G,7,FALSE)</f>
        <v>United States</v>
      </c>
      <c r="I734" t="str">
        <f>VLOOKUP(orders!D:D,products!A:B,2,FALSE)</f>
        <v>Exc</v>
      </c>
      <c r="J734" t="str">
        <f t="shared" si="56"/>
        <v>Excelsa</v>
      </c>
      <c r="K734" t="str">
        <f>VLOOKUP(D:D,products!A:C,3,FALSE)</f>
        <v>L</v>
      </c>
      <c r="L734" t="str">
        <f t="shared" si="57"/>
        <v>Light</v>
      </c>
      <c r="M734">
        <f>VLOOKUP(D:D,products!A:D,4,FALSE)</f>
        <v>0.2</v>
      </c>
      <c r="N734" s="9" t="str">
        <f t="shared" si="58"/>
        <v>0.2Kg</v>
      </c>
      <c r="O734">
        <f>VLOOKUP(D:D,products!A:E,5,FALSE)</f>
        <v>4.4550000000000001</v>
      </c>
      <c r="P734" s="14">
        <f t="shared" si="55"/>
        <v>8.91</v>
      </c>
      <c r="Q734">
        <f>VLOOKUP(D:D,products!A:G,7,FALSE)</f>
        <v>0.49004999999999999</v>
      </c>
      <c r="R734" s="6">
        <f t="shared" si="59"/>
        <v>5.5E-2</v>
      </c>
    </row>
    <row r="735" spans="1:18" hidden="1" x14ac:dyDescent="0.3">
      <c r="A735" s="4" t="s">
        <v>4631</v>
      </c>
      <c r="B735" s="11">
        <v>44565</v>
      </c>
      <c r="C735" s="4" t="s">
        <v>4632</v>
      </c>
      <c r="D735" t="s">
        <v>6181</v>
      </c>
      <c r="E735" s="2">
        <v>3</v>
      </c>
      <c r="F735" s="2" t="str">
        <f>VLOOKUP(orders!C735:C1734,customers!A:B,2,FALSE)</f>
        <v>Glory Clemon</v>
      </c>
      <c r="G735" s="2" t="str">
        <f>VLOOKUP(orders!C735:C1734,customers!A:C,3,FALSE)</f>
        <v>gclemonkd@networksolutions.com</v>
      </c>
      <c r="H735" s="2" t="str">
        <f>VLOOKUP(C:C,customers!A:G,7,FALSE)</f>
        <v>United States</v>
      </c>
      <c r="I735" t="str">
        <f>VLOOKUP(orders!D:D,products!A:B,2,FALSE)</f>
        <v>Lib</v>
      </c>
      <c r="J735" t="str">
        <f t="shared" si="56"/>
        <v>Liberica</v>
      </c>
      <c r="K735" t="str">
        <f>VLOOKUP(D:D,products!A:C,3,FALSE)</f>
        <v>M</v>
      </c>
      <c r="L735" t="str">
        <f t="shared" si="57"/>
        <v>Medium</v>
      </c>
      <c r="M735">
        <f>VLOOKUP(D:D,products!A:D,4,FALSE)</f>
        <v>2.5</v>
      </c>
      <c r="N735" s="9" t="str">
        <f t="shared" si="58"/>
        <v>2.5Kg</v>
      </c>
      <c r="O735">
        <f>VLOOKUP(D:D,products!A:E,5,FALSE)</f>
        <v>33.464999999999996</v>
      </c>
      <c r="P735" s="14">
        <f t="shared" si="55"/>
        <v>100.39499999999998</v>
      </c>
      <c r="Q735">
        <f>VLOOKUP(D:D,products!A:G,7,FALSE)</f>
        <v>4.3504499999999995</v>
      </c>
      <c r="R735" s="6">
        <f t="shared" si="59"/>
        <v>4.3333333333333335E-2</v>
      </c>
    </row>
    <row r="736" spans="1:18" hidden="1" x14ac:dyDescent="0.3">
      <c r="A736" s="4" t="s">
        <v>4637</v>
      </c>
      <c r="B736" s="11">
        <v>43697</v>
      </c>
      <c r="C736" s="4" t="s">
        <v>4638</v>
      </c>
      <c r="D736" t="s">
        <v>6163</v>
      </c>
      <c r="E736" s="2">
        <v>5</v>
      </c>
      <c r="F736" s="2" t="str">
        <f>VLOOKUP(orders!C736:C1735,customers!A:B,2,FALSE)</f>
        <v>Alica Kift</v>
      </c>
      <c r="G736" s="2"/>
      <c r="H736" s="2" t="str">
        <f>VLOOKUP(C:C,customers!A:G,7,FALSE)</f>
        <v>United States</v>
      </c>
      <c r="I736" t="str">
        <f>VLOOKUP(orders!D:D,products!A:B,2,FALSE)</f>
        <v>Rob</v>
      </c>
      <c r="J736" t="str">
        <f t="shared" si="56"/>
        <v>Robusta</v>
      </c>
      <c r="K736" t="str">
        <f>VLOOKUP(D:D,products!A:C,3,FALSE)</f>
        <v>D</v>
      </c>
      <c r="L736" t="str">
        <f t="shared" si="57"/>
        <v>Dark</v>
      </c>
      <c r="M736">
        <f>VLOOKUP(D:D,products!A:D,4,FALSE)</f>
        <v>0.2</v>
      </c>
      <c r="N736" s="9" t="str">
        <f t="shared" si="58"/>
        <v>0.2Kg</v>
      </c>
      <c r="O736">
        <f>VLOOKUP(D:D,products!A:E,5,FALSE)</f>
        <v>2.6849999999999996</v>
      </c>
      <c r="P736" s="14">
        <f t="shared" si="55"/>
        <v>13.424999999999997</v>
      </c>
      <c r="Q736">
        <f>VLOOKUP(D:D,products!A:G,7,FALSE)</f>
        <v>0.16109999999999997</v>
      </c>
      <c r="R736" s="6">
        <f t="shared" si="59"/>
        <v>1.2E-2</v>
      </c>
    </row>
    <row r="737" spans="1:18" hidden="1" x14ac:dyDescent="0.3">
      <c r="A737" s="4" t="s">
        <v>4642</v>
      </c>
      <c r="B737" s="11">
        <v>44757</v>
      </c>
      <c r="C737" s="4" t="s">
        <v>4643</v>
      </c>
      <c r="D737" t="s">
        <v>6153</v>
      </c>
      <c r="E737" s="2">
        <v>6</v>
      </c>
      <c r="F737" s="2" t="str">
        <f>VLOOKUP(orders!C737:C1736,customers!A:B,2,FALSE)</f>
        <v>Babb Pollins</v>
      </c>
      <c r="G737" s="2" t="str">
        <f>VLOOKUP(orders!C737:C1736,customers!A:C,3,FALSE)</f>
        <v>bpollinskf@shinystat.com</v>
      </c>
      <c r="H737" s="2" t="str">
        <f>VLOOKUP(C:C,customers!A:G,7,FALSE)</f>
        <v>United States</v>
      </c>
      <c r="I737" t="str">
        <f>VLOOKUP(orders!D:D,products!A:B,2,FALSE)</f>
        <v>Exc</v>
      </c>
      <c r="J737" t="str">
        <f t="shared" si="56"/>
        <v>Excelsa</v>
      </c>
      <c r="K737" t="str">
        <f>VLOOKUP(D:D,products!A:C,3,FALSE)</f>
        <v>D</v>
      </c>
      <c r="L737" t="str">
        <f t="shared" si="57"/>
        <v>Dark</v>
      </c>
      <c r="M737">
        <f>VLOOKUP(D:D,products!A:D,4,FALSE)</f>
        <v>0.2</v>
      </c>
      <c r="N737" s="9" t="str">
        <f t="shared" si="58"/>
        <v>0.2Kg</v>
      </c>
      <c r="O737">
        <f>VLOOKUP(D:D,products!A:E,5,FALSE)</f>
        <v>3.645</v>
      </c>
      <c r="P737" s="14">
        <f t="shared" si="55"/>
        <v>21.87</v>
      </c>
      <c r="Q737">
        <f>VLOOKUP(D:D,products!A:G,7,FALSE)</f>
        <v>0.40095000000000003</v>
      </c>
      <c r="R737" s="6">
        <f t="shared" si="59"/>
        <v>1.8333333333333333E-2</v>
      </c>
    </row>
    <row r="738" spans="1:18" hidden="1" x14ac:dyDescent="0.3">
      <c r="A738" s="4" t="s">
        <v>4647</v>
      </c>
      <c r="B738" s="11">
        <v>43508</v>
      </c>
      <c r="C738" s="4" t="s">
        <v>4648</v>
      </c>
      <c r="D738" t="s">
        <v>6143</v>
      </c>
      <c r="E738" s="2">
        <v>2</v>
      </c>
      <c r="F738" s="2" t="str">
        <f>VLOOKUP(orders!C738:C1737,customers!A:B,2,FALSE)</f>
        <v>Jarret Toye</v>
      </c>
      <c r="G738" s="2" t="str">
        <f>VLOOKUP(orders!C738:C1737,customers!A:C,3,FALSE)</f>
        <v>jtoyekg@pinterest.com</v>
      </c>
      <c r="H738" s="2" t="str">
        <f>VLOOKUP(C:C,customers!A:G,7,FALSE)</f>
        <v>Ireland</v>
      </c>
      <c r="I738" t="str">
        <f>VLOOKUP(orders!D:D,products!A:B,2,FALSE)</f>
        <v>Lib</v>
      </c>
      <c r="J738" t="str">
        <f t="shared" si="56"/>
        <v>Liberica</v>
      </c>
      <c r="K738" t="str">
        <f>VLOOKUP(D:D,products!A:C,3,FALSE)</f>
        <v>D</v>
      </c>
      <c r="L738" t="str">
        <f t="shared" si="57"/>
        <v>Dark</v>
      </c>
      <c r="M738">
        <f>VLOOKUP(D:D,products!A:D,4,FALSE)</f>
        <v>1</v>
      </c>
      <c r="N738" s="9" t="str">
        <f t="shared" si="58"/>
        <v>1Kg</v>
      </c>
      <c r="O738">
        <f>VLOOKUP(D:D,products!A:E,5,FALSE)</f>
        <v>12.95</v>
      </c>
      <c r="P738" s="14">
        <f t="shared" si="55"/>
        <v>25.9</v>
      </c>
      <c r="Q738">
        <f>VLOOKUP(D:D,products!A:G,7,FALSE)</f>
        <v>1.6835</v>
      </c>
      <c r="R738" s="6">
        <f t="shared" si="59"/>
        <v>6.5000000000000002E-2</v>
      </c>
    </row>
    <row r="739" spans="1:18" x14ac:dyDescent="0.3">
      <c r="A739" s="4" t="s">
        <v>4653</v>
      </c>
      <c r="B739" s="11">
        <v>44447</v>
      </c>
      <c r="C739" s="4" t="s">
        <v>4654</v>
      </c>
      <c r="D739" t="s">
        <v>6155</v>
      </c>
      <c r="E739" s="2">
        <v>5</v>
      </c>
      <c r="F739" s="2" t="str">
        <f>VLOOKUP(orders!C739:C1738,customers!A:B,2,FALSE)</f>
        <v>Carlie Linskill</v>
      </c>
      <c r="G739" s="2" t="str">
        <f>VLOOKUP(orders!C739:C1738,customers!A:C,3,FALSE)</f>
        <v>clinskillkh@sphinn.com</v>
      </c>
      <c r="H739" s="2" t="str">
        <f>VLOOKUP(C:C,customers!A:G,7,FALSE)</f>
        <v>United States</v>
      </c>
      <c r="I739" t="str">
        <f>VLOOKUP(orders!D:D,products!A:B,2,FALSE)</f>
        <v>Ara</v>
      </c>
      <c r="J739" t="str">
        <f t="shared" si="56"/>
        <v>Arabica</v>
      </c>
      <c r="K739" t="str">
        <f>VLOOKUP(D:D,products!A:C,3,FALSE)</f>
        <v>M</v>
      </c>
      <c r="L739" t="str">
        <f t="shared" si="57"/>
        <v>Medium</v>
      </c>
      <c r="M739">
        <f>VLOOKUP(D:D,products!A:D,4,FALSE)</f>
        <v>1</v>
      </c>
      <c r="N739" s="9" t="str">
        <f t="shared" si="58"/>
        <v>1Kg</v>
      </c>
      <c r="O739">
        <f>VLOOKUP(D:D,products!A:E,5,FALSE)</f>
        <v>11.25</v>
      </c>
      <c r="P739" s="14">
        <f t="shared" si="55"/>
        <v>56.25</v>
      </c>
      <c r="Q739">
        <f>VLOOKUP(D:D,products!A:G,7,FALSE)</f>
        <v>1.0125</v>
      </c>
      <c r="R739" s="6">
        <f t="shared" si="59"/>
        <v>1.7999999999999999E-2</v>
      </c>
    </row>
    <row r="740" spans="1:18" hidden="1" x14ac:dyDescent="0.3">
      <c r="A740" s="4" t="s">
        <v>4659</v>
      </c>
      <c r="B740" s="11">
        <v>43812</v>
      </c>
      <c r="C740" s="4" t="s">
        <v>4660</v>
      </c>
      <c r="D740" t="s">
        <v>6178</v>
      </c>
      <c r="E740" s="2">
        <v>3</v>
      </c>
      <c r="F740" s="2" t="str">
        <f>VLOOKUP(orders!C740:C1739,customers!A:B,2,FALSE)</f>
        <v>Natal Vigrass</v>
      </c>
      <c r="G740" s="2" t="str">
        <f>VLOOKUP(orders!C740:C1739,customers!A:C,3,FALSE)</f>
        <v>nvigrasski@ezinearticles.com</v>
      </c>
      <c r="H740" s="2" t="str">
        <f>VLOOKUP(C:C,customers!A:G,7,FALSE)</f>
        <v>United Kingdom</v>
      </c>
      <c r="I740" t="str">
        <f>VLOOKUP(orders!D:D,products!A:B,2,FALSE)</f>
        <v>Rob</v>
      </c>
      <c r="J740" t="str">
        <f t="shared" si="56"/>
        <v>Robusta</v>
      </c>
      <c r="K740" t="str">
        <f>VLOOKUP(D:D,products!A:C,3,FALSE)</f>
        <v>L</v>
      </c>
      <c r="L740" t="str">
        <f t="shared" si="57"/>
        <v>Light</v>
      </c>
      <c r="M740">
        <f>VLOOKUP(D:D,products!A:D,4,FALSE)</f>
        <v>0.2</v>
      </c>
      <c r="N740" s="9" t="str">
        <f t="shared" si="58"/>
        <v>0.2Kg</v>
      </c>
      <c r="O740">
        <f>VLOOKUP(D:D,products!A:E,5,FALSE)</f>
        <v>3.5849999999999995</v>
      </c>
      <c r="P740" s="14">
        <f t="shared" si="55"/>
        <v>10.754999999999999</v>
      </c>
      <c r="Q740">
        <f>VLOOKUP(D:D,products!A:G,7,FALSE)</f>
        <v>0.21509999999999996</v>
      </c>
      <c r="R740" s="6">
        <f t="shared" si="59"/>
        <v>1.9999999999999997E-2</v>
      </c>
    </row>
    <row r="741" spans="1:18" hidden="1" x14ac:dyDescent="0.3">
      <c r="A741" s="4" t="s">
        <v>4665</v>
      </c>
      <c r="B741" s="11">
        <v>44433</v>
      </c>
      <c r="C741" s="4" t="s">
        <v>4434</v>
      </c>
      <c r="D741" t="s">
        <v>6153</v>
      </c>
      <c r="E741" s="2">
        <v>5</v>
      </c>
      <c r="F741" s="2" t="str">
        <f>VLOOKUP(orders!C741:C1740,customers!A:B,2,FALSE)</f>
        <v>Jimmy Dymoke</v>
      </c>
      <c r="G741" s="2" t="str">
        <f>VLOOKUP(orders!C741:C1740,customers!A:C,3,FALSE)</f>
        <v>jdymokeje@prnewswire.com</v>
      </c>
      <c r="H741" s="2" t="str">
        <f>VLOOKUP(C:C,customers!A:G,7,FALSE)</f>
        <v>Ireland</v>
      </c>
      <c r="I741" t="str">
        <f>VLOOKUP(orders!D:D,products!A:B,2,FALSE)</f>
        <v>Exc</v>
      </c>
      <c r="J741" t="str">
        <f t="shared" si="56"/>
        <v>Excelsa</v>
      </c>
      <c r="K741" t="str">
        <f>VLOOKUP(D:D,products!A:C,3,FALSE)</f>
        <v>D</v>
      </c>
      <c r="L741" t="str">
        <f t="shared" si="57"/>
        <v>Dark</v>
      </c>
      <c r="M741">
        <f>VLOOKUP(D:D,products!A:D,4,FALSE)</f>
        <v>0.2</v>
      </c>
      <c r="N741" s="9" t="str">
        <f t="shared" si="58"/>
        <v>0.2Kg</v>
      </c>
      <c r="O741">
        <f>VLOOKUP(D:D,products!A:E,5,FALSE)</f>
        <v>3.645</v>
      </c>
      <c r="P741" s="14">
        <f t="shared" si="55"/>
        <v>18.225000000000001</v>
      </c>
      <c r="Q741">
        <f>VLOOKUP(D:D,products!A:G,7,FALSE)</f>
        <v>0.40095000000000003</v>
      </c>
      <c r="R741" s="6">
        <f t="shared" si="59"/>
        <v>2.1999999999999999E-2</v>
      </c>
    </row>
    <row r="742" spans="1:18" hidden="1" x14ac:dyDescent="0.3">
      <c r="A742" s="4" t="s">
        <v>4670</v>
      </c>
      <c r="B742" s="11">
        <v>44643</v>
      </c>
      <c r="C742" s="4" t="s">
        <v>4671</v>
      </c>
      <c r="D742" t="s">
        <v>6173</v>
      </c>
      <c r="E742" s="2">
        <v>4</v>
      </c>
      <c r="F742" s="2" t="str">
        <f>VLOOKUP(orders!C742:C1741,customers!A:B,2,FALSE)</f>
        <v>Kandace Cragell</v>
      </c>
      <c r="G742" s="2" t="str">
        <f>VLOOKUP(orders!C742:C1741,customers!A:C,3,FALSE)</f>
        <v>kcragellkk@google.com</v>
      </c>
      <c r="H742" s="2" t="str">
        <f>VLOOKUP(C:C,customers!A:G,7,FALSE)</f>
        <v>Ireland</v>
      </c>
      <c r="I742" t="str">
        <f>VLOOKUP(orders!D:D,products!A:B,2,FALSE)</f>
        <v>Rob</v>
      </c>
      <c r="J742" t="str">
        <f t="shared" si="56"/>
        <v>Robusta</v>
      </c>
      <c r="K742" t="str">
        <f>VLOOKUP(D:D,products!A:C,3,FALSE)</f>
        <v>L</v>
      </c>
      <c r="L742" t="str">
        <f t="shared" si="57"/>
        <v>Light</v>
      </c>
      <c r="M742">
        <f>VLOOKUP(D:D,products!A:D,4,FALSE)</f>
        <v>0.5</v>
      </c>
      <c r="N742" s="9" t="str">
        <f t="shared" si="58"/>
        <v>0.5Kg</v>
      </c>
      <c r="O742">
        <f>VLOOKUP(D:D,products!A:E,5,FALSE)</f>
        <v>7.169999999999999</v>
      </c>
      <c r="P742" s="14">
        <f t="shared" si="55"/>
        <v>28.679999999999996</v>
      </c>
      <c r="Q742">
        <f>VLOOKUP(D:D,products!A:G,7,FALSE)</f>
        <v>0.43019999999999992</v>
      </c>
      <c r="R742" s="6">
        <f t="shared" si="59"/>
        <v>1.4999999999999999E-2</v>
      </c>
    </row>
    <row r="743" spans="1:18" hidden="1" x14ac:dyDescent="0.3">
      <c r="A743" s="4" t="s">
        <v>4676</v>
      </c>
      <c r="B743" s="11">
        <v>43566</v>
      </c>
      <c r="C743" s="4" t="s">
        <v>4677</v>
      </c>
      <c r="D743" t="s">
        <v>6159</v>
      </c>
      <c r="E743" s="2">
        <v>2</v>
      </c>
      <c r="F743" s="2" t="str">
        <f>VLOOKUP(orders!C743:C1742,customers!A:B,2,FALSE)</f>
        <v>Lyon Ibert</v>
      </c>
      <c r="G743" s="2" t="str">
        <f>VLOOKUP(orders!C743:C1742,customers!A:C,3,FALSE)</f>
        <v>libertkl@huffingtonpost.com</v>
      </c>
      <c r="H743" s="2" t="str">
        <f>VLOOKUP(C:C,customers!A:G,7,FALSE)</f>
        <v>United States</v>
      </c>
      <c r="I743" t="str">
        <f>VLOOKUP(orders!D:D,products!A:B,2,FALSE)</f>
        <v>Lib</v>
      </c>
      <c r="J743" t="str">
        <f t="shared" si="56"/>
        <v>Liberica</v>
      </c>
      <c r="K743" t="str">
        <f>VLOOKUP(D:D,products!A:C,3,FALSE)</f>
        <v>M</v>
      </c>
      <c r="L743" t="str">
        <f t="shared" si="57"/>
        <v>Medium</v>
      </c>
      <c r="M743">
        <f>VLOOKUP(D:D,products!A:D,4,FALSE)</f>
        <v>0.2</v>
      </c>
      <c r="N743" s="9" t="str">
        <f t="shared" si="58"/>
        <v>0.2Kg</v>
      </c>
      <c r="O743">
        <f>VLOOKUP(D:D,products!A:E,5,FALSE)</f>
        <v>4.3650000000000002</v>
      </c>
      <c r="P743" s="14">
        <f t="shared" si="55"/>
        <v>8.73</v>
      </c>
      <c r="Q743">
        <f>VLOOKUP(D:D,products!A:G,7,FALSE)</f>
        <v>0.56745000000000001</v>
      </c>
      <c r="R743" s="6">
        <f t="shared" si="59"/>
        <v>6.5000000000000002E-2</v>
      </c>
    </row>
    <row r="744" spans="1:18" hidden="1" x14ac:dyDescent="0.3">
      <c r="A744" s="4" t="s">
        <v>4682</v>
      </c>
      <c r="B744" s="11">
        <v>44133</v>
      </c>
      <c r="C744" s="4" t="s">
        <v>4683</v>
      </c>
      <c r="D744" t="s">
        <v>6162</v>
      </c>
      <c r="E744" s="2">
        <v>4</v>
      </c>
      <c r="F744" s="2" t="str">
        <f>VLOOKUP(orders!C744:C1743,customers!A:B,2,FALSE)</f>
        <v>Reese Lidgey</v>
      </c>
      <c r="G744" s="2" t="str">
        <f>VLOOKUP(orders!C744:C1743,customers!A:C,3,FALSE)</f>
        <v>rlidgeykm@vimeo.com</v>
      </c>
      <c r="H744" s="2" t="str">
        <f>VLOOKUP(C:C,customers!A:G,7,FALSE)</f>
        <v>United States</v>
      </c>
      <c r="I744" t="str">
        <f>VLOOKUP(orders!D:D,products!A:B,2,FALSE)</f>
        <v>Lib</v>
      </c>
      <c r="J744" t="str">
        <f t="shared" si="56"/>
        <v>Liberica</v>
      </c>
      <c r="K744" t="str">
        <f>VLOOKUP(D:D,products!A:C,3,FALSE)</f>
        <v>M</v>
      </c>
      <c r="L744" t="str">
        <f t="shared" si="57"/>
        <v>Medium</v>
      </c>
      <c r="M744">
        <f>VLOOKUP(D:D,products!A:D,4,FALSE)</f>
        <v>1</v>
      </c>
      <c r="N744" s="9" t="str">
        <f t="shared" si="58"/>
        <v>1Kg</v>
      </c>
      <c r="O744">
        <f>VLOOKUP(D:D,products!A:E,5,FALSE)</f>
        <v>14.55</v>
      </c>
      <c r="P744" s="14">
        <f t="shared" si="55"/>
        <v>58.2</v>
      </c>
      <c r="Q744">
        <f>VLOOKUP(D:D,products!A:G,7,FALSE)</f>
        <v>1.8915000000000002</v>
      </c>
      <c r="R744" s="6">
        <f t="shared" si="59"/>
        <v>3.2500000000000001E-2</v>
      </c>
    </row>
    <row r="745" spans="1:18" x14ac:dyDescent="0.3">
      <c r="A745" s="4" t="s">
        <v>4688</v>
      </c>
      <c r="B745" s="11">
        <v>44042</v>
      </c>
      <c r="C745" s="4" t="s">
        <v>4689</v>
      </c>
      <c r="D745" t="s">
        <v>6158</v>
      </c>
      <c r="E745" s="2">
        <v>3</v>
      </c>
      <c r="F745" s="2" t="str">
        <f>VLOOKUP(orders!C745:C1744,customers!A:B,2,FALSE)</f>
        <v>Tersina Castagne</v>
      </c>
      <c r="G745" s="2" t="str">
        <f>VLOOKUP(orders!C745:C1744,customers!A:C,3,FALSE)</f>
        <v>tcastagnekn@wikia.com</v>
      </c>
      <c r="H745" s="2" t="str">
        <f>VLOOKUP(C:C,customers!A:G,7,FALSE)</f>
        <v>United States</v>
      </c>
      <c r="I745" t="str">
        <f>VLOOKUP(orders!D:D,products!A:B,2,FALSE)</f>
        <v>Ara</v>
      </c>
      <c r="J745" t="str">
        <f t="shared" si="56"/>
        <v>Arabica</v>
      </c>
      <c r="K745" t="str">
        <f>VLOOKUP(D:D,products!A:C,3,FALSE)</f>
        <v>D</v>
      </c>
      <c r="L745" t="str">
        <f t="shared" si="57"/>
        <v>Dark</v>
      </c>
      <c r="M745">
        <f>VLOOKUP(D:D,products!A:D,4,FALSE)</f>
        <v>0.5</v>
      </c>
      <c r="N745" s="9" t="str">
        <f t="shared" si="58"/>
        <v>0.5Kg</v>
      </c>
      <c r="O745">
        <f>VLOOKUP(D:D,products!A:E,5,FALSE)</f>
        <v>5.97</v>
      </c>
      <c r="P745" s="14">
        <f t="shared" si="55"/>
        <v>17.91</v>
      </c>
      <c r="Q745">
        <f>VLOOKUP(D:D,products!A:G,7,FALSE)</f>
        <v>0.5373</v>
      </c>
      <c r="R745" s="6">
        <f t="shared" si="59"/>
        <v>0.03</v>
      </c>
    </row>
    <row r="746" spans="1:18" hidden="1" x14ac:dyDescent="0.3">
      <c r="A746" s="4" t="s">
        <v>4694</v>
      </c>
      <c r="B746" s="11">
        <v>43539</v>
      </c>
      <c r="C746" s="4" t="s">
        <v>4695</v>
      </c>
      <c r="D746" t="s">
        <v>6174</v>
      </c>
      <c r="E746" s="2">
        <v>6</v>
      </c>
      <c r="F746" s="2" t="str">
        <f>VLOOKUP(orders!C746:C1745,customers!A:B,2,FALSE)</f>
        <v>Samuele Klaaassen</v>
      </c>
      <c r="G746" s="2"/>
      <c r="H746" s="2" t="str">
        <f>VLOOKUP(C:C,customers!A:G,7,FALSE)</f>
        <v>United States</v>
      </c>
      <c r="I746" t="str">
        <f>VLOOKUP(orders!D:D,products!A:B,2,FALSE)</f>
        <v>Rob</v>
      </c>
      <c r="J746" t="str">
        <f t="shared" si="56"/>
        <v>Robusta</v>
      </c>
      <c r="K746" t="str">
        <f>VLOOKUP(D:D,products!A:C,3,FALSE)</f>
        <v>M</v>
      </c>
      <c r="L746" t="str">
        <f t="shared" si="57"/>
        <v>Medium</v>
      </c>
      <c r="M746">
        <f>VLOOKUP(D:D,products!A:D,4,FALSE)</f>
        <v>0.2</v>
      </c>
      <c r="N746" s="9" t="str">
        <f t="shared" si="58"/>
        <v>0.2Kg</v>
      </c>
      <c r="O746">
        <f>VLOOKUP(D:D,products!A:E,5,FALSE)</f>
        <v>2.9849999999999999</v>
      </c>
      <c r="P746" s="14">
        <f t="shared" si="55"/>
        <v>17.91</v>
      </c>
      <c r="Q746">
        <f>VLOOKUP(D:D,products!A:G,7,FALSE)</f>
        <v>0.17909999999999998</v>
      </c>
      <c r="R746" s="6">
        <f t="shared" si="59"/>
        <v>9.9999999999999985E-3</v>
      </c>
    </row>
    <row r="747" spans="1:18" hidden="1" x14ac:dyDescent="0.3">
      <c r="A747" s="4" t="s">
        <v>4699</v>
      </c>
      <c r="B747" s="11">
        <v>44557</v>
      </c>
      <c r="C747" s="4" t="s">
        <v>4700</v>
      </c>
      <c r="D747" t="s">
        <v>6144</v>
      </c>
      <c r="E747" s="2">
        <v>2</v>
      </c>
      <c r="F747" s="2" t="str">
        <f>VLOOKUP(orders!C747:C1746,customers!A:B,2,FALSE)</f>
        <v>Jordana Halden</v>
      </c>
      <c r="G747" s="2" t="str">
        <f>VLOOKUP(orders!C747:C1746,customers!A:C,3,FALSE)</f>
        <v>jhaldenkp@comcast.net</v>
      </c>
      <c r="H747" s="2" t="str">
        <f>VLOOKUP(C:C,customers!A:G,7,FALSE)</f>
        <v>Ireland</v>
      </c>
      <c r="I747" t="str">
        <f>VLOOKUP(orders!D:D,products!A:B,2,FALSE)</f>
        <v>Exc</v>
      </c>
      <c r="J747" t="str">
        <f t="shared" si="56"/>
        <v>Excelsa</v>
      </c>
      <c r="K747" t="str">
        <f>VLOOKUP(D:D,products!A:C,3,FALSE)</f>
        <v>D</v>
      </c>
      <c r="L747" t="str">
        <f t="shared" si="57"/>
        <v>Dark</v>
      </c>
      <c r="M747">
        <f>VLOOKUP(D:D,products!A:D,4,FALSE)</f>
        <v>0.5</v>
      </c>
      <c r="N747" s="9" t="str">
        <f t="shared" si="58"/>
        <v>0.5Kg</v>
      </c>
      <c r="O747">
        <f>VLOOKUP(D:D,products!A:E,5,FALSE)</f>
        <v>7.29</v>
      </c>
      <c r="P747" s="14">
        <f t="shared" si="55"/>
        <v>14.58</v>
      </c>
      <c r="Q747">
        <f>VLOOKUP(D:D,products!A:G,7,FALSE)</f>
        <v>0.80190000000000006</v>
      </c>
      <c r="R747" s="6">
        <f t="shared" si="59"/>
        <v>5.5E-2</v>
      </c>
    </row>
    <row r="748" spans="1:18" x14ac:dyDescent="0.3">
      <c r="A748" s="4" t="s">
        <v>4705</v>
      </c>
      <c r="B748" s="11">
        <v>43741</v>
      </c>
      <c r="C748" s="4" t="s">
        <v>4706</v>
      </c>
      <c r="D748" t="s">
        <v>6155</v>
      </c>
      <c r="E748" s="2">
        <v>3</v>
      </c>
      <c r="F748" s="2" t="str">
        <f>VLOOKUP(orders!C748:C1747,customers!A:B,2,FALSE)</f>
        <v>Hussein Olliff</v>
      </c>
      <c r="G748" s="2" t="str">
        <f>VLOOKUP(orders!C748:C1747,customers!A:C,3,FALSE)</f>
        <v>holliffkq@sciencedirect.com</v>
      </c>
      <c r="H748" s="2" t="str">
        <f>VLOOKUP(C:C,customers!A:G,7,FALSE)</f>
        <v>Ireland</v>
      </c>
      <c r="I748" t="str">
        <f>VLOOKUP(orders!D:D,products!A:B,2,FALSE)</f>
        <v>Ara</v>
      </c>
      <c r="J748" t="str">
        <f t="shared" si="56"/>
        <v>Arabica</v>
      </c>
      <c r="K748" t="str">
        <f>VLOOKUP(D:D,products!A:C,3,FALSE)</f>
        <v>M</v>
      </c>
      <c r="L748" t="str">
        <f t="shared" si="57"/>
        <v>Medium</v>
      </c>
      <c r="M748">
        <f>VLOOKUP(D:D,products!A:D,4,FALSE)</f>
        <v>1</v>
      </c>
      <c r="N748" s="9" t="str">
        <f t="shared" si="58"/>
        <v>1Kg</v>
      </c>
      <c r="O748">
        <f>VLOOKUP(D:D,products!A:E,5,FALSE)</f>
        <v>11.25</v>
      </c>
      <c r="P748" s="14">
        <f t="shared" si="55"/>
        <v>33.75</v>
      </c>
      <c r="Q748">
        <f>VLOOKUP(D:D,products!A:G,7,FALSE)</f>
        <v>1.0125</v>
      </c>
      <c r="R748" s="6">
        <f t="shared" si="59"/>
        <v>0.03</v>
      </c>
    </row>
    <row r="749" spans="1:18" hidden="1" x14ac:dyDescent="0.3">
      <c r="A749" s="4" t="s">
        <v>4711</v>
      </c>
      <c r="B749" s="11">
        <v>43501</v>
      </c>
      <c r="C749" s="4" t="s">
        <v>4712</v>
      </c>
      <c r="D749" t="s">
        <v>6160</v>
      </c>
      <c r="E749" s="2">
        <v>4</v>
      </c>
      <c r="F749" s="2" t="str">
        <f>VLOOKUP(orders!C749:C1748,customers!A:B,2,FALSE)</f>
        <v>Teddi Quadri</v>
      </c>
      <c r="G749" s="2" t="str">
        <f>VLOOKUP(orders!C749:C1748,customers!A:C,3,FALSE)</f>
        <v>tquadrikr@opensource.org</v>
      </c>
      <c r="H749" s="2" t="str">
        <f>VLOOKUP(C:C,customers!A:G,7,FALSE)</f>
        <v>Ireland</v>
      </c>
      <c r="I749" t="str">
        <f>VLOOKUP(orders!D:D,products!A:B,2,FALSE)</f>
        <v>Lib</v>
      </c>
      <c r="J749" t="str">
        <f t="shared" si="56"/>
        <v>Liberica</v>
      </c>
      <c r="K749" t="str">
        <f>VLOOKUP(D:D,products!A:C,3,FALSE)</f>
        <v>M</v>
      </c>
      <c r="L749" t="str">
        <f t="shared" si="57"/>
        <v>Medium</v>
      </c>
      <c r="M749">
        <f>VLOOKUP(D:D,products!A:D,4,FALSE)</f>
        <v>0.5</v>
      </c>
      <c r="N749" s="9" t="str">
        <f t="shared" si="58"/>
        <v>0.5Kg</v>
      </c>
      <c r="O749">
        <f>VLOOKUP(D:D,products!A:E,5,FALSE)</f>
        <v>8.73</v>
      </c>
      <c r="P749" s="14">
        <f t="shared" si="55"/>
        <v>34.92</v>
      </c>
      <c r="Q749">
        <f>VLOOKUP(D:D,products!A:G,7,FALSE)</f>
        <v>1.1349</v>
      </c>
      <c r="R749" s="6">
        <f t="shared" si="59"/>
        <v>3.2500000000000001E-2</v>
      </c>
    </row>
    <row r="750" spans="1:18" hidden="1" x14ac:dyDescent="0.3">
      <c r="A750" s="4" t="s">
        <v>4717</v>
      </c>
      <c r="B750" s="11">
        <v>44074</v>
      </c>
      <c r="C750" s="4" t="s">
        <v>4718</v>
      </c>
      <c r="D750" t="s">
        <v>6144</v>
      </c>
      <c r="E750" s="2">
        <v>2</v>
      </c>
      <c r="F750" s="2" t="str">
        <f>VLOOKUP(orders!C750:C1749,customers!A:B,2,FALSE)</f>
        <v>Felita Eshmade</v>
      </c>
      <c r="G750" s="2" t="str">
        <f>VLOOKUP(orders!C750:C1749,customers!A:C,3,FALSE)</f>
        <v>feshmadeks@umn.edu</v>
      </c>
      <c r="H750" s="2" t="str">
        <f>VLOOKUP(C:C,customers!A:G,7,FALSE)</f>
        <v>United States</v>
      </c>
      <c r="I750" t="str">
        <f>VLOOKUP(orders!D:D,products!A:B,2,FALSE)</f>
        <v>Exc</v>
      </c>
      <c r="J750" t="str">
        <f t="shared" si="56"/>
        <v>Excelsa</v>
      </c>
      <c r="K750" t="str">
        <f>VLOOKUP(D:D,products!A:C,3,FALSE)</f>
        <v>D</v>
      </c>
      <c r="L750" t="str">
        <f t="shared" si="57"/>
        <v>Dark</v>
      </c>
      <c r="M750">
        <f>VLOOKUP(D:D,products!A:D,4,FALSE)</f>
        <v>0.5</v>
      </c>
      <c r="N750" s="9" t="str">
        <f t="shared" si="58"/>
        <v>0.5Kg</v>
      </c>
      <c r="O750">
        <f>VLOOKUP(D:D,products!A:E,5,FALSE)</f>
        <v>7.29</v>
      </c>
      <c r="P750" s="14">
        <f t="shared" si="55"/>
        <v>14.58</v>
      </c>
      <c r="Q750">
        <f>VLOOKUP(D:D,products!A:G,7,FALSE)</f>
        <v>0.80190000000000006</v>
      </c>
      <c r="R750" s="6">
        <f t="shared" si="59"/>
        <v>5.5E-2</v>
      </c>
    </row>
    <row r="751" spans="1:18" hidden="1" x14ac:dyDescent="0.3">
      <c r="A751" s="4" t="s">
        <v>4723</v>
      </c>
      <c r="B751" s="11">
        <v>44209</v>
      </c>
      <c r="C751" s="4" t="s">
        <v>4724</v>
      </c>
      <c r="D751" t="s">
        <v>6163</v>
      </c>
      <c r="E751" s="2">
        <v>2</v>
      </c>
      <c r="F751" s="2" t="str">
        <f>VLOOKUP(orders!C751:C1750,customers!A:B,2,FALSE)</f>
        <v>Melodie OIlier</v>
      </c>
      <c r="G751" s="2" t="str">
        <f>VLOOKUP(orders!C751:C1750,customers!A:C,3,FALSE)</f>
        <v>moilierkt@paginegialle.it</v>
      </c>
      <c r="H751" s="2" t="str">
        <f>VLOOKUP(C:C,customers!A:G,7,FALSE)</f>
        <v>Ireland</v>
      </c>
      <c r="I751" t="str">
        <f>VLOOKUP(orders!D:D,products!A:B,2,FALSE)</f>
        <v>Rob</v>
      </c>
      <c r="J751" t="str">
        <f t="shared" si="56"/>
        <v>Robusta</v>
      </c>
      <c r="K751" t="str">
        <f>VLOOKUP(D:D,products!A:C,3,FALSE)</f>
        <v>D</v>
      </c>
      <c r="L751" t="str">
        <f t="shared" si="57"/>
        <v>Dark</v>
      </c>
      <c r="M751">
        <f>VLOOKUP(D:D,products!A:D,4,FALSE)</f>
        <v>0.2</v>
      </c>
      <c r="N751" s="9" t="str">
        <f t="shared" si="58"/>
        <v>0.2Kg</v>
      </c>
      <c r="O751">
        <f>VLOOKUP(D:D,products!A:E,5,FALSE)</f>
        <v>2.6849999999999996</v>
      </c>
      <c r="P751" s="14">
        <f t="shared" si="55"/>
        <v>5.3699999999999992</v>
      </c>
      <c r="Q751">
        <f>VLOOKUP(D:D,products!A:G,7,FALSE)</f>
        <v>0.16109999999999997</v>
      </c>
      <c r="R751" s="6">
        <f t="shared" si="59"/>
        <v>0.03</v>
      </c>
    </row>
    <row r="752" spans="1:18" hidden="1" x14ac:dyDescent="0.3">
      <c r="A752" s="4" t="s">
        <v>4730</v>
      </c>
      <c r="B752" s="11">
        <v>44277</v>
      </c>
      <c r="C752" s="4" t="s">
        <v>4731</v>
      </c>
      <c r="D752" t="s">
        <v>6146</v>
      </c>
      <c r="E752" s="2">
        <v>1</v>
      </c>
      <c r="F752" s="2" t="str">
        <f>VLOOKUP(orders!C752:C1751,customers!A:B,2,FALSE)</f>
        <v>Hazel Iacopini</v>
      </c>
      <c r="G752" s="2"/>
      <c r="H752" s="2" t="str">
        <f>VLOOKUP(C:C,customers!A:G,7,FALSE)</f>
        <v>United States</v>
      </c>
      <c r="I752" t="str">
        <f>VLOOKUP(orders!D:D,products!A:B,2,FALSE)</f>
        <v>Rob</v>
      </c>
      <c r="J752" t="str">
        <f t="shared" si="56"/>
        <v>Robusta</v>
      </c>
      <c r="K752" t="str">
        <f>VLOOKUP(D:D,products!A:C,3,FALSE)</f>
        <v>M</v>
      </c>
      <c r="L752" t="str">
        <f t="shared" si="57"/>
        <v>Medium</v>
      </c>
      <c r="M752">
        <f>VLOOKUP(D:D,products!A:D,4,FALSE)</f>
        <v>0.5</v>
      </c>
      <c r="N752" s="9" t="str">
        <f t="shared" si="58"/>
        <v>0.5Kg</v>
      </c>
      <c r="O752">
        <f>VLOOKUP(D:D,products!A:E,5,FALSE)</f>
        <v>5.97</v>
      </c>
      <c r="P752" s="14">
        <f t="shared" si="55"/>
        <v>5.97</v>
      </c>
      <c r="Q752">
        <f>VLOOKUP(D:D,products!A:G,7,FALSE)</f>
        <v>0.35819999999999996</v>
      </c>
      <c r="R752" s="6">
        <f t="shared" si="59"/>
        <v>0.06</v>
      </c>
    </row>
    <row r="753" spans="1:18" hidden="1" x14ac:dyDescent="0.3">
      <c r="A753" s="4" t="s">
        <v>4735</v>
      </c>
      <c r="B753" s="11">
        <v>43847</v>
      </c>
      <c r="C753" s="4" t="s">
        <v>4736</v>
      </c>
      <c r="D753" t="s">
        <v>6161</v>
      </c>
      <c r="E753" s="2">
        <v>2</v>
      </c>
      <c r="F753" s="2" t="str">
        <f>VLOOKUP(orders!C753:C1752,customers!A:B,2,FALSE)</f>
        <v>Vinny Shoebotham</v>
      </c>
      <c r="G753" s="2" t="str">
        <f>VLOOKUP(orders!C753:C1752,customers!A:C,3,FALSE)</f>
        <v>vshoebothamkv@redcross.org</v>
      </c>
      <c r="H753" s="2" t="str">
        <f>VLOOKUP(C:C,customers!A:G,7,FALSE)</f>
        <v>United States</v>
      </c>
      <c r="I753" t="str">
        <f>VLOOKUP(orders!D:D,products!A:B,2,FALSE)</f>
        <v>Lib</v>
      </c>
      <c r="J753" t="str">
        <f t="shared" si="56"/>
        <v>Liberica</v>
      </c>
      <c r="K753" t="str">
        <f>VLOOKUP(D:D,products!A:C,3,FALSE)</f>
        <v>L</v>
      </c>
      <c r="L753" t="str">
        <f t="shared" si="57"/>
        <v>Light</v>
      </c>
      <c r="M753">
        <f>VLOOKUP(D:D,products!A:D,4,FALSE)</f>
        <v>0.5</v>
      </c>
      <c r="N753" s="9" t="str">
        <f t="shared" si="58"/>
        <v>0.5Kg</v>
      </c>
      <c r="O753">
        <f>VLOOKUP(D:D,products!A:E,5,FALSE)</f>
        <v>9.51</v>
      </c>
      <c r="P753" s="14">
        <f t="shared" si="55"/>
        <v>19.02</v>
      </c>
      <c r="Q753">
        <f>VLOOKUP(D:D,products!A:G,7,FALSE)</f>
        <v>1.2363</v>
      </c>
      <c r="R753" s="6">
        <f t="shared" si="59"/>
        <v>6.5000000000000002E-2</v>
      </c>
    </row>
    <row r="754" spans="1:18" hidden="1" x14ac:dyDescent="0.3">
      <c r="A754" s="4" t="s">
        <v>4741</v>
      </c>
      <c r="B754" s="11">
        <v>43648</v>
      </c>
      <c r="C754" s="4" t="s">
        <v>4742</v>
      </c>
      <c r="D754" t="s">
        <v>6141</v>
      </c>
      <c r="E754" s="2">
        <v>2</v>
      </c>
      <c r="F754" s="2" t="str">
        <f>VLOOKUP(orders!C754:C1753,customers!A:B,2,FALSE)</f>
        <v>Bran Sterke</v>
      </c>
      <c r="G754" s="2" t="str">
        <f>VLOOKUP(orders!C754:C1753,customers!A:C,3,FALSE)</f>
        <v>bsterkekw@biblegateway.com</v>
      </c>
      <c r="H754" s="2" t="str">
        <f>VLOOKUP(C:C,customers!A:G,7,FALSE)</f>
        <v>United States</v>
      </c>
      <c r="I754" t="str">
        <f>VLOOKUP(orders!D:D,products!A:B,2,FALSE)</f>
        <v>Exc</v>
      </c>
      <c r="J754" t="str">
        <f t="shared" si="56"/>
        <v>Excelsa</v>
      </c>
      <c r="K754" t="str">
        <f>VLOOKUP(D:D,products!A:C,3,FALSE)</f>
        <v>M</v>
      </c>
      <c r="L754" t="str">
        <f t="shared" si="57"/>
        <v>Medium</v>
      </c>
      <c r="M754">
        <f>VLOOKUP(D:D,products!A:D,4,FALSE)</f>
        <v>1</v>
      </c>
      <c r="N754" s="9" t="str">
        <f t="shared" si="58"/>
        <v>1Kg</v>
      </c>
      <c r="O754">
        <f>VLOOKUP(D:D,products!A:E,5,FALSE)</f>
        <v>13.75</v>
      </c>
      <c r="P754" s="14">
        <f t="shared" si="55"/>
        <v>27.5</v>
      </c>
      <c r="Q754">
        <f>VLOOKUP(D:D,products!A:G,7,FALSE)</f>
        <v>1.5125</v>
      </c>
      <c r="R754" s="6">
        <f t="shared" si="59"/>
        <v>5.5E-2</v>
      </c>
    </row>
    <row r="755" spans="1:18" x14ac:dyDescent="0.3">
      <c r="A755" s="4" t="s">
        <v>4747</v>
      </c>
      <c r="B755" s="11">
        <v>44704</v>
      </c>
      <c r="C755" s="4" t="s">
        <v>4748</v>
      </c>
      <c r="D755" t="s">
        <v>6158</v>
      </c>
      <c r="E755" s="2">
        <v>5</v>
      </c>
      <c r="F755" s="2" t="str">
        <f>VLOOKUP(orders!C755:C1754,customers!A:B,2,FALSE)</f>
        <v>Simone Capon</v>
      </c>
      <c r="G755" s="2" t="str">
        <f>VLOOKUP(orders!C755:C1754,customers!A:C,3,FALSE)</f>
        <v>scaponkx@craigslist.org</v>
      </c>
      <c r="H755" s="2" t="str">
        <f>VLOOKUP(C:C,customers!A:G,7,FALSE)</f>
        <v>United States</v>
      </c>
      <c r="I755" t="str">
        <f>VLOOKUP(orders!D:D,products!A:B,2,FALSE)</f>
        <v>Ara</v>
      </c>
      <c r="J755" t="str">
        <f t="shared" si="56"/>
        <v>Arabica</v>
      </c>
      <c r="K755" t="str">
        <f>VLOOKUP(D:D,products!A:C,3,FALSE)</f>
        <v>D</v>
      </c>
      <c r="L755" t="str">
        <f t="shared" si="57"/>
        <v>Dark</v>
      </c>
      <c r="M755">
        <f>VLOOKUP(D:D,products!A:D,4,FALSE)</f>
        <v>0.5</v>
      </c>
      <c r="N755" s="9" t="str">
        <f t="shared" si="58"/>
        <v>0.5Kg</v>
      </c>
      <c r="O755">
        <f>VLOOKUP(D:D,products!A:E,5,FALSE)</f>
        <v>5.97</v>
      </c>
      <c r="P755" s="14">
        <f t="shared" si="55"/>
        <v>29.849999999999998</v>
      </c>
      <c r="Q755">
        <f>VLOOKUP(D:D,products!A:G,7,FALSE)</f>
        <v>0.5373</v>
      </c>
      <c r="R755" s="6">
        <f t="shared" si="59"/>
        <v>1.8000000000000002E-2</v>
      </c>
    </row>
    <row r="756" spans="1:18" x14ac:dyDescent="0.3">
      <c r="A756" s="4" t="s">
        <v>4753</v>
      </c>
      <c r="B756" s="11">
        <v>44726</v>
      </c>
      <c r="C756" s="4" t="s">
        <v>4434</v>
      </c>
      <c r="D756" t="s">
        <v>6154</v>
      </c>
      <c r="E756" s="2">
        <v>6</v>
      </c>
      <c r="F756" s="2" t="str">
        <f>VLOOKUP(orders!C756:C1755,customers!A:B,2,FALSE)</f>
        <v>Jimmy Dymoke</v>
      </c>
      <c r="G756" s="2" t="str">
        <f>VLOOKUP(orders!C756:C1755,customers!A:C,3,FALSE)</f>
        <v>jdymokeje@prnewswire.com</v>
      </c>
      <c r="H756" s="2" t="str">
        <f>VLOOKUP(C:C,customers!A:G,7,FALSE)</f>
        <v>Ireland</v>
      </c>
      <c r="I756" t="str">
        <f>VLOOKUP(orders!D:D,products!A:B,2,FALSE)</f>
        <v>Ara</v>
      </c>
      <c r="J756" t="str">
        <f t="shared" si="56"/>
        <v>Arabica</v>
      </c>
      <c r="K756" t="str">
        <f>VLOOKUP(D:D,products!A:C,3,FALSE)</f>
        <v>D</v>
      </c>
      <c r="L756" t="str">
        <f t="shared" si="57"/>
        <v>Dark</v>
      </c>
      <c r="M756">
        <f>VLOOKUP(D:D,products!A:D,4,FALSE)</f>
        <v>0.2</v>
      </c>
      <c r="N756" s="9" t="str">
        <f t="shared" si="58"/>
        <v>0.2Kg</v>
      </c>
      <c r="O756">
        <f>VLOOKUP(D:D,products!A:E,5,FALSE)</f>
        <v>2.9849999999999999</v>
      </c>
      <c r="P756" s="14">
        <f t="shared" si="55"/>
        <v>17.91</v>
      </c>
      <c r="Q756">
        <f>VLOOKUP(D:D,products!A:G,7,FALSE)</f>
        <v>0.26865</v>
      </c>
      <c r="R756" s="6">
        <f t="shared" si="59"/>
        <v>1.4999999999999999E-2</v>
      </c>
    </row>
    <row r="757" spans="1:18" hidden="1" x14ac:dyDescent="0.3">
      <c r="A757" s="4" t="s">
        <v>4758</v>
      </c>
      <c r="B757" s="11">
        <v>44397</v>
      </c>
      <c r="C757" s="4" t="s">
        <v>4759</v>
      </c>
      <c r="D757" t="s">
        <v>6145</v>
      </c>
      <c r="E757" s="2">
        <v>6</v>
      </c>
      <c r="F757" s="2" t="str">
        <f>VLOOKUP(orders!C757:C1756,customers!A:B,2,FALSE)</f>
        <v>Foster Constance</v>
      </c>
      <c r="G757" s="2" t="str">
        <f>VLOOKUP(orders!C757:C1756,customers!A:C,3,FALSE)</f>
        <v>fconstancekz@ifeng.com</v>
      </c>
      <c r="H757" s="2" t="str">
        <f>VLOOKUP(C:C,customers!A:G,7,FALSE)</f>
        <v>United States</v>
      </c>
      <c r="I757" t="str">
        <f>VLOOKUP(orders!D:D,products!A:B,2,FALSE)</f>
        <v>Lib</v>
      </c>
      <c r="J757" t="str">
        <f t="shared" si="56"/>
        <v>Liberica</v>
      </c>
      <c r="K757" t="str">
        <f>VLOOKUP(D:D,products!A:C,3,FALSE)</f>
        <v>L</v>
      </c>
      <c r="L757" t="str">
        <f t="shared" si="57"/>
        <v>Light</v>
      </c>
      <c r="M757">
        <f>VLOOKUP(D:D,products!A:D,4,FALSE)</f>
        <v>0.2</v>
      </c>
      <c r="N757" s="9" t="str">
        <f t="shared" si="58"/>
        <v>0.2Kg</v>
      </c>
      <c r="O757">
        <f>VLOOKUP(D:D,products!A:E,5,FALSE)</f>
        <v>4.7549999999999999</v>
      </c>
      <c r="P757" s="14">
        <f t="shared" si="55"/>
        <v>28.53</v>
      </c>
      <c r="Q757">
        <f>VLOOKUP(D:D,products!A:G,7,FALSE)</f>
        <v>0.61814999999999998</v>
      </c>
      <c r="R757" s="6">
        <f t="shared" si="59"/>
        <v>2.1666666666666664E-2</v>
      </c>
    </row>
    <row r="758" spans="1:18" hidden="1" x14ac:dyDescent="0.3">
      <c r="A758" s="4" t="s">
        <v>4764</v>
      </c>
      <c r="B758" s="11">
        <v>44715</v>
      </c>
      <c r="C758" s="4" t="s">
        <v>4765</v>
      </c>
      <c r="D758" t="s">
        <v>6177</v>
      </c>
      <c r="E758" s="2">
        <v>4</v>
      </c>
      <c r="F758" s="2" t="str">
        <f>VLOOKUP(orders!C758:C1757,customers!A:B,2,FALSE)</f>
        <v>Fernando Sulman</v>
      </c>
      <c r="G758" s="2" t="str">
        <f>VLOOKUP(orders!C758:C1757,customers!A:C,3,FALSE)</f>
        <v>fsulmanl0@washington.edu</v>
      </c>
      <c r="H758" s="2" t="str">
        <f>VLOOKUP(C:C,customers!A:G,7,FALSE)</f>
        <v>United States</v>
      </c>
      <c r="I758" t="str">
        <f>VLOOKUP(orders!D:D,products!A:B,2,FALSE)</f>
        <v>Rob</v>
      </c>
      <c r="J758" t="str">
        <f t="shared" si="56"/>
        <v>Robusta</v>
      </c>
      <c r="K758" t="str">
        <f>VLOOKUP(D:D,products!A:C,3,FALSE)</f>
        <v>D</v>
      </c>
      <c r="L758" t="str">
        <f t="shared" si="57"/>
        <v>Dark</v>
      </c>
      <c r="M758">
        <f>VLOOKUP(D:D,products!A:D,4,FALSE)</f>
        <v>1</v>
      </c>
      <c r="N758" s="9" t="str">
        <f t="shared" si="58"/>
        <v>1Kg</v>
      </c>
      <c r="O758">
        <f>VLOOKUP(D:D,products!A:E,5,FALSE)</f>
        <v>8.9499999999999993</v>
      </c>
      <c r="P758" s="14">
        <f t="shared" si="55"/>
        <v>35.799999999999997</v>
      </c>
      <c r="Q758">
        <f>VLOOKUP(D:D,products!A:G,7,FALSE)</f>
        <v>0.53699999999999992</v>
      </c>
      <c r="R758" s="6">
        <f t="shared" si="59"/>
        <v>1.4999999999999999E-2</v>
      </c>
    </row>
    <row r="759" spans="1:18" x14ac:dyDescent="0.3">
      <c r="A759" s="4" t="s">
        <v>4770</v>
      </c>
      <c r="B759" s="11">
        <v>43977</v>
      </c>
      <c r="C759" s="4" t="s">
        <v>4771</v>
      </c>
      <c r="D759" t="s">
        <v>6158</v>
      </c>
      <c r="E759" s="2">
        <v>3</v>
      </c>
      <c r="F759" s="2" t="str">
        <f>VLOOKUP(orders!C759:C1758,customers!A:B,2,FALSE)</f>
        <v>Dorotea Hollyman</v>
      </c>
      <c r="G759" s="2" t="str">
        <f>VLOOKUP(orders!C759:C1758,customers!A:C,3,FALSE)</f>
        <v>dhollymanl1@ibm.com</v>
      </c>
      <c r="H759" s="2" t="str">
        <f>VLOOKUP(C:C,customers!A:G,7,FALSE)</f>
        <v>United States</v>
      </c>
      <c r="I759" t="str">
        <f>VLOOKUP(orders!D:D,products!A:B,2,FALSE)</f>
        <v>Ara</v>
      </c>
      <c r="J759" t="str">
        <f t="shared" si="56"/>
        <v>Arabica</v>
      </c>
      <c r="K759" t="str">
        <f>VLOOKUP(D:D,products!A:C,3,FALSE)</f>
        <v>D</v>
      </c>
      <c r="L759" t="str">
        <f t="shared" si="57"/>
        <v>Dark</v>
      </c>
      <c r="M759">
        <f>VLOOKUP(D:D,products!A:D,4,FALSE)</f>
        <v>0.5</v>
      </c>
      <c r="N759" s="9" t="str">
        <f t="shared" si="58"/>
        <v>0.5Kg</v>
      </c>
      <c r="O759">
        <f>VLOOKUP(D:D,products!A:E,5,FALSE)</f>
        <v>5.97</v>
      </c>
      <c r="P759" s="14">
        <f t="shared" si="55"/>
        <v>17.91</v>
      </c>
      <c r="Q759">
        <f>VLOOKUP(D:D,products!A:G,7,FALSE)</f>
        <v>0.5373</v>
      </c>
      <c r="R759" s="6">
        <f t="shared" si="59"/>
        <v>0.03</v>
      </c>
    </row>
    <row r="760" spans="1:18" hidden="1" x14ac:dyDescent="0.3">
      <c r="A760" s="4" t="s">
        <v>4776</v>
      </c>
      <c r="B760" s="11">
        <v>43672</v>
      </c>
      <c r="C760" s="4" t="s">
        <v>4777</v>
      </c>
      <c r="D760" t="s">
        <v>6177</v>
      </c>
      <c r="E760" s="2">
        <v>1</v>
      </c>
      <c r="F760" s="2" t="str">
        <f>VLOOKUP(orders!C760:C1759,customers!A:B,2,FALSE)</f>
        <v>Lorelei Nardoni</v>
      </c>
      <c r="G760" s="2" t="str">
        <f>VLOOKUP(orders!C760:C1759,customers!A:C,3,FALSE)</f>
        <v>lnardonil2@hao123.com</v>
      </c>
      <c r="H760" s="2" t="str">
        <f>VLOOKUP(C:C,customers!A:G,7,FALSE)</f>
        <v>United States</v>
      </c>
      <c r="I760" t="str">
        <f>VLOOKUP(orders!D:D,products!A:B,2,FALSE)</f>
        <v>Rob</v>
      </c>
      <c r="J760" t="str">
        <f t="shared" si="56"/>
        <v>Robusta</v>
      </c>
      <c r="K760" t="str">
        <f>VLOOKUP(D:D,products!A:C,3,FALSE)</f>
        <v>D</v>
      </c>
      <c r="L760" t="str">
        <f t="shared" si="57"/>
        <v>Dark</v>
      </c>
      <c r="M760">
        <f>VLOOKUP(D:D,products!A:D,4,FALSE)</f>
        <v>1</v>
      </c>
      <c r="N760" s="9" t="str">
        <f t="shared" si="58"/>
        <v>1Kg</v>
      </c>
      <c r="O760">
        <f>VLOOKUP(D:D,products!A:E,5,FALSE)</f>
        <v>8.9499999999999993</v>
      </c>
      <c r="P760" s="14">
        <f t="shared" si="55"/>
        <v>8.9499999999999993</v>
      </c>
      <c r="Q760">
        <f>VLOOKUP(D:D,products!A:G,7,FALSE)</f>
        <v>0.53699999999999992</v>
      </c>
      <c r="R760" s="6">
        <f t="shared" si="59"/>
        <v>0.06</v>
      </c>
    </row>
    <row r="761" spans="1:18" hidden="1" x14ac:dyDescent="0.3">
      <c r="A761" s="4" t="s">
        <v>4781</v>
      </c>
      <c r="B761" s="11">
        <v>44126</v>
      </c>
      <c r="C761" s="4" t="s">
        <v>4782</v>
      </c>
      <c r="D761" t="s">
        <v>6165</v>
      </c>
      <c r="E761" s="2">
        <v>1</v>
      </c>
      <c r="F761" s="2" t="str">
        <f>VLOOKUP(orders!C761:C1760,customers!A:B,2,FALSE)</f>
        <v>Dallas Yarham</v>
      </c>
      <c r="G761" s="2" t="str">
        <f>VLOOKUP(orders!C761:C1760,customers!A:C,3,FALSE)</f>
        <v>dyarhaml3@moonfruit.com</v>
      </c>
      <c r="H761" s="2" t="str">
        <f>VLOOKUP(C:C,customers!A:G,7,FALSE)</f>
        <v>United States</v>
      </c>
      <c r="I761" t="str">
        <f>VLOOKUP(orders!D:D,products!A:B,2,FALSE)</f>
        <v>Lib</v>
      </c>
      <c r="J761" t="str">
        <f t="shared" si="56"/>
        <v>Liberica</v>
      </c>
      <c r="K761" t="str">
        <f>VLOOKUP(D:D,products!A:C,3,FALSE)</f>
        <v>D</v>
      </c>
      <c r="L761" t="str">
        <f t="shared" si="57"/>
        <v>Dark</v>
      </c>
      <c r="M761">
        <f>VLOOKUP(D:D,products!A:D,4,FALSE)</f>
        <v>2.5</v>
      </c>
      <c r="N761" s="9" t="str">
        <f t="shared" si="58"/>
        <v>2.5Kg</v>
      </c>
      <c r="O761">
        <f>VLOOKUP(D:D,products!A:E,5,FALSE)</f>
        <v>29.784999999999997</v>
      </c>
      <c r="P761" s="14">
        <f t="shared" si="55"/>
        <v>29.784999999999997</v>
      </c>
      <c r="Q761">
        <f>VLOOKUP(D:D,products!A:G,7,FALSE)</f>
        <v>3.8720499999999998</v>
      </c>
      <c r="R761" s="6">
        <f t="shared" si="59"/>
        <v>0.13</v>
      </c>
    </row>
    <row r="762" spans="1:18" hidden="1" x14ac:dyDescent="0.3">
      <c r="A762" s="4" t="s">
        <v>4787</v>
      </c>
      <c r="B762" s="11">
        <v>44189</v>
      </c>
      <c r="C762" s="4" t="s">
        <v>4788</v>
      </c>
      <c r="D762" t="s">
        <v>6176</v>
      </c>
      <c r="E762" s="2">
        <v>5</v>
      </c>
      <c r="F762" s="2" t="str">
        <f>VLOOKUP(orders!C762:C1761,customers!A:B,2,FALSE)</f>
        <v>Arlana Ferrea</v>
      </c>
      <c r="G762" s="2" t="str">
        <f>VLOOKUP(orders!C762:C1761,customers!A:C,3,FALSE)</f>
        <v>aferreal4@wikia.com</v>
      </c>
      <c r="H762" s="2" t="str">
        <f>VLOOKUP(C:C,customers!A:G,7,FALSE)</f>
        <v>United States</v>
      </c>
      <c r="I762" t="str">
        <f>VLOOKUP(orders!D:D,products!A:B,2,FALSE)</f>
        <v>Exc</v>
      </c>
      <c r="J762" t="str">
        <f t="shared" si="56"/>
        <v>Excelsa</v>
      </c>
      <c r="K762" t="str">
        <f>VLOOKUP(D:D,products!A:C,3,FALSE)</f>
        <v>L</v>
      </c>
      <c r="L762" t="str">
        <f t="shared" si="57"/>
        <v>Light</v>
      </c>
      <c r="M762">
        <f>VLOOKUP(D:D,products!A:D,4,FALSE)</f>
        <v>0.5</v>
      </c>
      <c r="N762" s="9" t="str">
        <f t="shared" si="58"/>
        <v>0.5Kg</v>
      </c>
      <c r="O762">
        <f>VLOOKUP(D:D,products!A:E,5,FALSE)</f>
        <v>8.91</v>
      </c>
      <c r="P762" s="14">
        <f t="shared" si="55"/>
        <v>44.55</v>
      </c>
      <c r="Q762">
        <f>VLOOKUP(D:D,products!A:G,7,FALSE)</f>
        <v>0.98009999999999997</v>
      </c>
      <c r="R762" s="6">
        <f t="shared" si="59"/>
        <v>2.2000000000000002E-2</v>
      </c>
    </row>
    <row r="763" spans="1:18" hidden="1" x14ac:dyDescent="0.3">
      <c r="A763" s="4" t="s">
        <v>4792</v>
      </c>
      <c r="B763" s="11">
        <v>43714</v>
      </c>
      <c r="C763" s="4" t="s">
        <v>4793</v>
      </c>
      <c r="D763" t="s">
        <v>6171</v>
      </c>
      <c r="E763" s="2">
        <v>6</v>
      </c>
      <c r="F763" s="2" t="str">
        <f>VLOOKUP(orders!C763:C1762,customers!A:B,2,FALSE)</f>
        <v>Chuck Kendrick</v>
      </c>
      <c r="G763" s="2" t="str">
        <f>VLOOKUP(orders!C763:C1762,customers!A:C,3,FALSE)</f>
        <v>ckendrickl5@webnode.com</v>
      </c>
      <c r="H763" s="2" t="str">
        <f>VLOOKUP(C:C,customers!A:G,7,FALSE)</f>
        <v>United States</v>
      </c>
      <c r="I763" t="str">
        <f>VLOOKUP(orders!D:D,products!A:B,2,FALSE)</f>
        <v>Exc</v>
      </c>
      <c r="J763" t="str">
        <f t="shared" si="56"/>
        <v>Excelsa</v>
      </c>
      <c r="K763" t="str">
        <f>VLOOKUP(D:D,products!A:C,3,FALSE)</f>
        <v>L</v>
      </c>
      <c r="L763" t="str">
        <f t="shared" si="57"/>
        <v>Light</v>
      </c>
      <c r="M763">
        <f>VLOOKUP(D:D,products!A:D,4,FALSE)</f>
        <v>1</v>
      </c>
      <c r="N763" s="9" t="str">
        <f t="shared" si="58"/>
        <v>1Kg</v>
      </c>
      <c r="O763">
        <f>VLOOKUP(D:D,products!A:E,5,FALSE)</f>
        <v>14.85</v>
      </c>
      <c r="P763" s="14">
        <f t="shared" si="55"/>
        <v>89.1</v>
      </c>
      <c r="Q763">
        <f>VLOOKUP(D:D,products!A:G,7,FALSE)</f>
        <v>1.6335</v>
      </c>
      <c r="R763" s="6">
        <f t="shared" si="59"/>
        <v>1.8333333333333333E-2</v>
      </c>
    </row>
    <row r="764" spans="1:18" hidden="1" x14ac:dyDescent="0.3">
      <c r="A764" s="4" t="s">
        <v>4797</v>
      </c>
      <c r="B764" s="11">
        <v>43563</v>
      </c>
      <c r="C764" s="4" t="s">
        <v>4798</v>
      </c>
      <c r="D764" t="s">
        <v>6160</v>
      </c>
      <c r="E764" s="2">
        <v>5</v>
      </c>
      <c r="F764" s="2" t="str">
        <f>VLOOKUP(orders!C764:C1763,customers!A:B,2,FALSE)</f>
        <v>Sharona Danilchik</v>
      </c>
      <c r="G764" s="2" t="str">
        <f>VLOOKUP(orders!C764:C1763,customers!A:C,3,FALSE)</f>
        <v>sdanilchikl6@mit.edu</v>
      </c>
      <c r="H764" s="2" t="str">
        <f>VLOOKUP(C:C,customers!A:G,7,FALSE)</f>
        <v>United Kingdom</v>
      </c>
      <c r="I764" t="str">
        <f>VLOOKUP(orders!D:D,products!A:B,2,FALSE)</f>
        <v>Lib</v>
      </c>
      <c r="J764" t="str">
        <f t="shared" si="56"/>
        <v>Liberica</v>
      </c>
      <c r="K764" t="str">
        <f>VLOOKUP(D:D,products!A:C,3,FALSE)</f>
        <v>M</v>
      </c>
      <c r="L764" t="str">
        <f t="shared" si="57"/>
        <v>Medium</v>
      </c>
      <c r="M764">
        <f>VLOOKUP(D:D,products!A:D,4,FALSE)</f>
        <v>0.5</v>
      </c>
      <c r="N764" s="9" t="str">
        <f t="shared" si="58"/>
        <v>0.5Kg</v>
      </c>
      <c r="O764">
        <f>VLOOKUP(D:D,products!A:E,5,FALSE)</f>
        <v>8.73</v>
      </c>
      <c r="P764" s="14">
        <f t="shared" si="55"/>
        <v>43.650000000000006</v>
      </c>
      <c r="Q764">
        <f>VLOOKUP(D:D,products!A:G,7,FALSE)</f>
        <v>1.1349</v>
      </c>
      <c r="R764" s="6">
        <f t="shared" si="59"/>
        <v>2.5999999999999995E-2</v>
      </c>
    </row>
    <row r="765" spans="1:18" x14ac:dyDescent="0.3">
      <c r="A765" s="4" t="s">
        <v>4803</v>
      </c>
      <c r="B765" s="11">
        <v>44587</v>
      </c>
      <c r="C765" s="4" t="s">
        <v>4804</v>
      </c>
      <c r="D765" t="s">
        <v>6180</v>
      </c>
      <c r="E765" s="2">
        <v>3</v>
      </c>
      <c r="F765" s="2" t="str">
        <f>VLOOKUP(orders!C765:C1764,customers!A:B,2,FALSE)</f>
        <v>Sarajane Potter</v>
      </c>
      <c r="G765" s="2"/>
      <c r="H765" s="2" t="str">
        <f>VLOOKUP(C:C,customers!A:G,7,FALSE)</f>
        <v>United States</v>
      </c>
      <c r="I765" t="str">
        <f>VLOOKUP(orders!D:D,products!A:B,2,FALSE)</f>
        <v>Ara</v>
      </c>
      <c r="J765" t="str">
        <f t="shared" si="56"/>
        <v>Arabica</v>
      </c>
      <c r="K765" t="str">
        <f>VLOOKUP(D:D,products!A:C,3,FALSE)</f>
        <v>L</v>
      </c>
      <c r="L765" t="str">
        <f t="shared" si="57"/>
        <v>Light</v>
      </c>
      <c r="M765">
        <f>VLOOKUP(D:D,products!A:D,4,FALSE)</f>
        <v>0.5</v>
      </c>
      <c r="N765" s="9" t="str">
        <f t="shared" si="58"/>
        <v>0.5Kg</v>
      </c>
      <c r="O765">
        <f>VLOOKUP(D:D,products!A:E,5,FALSE)</f>
        <v>7.77</v>
      </c>
      <c r="P765" s="14">
        <f t="shared" si="55"/>
        <v>23.31</v>
      </c>
      <c r="Q765">
        <f>VLOOKUP(D:D,products!A:G,7,FALSE)</f>
        <v>0.69929999999999992</v>
      </c>
      <c r="R765" s="6">
        <f t="shared" si="59"/>
        <v>0.03</v>
      </c>
    </row>
    <row r="766" spans="1:18" x14ac:dyDescent="0.3">
      <c r="A766" s="4" t="s">
        <v>4808</v>
      </c>
      <c r="B766" s="11">
        <v>43797</v>
      </c>
      <c r="C766" s="4" t="s">
        <v>4809</v>
      </c>
      <c r="D766" t="s">
        <v>6182</v>
      </c>
      <c r="E766" s="2">
        <v>6</v>
      </c>
      <c r="F766" s="2" t="str">
        <f>VLOOKUP(orders!C766:C1765,customers!A:B,2,FALSE)</f>
        <v>Bobby Folomkin</v>
      </c>
      <c r="G766" s="2" t="str">
        <f>VLOOKUP(orders!C766:C1765,customers!A:C,3,FALSE)</f>
        <v>bfolomkinl8@yolasite.com</v>
      </c>
      <c r="H766" s="2" t="str">
        <f>VLOOKUP(C:C,customers!A:G,7,FALSE)</f>
        <v>United States</v>
      </c>
      <c r="I766" t="str">
        <f>VLOOKUP(orders!D:D,products!A:B,2,FALSE)</f>
        <v>Ara</v>
      </c>
      <c r="J766" t="str">
        <f t="shared" si="56"/>
        <v>Arabica</v>
      </c>
      <c r="K766" t="str">
        <f>VLOOKUP(D:D,products!A:C,3,FALSE)</f>
        <v>L</v>
      </c>
      <c r="L766" t="str">
        <f t="shared" si="57"/>
        <v>Light</v>
      </c>
      <c r="M766">
        <f>VLOOKUP(D:D,products!A:D,4,FALSE)</f>
        <v>2.5</v>
      </c>
      <c r="N766" s="9" t="str">
        <f t="shared" si="58"/>
        <v>2.5Kg</v>
      </c>
      <c r="O766">
        <f>VLOOKUP(D:D,products!A:E,5,FALSE)</f>
        <v>29.784999999999997</v>
      </c>
      <c r="P766" s="14">
        <f t="shared" si="55"/>
        <v>178.70999999999998</v>
      </c>
      <c r="Q766">
        <f>VLOOKUP(D:D,products!A:G,7,FALSE)</f>
        <v>2.6806499999999995</v>
      </c>
      <c r="R766" s="6">
        <f t="shared" si="59"/>
        <v>1.4999999999999999E-2</v>
      </c>
    </row>
    <row r="767" spans="1:18" hidden="1" x14ac:dyDescent="0.3">
      <c r="A767" s="4" t="s">
        <v>4814</v>
      </c>
      <c r="B767" s="11">
        <v>43667</v>
      </c>
      <c r="C767" s="4" t="s">
        <v>4815</v>
      </c>
      <c r="D767" t="s">
        <v>6138</v>
      </c>
      <c r="E767" s="2">
        <v>6</v>
      </c>
      <c r="F767" s="2" t="str">
        <f>VLOOKUP(orders!C767:C1766,customers!A:B,2,FALSE)</f>
        <v>Rafferty Pursglove</v>
      </c>
      <c r="G767" s="2" t="str">
        <f>VLOOKUP(orders!C767:C1766,customers!A:C,3,FALSE)</f>
        <v>rpursglovel9@biblegateway.com</v>
      </c>
      <c r="H767" s="2" t="str">
        <f>VLOOKUP(C:C,customers!A:G,7,FALSE)</f>
        <v>United States</v>
      </c>
      <c r="I767" t="str">
        <f>VLOOKUP(orders!D:D,products!A:B,2,FALSE)</f>
        <v>Rob</v>
      </c>
      <c r="J767" t="str">
        <f t="shared" si="56"/>
        <v>Robusta</v>
      </c>
      <c r="K767" t="str">
        <f>VLOOKUP(D:D,products!A:C,3,FALSE)</f>
        <v>M</v>
      </c>
      <c r="L767" t="str">
        <f t="shared" si="57"/>
        <v>Medium</v>
      </c>
      <c r="M767">
        <f>VLOOKUP(D:D,products!A:D,4,FALSE)</f>
        <v>1</v>
      </c>
      <c r="N767" s="9" t="str">
        <f t="shared" si="58"/>
        <v>1Kg</v>
      </c>
      <c r="O767">
        <f>VLOOKUP(D:D,products!A:E,5,FALSE)</f>
        <v>9.9499999999999993</v>
      </c>
      <c r="P767" s="14">
        <f t="shared" si="55"/>
        <v>59.699999999999996</v>
      </c>
      <c r="Q767">
        <f>VLOOKUP(D:D,products!A:G,7,FALSE)</f>
        <v>0.59699999999999998</v>
      </c>
      <c r="R767" s="6">
        <f t="shared" si="59"/>
        <v>0.01</v>
      </c>
    </row>
    <row r="768" spans="1:18" x14ac:dyDescent="0.3">
      <c r="A768" s="4" t="s">
        <v>4814</v>
      </c>
      <c r="B768" s="11">
        <v>43667</v>
      </c>
      <c r="C768" s="4" t="s">
        <v>4815</v>
      </c>
      <c r="D768" t="s">
        <v>6180</v>
      </c>
      <c r="E768" s="2">
        <v>2</v>
      </c>
      <c r="F768" s="2" t="str">
        <f>VLOOKUP(orders!C768:C1767,customers!A:B,2,FALSE)</f>
        <v>Rafferty Pursglove</v>
      </c>
      <c r="G768" s="2" t="str">
        <f>VLOOKUP(orders!C768:C1767,customers!A:C,3,FALSE)</f>
        <v>rpursglovel9@biblegateway.com</v>
      </c>
      <c r="H768" s="2" t="str">
        <f>VLOOKUP(C:C,customers!A:G,7,FALSE)</f>
        <v>United States</v>
      </c>
      <c r="I768" t="str">
        <f>VLOOKUP(orders!D:D,products!A:B,2,FALSE)</f>
        <v>Ara</v>
      </c>
      <c r="J768" t="str">
        <f t="shared" si="56"/>
        <v>Arabica</v>
      </c>
      <c r="K768" t="str">
        <f>VLOOKUP(D:D,products!A:C,3,FALSE)</f>
        <v>L</v>
      </c>
      <c r="L768" t="str">
        <f t="shared" si="57"/>
        <v>Light</v>
      </c>
      <c r="M768">
        <f>VLOOKUP(D:D,products!A:D,4,FALSE)</f>
        <v>0.5</v>
      </c>
      <c r="N768" s="9" t="str">
        <f t="shared" si="58"/>
        <v>0.5Kg</v>
      </c>
      <c r="O768">
        <f>VLOOKUP(D:D,products!A:E,5,FALSE)</f>
        <v>7.77</v>
      </c>
      <c r="P768" s="14">
        <f t="shared" si="55"/>
        <v>15.54</v>
      </c>
      <c r="Q768">
        <f>VLOOKUP(D:D,products!A:G,7,FALSE)</f>
        <v>0.69929999999999992</v>
      </c>
      <c r="R768" s="6">
        <f t="shared" si="59"/>
        <v>4.4999999999999998E-2</v>
      </c>
    </row>
    <row r="769" spans="1:18" x14ac:dyDescent="0.3">
      <c r="A769" s="4" t="s">
        <v>4825</v>
      </c>
      <c r="B769" s="11">
        <v>44267</v>
      </c>
      <c r="C769" s="4" t="s">
        <v>4759</v>
      </c>
      <c r="D769" t="s">
        <v>6182</v>
      </c>
      <c r="E769" s="2">
        <v>3</v>
      </c>
      <c r="F769" s="2" t="str">
        <f>VLOOKUP(orders!C769:C1768,customers!A:B,2,FALSE)</f>
        <v>Foster Constance</v>
      </c>
      <c r="G769" s="2" t="str">
        <f>VLOOKUP(orders!C769:C1768,customers!A:C,3,FALSE)</f>
        <v>fconstancekz@ifeng.com</v>
      </c>
      <c r="H769" s="2" t="str">
        <f>VLOOKUP(C:C,customers!A:G,7,FALSE)</f>
        <v>United States</v>
      </c>
      <c r="I769" t="str">
        <f>VLOOKUP(orders!D:D,products!A:B,2,FALSE)</f>
        <v>Ara</v>
      </c>
      <c r="J769" t="str">
        <f t="shared" si="56"/>
        <v>Arabica</v>
      </c>
      <c r="K769" t="str">
        <f>VLOOKUP(D:D,products!A:C,3,FALSE)</f>
        <v>L</v>
      </c>
      <c r="L769" t="str">
        <f t="shared" si="57"/>
        <v>Light</v>
      </c>
      <c r="M769">
        <f>VLOOKUP(D:D,products!A:D,4,FALSE)</f>
        <v>2.5</v>
      </c>
      <c r="N769" s="9" t="str">
        <f t="shared" si="58"/>
        <v>2.5Kg</v>
      </c>
      <c r="O769">
        <f>VLOOKUP(D:D,products!A:E,5,FALSE)</f>
        <v>29.784999999999997</v>
      </c>
      <c r="P769" s="14">
        <f t="shared" si="55"/>
        <v>89.35499999999999</v>
      </c>
      <c r="Q769">
        <f>VLOOKUP(D:D,products!A:G,7,FALSE)</f>
        <v>2.6806499999999995</v>
      </c>
      <c r="R769" s="6">
        <f t="shared" si="59"/>
        <v>0.03</v>
      </c>
    </row>
    <row r="770" spans="1:18" hidden="1" x14ac:dyDescent="0.3">
      <c r="A770" s="4" t="s">
        <v>4831</v>
      </c>
      <c r="B770" s="11">
        <v>44562</v>
      </c>
      <c r="C770" s="4" t="s">
        <v>4759</v>
      </c>
      <c r="D770" t="s">
        <v>6179</v>
      </c>
      <c r="E770" s="2">
        <v>2</v>
      </c>
      <c r="F770" s="2" t="str">
        <f>VLOOKUP(orders!C770:C1769,customers!A:B,2,FALSE)</f>
        <v>Foster Constance</v>
      </c>
      <c r="G770" s="2" t="str">
        <f>VLOOKUP(orders!C770:C1769,customers!A:C,3,FALSE)</f>
        <v>fconstancekz@ifeng.com</v>
      </c>
      <c r="H770" s="2" t="str">
        <f>VLOOKUP(C:C,customers!A:G,7,FALSE)</f>
        <v>United States</v>
      </c>
      <c r="I770" t="str">
        <f>VLOOKUP(orders!D:D,products!A:B,2,FALSE)</f>
        <v>Rob</v>
      </c>
      <c r="J770" t="str">
        <f t="shared" si="56"/>
        <v>Robusta</v>
      </c>
      <c r="K770" t="str">
        <f>VLOOKUP(D:D,products!A:C,3,FALSE)</f>
        <v>L</v>
      </c>
      <c r="L770" t="str">
        <f t="shared" si="57"/>
        <v>Light</v>
      </c>
      <c r="M770">
        <f>VLOOKUP(D:D,products!A:D,4,FALSE)</f>
        <v>1</v>
      </c>
      <c r="N770" s="9" t="str">
        <f t="shared" si="58"/>
        <v>1Kg</v>
      </c>
      <c r="O770">
        <f>VLOOKUP(D:D,products!A:E,5,FALSE)</f>
        <v>11.95</v>
      </c>
      <c r="P770" s="14">
        <f t="shared" ref="P770:P833" si="60">O770*E770</f>
        <v>23.9</v>
      </c>
      <c r="Q770">
        <f>VLOOKUP(D:D,products!A:G,7,FALSE)</f>
        <v>0.71699999999999997</v>
      </c>
      <c r="R770" s="6">
        <f t="shared" si="59"/>
        <v>0.03</v>
      </c>
    </row>
    <row r="771" spans="1:18" hidden="1" x14ac:dyDescent="0.3">
      <c r="A771" s="4" t="s">
        <v>4836</v>
      </c>
      <c r="B771" s="11">
        <v>43912</v>
      </c>
      <c r="C771" s="4" t="s">
        <v>4837</v>
      </c>
      <c r="D771" t="s">
        <v>6151</v>
      </c>
      <c r="E771" s="2">
        <v>6</v>
      </c>
      <c r="F771" s="2" t="str">
        <f>VLOOKUP(orders!C771:C1770,customers!A:B,2,FALSE)</f>
        <v>Dalia Eburah</v>
      </c>
      <c r="G771" s="2" t="str">
        <f>VLOOKUP(orders!C771:C1770,customers!A:C,3,FALSE)</f>
        <v>deburahld@google.co.jp</v>
      </c>
      <c r="H771" s="2" t="str">
        <f>VLOOKUP(C:C,customers!A:G,7,FALSE)</f>
        <v>United Kingdom</v>
      </c>
      <c r="I771" t="str">
        <f>VLOOKUP(orders!D:D,products!A:B,2,FALSE)</f>
        <v>Rob</v>
      </c>
      <c r="J771" t="str">
        <f t="shared" ref="J771:J834" si="61">IF(I771="Rob","Robusta",IF(I771="Exc","Excelsa",IF(I771="Lib","Liberica",IF(I771="Ara","Arabica",""))))</f>
        <v>Robusta</v>
      </c>
      <c r="K771" t="str">
        <f>VLOOKUP(D:D,products!A:C,3,FALSE)</f>
        <v>M</v>
      </c>
      <c r="L771" t="str">
        <f t="shared" ref="L771:L834" si="62">IF(K771="M","Medium",IF(K771="L","Light",IF(K771="D","Dark","")))</f>
        <v>Medium</v>
      </c>
      <c r="M771">
        <f>VLOOKUP(D:D,products!A:D,4,FALSE)</f>
        <v>2.5</v>
      </c>
      <c r="N771" s="9" t="str">
        <f t="shared" ref="N771:N834" si="63">M771&amp;"Kg"</f>
        <v>2.5Kg</v>
      </c>
      <c r="O771">
        <f>VLOOKUP(D:D,products!A:E,5,FALSE)</f>
        <v>22.884999999999998</v>
      </c>
      <c r="P771" s="14">
        <f t="shared" si="60"/>
        <v>137.31</v>
      </c>
      <c r="Q771">
        <f>VLOOKUP(D:D,products!A:G,7,FALSE)</f>
        <v>1.3730999999999998</v>
      </c>
      <c r="R771" s="6">
        <f t="shared" ref="R771:R834" si="64">(Q771/P771)</f>
        <v>9.9999999999999985E-3</v>
      </c>
    </row>
    <row r="772" spans="1:18" x14ac:dyDescent="0.3">
      <c r="A772" s="4" t="s">
        <v>4842</v>
      </c>
      <c r="B772" s="11">
        <v>44092</v>
      </c>
      <c r="C772" s="4" t="s">
        <v>4843</v>
      </c>
      <c r="D772" t="s">
        <v>6147</v>
      </c>
      <c r="E772" s="2">
        <v>1</v>
      </c>
      <c r="F772" s="2" t="str">
        <f>VLOOKUP(orders!C772:C1771,customers!A:B,2,FALSE)</f>
        <v>Martie Brimilcombe</v>
      </c>
      <c r="G772" s="2" t="str">
        <f>VLOOKUP(orders!C772:C1771,customers!A:C,3,FALSE)</f>
        <v>mbrimilcombele@cnn.com</v>
      </c>
      <c r="H772" s="2" t="str">
        <f>VLOOKUP(C:C,customers!A:G,7,FALSE)</f>
        <v>United States</v>
      </c>
      <c r="I772" t="str">
        <f>VLOOKUP(orders!D:D,products!A:B,2,FALSE)</f>
        <v>Ara</v>
      </c>
      <c r="J772" t="str">
        <f t="shared" si="61"/>
        <v>Arabica</v>
      </c>
      <c r="K772" t="str">
        <f>VLOOKUP(D:D,products!A:C,3,FALSE)</f>
        <v>D</v>
      </c>
      <c r="L772" t="str">
        <f t="shared" si="62"/>
        <v>Dark</v>
      </c>
      <c r="M772">
        <f>VLOOKUP(D:D,products!A:D,4,FALSE)</f>
        <v>1</v>
      </c>
      <c r="N772" s="9" t="str">
        <f t="shared" si="63"/>
        <v>1Kg</v>
      </c>
      <c r="O772">
        <f>VLOOKUP(D:D,products!A:E,5,FALSE)</f>
        <v>9.9499999999999993</v>
      </c>
      <c r="P772" s="14">
        <f t="shared" si="60"/>
        <v>9.9499999999999993</v>
      </c>
      <c r="Q772">
        <f>VLOOKUP(D:D,products!A:G,7,FALSE)</f>
        <v>0.89549999999999985</v>
      </c>
      <c r="R772" s="6">
        <f t="shared" si="64"/>
        <v>0.09</v>
      </c>
    </row>
    <row r="773" spans="1:18" hidden="1" x14ac:dyDescent="0.3">
      <c r="A773" s="4" t="s">
        <v>4847</v>
      </c>
      <c r="B773" s="11">
        <v>43468</v>
      </c>
      <c r="C773" s="4" t="s">
        <v>4848</v>
      </c>
      <c r="D773" t="s">
        <v>6173</v>
      </c>
      <c r="E773" s="2">
        <v>3</v>
      </c>
      <c r="F773" s="2" t="str">
        <f>VLOOKUP(orders!C773:C1772,customers!A:B,2,FALSE)</f>
        <v>Suzanna Bollam</v>
      </c>
      <c r="G773" s="2" t="str">
        <f>VLOOKUP(orders!C773:C1772,customers!A:C,3,FALSE)</f>
        <v>sbollamlf@list-manage.com</v>
      </c>
      <c r="H773" s="2" t="str">
        <f>VLOOKUP(C:C,customers!A:G,7,FALSE)</f>
        <v>United States</v>
      </c>
      <c r="I773" t="str">
        <f>VLOOKUP(orders!D:D,products!A:B,2,FALSE)</f>
        <v>Rob</v>
      </c>
      <c r="J773" t="str">
        <f t="shared" si="61"/>
        <v>Robusta</v>
      </c>
      <c r="K773" t="str">
        <f>VLOOKUP(D:D,products!A:C,3,FALSE)</f>
        <v>L</v>
      </c>
      <c r="L773" t="str">
        <f t="shared" si="62"/>
        <v>Light</v>
      </c>
      <c r="M773">
        <f>VLOOKUP(D:D,products!A:D,4,FALSE)</f>
        <v>0.5</v>
      </c>
      <c r="N773" s="9" t="str">
        <f t="shared" si="63"/>
        <v>0.5Kg</v>
      </c>
      <c r="O773">
        <f>VLOOKUP(D:D,products!A:E,5,FALSE)</f>
        <v>7.169999999999999</v>
      </c>
      <c r="P773" s="14">
        <f t="shared" si="60"/>
        <v>21.509999999999998</v>
      </c>
      <c r="Q773">
        <f>VLOOKUP(D:D,products!A:G,7,FALSE)</f>
        <v>0.43019999999999992</v>
      </c>
      <c r="R773" s="6">
        <f t="shared" si="64"/>
        <v>1.9999999999999997E-2</v>
      </c>
    </row>
    <row r="774" spans="1:18" hidden="1" x14ac:dyDescent="0.3">
      <c r="A774" s="4" t="s">
        <v>4853</v>
      </c>
      <c r="B774" s="11">
        <v>44468</v>
      </c>
      <c r="C774" s="4" t="s">
        <v>4854</v>
      </c>
      <c r="D774" t="s">
        <v>6141</v>
      </c>
      <c r="E774" s="2">
        <v>6</v>
      </c>
      <c r="F774" s="2" t="str">
        <f>VLOOKUP(orders!C774:C1773,customers!A:B,2,FALSE)</f>
        <v>Mellisa Mebes</v>
      </c>
      <c r="G774" s="2"/>
      <c r="H774" s="2" t="str">
        <f>VLOOKUP(C:C,customers!A:G,7,FALSE)</f>
        <v>United States</v>
      </c>
      <c r="I774" t="str">
        <f>VLOOKUP(orders!D:D,products!A:B,2,FALSE)</f>
        <v>Exc</v>
      </c>
      <c r="J774" t="str">
        <f t="shared" si="61"/>
        <v>Excelsa</v>
      </c>
      <c r="K774" t="str">
        <f>VLOOKUP(D:D,products!A:C,3,FALSE)</f>
        <v>M</v>
      </c>
      <c r="L774" t="str">
        <f t="shared" si="62"/>
        <v>Medium</v>
      </c>
      <c r="M774">
        <f>VLOOKUP(D:D,products!A:D,4,FALSE)</f>
        <v>1</v>
      </c>
      <c r="N774" s="9" t="str">
        <f t="shared" si="63"/>
        <v>1Kg</v>
      </c>
      <c r="O774">
        <f>VLOOKUP(D:D,products!A:E,5,FALSE)</f>
        <v>13.75</v>
      </c>
      <c r="P774" s="14">
        <f t="shared" si="60"/>
        <v>82.5</v>
      </c>
      <c r="Q774">
        <f>VLOOKUP(D:D,products!A:G,7,FALSE)</f>
        <v>1.5125</v>
      </c>
      <c r="R774" s="6">
        <f t="shared" si="64"/>
        <v>1.8333333333333333E-2</v>
      </c>
    </row>
    <row r="775" spans="1:18" hidden="1" x14ac:dyDescent="0.3">
      <c r="A775" s="4" t="s">
        <v>4858</v>
      </c>
      <c r="B775" s="11">
        <v>44488</v>
      </c>
      <c r="C775" s="4" t="s">
        <v>4859</v>
      </c>
      <c r="D775" t="s">
        <v>6159</v>
      </c>
      <c r="E775" s="2">
        <v>2</v>
      </c>
      <c r="F775" s="2" t="str">
        <f>VLOOKUP(orders!C775:C1774,customers!A:B,2,FALSE)</f>
        <v>Alva Filipczak</v>
      </c>
      <c r="G775" s="2" t="str">
        <f>VLOOKUP(orders!C775:C1774,customers!A:C,3,FALSE)</f>
        <v>afilipczaklh@ning.com</v>
      </c>
      <c r="H775" s="2" t="str">
        <f>VLOOKUP(C:C,customers!A:G,7,FALSE)</f>
        <v>Ireland</v>
      </c>
      <c r="I775" t="str">
        <f>VLOOKUP(orders!D:D,products!A:B,2,FALSE)</f>
        <v>Lib</v>
      </c>
      <c r="J775" t="str">
        <f t="shared" si="61"/>
        <v>Liberica</v>
      </c>
      <c r="K775" t="str">
        <f>VLOOKUP(D:D,products!A:C,3,FALSE)</f>
        <v>M</v>
      </c>
      <c r="L775" t="str">
        <f t="shared" si="62"/>
        <v>Medium</v>
      </c>
      <c r="M775">
        <f>VLOOKUP(D:D,products!A:D,4,FALSE)</f>
        <v>0.2</v>
      </c>
      <c r="N775" s="9" t="str">
        <f t="shared" si="63"/>
        <v>0.2Kg</v>
      </c>
      <c r="O775">
        <f>VLOOKUP(D:D,products!A:E,5,FALSE)</f>
        <v>4.3650000000000002</v>
      </c>
      <c r="P775" s="14">
        <f t="shared" si="60"/>
        <v>8.73</v>
      </c>
      <c r="Q775">
        <f>VLOOKUP(D:D,products!A:G,7,FALSE)</f>
        <v>0.56745000000000001</v>
      </c>
      <c r="R775" s="6">
        <f t="shared" si="64"/>
        <v>6.5000000000000002E-2</v>
      </c>
    </row>
    <row r="776" spans="1:18" hidden="1" x14ac:dyDescent="0.3">
      <c r="A776" s="4" t="s">
        <v>4864</v>
      </c>
      <c r="B776" s="11">
        <v>44756</v>
      </c>
      <c r="C776" s="4" t="s">
        <v>4865</v>
      </c>
      <c r="D776" t="s">
        <v>6138</v>
      </c>
      <c r="E776" s="2">
        <v>2</v>
      </c>
      <c r="F776" s="2" t="str">
        <f>VLOOKUP(orders!C776:C1775,customers!A:B,2,FALSE)</f>
        <v>Dorette Hinemoor</v>
      </c>
      <c r="G776" s="2"/>
      <c r="H776" s="2" t="str">
        <f>VLOOKUP(C:C,customers!A:G,7,FALSE)</f>
        <v>United States</v>
      </c>
      <c r="I776" t="str">
        <f>VLOOKUP(orders!D:D,products!A:B,2,FALSE)</f>
        <v>Rob</v>
      </c>
      <c r="J776" t="str">
        <f t="shared" si="61"/>
        <v>Robusta</v>
      </c>
      <c r="K776" t="str">
        <f>VLOOKUP(D:D,products!A:C,3,FALSE)</f>
        <v>M</v>
      </c>
      <c r="L776" t="str">
        <f t="shared" si="62"/>
        <v>Medium</v>
      </c>
      <c r="M776">
        <f>VLOOKUP(D:D,products!A:D,4,FALSE)</f>
        <v>1</v>
      </c>
      <c r="N776" s="9" t="str">
        <f t="shared" si="63"/>
        <v>1Kg</v>
      </c>
      <c r="O776">
        <f>VLOOKUP(D:D,products!A:E,5,FALSE)</f>
        <v>9.9499999999999993</v>
      </c>
      <c r="P776" s="14">
        <f t="shared" si="60"/>
        <v>19.899999999999999</v>
      </c>
      <c r="Q776">
        <f>VLOOKUP(D:D,products!A:G,7,FALSE)</f>
        <v>0.59699999999999998</v>
      </c>
      <c r="R776" s="6">
        <f t="shared" si="64"/>
        <v>3.0000000000000002E-2</v>
      </c>
    </row>
    <row r="777" spans="1:18" hidden="1" x14ac:dyDescent="0.3">
      <c r="A777" s="4" t="s">
        <v>4869</v>
      </c>
      <c r="B777" s="11">
        <v>44396</v>
      </c>
      <c r="C777" s="4" t="s">
        <v>4870</v>
      </c>
      <c r="D777" t="s">
        <v>6176</v>
      </c>
      <c r="E777" s="2">
        <v>2</v>
      </c>
      <c r="F777" s="2" t="str">
        <f>VLOOKUP(orders!C777:C1776,customers!A:B,2,FALSE)</f>
        <v>Rhetta Elnaugh</v>
      </c>
      <c r="G777" s="2" t="str">
        <f>VLOOKUP(orders!C777:C1776,customers!A:C,3,FALSE)</f>
        <v>relnaughlj@comsenz.com</v>
      </c>
      <c r="H777" s="2" t="str">
        <f>VLOOKUP(C:C,customers!A:G,7,FALSE)</f>
        <v>United States</v>
      </c>
      <c r="I777" t="str">
        <f>VLOOKUP(orders!D:D,products!A:B,2,FALSE)</f>
        <v>Exc</v>
      </c>
      <c r="J777" t="str">
        <f t="shared" si="61"/>
        <v>Excelsa</v>
      </c>
      <c r="K777" t="str">
        <f>VLOOKUP(D:D,products!A:C,3,FALSE)</f>
        <v>L</v>
      </c>
      <c r="L777" t="str">
        <f t="shared" si="62"/>
        <v>Light</v>
      </c>
      <c r="M777">
        <f>VLOOKUP(D:D,products!A:D,4,FALSE)</f>
        <v>0.5</v>
      </c>
      <c r="N777" s="9" t="str">
        <f t="shared" si="63"/>
        <v>0.5Kg</v>
      </c>
      <c r="O777">
        <f>VLOOKUP(D:D,products!A:E,5,FALSE)</f>
        <v>8.91</v>
      </c>
      <c r="P777" s="14">
        <f t="shared" si="60"/>
        <v>17.82</v>
      </c>
      <c r="Q777">
        <f>VLOOKUP(D:D,products!A:G,7,FALSE)</f>
        <v>0.98009999999999997</v>
      </c>
      <c r="R777" s="6">
        <f t="shared" si="64"/>
        <v>5.5E-2</v>
      </c>
    </row>
    <row r="778" spans="1:18" x14ac:dyDescent="0.3">
      <c r="A778" s="4" t="s">
        <v>4875</v>
      </c>
      <c r="B778" s="11">
        <v>44540</v>
      </c>
      <c r="C778" s="4" t="s">
        <v>4876</v>
      </c>
      <c r="D778" t="s">
        <v>6157</v>
      </c>
      <c r="E778" s="2">
        <v>3</v>
      </c>
      <c r="F778" s="2" t="str">
        <f>VLOOKUP(orders!C778:C1777,customers!A:B,2,FALSE)</f>
        <v>Jule Deehan</v>
      </c>
      <c r="G778" s="2" t="str">
        <f>VLOOKUP(orders!C778:C1777,customers!A:C,3,FALSE)</f>
        <v>jdeehanlk@about.me</v>
      </c>
      <c r="H778" s="2" t="str">
        <f>VLOOKUP(C:C,customers!A:G,7,FALSE)</f>
        <v>United States</v>
      </c>
      <c r="I778" t="str">
        <f>VLOOKUP(orders!D:D,products!A:B,2,FALSE)</f>
        <v>Ara</v>
      </c>
      <c r="J778" t="str">
        <f t="shared" si="61"/>
        <v>Arabica</v>
      </c>
      <c r="K778" t="str">
        <f>VLOOKUP(D:D,products!A:C,3,FALSE)</f>
        <v>M</v>
      </c>
      <c r="L778" t="str">
        <f t="shared" si="62"/>
        <v>Medium</v>
      </c>
      <c r="M778">
        <f>VLOOKUP(D:D,products!A:D,4,FALSE)</f>
        <v>0.5</v>
      </c>
      <c r="N778" s="9" t="str">
        <f t="shared" si="63"/>
        <v>0.5Kg</v>
      </c>
      <c r="O778">
        <f>VLOOKUP(D:D,products!A:E,5,FALSE)</f>
        <v>6.75</v>
      </c>
      <c r="P778" s="14">
        <f t="shared" si="60"/>
        <v>20.25</v>
      </c>
      <c r="Q778">
        <f>VLOOKUP(D:D,products!A:G,7,FALSE)</f>
        <v>0.60749999999999993</v>
      </c>
      <c r="R778" s="6">
        <f t="shared" si="64"/>
        <v>2.9999999999999995E-2</v>
      </c>
    </row>
    <row r="779" spans="1:18" x14ac:dyDescent="0.3">
      <c r="A779" s="4" t="s">
        <v>4881</v>
      </c>
      <c r="B779" s="11">
        <v>43541</v>
      </c>
      <c r="C779" s="4" t="s">
        <v>4882</v>
      </c>
      <c r="D779" t="s">
        <v>6182</v>
      </c>
      <c r="E779" s="2">
        <v>2</v>
      </c>
      <c r="F779" s="2" t="str">
        <f>VLOOKUP(orders!C779:C1778,customers!A:B,2,FALSE)</f>
        <v>Janella Eden</v>
      </c>
      <c r="G779" s="2" t="str">
        <f>VLOOKUP(orders!C779:C1778,customers!A:C,3,FALSE)</f>
        <v>jedenll@e-recht24.de</v>
      </c>
      <c r="H779" s="2" t="str">
        <f>VLOOKUP(C:C,customers!A:G,7,FALSE)</f>
        <v>United States</v>
      </c>
      <c r="I779" t="str">
        <f>VLOOKUP(orders!D:D,products!A:B,2,FALSE)</f>
        <v>Ara</v>
      </c>
      <c r="J779" t="str">
        <f t="shared" si="61"/>
        <v>Arabica</v>
      </c>
      <c r="K779" t="str">
        <f>VLOOKUP(D:D,products!A:C,3,FALSE)</f>
        <v>L</v>
      </c>
      <c r="L779" t="str">
        <f t="shared" si="62"/>
        <v>Light</v>
      </c>
      <c r="M779">
        <f>VLOOKUP(D:D,products!A:D,4,FALSE)</f>
        <v>2.5</v>
      </c>
      <c r="N779" s="9" t="str">
        <f t="shared" si="63"/>
        <v>2.5Kg</v>
      </c>
      <c r="O779">
        <f>VLOOKUP(D:D,products!A:E,5,FALSE)</f>
        <v>29.784999999999997</v>
      </c>
      <c r="P779" s="14">
        <f t="shared" si="60"/>
        <v>59.569999999999993</v>
      </c>
      <c r="Q779">
        <f>VLOOKUP(D:D,products!A:G,7,FALSE)</f>
        <v>2.6806499999999995</v>
      </c>
      <c r="R779" s="6">
        <f t="shared" si="64"/>
        <v>4.4999999999999998E-2</v>
      </c>
    </row>
    <row r="780" spans="1:18" hidden="1" x14ac:dyDescent="0.3">
      <c r="A780" s="4" t="s">
        <v>4886</v>
      </c>
      <c r="B780" s="11">
        <v>43889</v>
      </c>
      <c r="C780" s="4" t="s">
        <v>4933</v>
      </c>
      <c r="D780" t="s">
        <v>6161</v>
      </c>
      <c r="E780" s="2">
        <v>2</v>
      </c>
      <c r="F780" s="2" t="str">
        <f>VLOOKUP(orders!C780:C1779,customers!A:B,2,FALSE)</f>
        <v>Cam Jewster</v>
      </c>
      <c r="G780" s="2" t="str">
        <f>VLOOKUP(orders!C780:C1779,customers!A:C,3,FALSE)</f>
        <v>cjewsterlu@moonfruit.com</v>
      </c>
      <c r="H780" s="2" t="str">
        <f>VLOOKUP(C:C,customers!A:G,7,FALSE)</f>
        <v>United States</v>
      </c>
      <c r="I780" t="str">
        <f>VLOOKUP(orders!D:D,products!A:B,2,FALSE)</f>
        <v>Lib</v>
      </c>
      <c r="J780" t="str">
        <f t="shared" si="61"/>
        <v>Liberica</v>
      </c>
      <c r="K780" t="str">
        <f>VLOOKUP(D:D,products!A:C,3,FALSE)</f>
        <v>L</v>
      </c>
      <c r="L780" t="str">
        <f t="shared" si="62"/>
        <v>Light</v>
      </c>
      <c r="M780">
        <f>VLOOKUP(D:D,products!A:D,4,FALSE)</f>
        <v>0.5</v>
      </c>
      <c r="N780" s="9" t="str">
        <f t="shared" si="63"/>
        <v>0.5Kg</v>
      </c>
      <c r="O780">
        <f>VLOOKUP(D:D,products!A:E,5,FALSE)</f>
        <v>9.51</v>
      </c>
      <c r="P780" s="14">
        <f t="shared" si="60"/>
        <v>19.02</v>
      </c>
      <c r="Q780">
        <f>VLOOKUP(D:D,products!A:G,7,FALSE)</f>
        <v>1.2363</v>
      </c>
      <c r="R780" s="6">
        <f t="shared" si="64"/>
        <v>6.5000000000000002E-2</v>
      </c>
    </row>
    <row r="781" spans="1:18" hidden="1" x14ac:dyDescent="0.3">
      <c r="A781" s="4" t="s">
        <v>4892</v>
      </c>
      <c r="B781" s="11">
        <v>43985</v>
      </c>
      <c r="C781" s="4" t="s">
        <v>4893</v>
      </c>
      <c r="D781" t="s">
        <v>6143</v>
      </c>
      <c r="E781" s="2">
        <v>6</v>
      </c>
      <c r="F781" s="2" t="str">
        <f>VLOOKUP(orders!C781:C1780,customers!A:B,2,FALSE)</f>
        <v>Ugo Southerden</v>
      </c>
      <c r="G781" s="2" t="str">
        <f>VLOOKUP(orders!C781:C1780,customers!A:C,3,FALSE)</f>
        <v>usoutherdenln@hao123.com</v>
      </c>
      <c r="H781" s="2" t="str">
        <f>VLOOKUP(C:C,customers!A:G,7,FALSE)</f>
        <v>United States</v>
      </c>
      <c r="I781" t="str">
        <f>VLOOKUP(orders!D:D,products!A:B,2,FALSE)</f>
        <v>Lib</v>
      </c>
      <c r="J781" t="str">
        <f t="shared" si="61"/>
        <v>Liberica</v>
      </c>
      <c r="K781" t="str">
        <f>VLOOKUP(D:D,products!A:C,3,FALSE)</f>
        <v>D</v>
      </c>
      <c r="L781" t="str">
        <f t="shared" si="62"/>
        <v>Dark</v>
      </c>
      <c r="M781">
        <f>VLOOKUP(D:D,products!A:D,4,FALSE)</f>
        <v>1</v>
      </c>
      <c r="N781" s="9" t="str">
        <f t="shared" si="63"/>
        <v>1Kg</v>
      </c>
      <c r="O781">
        <f>VLOOKUP(D:D,products!A:E,5,FALSE)</f>
        <v>12.95</v>
      </c>
      <c r="P781" s="14">
        <f t="shared" si="60"/>
        <v>77.699999999999989</v>
      </c>
      <c r="Q781">
        <f>VLOOKUP(D:D,products!A:G,7,FALSE)</f>
        <v>1.6835</v>
      </c>
      <c r="R781" s="6">
        <f t="shared" si="64"/>
        <v>2.1666666666666671E-2</v>
      </c>
    </row>
    <row r="782" spans="1:18" hidden="1" x14ac:dyDescent="0.3">
      <c r="A782" s="4" t="s">
        <v>4898</v>
      </c>
      <c r="B782" s="11">
        <v>43883</v>
      </c>
      <c r="C782" s="4" t="s">
        <v>4899</v>
      </c>
      <c r="D782" t="s">
        <v>6141</v>
      </c>
      <c r="E782" s="2">
        <v>3</v>
      </c>
      <c r="F782" s="2" t="str">
        <f>VLOOKUP(orders!C782:C1781,customers!A:B,2,FALSE)</f>
        <v>Verne Dunkerley</v>
      </c>
      <c r="G782" s="2"/>
      <c r="H782" s="2" t="str">
        <f>VLOOKUP(C:C,customers!A:G,7,FALSE)</f>
        <v>United States</v>
      </c>
      <c r="I782" t="str">
        <f>VLOOKUP(orders!D:D,products!A:B,2,FALSE)</f>
        <v>Exc</v>
      </c>
      <c r="J782" t="str">
        <f t="shared" si="61"/>
        <v>Excelsa</v>
      </c>
      <c r="K782" t="str">
        <f>VLOOKUP(D:D,products!A:C,3,FALSE)</f>
        <v>M</v>
      </c>
      <c r="L782" t="str">
        <f t="shared" si="62"/>
        <v>Medium</v>
      </c>
      <c r="M782">
        <f>VLOOKUP(D:D,products!A:D,4,FALSE)</f>
        <v>1</v>
      </c>
      <c r="N782" s="9" t="str">
        <f t="shared" si="63"/>
        <v>1Kg</v>
      </c>
      <c r="O782">
        <f>VLOOKUP(D:D,products!A:E,5,FALSE)</f>
        <v>13.75</v>
      </c>
      <c r="P782" s="14">
        <f t="shared" si="60"/>
        <v>41.25</v>
      </c>
      <c r="Q782">
        <f>VLOOKUP(D:D,products!A:G,7,FALSE)</f>
        <v>1.5125</v>
      </c>
      <c r="R782" s="6">
        <f t="shared" si="64"/>
        <v>3.6666666666666667E-2</v>
      </c>
    </row>
    <row r="783" spans="1:18" hidden="1" x14ac:dyDescent="0.3">
      <c r="A783" s="4" t="s">
        <v>4903</v>
      </c>
      <c r="B783" s="11">
        <v>43778</v>
      </c>
      <c r="C783" s="4" t="s">
        <v>4904</v>
      </c>
      <c r="D783" t="s">
        <v>6164</v>
      </c>
      <c r="E783" s="2">
        <v>4</v>
      </c>
      <c r="F783" s="2" t="str">
        <f>VLOOKUP(orders!C783:C1782,customers!A:B,2,FALSE)</f>
        <v>Lacee Burtenshaw</v>
      </c>
      <c r="G783" s="2" t="str">
        <f>VLOOKUP(orders!C783:C1782,customers!A:C,3,FALSE)</f>
        <v>lburtenshawlp@shinystat.com</v>
      </c>
      <c r="H783" s="2" t="str">
        <f>VLOOKUP(C:C,customers!A:G,7,FALSE)</f>
        <v>United States</v>
      </c>
      <c r="I783" t="str">
        <f>VLOOKUP(orders!D:D,products!A:B,2,FALSE)</f>
        <v>Lib</v>
      </c>
      <c r="J783" t="str">
        <f t="shared" si="61"/>
        <v>Liberica</v>
      </c>
      <c r="K783" t="str">
        <f>VLOOKUP(D:D,products!A:C,3,FALSE)</f>
        <v>L</v>
      </c>
      <c r="L783" t="str">
        <f t="shared" si="62"/>
        <v>Light</v>
      </c>
      <c r="M783">
        <f>VLOOKUP(D:D,products!A:D,4,FALSE)</f>
        <v>2.5</v>
      </c>
      <c r="N783" s="9" t="str">
        <f t="shared" si="63"/>
        <v>2.5Kg</v>
      </c>
      <c r="O783">
        <f>VLOOKUP(D:D,products!A:E,5,FALSE)</f>
        <v>36.454999999999998</v>
      </c>
      <c r="P783" s="14">
        <f t="shared" si="60"/>
        <v>145.82</v>
      </c>
      <c r="Q783">
        <f>VLOOKUP(D:D,products!A:G,7,FALSE)</f>
        <v>4.7391499999999995</v>
      </c>
      <c r="R783" s="6">
        <f t="shared" si="64"/>
        <v>3.2500000000000001E-2</v>
      </c>
    </row>
    <row r="784" spans="1:18" hidden="1" x14ac:dyDescent="0.3">
      <c r="A784" s="4" t="s">
        <v>4909</v>
      </c>
      <c r="B784" s="11">
        <v>43897</v>
      </c>
      <c r="C784" s="4" t="s">
        <v>4910</v>
      </c>
      <c r="D784" t="s">
        <v>6184</v>
      </c>
      <c r="E784" s="2">
        <v>6</v>
      </c>
      <c r="F784" s="2" t="str">
        <f>VLOOKUP(orders!C784:C1783,customers!A:B,2,FALSE)</f>
        <v>Adorne Gregoratti</v>
      </c>
      <c r="G784" s="2" t="str">
        <f>VLOOKUP(orders!C784:C1783,customers!A:C,3,FALSE)</f>
        <v>agregorattilq@vistaprint.com</v>
      </c>
      <c r="H784" s="2" t="str">
        <f>VLOOKUP(C:C,customers!A:G,7,FALSE)</f>
        <v>Ireland</v>
      </c>
      <c r="I784" t="str">
        <f>VLOOKUP(orders!D:D,products!A:B,2,FALSE)</f>
        <v>Exc</v>
      </c>
      <c r="J784" t="str">
        <f t="shared" si="61"/>
        <v>Excelsa</v>
      </c>
      <c r="K784" t="str">
        <f>VLOOKUP(D:D,products!A:C,3,FALSE)</f>
        <v>L</v>
      </c>
      <c r="L784" t="str">
        <f t="shared" si="62"/>
        <v>Light</v>
      </c>
      <c r="M784">
        <f>VLOOKUP(D:D,products!A:D,4,FALSE)</f>
        <v>0.2</v>
      </c>
      <c r="N784" s="9" t="str">
        <f t="shared" si="63"/>
        <v>0.2Kg</v>
      </c>
      <c r="O784">
        <f>VLOOKUP(D:D,products!A:E,5,FALSE)</f>
        <v>4.4550000000000001</v>
      </c>
      <c r="P784" s="14">
        <f t="shared" si="60"/>
        <v>26.73</v>
      </c>
      <c r="Q784">
        <f>VLOOKUP(D:D,products!A:G,7,FALSE)</f>
        <v>0.49004999999999999</v>
      </c>
      <c r="R784" s="6">
        <f t="shared" si="64"/>
        <v>1.8333333333333333E-2</v>
      </c>
    </row>
    <row r="785" spans="1:18" hidden="1" x14ac:dyDescent="0.3">
      <c r="A785" s="4" t="s">
        <v>4915</v>
      </c>
      <c r="B785" s="11">
        <v>44312</v>
      </c>
      <c r="C785" s="4" t="s">
        <v>4916</v>
      </c>
      <c r="D785" t="s">
        <v>6160</v>
      </c>
      <c r="E785" s="2">
        <v>5</v>
      </c>
      <c r="F785" s="2" t="str">
        <f>VLOOKUP(orders!C785:C1784,customers!A:B,2,FALSE)</f>
        <v>Chris Croster</v>
      </c>
      <c r="G785" s="2" t="str">
        <f>VLOOKUP(orders!C785:C1784,customers!A:C,3,FALSE)</f>
        <v>ccrosterlr@gov.uk</v>
      </c>
      <c r="H785" s="2" t="str">
        <f>VLOOKUP(C:C,customers!A:G,7,FALSE)</f>
        <v>United States</v>
      </c>
      <c r="I785" t="str">
        <f>VLOOKUP(orders!D:D,products!A:B,2,FALSE)</f>
        <v>Lib</v>
      </c>
      <c r="J785" t="str">
        <f t="shared" si="61"/>
        <v>Liberica</v>
      </c>
      <c r="K785" t="str">
        <f>VLOOKUP(D:D,products!A:C,3,FALSE)</f>
        <v>M</v>
      </c>
      <c r="L785" t="str">
        <f t="shared" si="62"/>
        <v>Medium</v>
      </c>
      <c r="M785">
        <f>VLOOKUP(D:D,products!A:D,4,FALSE)</f>
        <v>0.5</v>
      </c>
      <c r="N785" s="9" t="str">
        <f t="shared" si="63"/>
        <v>0.5Kg</v>
      </c>
      <c r="O785">
        <f>VLOOKUP(D:D,products!A:E,5,FALSE)</f>
        <v>8.73</v>
      </c>
      <c r="P785" s="14">
        <f t="shared" si="60"/>
        <v>43.650000000000006</v>
      </c>
      <c r="Q785">
        <f>VLOOKUP(D:D,products!A:G,7,FALSE)</f>
        <v>1.1349</v>
      </c>
      <c r="R785" s="6">
        <f t="shared" si="64"/>
        <v>2.5999999999999995E-2</v>
      </c>
    </row>
    <row r="786" spans="1:18" hidden="1" x14ac:dyDescent="0.3">
      <c r="A786" s="4" t="s">
        <v>4921</v>
      </c>
      <c r="B786" s="11">
        <v>44511</v>
      </c>
      <c r="C786" s="4" t="s">
        <v>4922</v>
      </c>
      <c r="D786" t="s">
        <v>6170</v>
      </c>
      <c r="E786" s="2">
        <v>2</v>
      </c>
      <c r="F786" s="2" t="str">
        <f>VLOOKUP(orders!C786:C1785,customers!A:B,2,FALSE)</f>
        <v>Graeme Whitehead</v>
      </c>
      <c r="G786" s="2" t="str">
        <f>VLOOKUP(orders!C786:C1785,customers!A:C,3,FALSE)</f>
        <v>gwhiteheadls@hp.com</v>
      </c>
      <c r="H786" s="2" t="str">
        <f>VLOOKUP(C:C,customers!A:G,7,FALSE)</f>
        <v>United States</v>
      </c>
      <c r="I786" t="str">
        <f>VLOOKUP(orders!D:D,products!A:B,2,FALSE)</f>
        <v>Lib</v>
      </c>
      <c r="J786" t="str">
        <f t="shared" si="61"/>
        <v>Liberica</v>
      </c>
      <c r="K786" t="str">
        <f>VLOOKUP(D:D,products!A:C,3,FALSE)</f>
        <v>L</v>
      </c>
      <c r="L786" t="str">
        <f t="shared" si="62"/>
        <v>Light</v>
      </c>
      <c r="M786">
        <f>VLOOKUP(D:D,products!A:D,4,FALSE)</f>
        <v>1</v>
      </c>
      <c r="N786" s="9" t="str">
        <f t="shared" si="63"/>
        <v>1Kg</v>
      </c>
      <c r="O786">
        <f>VLOOKUP(D:D,products!A:E,5,FALSE)</f>
        <v>15.85</v>
      </c>
      <c r="P786" s="14">
        <f t="shared" si="60"/>
        <v>31.7</v>
      </c>
      <c r="Q786">
        <f>VLOOKUP(D:D,products!A:G,7,FALSE)</f>
        <v>2.0605000000000002</v>
      </c>
      <c r="R786" s="6">
        <f t="shared" si="64"/>
        <v>6.5000000000000002E-2</v>
      </c>
    </row>
    <row r="787" spans="1:18" x14ac:dyDescent="0.3">
      <c r="A787" s="4" t="s">
        <v>4926</v>
      </c>
      <c r="B787" s="11">
        <v>44362</v>
      </c>
      <c r="C787" s="4" t="s">
        <v>4927</v>
      </c>
      <c r="D787" t="s">
        <v>6168</v>
      </c>
      <c r="E787" s="2">
        <v>1</v>
      </c>
      <c r="F787" s="2" t="str">
        <f>VLOOKUP(orders!C787:C1786,customers!A:B,2,FALSE)</f>
        <v>Haslett Jodrelle</v>
      </c>
      <c r="G787" s="2" t="str">
        <f>VLOOKUP(orders!C787:C1786,customers!A:C,3,FALSE)</f>
        <v>hjodrellelt@samsung.com</v>
      </c>
      <c r="H787" s="2" t="str">
        <f>VLOOKUP(C:C,customers!A:G,7,FALSE)</f>
        <v>United States</v>
      </c>
      <c r="I787" t="str">
        <f>VLOOKUP(orders!D:D,products!A:B,2,FALSE)</f>
        <v>Ara</v>
      </c>
      <c r="J787" t="str">
        <f t="shared" si="61"/>
        <v>Arabica</v>
      </c>
      <c r="K787" t="str">
        <f>VLOOKUP(D:D,products!A:C,3,FALSE)</f>
        <v>D</v>
      </c>
      <c r="L787" t="str">
        <f t="shared" si="62"/>
        <v>Dark</v>
      </c>
      <c r="M787">
        <f>VLOOKUP(D:D,products!A:D,4,FALSE)</f>
        <v>2.5</v>
      </c>
      <c r="N787" s="9" t="str">
        <f t="shared" si="63"/>
        <v>2.5Kg</v>
      </c>
      <c r="O787">
        <f>VLOOKUP(D:D,products!A:E,5,FALSE)</f>
        <v>22.884999999999998</v>
      </c>
      <c r="P787" s="14">
        <f t="shared" si="60"/>
        <v>22.884999999999998</v>
      </c>
      <c r="Q787">
        <f>VLOOKUP(D:D,products!A:G,7,FALSE)</f>
        <v>2.0596499999999995</v>
      </c>
      <c r="R787" s="6">
        <f t="shared" si="64"/>
        <v>8.9999999999999983E-2</v>
      </c>
    </row>
    <row r="788" spans="1:18" hidden="1" x14ac:dyDescent="0.3">
      <c r="A788" s="4" t="s">
        <v>4932</v>
      </c>
      <c r="B788" s="11">
        <v>43888</v>
      </c>
      <c r="C788" s="4" t="s">
        <v>4933</v>
      </c>
      <c r="D788" t="s">
        <v>6185</v>
      </c>
      <c r="E788" s="2">
        <v>1</v>
      </c>
      <c r="F788" s="2" t="str">
        <f>VLOOKUP(orders!C788:C1787,customers!A:B,2,FALSE)</f>
        <v>Cam Jewster</v>
      </c>
      <c r="G788" s="2" t="str">
        <f>VLOOKUP(orders!C788:C1787,customers!A:C,3,FALSE)</f>
        <v>cjewsterlu@moonfruit.com</v>
      </c>
      <c r="H788" s="2" t="str">
        <f>VLOOKUP(C:C,customers!A:G,7,FALSE)</f>
        <v>United States</v>
      </c>
      <c r="I788" t="str">
        <f>VLOOKUP(orders!D:D,products!A:B,2,FALSE)</f>
        <v>Exc</v>
      </c>
      <c r="J788" t="str">
        <f t="shared" si="61"/>
        <v>Excelsa</v>
      </c>
      <c r="K788" t="str">
        <f>VLOOKUP(D:D,products!A:C,3,FALSE)</f>
        <v>D</v>
      </c>
      <c r="L788" t="str">
        <f t="shared" si="62"/>
        <v>Dark</v>
      </c>
      <c r="M788">
        <f>VLOOKUP(D:D,products!A:D,4,FALSE)</f>
        <v>2.5</v>
      </c>
      <c r="N788" s="9" t="str">
        <f t="shared" si="63"/>
        <v>2.5Kg</v>
      </c>
      <c r="O788">
        <f>VLOOKUP(D:D,products!A:E,5,FALSE)</f>
        <v>27.945</v>
      </c>
      <c r="P788" s="14">
        <f t="shared" si="60"/>
        <v>27.945</v>
      </c>
      <c r="Q788">
        <f>VLOOKUP(D:D,products!A:G,7,FALSE)</f>
        <v>3.07395</v>
      </c>
      <c r="R788" s="6">
        <f t="shared" si="64"/>
        <v>0.11</v>
      </c>
    </row>
    <row r="789" spans="1:18" hidden="1" x14ac:dyDescent="0.3">
      <c r="A789" s="4" t="s">
        <v>4938</v>
      </c>
      <c r="B789" s="11">
        <v>44305</v>
      </c>
      <c r="C789" s="4" t="s">
        <v>4939</v>
      </c>
      <c r="D789" t="s">
        <v>6141</v>
      </c>
      <c r="E789" s="2">
        <v>6</v>
      </c>
      <c r="F789" s="2" t="str">
        <f>VLOOKUP(orders!C789:C1788,customers!A:B,2,FALSE)</f>
        <v>Beryl Osborn</v>
      </c>
      <c r="G789" s="2"/>
      <c r="H789" s="2" t="str">
        <f>VLOOKUP(C:C,customers!A:G,7,FALSE)</f>
        <v>United States</v>
      </c>
      <c r="I789" t="str">
        <f>VLOOKUP(orders!D:D,products!A:B,2,FALSE)</f>
        <v>Exc</v>
      </c>
      <c r="J789" t="str">
        <f t="shared" si="61"/>
        <v>Excelsa</v>
      </c>
      <c r="K789" t="str">
        <f>VLOOKUP(D:D,products!A:C,3,FALSE)</f>
        <v>M</v>
      </c>
      <c r="L789" t="str">
        <f t="shared" si="62"/>
        <v>Medium</v>
      </c>
      <c r="M789">
        <f>VLOOKUP(D:D,products!A:D,4,FALSE)</f>
        <v>1</v>
      </c>
      <c r="N789" s="9" t="str">
        <f t="shared" si="63"/>
        <v>1Kg</v>
      </c>
      <c r="O789">
        <f>VLOOKUP(D:D,products!A:E,5,FALSE)</f>
        <v>13.75</v>
      </c>
      <c r="P789" s="14">
        <f t="shared" si="60"/>
        <v>82.5</v>
      </c>
      <c r="Q789">
        <f>VLOOKUP(D:D,products!A:G,7,FALSE)</f>
        <v>1.5125</v>
      </c>
      <c r="R789" s="6">
        <f t="shared" si="64"/>
        <v>1.8333333333333333E-2</v>
      </c>
    </row>
    <row r="790" spans="1:18" hidden="1" x14ac:dyDescent="0.3">
      <c r="A790" s="4" t="s">
        <v>4943</v>
      </c>
      <c r="B790" s="11">
        <v>44771</v>
      </c>
      <c r="C790" s="4" t="s">
        <v>4944</v>
      </c>
      <c r="D790" t="s">
        <v>6151</v>
      </c>
      <c r="E790" s="2">
        <v>2</v>
      </c>
      <c r="F790" s="2" t="str">
        <f>VLOOKUP(orders!C790:C1789,customers!A:B,2,FALSE)</f>
        <v>Kaela Nottram</v>
      </c>
      <c r="G790" s="2" t="str">
        <f>VLOOKUP(orders!C790:C1789,customers!A:C,3,FALSE)</f>
        <v>knottramlw@odnoklassniki.ru</v>
      </c>
      <c r="H790" s="2" t="str">
        <f>VLOOKUP(C:C,customers!A:G,7,FALSE)</f>
        <v>Ireland</v>
      </c>
      <c r="I790" t="str">
        <f>VLOOKUP(orders!D:D,products!A:B,2,FALSE)</f>
        <v>Rob</v>
      </c>
      <c r="J790" t="str">
        <f t="shared" si="61"/>
        <v>Robusta</v>
      </c>
      <c r="K790" t="str">
        <f>VLOOKUP(D:D,products!A:C,3,FALSE)</f>
        <v>M</v>
      </c>
      <c r="L790" t="str">
        <f t="shared" si="62"/>
        <v>Medium</v>
      </c>
      <c r="M790">
        <f>VLOOKUP(D:D,products!A:D,4,FALSE)</f>
        <v>2.5</v>
      </c>
      <c r="N790" s="9" t="str">
        <f t="shared" si="63"/>
        <v>2.5Kg</v>
      </c>
      <c r="O790">
        <f>VLOOKUP(D:D,products!A:E,5,FALSE)</f>
        <v>22.884999999999998</v>
      </c>
      <c r="P790" s="14">
        <f t="shared" si="60"/>
        <v>45.769999999999996</v>
      </c>
      <c r="Q790">
        <f>VLOOKUP(D:D,products!A:G,7,FALSE)</f>
        <v>1.3730999999999998</v>
      </c>
      <c r="R790" s="6">
        <f t="shared" si="64"/>
        <v>0.03</v>
      </c>
    </row>
    <row r="791" spans="1:18" x14ac:dyDescent="0.3">
      <c r="A791" s="4" t="s">
        <v>4949</v>
      </c>
      <c r="B791" s="11">
        <v>43485</v>
      </c>
      <c r="C791" s="4" t="s">
        <v>4950</v>
      </c>
      <c r="D791" t="s">
        <v>6140</v>
      </c>
      <c r="E791" s="2">
        <v>6</v>
      </c>
      <c r="F791" s="2" t="str">
        <f>VLOOKUP(orders!C791:C1790,customers!A:B,2,FALSE)</f>
        <v>Nobe Buney</v>
      </c>
      <c r="G791" s="2" t="str">
        <f>VLOOKUP(orders!C791:C1790,customers!A:C,3,FALSE)</f>
        <v>nbuneylx@jugem.jp</v>
      </c>
      <c r="H791" s="2" t="str">
        <f>VLOOKUP(C:C,customers!A:G,7,FALSE)</f>
        <v>United States</v>
      </c>
      <c r="I791" t="str">
        <f>VLOOKUP(orders!D:D,products!A:B,2,FALSE)</f>
        <v>Ara</v>
      </c>
      <c r="J791" t="str">
        <f t="shared" si="61"/>
        <v>Arabica</v>
      </c>
      <c r="K791" t="str">
        <f>VLOOKUP(D:D,products!A:C,3,FALSE)</f>
        <v>L</v>
      </c>
      <c r="L791" t="str">
        <f t="shared" si="62"/>
        <v>Light</v>
      </c>
      <c r="M791">
        <f>VLOOKUP(D:D,products!A:D,4,FALSE)</f>
        <v>1</v>
      </c>
      <c r="N791" s="9" t="str">
        <f t="shared" si="63"/>
        <v>1Kg</v>
      </c>
      <c r="O791">
        <f>VLOOKUP(D:D,products!A:E,5,FALSE)</f>
        <v>12.95</v>
      </c>
      <c r="P791" s="14">
        <f t="shared" si="60"/>
        <v>77.699999999999989</v>
      </c>
      <c r="Q791">
        <f>VLOOKUP(D:D,products!A:G,7,FALSE)</f>
        <v>1.1655</v>
      </c>
      <c r="R791" s="6">
        <f t="shared" si="64"/>
        <v>1.5000000000000001E-2</v>
      </c>
    </row>
    <row r="792" spans="1:18" x14ac:dyDescent="0.3">
      <c r="A792" s="4" t="s">
        <v>4955</v>
      </c>
      <c r="B792" s="11">
        <v>44613</v>
      </c>
      <c r="C792" s="4" t="s">
        <v>4956</v>
      </c>
      <c r="D792" t="s">
        <v>6180</v>
      </c>
      <c r="E792" s="2">
        <v>3</v>
      </c>
      <c r="F792" s="2" t="str">
        <f>VLOOKUP(orders!C792:C1791,customers!A:B,2,FALSE)</f>
        <v>Silvan McShea</v>
      </c>
      <c r="G792" s="2" t="str">
        <f>VLOOKUP(orders!C792:C1791,customers!A:C,3,FALSE)</f>
        <v>smcshealy@photobucket.com</v>
      </c>
      <c r="H792" s="2" t="str">
        <f>VLOOKUP(C:C,customers!A:G,7,FALSE)</f>
        <v>United States</v>
      </c>
      <c r="I792" t="str">
        <f>VLOOKUP(orders!D:D,products!A:B,2,FALSE)</f>
        <v>Ara</v>
      </c>
      <c r="J792" t="str">
        <f t="shared" si="61"/>
        <v>Arabica</v>
      </c>
      <c r="K792" t="str">
        <f>VLOOKUP(D:D,products!A:C,3,FALSE)</f>
        <v>L</v>
      </c>
      <c r="L792" t="str">
        <f t="shared" si="62"/>
        <v>Light</v>
      </c>
      <c r="M792">
        <f>VLOOKUP(D:D,products!A:D,4,FALSE)</f>
        <v>0.5</v>
      </c>
      <c r="N792" s="9" t="str">
        <f t="shared" si="63"/>
        <v>0.5Kg</v>
      </c>
      <c r="O792">
        <f>VLOOKUP(D:D,products!A:E,5,FALSE)</f>
        <v>7.77</v>
      </c>
      <c r="P792" s="14">
        <f t="shared" si="60"/>
        <v>23.31</v>
      </c>
      <c r="Q792">
        <f>VLOOKUP(D:D,products!A:G,7,FALSE)</f>
        <v>0.69929999999999992</v>
      </c>
      <c r="R792" s="6">
        <f t="shared" si="64"/>
        <v>0.03</v>
      </c>
    </row>
    <row r="793" spans="1:18" hidden="1" x14ac:dyDescent="0.3">
      <c r="A793" s="4" t="s">
        <v>4961</v>
      </c>
      <c r="B793" s="11">
        <v>43954</v>
      </c>
      <c r="C793" s="4" t="s">
        <v>4962</v>
      </c>
      <c r="D793" t="s">
        <v>6145</v>
      </c>
      <c r="E793" s="2">
        <v>5</v>
      </c>
      <c r="F793" s="2" t="str">
        <f>VLOOKUP(orders!C793:C1792,customers!A:B,2,FALSE)</f>
        <v>Karylin Huddart</v>
      </c>
      <c r="G793" s="2" t="str">
        <f>VLOOKUP(orders!C793:C1792,customers!A:C,3,FALSE)</f>
        <v>khuddartlz@about.com</v>
      </c>
      <c r="H793" s="2" t="str">
        <f>VLOOKUP(C:C,customers!A:G,7,FALSE)</f>
        <v>United States</v>
      </c>
      <c r="I793" t="str">
        <f>VLOOKUP(orders!D:D,products!A:B,2,FALSE)</f>
        <v>Lib</v>
      </c>
      <c r="J793" t="str">
        <f t="shared" si="61"/>
        <v>Liberica</v>
      </c>
      <c r="K793" t="str">
        <f>VLOOKUP(D:D,products!A:C,3,FALSE)</f>
        <v>L</v>
      </c>
      <c r="L793" t="str">
        <f t="shared" si="62"/>
        <v>Light</v>
      </c>
      <c r="M793">
        <f>VLOOKUP(D:D,products!A:D,4,FALSE)</f>
        <v>0.2</v>
      </c>
      <c r="N793" s="9" t="str">
        <f t="shared" si="63"/>
        <v>0.2Kg</v>
      </c>
      <c r="O793">
        <f>VLOOKUP(D:D,products!A:E,5,FALSE)</f>
        <v>4.7549999999999999</v>
      </c>
      <c r="P793" s="14">
        <f t="shared" si="60"/>
        <v>23.774999999999999</v>
      </c>
      <c r="Q793">
        <f>VLOOKUP(D:D,products!A:G,7,FALSE)</f>
        <v>0.61814999999999998</v>
      </c>
      <c r="R793" s="6">
        <f t="shared" si="64"/>
        <v>2.6000000000000002E-2</v>
      </c>
    </row>
    <row r="794" spans="1:18" hidden="1" x14ac:dyDescent="0.3">
      <c r="A794" s="4" t="s">
        <v>4967</v>
      </c>
      <c r="B794" s="11">
        <v>43545</v>
      </c>
      <c r="C794" s="4" t="s">
        <v>4968</v>
      </c>
      <c r="D794" t="s">
        <v>6160</v>
      </c>
      <c r="E794" s="2">
        <v>6</v>
      </c>
      <c r="F794" s="2" t="str">
        <f>VLOOKUP(orders!C794:C1793,customers!A:B,2,FALSE)</f>
        <v>Jereme Gippes</v>
      </c>
      <c r="G794" s="2" t="str">
        <f>VLOOKUP(orders!C794:C1793,customers!A:C,3,FALSE)</f>
        <v>jgippesm0@cloudflare.com</v>
      </c>
      <c r="H794" s="2" t="str">
        <f>VLOOKUP(C:C,customers!A:G,7,FALSE)</f>
        <v>United Kingdom</v>
      </c>
      <c r="I794" t="str">
        <f>VLOOKUP(orders!D:D,products!A:B,2,FALSE)</f>
        <v>Lib</v>
      </c>
      <c r="J794" t="str">
        <f t="shared" si="61"/>
        <v>Liberica</v>
      </c>
      <c r="K794" t="str">
        <f>VLOOKUP(D:D,products!A:C,3,FALSE)</f>
        <v>M</v>
      </c>
      <c r="L794" t="str">
        <f t="shared" si="62"/>
        <v>Medium</v>
      </c>
      <c r="M794">
        <f>VLOOKUP(D:D,products!A:D,4,FALSE)</f>
        <v>0.5</v>
      </c>
      <c r="N794" s="9" t="str">
        <f t="shared" si="63"/>
        <v>0.5Kg</v>
      </c>
      <c r="O794">
        <f>VLOOKUP(D:D,products!A:E,5,FALSE)</f>
        <v>8.73</v>
      </c>
      <c r="P794" s="14">
        <f t="shared" si="60"/>
        <v>52.38</v>
      </c>
      <c r="Q794">
        <f>VLOOKUP(D:D,products!A:G,7,FALSE)</f>
        <v>1.1349</v>
      </c>
      <c r="R794" s="6">
        <f t="shared" si="64"/>
        <v>2.1666666666666667E-2</v>
      </c>
    </row>
    <row r="795" spans="1:18" hidden="1" x14ac:dyDescent="0.3">
      <c r="A795" s="4" t="s">
        <v>4973</v>
      </c>
      <c r="B795" s="11">
        <v>43629</v>
      </c>
      <c r="C795" s="4" t="s">
        <v>4974</v>
      </c>
      <c r="D795" t="s">
        <v>6178</v>
      </c>
      <c r="E795" s="2">
        <v>5</v>
      </c>
      <c r="F795" s="2" t="str">
        <f>VLOOKUP(orders!C795:C1794,customers!A:B,2,FALSE)</f>
        <v>Lukas Whittlesee</v>
      </c>
      <c r="G795" s="2" t="str">
        <f>VLOOKUP(orders!C795:C1794,customers!A:C,3,FALSE)</f>
        <v>lwhittleseem1@e-recht24.de</v>
      </c>
      <c r="H795" s="2" t="str">
        <f>VLOOKUP(C:C,customers!A:G,7,FALSE)</f>
        <v>United States</v>
      </c>
      <c r="I795" t="str">
        <f>VLOOKUP(orders!D:D,products!A:B,2,FALSE)</f>
        <v>Rob</v>
      </c>
      <c r="J795" t="str">
        <f t="shared" si="61"/>
        <v>Robusta</v>
      </c>
      <c r="K795" t="str">
        <f>VLOOKUP(D:D,products!A:C,3,FALSE)</f>
        <v>L</v>
      </c>
      <c r="L795" t="str">
        <f t="shared" si="62"/>
        <v>Light</v>
      </c>
      <c r="M795">
        <f>VLOOKUP(D:D,products!A:D,4,FALSE)</f>
        <v>0.2</v>
      </c>
      <c r="N795" s="9" t="str">
        <f t="shared" si="63"/>
        <v>0.2Kg</v>
      </c>
      <c r="O795">
        <f>VLOOKUP(D:D,products!A:E,5,FALSE)</f>
        <v>3.5849999999999995</v>
      </c>
      <c r="P795" s="14">
        <f t="shared" si="60"/>
        <v>17.924999999999997</v>
      </c>
      <c r="Q795">
        <f>VLOOKUP(D:D,products!A:G,7,FALSE)</f>
        <v>0.21509999999999996</v>
      </c>
      <c r="R795" s="6">
        <f t="shared" si="64"/>
        <v>1.2E-2</v>
      </c>
    </row>
    <row r="796" spans="1:18" x14ac:dyDescent="0.3">
      <c r="A796" s="4" t="s">
        <v>4979</v>
      </c>
      <c r="B796" s="11">
        <v>43987</v>
      </c>
      <c r="C796" s="4" t="s">
        <v>4980</v>
      </c>
      <c r="D796" t="s">
        <v>6182</v>
      </c>
      <c r="E796" s="2">
        <v>5</v>
      </c>
      <c r="F796" s="2" t="str">
        <f>VLOOKUP(orders!C796:C1795,customers!A:B,2,FALSE)</f>
        <v>Gregorius Trengrove</v>
      </c>
      <c r="G796" s="2" t="str">
        <f>VLOOKUP(orders!C796:C1795,customers!A:C,3,FALSE)</f>
        <v>gtrengrovem2@elpais.com</v>
      </c>
      <c r="H796" s="2" t="str">
        <f>VLOOKUP(C:C,customers!A:G,7,FALSE)</f>
        <v>United States</v>
      </c>
      <c r="I796" t="str">
        <f>VLOOKUP(orders!D:D,products!A:B,2,FALSE)</f>
        <v>Ara</v>
      </c>
      <c r="J796" t="str">
        <f t="shared" si="61"/>
        <v>Arabica</v>
      </c>
      <c r="K796" t="str">
        <f>VLOOKUP(D:D,products!A:C,3,FALSE)</f>
        <v>L</v>
      </c>
      <c r="L796" t="str">
        <f t="shared" si="62"/>
        <v>Light</v>
      </c>
      <c r="M796">
        <f>VLOOKUP(D:D,products!A:D,4,FALSE)</f>
        <v>2.5</v>
      </c>
      <c r="N796" s="9" t="str">
        <f t="shared" si="63"/>
        <v>2.5Kg</v>
      </c>
      <c r="O796">
        <f>VLOOKUP(D:D,products!A:E,5,FALSE)</f>
        <v>29.784999999999997</v>
      </c>
      <c r="P796" s="14">
        <f t="shared" si="60"/>
        <v>148.92499999999998</v>
      </c>
      <c r="Q796">
        <f>VLOOKUP(D:D,products!A:G,7,FALSE)</f>
        <v>2.6806499999999995</v>
      </c>
      <c r="R796" s="6">
        <f t="shared" si="64"/>
        <v>1.7999999999999999E-2</v>
      </c>
    </row>
    <row r="797" spans="1:18" hidden="1" x14ac:dyDescent="0.3">
      <c r="A797" s="4" t="s">
        <v>4985</v>
      </c>
      <c r="B797" s="11">
        <v>43540</v>
      </c>
      <c r="C797" s="4" t="s">
        <v>4986</v>
      </c>
      <c r="D797" t="s">
        <v>6173</v>
      </c>
      <c r="E797" s="2">
        <v>4</v>
      </c>
      <c r="F797" s="2" t="str">
        <f>VLOOKUP(orders!C797:C1796,customers!A:B,2,FALSE)</f>
        <v>Wright Caldero</v>
      </c>
      <c r="G797" s="2" t="str">
        <f>VLOOKUP(orders!C797:C1796,customers!A:C,3,FALSE)</f>
        <v>wcalderom3@stumbleupon.com</v>
      </c>
      <c r="H797" s="2" t="str">
        <f>VLOOKUP(C:C,customers!A:G,7,FALSE)</f>
        <v>United States</v>
      </c>
      <c r="I797" t="str">
        <f>VLOOKUP(orders!D:D,products!A:B,2,FALSE)</f>
        <v>Rob</v>
      </c>
      <c r="J797" t="str">
        <f t="shared" si="61"/>
        <v>Robusta</v>
      </c>
      <c r="K797" t="str">
        <f>VLOOKUP(D:D,products!A:C,3,FALSE)</f>
        <v>L</v>
      </c>
      <c r="L797" t="str">
        <f t="shared" si="62"/>
        <v>Light</v>
      </c>
      <c r="M797">
        <f>VLOOKUP(D:D,products!A:D,4,FALSE)</f>
        <v>0.5</v>
      </c>
      <c r="N797" s="9" t="str">
        <f t="shared" si="63"/>
        <v>0.5Kg</v>
      </c>
      <c r="O797">
        <f>VLOOKUP(D:D,products!A:E,5,FALSE)</f>
        <v>7.169999999999999</v>
      </c>
      <c r="P797" s="14">
        <f t="shared" si="60"/>
        <v>28.679999999999996</v>
      </c>
      <c r="Q797">
        <f>VLOOKUP(D:D,products!A:G,7,FALSE)</f>
        <v>0.43019999999999992</v>
      </c>
      <c r="R797" s="6">
        <f t="shared" si="64"/>
        <v>1.4999999999999999E-2</v>
      </c>
    </row>
    <row r="798" spans="1:18" hidden="1" x14ac:dyDescent="0.3">
      <c r="A798" s="4" t="s">
        <v>4991</v>
      </c>
      <c r="B798" s="11">
        <v>44533</v>
      </c>
      <c r="C798" s="4" t="s">
        <v>4992</v>
      </c>
      <c r="D798" t="s">
        <v>6161</v>
      </c>
      <c r="E798" s="2">
        <v>1</v>
      </c>
      <c r="F798" s="2" t="str">
        <f>VLOOKUP(orders!C798:C1797,customers!A:B,2,FALSE)</f>
        <v>Merell Zanazzi</v>
      </c>
      <c r="G798" s="2"/>
      <c r="H798" s="2" t="str">
        <f>VLOOKUP(C:C,customers!A:G,7,FALSE)</f>
        <v>United States</v>
      </c>
      <c r="I798" t="str">
        <f>VLOOKUP(orders!D:D,products!A:B,2,FALSE)</f>
        <v>Lib</v>
      </c>
      <c r="J798" t="str">
        <f t="shared" si="61"/>
        <v>Liberica</v>
      </c>
      <c r="K798" t="str">
        <f>VLOOKUP(D:D,products!A:C,3,FALSE)</f>
        <v>L</v>
      </c>
      <c r="L798" t="str">
        <f t="shared" si="62"/>
        <v>Light</v>
      </c>
      <c r="M798">
        <f>VLOOKUP(D:D,products!A:D,4,FALSE)</f>
        <v>0.5</v>
      </c>
      <c r="N798" s="9" t="str">
        <f t="shared" si="63"/>
        <v>0.5Kg</v>
      </c>
      <c r="O798">
        <f>VLOOKUP(D:D,products!A:E,5,FALSE)</f>
        <v>9.51</v>
      </c>
      <c r="P798" s="14">
        <f t="shared" si="60"/>
        <v>9.51</v>
      </c>
      <c r="Q798">
        <f>VLOOKUP(D:D,products!A:G,7,FALSE)</f>
        <v>1.2363</v>
      </c>
      <c r="R798" s="6">
        <f t="shared" si="64"/>
        <v>0.13</v>
      </c>
    </row>
    <row r="799" spans="1:18" x14ac:dyDescent="0.3">
      <c r="A799" s="4" t="s">
        <v>4996</v>
      </c>
      <c r="B799" s="11">
        <v>44751</v>
      </c>
      <c r="C799" s="4" t="s">
        <v>4997</v>
      </c>
      <c r="D799" t="s">
        <v>6180</v>
      </c>
      <c r="E799" s="2">
        <v>4</v>
      </c>
      <c r="F799" s="2" t="str">
        <f>VLOOKUP(orders!C799:C1798,customers!A:B,2,FALSE)</f>
        <v>Jed Kennicott</v>
      </c>
      <c r="G799" s="2" t="str">
        <f>VLOOKUP(orders!C799:C1798,customers!A:C,3,FALSE)</f>
        <v>jkennicottm5@yahoo.co.jp</v>
      </c>
      <c r="H799" s="2" t="str">
        <f>VLOOKUP(C:C,customers!A:G,7,FALSE)</f>
        <v>United States</v>
      </c>
      <c r="I799" t="str">
        <f>VLOOKUP(orders!D:D,products!A:B,2,FALSE)</f>
        <v>Ara</v>
      </c>
      <c r="J799" t="str">
        <f t="shared" si="61"/>
        <v>Arabica</v>
      </c>
      <c r="K799" t="str">
        <f>VLOOKUP(D:D,products!A:C,3,FALSE)</f>
        <v>L</v>
      </c>
      <c r="L799" t="str">
        <f t="shared" si="62"/>
        <v>Light</v>
      </c>
      <c r="M799">
        <f>VLOOKUP(D:D,products!A:D,4,FALSE)</f>
        <v>0.5</v>
      </c>
      <c r="N799" s="9" t="str">
        <f t="shared" si="63"/>
        <v>0.5Kg</v>
      </c>
      <c r="O799">
        <f>VLOOKUP(D:D,products!A:E,5,FALSE)</f>
        <v>7.77</v>
      </c>
      <c r="P799" s="14">
        <f t="shared" si="60"/>
        <v>31.08</v>
      </c>
      <c r="Q799">
        <f>VLOOKUP(D:D,products!A:G,7,FALSE)</f>
        <v>0.69929999999999992</v>
      </c>
      <c r="R799" s="6">
        <f t="shared" si="64"/>
        <v>2.2499999999999999E-2</v>
      </c>
    </row>
    <row r="800" spans="1:18" hidden="1" x14ac:dyDescent="0.3">
      <c r="A800" s="4" t="s">
        <v>5002</v>
      </c>
      <c r="B800" s="11">
        <v>43950</v>
      </c>
      <c r="C800" s="4" t="s">
        <v>5003</v>
      </c>
      <c r="D800" t="s">
        <v>6163</v>
      </c>
      <c r="E800" s="2">
        <v>3</v>
      </c>
      <c r="F800" s="2" t="str">
        <f>VLOOKUP(orders!C800:C1799,customers!A:B,2,FALSE)</f>
        <v>Guenevere Ruggen</v>
      </c>
      <c r="G800" s="2" t="str">
        <f>VLOOKUP(orders!C800:C1799,customers!A:C,3,FALSE)</f>
        <v>gruggenm6@nymag.com</v>
      </c>
      <c r="H800" s="2" t="str">
        <f>VLOOKUP(C:C,customers!A:G,7,FALSE)</f>
        <v>United States</v>
      </c>
      <c r="I800" t="str">
        <f>VLOOKUP(orders!D:D,products!A:B,2,FALSE)</f>
        <v>Rob</v>
      </c>
      <c r="J800" t="str">
        <f t="shared" si="61"/>
        <v>Robusta</v>
      </c>
      <c r="K800" t="str">
        <f>VLOOKUP(D:D,products!A:C,3,FALSE)</f>
        <v>D</v>
      </c>
      <c r="L800" t="str">
        <f t="shared" si="62"/>
        <v>Dark</v>
      </c>
      <c r="M800">
        <f>VLOOKUP(D:D,products!A:D,4,FALSE)</f>
        <v>0.2</v>
      </c>
      <c r="N800" s="9" t="str">
        <f t="shared" si="63"/>
        <v>0.2Kg</v>
      </c>
      <c r="O800">
        <f>VLOOKUP(D:D,products!A:E,5,FALSE)</f>
        <v>2.6849999999999996</v>
      </c>
      <c r="P800" s="14">
        <f t="shared" si="60"/>
        <v>8.0549999999999997</v>
      </c>
      <c r="Q800">
        <f>VLOOKUP(D:D,products!A:G,7,FALSE)</f>
        <v>0.16109999999999997</v>
      </c>
      <c r="R800" s="6">
        <f t="shared" si="64"/>
        <v>1.9999999999999997E-2</v>
      </c>
    </row>
    <row r="801" spans="1:18" hidden="1" x14ac:dyDescent="0.3">
      <c r="A801" s="4" t="s">
        <v>5008</v>
      </c>
      <c r="B801" s="11">
        <v>44588</v>
      </c>
      <c r="C801" s="4" t="s">
        <v>5009</v>
      </c>
      <c r="D801" t="s">
        <v>6183</v>
      </c>
      <c r="E801" s="2">
        <v>3</v>
      </c>
      <c r="F801" s="2" t="str">
        <f>VLOOKUP(orders!C801:C1800,customers!A:B,2,FALSE)</f>
        <v>Gonzales Cicculi</v>
      </c>
      <c r="G801" s="2"/>
      <c r="H801" s="2" t="str">
        <f>VLOOKUP(C:C,customers!A:G,7,FALSE)</f>
        <v>United States</v>
      </c>
      <c r="I801" t="str">
        <f>VLOOKUP(orders!D:D,products!A:B,2,FALSE)</f>
        <v>Exc</v>
      </c>
      <c r="J801" t="str">
        <f t="shared" si="61"/>
        <v>Excelsa</v>
      </c>
      <c r="K801" t="str">
        <f>VLOOKUP(D:D,products!A:C,3,FALSE)</f>
        <v>D</v>
      </c>
      <c r="L801" t="str">
        <f t="shared" si="62"/>
        <v>Dark</v>
      </c>
      <c r="M801">
        <f>VLOOKUP(D:D,products!A:D,4,FALSE)</f>
        <v>1</v>
      </c>
      <c r="N801" s="9" t="str">
        <f t="shared" si="63"/>
        <v>1Kg</v>
      </c>
      <c r="O801">
        <f>VLOOKUP(D:D,products!A:E,5,FALSE)</f>
        <v>12.15</v>
      </c>
      <c r="P801" s="14">
        <f t="shared" si="60"/>
        <v>36.450000000000003</v>
      </c>
      <c r="Q801">
        <f>VLOOKUP(D:D,products!A:G,7,FALSE)</f>
        <v>1.3365</v>
      </c>
      <c r="R801" s="6">
        <f t="shared" si="64"/>
        <v>3.6666666666666667E-2</v>
      </c>
    </row>
    <row r="802" spans="1:18" hidden="1" x14ac:dyDescent="0.3">
      <c r="A802" s="4" t="s">
        <v>5012</v>
      </c>
      <c r="B802" s="11">
        <v>44240</v>
      </c>
      <c r="C802" s="4" t="s">
        <v>5013</v>
      </c>
      <c r="D802" t="s">
        <v>6163</v>
      </c>
      <c r="E802" s="2">
        <v>6</v>
      </c>
      <c r="F802" s="2" t="str">
        <f>VLOOKUP(orders!C802:C1801,customers!A:B,2,FALSE)</f>
        <v>Man Fright</v>
      </c>
      <c r="G802" s="2" t="str">
        <f>VLOOKUP(orders!C802:C1801,customers!A:C,3,FALSE)</f>
        <v>mfrightm8@harvard.edu</v>
      </c>
      <c r="H802" s="2" t="str">
        <f>VLOOKUP(C:C,customers!A:G,7,FALSE)</f>
        <v>Ireland</v>
      </c>
      <c r="I802" t="str">
        <f>VLOOKUP(orders!D:D,products!A:B,2,FALSE)</f>
        <v>Rob</v>
      </c>
      <c r="J802" t="str">
        <f t="shared" si="61"/>
        <v>Robusta</v>
      </c>
      <c r="K802" t="str">
        <f>VLOOKUP(D:D,products!A:C,3,FALSE)</f>
        <v>D</v>
      </c>
      <c r="L802" t="str">
        <f t="shared" si="62"/>
        <v>Dark</v>
      </c>
      <c r="M802">
        <f>VLOOKUP(D:D,products!A:D,4,FALSE)</f>
        <v>0.2</v>
      </c>
      <c r="N802" s="9" t="str">
        <f t="shared" si="63"/>
        <v>0.2Kg</v>
      </c>
      <c r="O802">
        <f>VLOOKUP(D:D,products!A:E,5,FALSE)</f>
        <v>2.6849999999999996</v>
      </c>
      <c r="P802" s="14">
        <f t="shared" si="60"/>
        <v>16.11</v>
      </c>
      <c r="Q802">
        <f>VLOOKUP(D:D,products!A:G,7,FALSE)</f>
        <v>0.16109999999999997</v>
      </c>
      <c r="R802" s="6">
        <f t="shared" si="64"/>
        <v>9.9999999999999985E-3</v>
      </c>
    </row>
    <row r="803" spans="1:18" hidden="1" x14ac:dyDescent="0.3">
      <c r="A803" s="4" t="s">
        <v>5018</v>
      </c>
      <c r="B803" s="11">
        <v>44025</v>
      </c>
      <c r="C803" s="4" t="s">
        <v>5019</v>
      </c>
      <c r="D803" t="s">
        <v>6149</v>
      </c>
      <c r="E803" s="2">
        <v>2</v>
      </c>
      <c r="F803" s="2" t="str">
        <f>VLOOKUP(orders!C803:C1802,customers!A:B,2,FALSE)</f>
        <v>Boyce Tarte</v>
      </c>
      <c r="G803" s="2" t="str">
        <f>VLOOKUP(orders!C803:C1802,customers!A:C,3,FALSE)</f>
        <v>btartem9@aol.com</v>
      </c>
      <c r="H803" s="2" t="str">
        <f>VLOOKUP(C:C,customers!A:G,7,FALSE)</f>
        <v>United States</v>
      </c>
      <c r="I803" t="str">
        <f>VLOOKUP(orders!D:D,products!A:B,2,FALSE)</f>
        <v>Rob</v>
      </c>
      <c r="J803" t="str">
        <f t="shared" si="61"/>
        <v>Robusta</v>
      </c>
      <c r="K803" t="str">
        <f>VLOOKUP(D:D,products!A:C,3,FALSE)</f>
        <v>D</v>
      </c>
      <c r="L803" t="str">
        <f t="shared" si="62"/>
        <v>Dark</v>
      </c>
      <c r="M803">
        <f>VLOOKUP(D:D,products!A:D,4,FALSE)</f>
        <v>2.5</v>
      </c>
      <c r="N803" s="9" t="str">
        <f t="shared" si="63"/>
        <v>2.5Kg</v>
      </c>
      <c r="O803">
        <f>VLOOKUP(D:D,products!A:E,5,FALSE)</f>
        <v>20.584999999999997</v>
      </c>
      <c r="P803" s="14">
        <f t="shared" si="60"/>
        <v>41.169999999999995</v>
      </c>
      <c r="Q803">
        <f>VLOOKUP(D:D,products!A:G,7,FALSE)</f>
        <v>1.2350999999999999</v>
      </c>
      <c r="R803" s="6">
        <f t="shared" si="64"/>
        <v>3.0000000000000002E-2</v>
      </c>
    </row>
    <row r="804" spans="1:18" hidden="1" x14ac:dyDescent="0.3">
      <c r="A804" s="4" t="s">
        <v>5024</v>
      </c>
      <c r="B804" s="11">
        <v>43902</v>
      </c>
      <c r="C804" s="4" t="s">
        <v>5025</v>
      </c>
      <c r="D804" t="s">
        <v>6163</v>
      </c>
      <c r="E804" s="2">
        <v>4</v>
      </c>
      <c r="F804" s="2" t="str">
        <f>VLOOKUP(orders!C804:C1803,customers!A:B,2,FALSE)</f>
        <v>Caddric Krzysztofiak</v>
      </c>
      <c r="G804" s="2" t="str">
        <f>VLOOKUP(orders!C804:C1803,customers!A:C,3,FALSE)</f>
        <v>ckrzysztofiakma@skyrock.com</v>
      </c>
      <c r="H804" s="2" t="str">
        <f>VLOOKUP(C:C,customers!A:G,7,FALSE)</f>
        <v>United States</v>
      </c>
      <c r="I804" t="str">
        <f>VLOOKUP(orders!D:D,products!A:B,2,FALSE)</f>
        <v>Rob</v>
      </c>
      <c r="J804" t="str">
        <f t="shared" si="61"/>
        <v>Robusta</v>
      </c>
      <c r="K804" t="str">
        <f>VLOOKUP(D:D,products!A:C,3,FALSE)</f>
        <v>D</v>
      </c>
      <c r="L804" t="str">
        <f t="shared" si="62"/>
        <v>Dark</v>
      </c>
      <c r="M804">
        <f>VLOOKUP(D:D,products!A:D,4,FALSE)</f>
        <v>0.2</v>
      </c>
      <c r="N804" s="9" t="str">
        <f t="shared" si="63"/>
        <v>0.2Kg</v>
      </c>
      <c r="O804">
        <f>VLOOKUP(D:D,products!A:E,5,FALSE)</f>
        <v>2.6849999999999996</v>
      </c>
      <c r="P804" s="14">
        <f t="shared" si="60"/>
        <v>10.739999999999998</v>
      </c>
      <c r="Q804">
        <f>VLOOKUP(D:D,products!A:G,7,FALSE)</f>
        <v>0.16109999999999997</v>
      </c>
      <c r="R804" s="6">
        <f t="shared" si="64"/>
        <v>1.4999999999999999E-2</v>
      </c>
    </row>
    <row r="805" spans="1:18" hidden="1" x14ac:dyDescent="0.3">
      <c r="A805" s="4" t="s">
        <v>5030</v>
      </c>
      <c r="B805" s="11">
        <v>43955</v>
      </c>
      <c r="C805" s="4" t="s">
        <v>5031</v>
      </c>
      <c r="D805" t="s">
        <v>6166</v>
      </c>
      <c r="E805" s="2">
        <v>4</v>
      </c>
      <c r="F805" s="2" t="str">
        <f>VLOOKUP(orders!C805:C1804,customers!A:B,2,FALSE)</f>
        <v>Darn Penquet</v>
      </c>
      <c r="G805" s="2" t="str">
        <f>VLOOKUP(orders!C805:C1804,customers!A:C,3,FALSE)</f>
        <v>dpenquetmb@diigo.com</v>
      </c>
      <c r="H805" s="2" t="str">
        <f>VLOOKUP(C:C,customers!A:G,7,FALSE)</f>
        <v>United States</v>
      </c>
      <c r="I805" t="str">
        <f>VLOOKUP(orders!D:D,products!A:B,2,FALSE)</f>
        <v>Exc</v>
      </c>
      <c r="J805" t="str">
        <f t="shared" si="61"/>
        <v>Excelsa</v>
      </c>
      <c r="K805" t="str">
        <f>VLOOKUP(D:D,products!A:C,3,FALSE)</f>
        <v>M</v>
      </c>
      <c r="L805" t="str">
        <f t="shared" si="62"/>
        <v>Medium</v>
      </c>
      <c r="M805">
        <f>VLOOKUP(D:D,products!A:D,4,FALSE)</f>
        <v>2.5</v>
      </c>
      <c r="N805" s="9" t="str">
        <f t="shared" si="63"/>
        <v>2.5Kg</v>
      </c>
      <c r="O805">
        <f>VLOOKUP(D:D,products!A:E,5,FALSE)</f>
        <v>31.624999999999996</v>
      </c>
      <c r="P805" s="14">
        <f t="shared" si="60"/>
        <v>126.49999999999999</v>
      </c>
      <c r="Q805">
        <f>VLOOKUP(D:D,products!A:G,7,FALSE)</f>
        <v>3.4787499999999998</v>
      </c>
      <c r="R805" s="6">
        <f t="shared" si="64"/>
        <v>2.75E-2</v>
      </c>
    </row>
    <row r="806" spans="1:18" hidden="1" x14ac:dyDescent="0.3">
      <c r="A806" s="4" t="s">
        <v>5035</v>
      </c>
      <c r="B806" s="11">
        <v>44289</v>
      </c>
      <c r="C806" s="4" t="s">
        <v>5036</v>
      </c>
      <c r="D806" t="s">
        <v>6179</v>
      </c>
      <c r="E806" s="2">
        <v>2</v>
      </c>
      <c r="F806" s="2" t="str">
        <f>VLOOKUP(orders!C806:C1805,customers!A:B,2,FALSE)</f>
        <v>Jammie Cloke</v>
      </c>
      <c r="G806" s="2"/>
      <c r="H806" s="2" t="str">
        <f>VLOOKUP(C:C,customers!A:G,7,FALSE)</f>
        <v>United Kingdom</v>
      </c>
      <c r="I806" t="str">
        <f>VLOOKUP(orders!D:D,products!A:B,2,FALSE)</f>
        <v>Rob</v>
      </c>
      <c r="J806" t="str">
        <f t="shared" si="61"/>
        <v>Robusta</v>
      </c>
      <c r="K806" t="str">
        <f>VLOOKUP(D:D,products!A:C,3,FALSE)</f>
        <v>L</v>
      </c>
      <c r="L806" t="str">
        <f t="shared" si="62"/>
        <v>Light</v>
      </c>
      <c r="M806">
        <f>VLOOKUP(D:D,products!A:D,4,FALSE)</f>
        <v>1</v>
      </c>
      <c r="N806" s="9" t="str">
        <f t="shared" si="63"/>
        <v>1Kg</v>
      </c>
      <c r="O806">
        <f>VLOOKUP(D:D,products!A:E,5,FALSE)</f>
        <v>11.95</v>
      </c>
      <c r="P806" s="14">
        <f t="shared" si="60"/>
        <v>23.9</v>
      </c>
      <c r="Q806">
        <f>VLOOKUP(D:D,products!A:G,7,FALSE)</f>
        <v>0.71699999999999997</v>
      </c>
      <c r="R806" s="6">
        <f t="shared" si="64"/>
        <v>0.03</v>
      </c>
    </row>
    <row r="807" spans="1:18" hidden="1" x14ac:dyDescent="0.3">
      <c r="A807" s="4" t="s">
        <v>5040</v>
      </c>
      <c r="B807" s="11">
        <v>44713</v>
      </c>
      <c r="C807" s="4" t="s">
        <v>5041</v>
      </c>
      <c r="D807" t="s">
        <v>6146</v>
      </c>
      <c r="E807" s="2">
        <v>1</v>
      </c>
      <c r="F807" s="2" t="str">
        <f>VLOOKUP(orders!C807:C1806,customers!A:B,2,FALSE)</f>
        <v>Chester Clowton</v>
      </c>
      <c r="G807" s="2"/>
      <c r="H807" s="2" t="str">
        <f>VLOOKUP(C:C,customers!A:G,7,FALSE)</f>
        <v>United States</v>
      </c>
      <c r="I807" t="str">
        <f>VLOOKUP(orders!D:D,products!A:B,2,FALSE)</f>
        <v>Rob</v>
      </c>
      <c r="J807" t="str">
        <f t="shared" si="61"/>
        <v>Robusta</v>
      </c>
      <c r="K807" t="str">
        <f>VLOOKUP(D:D,products!A:C,3,FALSE)</f>
        <v>M</v>
      </c>
      <c r="L807" t="str">
        <f t="shared" si="62"/>
        <v>Medium</v>
      </c>
      <c r="M807">
        <f>VLOOKUP(D:D,products!A:D,4,FALSE)</f>
        <v>0.5</v>
      </c>
      <c r="N807" s="9" t="str">
        <f t="shared" si="63"/>
        <v>0.5Kg</v>
      </c>
      <c r="O807">
        <f>VLOOKUP(D:D,products!A:E,5,FALSE)</f>
        <v>5.97</v>
      </c>
      <c r="P807" s="14">
        <f t="shared" si="60"/>
        <v>5.97</v>
      </c>
      <c r="Q807">
        <f>VLOOKUP(D:D,products!A:G,7,FALSE)</f>
        <v>0.35819999999999996</v>
      </c>
      <c r="R807" s="6">
        <f t="shared" si="64"/>
        <v>0.06</v>
      </c>
    </row>
    <row r="808" spans="1:18" hidden="1" x14ac:dyDescent="0.3">
      <c r="A808" s="4" t="s">
        <v>5046</v>
      </c>
      <c r="B808" s="11">
        <v>44241</v>
      </c>
      <c r="C808" s="4" t="s">
        <v>5047</v>
      </c>
      <c r="D808" t="s">
        <v>6150</v>
      </c>
      <c r="E808" s="2">
        <v>2</v>
      </c>
      <c r="F808" s="2" t="str">
        <f>VLOOKUP(orders!C808:C1807,customers!A:B,2,FALSE)</f>
        <v>Kathleen Diable</v>
      </c>
      <c r="G808" s="2"/>
      <c r="H808" s="2" t="str">
        <f>VLOOKUP(C:C,customers!A:G,7,FALSE)</f>
        <v>United Kingdom</v>
      </c>
      <c r="I808" t="str">
        <f>VLOOKUP(orders!D:D,products!A:B,2,FALSE)</f>
        <v>Lib</v>
      </c>
      <c r="J808" t="str">
        <f t="shared" si="61"/>
        <v>Liberica</v>
      </c>
      <c r="K808" t="str">
        <f>VLOOKUP(D:D,products!A:C,3,FALSE)</f>
        <v>D</v>
      </c>
      <c r="L808" t="str">
        <f t="shared" si="62"/>
        <v>Dark</v>
      </c>
      <c r="M808">
        <f>VLOOKUP(D:D,products!A:D,4,FALSE)</f>
        <v>0.2</v>
      </c>
      <c r="N808" s="9" t="str">
        <f t="shared" si="63"/>
        <v>0.2Kg</v>
      </c>
      <c r="O808">
        <f>VLOOKUP(D:D,products!A:E,5,FALSE)</f>
        <v>3.8849999999999998</v>
      </c>
      <c r="P808" s="14">
        <f t="shared" si="60"/>
        <v>7.77</v>
      </c>
      <c r="Q808">
        <f>VLOOKUP(D:D,products!A:G,7,FALSE)</f>
        <v>0.50505</v>
      </c>
      <c r="R808" s="6">
        <f t="shared" si="64"/>
        <v>6.5000000000000002E-2</v>
      </c>
    </row>
    <row r="809" spans="1:18" hidden="1" x14ac:dyDescent="0.3">
      <c r="A809" s="4" t="s">
        <v>5050</v>
      </c>
      <c r="B809" s="11">
        <v>44543</v>
      </c>
      <c r="C809" s="4" t="s">
        <v>5051</v>
      </c>
      <c r="D809" t="s">
        <v>6169</v>
      </c>
      <c r="E809" s="2">
        <v>3</v>
      </c>
      <c r="F809" s="2" t="str">
        <f>VLOOKUP(orders!C809:C1808,customers!A:B,2,FALSE)</f>
        <v>Koren Ferretti</v>
      </c>
      <c r="G809" s="2" t="str">
        <f>VLOOKUP(orders!C809:C1808,customers!A:C,3,FALSE)</f>
        <v>kferrettimf@huffingtonpost.com</v>
      </c>
      <c r="H809" s="2" t="str">
        <f>VLOOKUP(C:C,customers!A:G,7,FALSE)</f>
        <v>Ireland</v>
      </c>
      <c r="I809" t="str">
        <f>VLOOKUP(orders!D:D,products!A:B,2,FALSE)</f>
        <v>Lib</v>
      </c>
      <c r="J809" t="str">
        <f t="shared" si="61"/>
        <v>Liberica</v>
      </c>
      <c r="K809" t="str">
        <f>VLOOKUP(D:D,products!A:C,3,FALSE)</f>
        <v>D</v>
      </c>
      <c r="L809" t="str">
        <f t="shared" si="62"/>
        <v>Dark</v>
      </c>
      <c r="M809">
        <f>VLOOKUP(D:D,products!A:D,4,FALSE)</f>
        <v>0.5</v>
      </c>
      <c r="N809" s="9" t="str">
        <f t="shared" si="63"/>
        <v>0.5Kg</v>
      </c>
      <c r="O809">
        <f>VLOOKUP(D:D,products!A:E,5,FALSE)</f>
        <v>7.77</v>
      </c>
      <c r="P809" s="14">
        <f t="shared" si="60"/>
        <v>23.31</v>
      </c>
      <c r="Q809">
        <f>VLOOKUP(D:D,products!A:G,7,FALSE)</f>
        <v>1.0101</v>
      </c>
      <c r="R809" s="6">
        <f t="shared" si="64"/>
        <v>4.3333333333333335E-2</v>
      </c>
    </row>
    <row r="810" spans="1:18" hidden="1" x14ac:dyDescent="0.3">
      <c r="A810" s="4" t="s">
        <v>5056</v>
      </c>
      <c r="B810" s="11">
        <v>43868</v>
      </c>
      <c r="C810" s="4" t="s">
        <v>5113</v>
      </c>
      <c r="D810" t="s">
        <v>6142</v>
      </c>
      <c r="E810" s="2">
        <v>5</v>
      </c>
      <c r="F810" s="2" t="str">
        <f>VLOOKUP(orders!C810:C1809,customers!A:B,2,FALSE)</f>
        <v>Allis Wilmore</v>
      </c>
      <c r="G810" s="2"/>
      <c r="H810" s="2" t="str">
        <f>VLOOKUP(C:C,customers!A:G,7,FALSE)</f>
        <v>United States</v>
      </c>
      <c r="I810" t="str">
        <f>VLOOKUP(orders!D:D,products!A:B,2,FALSE)</f>
        <v>Rob</v>
      </c>
      <c r="J810" t="str">
        <f t="shared" si="61"/>
        <v>Robusta</v>
      </c>
      <c r="K810" t="str">
        <f>VLOOKUP(D:D,products!A:C,3,FALSE)</f>
        <v>L</v>
      </c>
      <c r="L810" t="str">
        <f t="shared" si="62"/>
        <v>Light</v>
      </c>
      <c r="M810">
        <f>VLOOKUP(D:D,products!A:D,4,FALSE)</f>
        <v>2.5</v>
      </c>
      <c r="N810" s="9" t="str">
        <f t="shared" si="63"/>
        <v>2.5Kg</v>
      </c>
      <c r="O810">
        <f>VLOOKUP(D:D,products!A:E,5,FALSE)</f>
        <v>27.484999999999996</v>
      </c>
      <c r="P810" s="14">
        <f t="shared" si="60"/>
        <v>137.42499999999998</v>
      </c>
      <c r="Q810">
        <f>VLOOKUP(D:D,products!A:G,7,FALSE)</f>
        <v>1.6490999999999998</v>
      </c>
      <c r="R810" s="6">
        <f t="shared" si="64"/>
        <v>1.2E-2</v>
      </c>
    </row>
    <row r="811" spans="1:18" hidden="1" x14ac:dyDescent="0.3">
      <c r="A811" s="4" t="s">
        <v>5062</v>
      </c>
      <c r="B811" s="11">
        <v>44235</v>
      </c>
      <c r="C811" s="4" t="s">
        <v>5063</v>
      </c>
      <c r="D811" t="s">
        <v>6163</v>
      </c>
      <c r="E811" s="2">
        <v>3</v>
      </c>
      <c r="F811" s="2" t="str">
        <f>VLOOKUP(orders!C811:C1810,customers!A:B,2,FALSE)</f>
        <v>Chaddie Bennie</v>
      </c>
      <c r="G811" s="2"/>
      <c r="H811" s="2" t="str">
        <f>VLOOKUP(C:C,customers!A:G,7,FALSE)</f>
        <v>United States</v>
      </c>
      <c r="I811" t="str">
        <f>VLOOKUP(orders!D:D,products!A:B,2,FALSE)</f>
        <v>Rob</v>
      </c>
      <c r="J811" t="str">
        <f t="shared" si="61"/>
        <v>Robusta</v>
      </c>
      <c r="K811" t="str">
        <f>VLOOKUP(D:D,products!A:C,3,FALSE)</f>
        <v>D</v>
      </c>
      <c r="L811" t="str">
        <f t="shared" si="62"/>
        <v>Dark</v>
      </c>
      <c r="M811">
        <f>VLOOKUP(D:D,products!A:D,4,FALSE)</f>
        <v>0.2</v>
      </c>
      <c r="N811" s="9" t="str">
        <f t="shared" si="63"/>
        <v>0.2Kg</v>
      </c>
      <c r="O811">
        <f>VLOOKUP(D:D,products!A:E,5,FALSE)</f>
        <v>2.6849999999999996</v>
      </c>
      <c r="P811" s="14">
        <f t="shared" si="60"/>
        <v>8.0549999999999997</v>
      </c>
      <c r="Q811">
        <f>VLOOKUP(D:D,products!A:G,7,FALSE)</f>
        <v>0.16109999999999997</v>
      </c>
      <c r="R811" s="6">
        <f t="shared" si="64"/>
        <v>1.9999999999999997E-2</v>
      </c>
    </row>
    <row r="812" spans="1:18" hidden="1" x14ac:dyDescent="0.3">
      <c r="A812" s="4" t="s">
        <v>5067</v>
      </c>
      <c r="B812" s="11">
        <v>44054</v>
      </c>
      <c r="C812" s="4" t="s">
        <v>5068</v>
      </c>
      <c r="D812" t="s">
        <v>6161</v>
      </c>
      <c r="E812" s="2">
        <v>3</v>
      </c>
      <c r="F812" s="2" t="str">
        <f>VLOOKUP(orders!C812:C1811,customers!A:B,2,FALSE)</f>
        <v>Alberta Balsdone</v>
      </c>
      <c r="G812" s="2" t="str">
        <f>VLOOKUP(orders!C812:C1811,customers!A:C,3,FALSE)</f>
        <v>abalsdonemi@toplist.cz</v>
      </c>
      <c r="H812" s="2" t="str">
        <f>VLOOKUP(C:C,customers!A:G,7,FALSE)</f>
        <v>United States</v>
      </c>
      <c r="I812" t="str">
        <f>VLOOKUP(orders!D:D,products!A:B,2,FALSE)</f>
        <v>Lib</v>
      </c>
      <c r="J812" t="str">
        <f t="shared" si="61"/>
        <v>Liberica</v>
      </c>
      <c r="K812" t="str">
        <f>VLOOKUP(D:D,products!A:C,3,FALSE)</f>
        <v>L</v>
      </c>
      <c r="L812" t="str">
        <f t="shared" si="62"/>
        <v>Light</v>
      </c>
      <c r="M812">
        <f>VLOOKUP(D:D,products!A:D,4,FALSE)</f>
        <v>0.5</v>
      </c>
      <c r="N812" s="9" t="str">
        <f t="shared" si="63"/>
        <v>0.5Kg</v>
      </c>
      <c r="O812">
        <f>VLOOKUP(D:D,products!A:E,5,FALSE)</f>
        <v>9.51</v>
      </c>
      <c r="P812" s="14">
        <f t="shared" si="60"/>
        <v>28.53</v>
      </c>
      <c r="Q812">
        <f>VLOOKUP(D:D,products!A:G,7,FALSE)</f>
        <v>1.2363</v>
      </c>
      <c r="R812" s="6">
        <f t="shared" si="64"/>
        <v>4.3333333333333328E-2</v>
      </c>
    </row>
    <row r="813" spans="1:18" x14ac:dyDescent="0.3">
      <c r="A813" s="4" t="s">
        <v>5073</v>
      </c>
      <c r="B813" s="11">
        <v>44114</v>
      </c>
      <c r="C813" s="4" t="s">
        <v>5074</v>
      </c>
      <c r="D813" t="s">
        <v>6155</v>
      </c>
      <c r="E813" s="2">
        <v>6</v>
      </c>
      <c r="F813" s="2" t="str">
        <f>VLOOKUP(orders!C813:C1812,customers!A:B,2,FALSE)</f>
        <v>Brice Romera</v>
      </c>
      <c r="G813" s="2" t="str">
        <f>VLOOKUP(orders!C813:C1812,customers!A:C,3,FALSE)</f>
        <v>bromeramj@list-manage.com</v>
      </c>
      <c r="H813" s="2" t="str">
        <f>VLOOKUP(C:C,customers!A:G,7,FALSE)</f>
        <v>Ireland</v>
      </c>
      <c r="I813" t="str">
        <f>VLOOKUP(orders!D:D,products!A:B,2,FALSE)</f>
        <v>Ara</v>
      </c>
      <c r="J813" t="str">
        <f t="shared" si="61"/>
        <v>Arabica</v>
      </c>
      <c r="K813" t="str">
        <f>VLOOKUP(D:D,products!A:C,3,FALSE)</f>
        <v>M</v>
      </c>
      <c r="L813" t="str">
        <f t="shared" si="62"/>
        <v>Medium</v>
      </c>
      <c r="M813">
        <f>VLOOKUP(D:D,products!A:D,4,FALSE)</f>
        <v>1</v>
      </c>
      <c r="N813" s="9" t="str">
        <f t="shared" si="63"/>
        <v>1Kg</v>
      </c>
      <c r="O813">
        <f>VLOOKUP(D:D,products!A:E,5,FALSE)</f>
        <v>11.25</v>
      </c>
      <c r="P813" s="14">
        <f t="shared" si="60"/>
        <v>67.5</v>
      </c>
      <c r="Q813">
        <f>VLOOKUP(D:D,products!A:G,7,FALSE)</f>
        <v>1.0125</v>
      </c>
      <c r="R813" s="6">
        <f t="shared" si="64"/>
        <v>1.4999999999999999E-2</v>
      </c>
    </row>
    <row r="814" spans="1:18" hidden="1" x14ac:dyDescent="0.3">
      <c r="A814" s="4" t="s">
        <v>5073</v>
      </c>
      <c r="B814" s="11">
        <v>44114</v>
      </c>
      <c r="C814" s="4" t="s">
        <v>5074</v>
      </c>
      <c r="D814" t="s">
        <v>6165</v>
      </c>
      <c r="E814" s="2">
        <v>6</v>
      </c>
      <c r="F814" s="2" t="str">
        <f>VLOOKUP(orders!C814:C1813,customers!A:B,2,FALSE)</f>
        <v>Brice Romera</v>
      </c>
      <c r="G814" s="2" t="str">
        <f>VLOOKUP(orders!C814:C1813,customers!A:C,3,FALSE)</f>
        <v>bromeramj@list-manage.com</v>
      </c>
      <c r="H814" s="2" t="str">
        <f>VLOOKUP(C:C,customers!A:G,7,FALSE)</f>
        <v>Ireland</v>
      </c>
      <c r="I814" t="str">
        <f>VLOOKUP(orders!D:D,products!A:B,2,FALSE)</f>
        <v>Lib</v>
      </c>
      <c r="J814" t="str">
        <f t="shared" si="61"/>
        <v>Liberica</v>
      </c>
      <c r="K814" t="str">
        <f>VLOOKUP(D:D,products!A:C,3,FALSE)</f>
        <v>D</v>
      </c>
      <c r="L814" t="str">
        <f t="shared" si="62"/>
        <v>Dark</v>
      </c>
      <c r="M814">
        <f>VLOOKUP(D:D,products!A:D,4,FALSE)</f>
        <v>2.5</v>
      </c>
      <c r="N814" s="9" t="str">
        <f t="shared" si="63"/>
        <v>2.5Kg</v>
      </c>
      <c r="O814">
        <f>VLOOKUP(D:D,products!A:E,5,FALSE)</f>
        <v>29.784999999999997</v>
      </c>
      <c r="P814" s="14">
        <f t="shared" si="60"/>
        <v>178.70999999999998</v>
      </c>
      <c r="Q814">
        <f>VLOOKUP(D:D,products!A:G,7,FALSE)</f>
        <v>3.8720499999999998</v>
      </c>
      <c r="R814" s="6">
        <f t="shared" si="64"/>
        <v>2.1666666666666667E-2</v>
      </c>
    </row>
    <row r="815" spans="1:18" hidden="1" x14ac:dyDescent="0.3">
      <c r="A815" s="4" t="s">
        <v>5084</v>
      </c>
      <c r="B815" s="11">
        <v>44173</v>
      </c>
      <c r="C815" s="4" t="s">
        <v>5085</v>
      </c>
      <c r="D815" t="s">
        <v>6166</v>
      </c>
      <c r="E815" s="2">
        <v>1</v>
      </c>
      <c r="F815" s="2" t="str">
        <f>VLOOKUP(orders!C815:C1814,customers!A:B,2,FALSE)</f>
        <v>Conchita Bryde</v>
      </c>
      <c r="G815" s="2" t="str">
        <f>VLOOKUP(orders!C815:C1814,customers!A:C,3,FALSE)</f>
        <v>cbrydeml@tuttocitta.it</v>
      </c>
      <c r="H815" s="2" t="str">
        <f>VLOOKUP(C:C,customers!A:G,7,FALSE)</f>
        <v>United States</v>
      </c>
      <c r="I815" t="str">
        <f>VLOOKUP(orders!D:D,products!A:B,2,FALSE)</f>
        <v>Exc</v>
      </c>
      <c r="J815" t="str">
        <f t="shared" si="61"/>
        <v>Excelsa</v>
      </c>
      <c r="K815" t="str">
        <f>VLOOKUP(D:D,products!A:C,3,FALSE)</f>
        <v>M</v>
      </c>
      <c r="L815" t="str">
        <f t="shared" si="62"/>
        <v>Medium</v>
      </c>
      <c r="M815">
        <f>VLOOKUP(D:D,products!A:D,4,FALSE)</f>
        <v>2.5</v>
      </c>
      <c r="N815" s="9" t="str">
        <f t="shared" si="63"/>
        <v>2.5Kg</v>
      </c>
      <c r="O815">
        <f>VLOOKUP(D:D,products!A:E,5,FALSE)</f>
        <v>31.624999999999996</v>
      </c>
      <c r="P815" s="14">
        <f t="shared" si="60"/>
        <v>31.624999999999996</v>
      </c>
      <c r="Q815">
        <f>VLOOKUP(D:D,products!A:G,7,FALSE)</f>
        <v>3.4787499999999998</v>
      </c>
      <c r="R815" s="6">
        <f t="shared" si="64"/>
        <v>0.11</v>
      </c>
    </row>
    <row r="816" spans="1:18" hidden="1" x14ac:dyDescent="0.3">
      <c r="A816" s="4" t="s">
        <v>5090</v>
      </c>
      <c r="B816" s="11">
        <v>43573</v>
      </c>
      <c r="C816" s="4" t="s">
        <v>5091</v>
      </c>
      <c r="D816" t="s">
        <v>6184</v>
      </c>
      <c r="E816" s="2">
        <v>2</v>
      </c>
      <c r="F816" s="2" t="str">
        <f>VLOOKUP(orders!C816:C1815,customers!A:B,2,FALSE)</f>
        <v>Silvanus Enefer</v>
      </c>
      <c r="G816" s="2" t="str">
        <f>VLOOKUP(orders!C816:C1815,customers!A:C,3,FALSE)</f>
        <v>senefermm@blog.com</v>
      </c>
      <c r="H816" s="2" t="str">
        <f>VLOOKUP(C:C,customers!A:G,7,FALSE)</f>
        <v>United States</v>
      </c>
      <c r="I816" t="str">
        <f>VLOOKUP(orders!D:D,products!A:B,2,FALSE)</f>
        <v>Exc</v>
      </c>
      <c r="J816" t="str">
        <f t="shared" si="61"/>
        <v>Excelsa</v>
      </c>
      <c r="K816" t="str">
        <f>VLOOKUP(D:D,products!A:C,3,FALSE)</f>
        <v>L</v>
      </c>
      <c r="L816" t="str">
        <f t="shared" si="62"/>
        <v>Light</v>
      </c>
      <c r="M816">
        <f>VLOOKUP(D:D,products!A:D,4,FALSE)</f>
        <v>0.2</v>
      </c>
      <c r="N816" s="9" t="str">
        <f t="shared" si="63"/>
        <v>0.2Kg</v>
      </c>
      <c r="O816">
        <f>VLOOKUP(D:D,products!A:E,5,FALSE)</f>
        <v>4.4550000000000001</v>
      </c>
      <c r="P816" s="14">
        <f t="shared" si="60"/>
        <v>8.91</v>
      </c>
      <c r="Q816">
        <f>VLOOKUP(D:D,products!A:G,7,FALSE)</f>
        <v>0.49004999999999999</v>
      </c>
      <c r="R816" s="6">
        <f t="shared" si="64"/>
        <v>5.5E-2</v>
      </c>
    </row>
    <row r="817" spans="1:18" hidden="1" x14ac:dyDescent="0.3">
      <c r="A817" s="4" t="s">
        <v>5096</v>
      </c>
      <c r="B817" s="11">
        <v>44200</v>
      </c>
      <c r="C817" s="4" t="s">
        <v>5097</v>
      </c>
      <c r="D817" t="s">
        <v>6146</v>
      </c>
      <c r="E817" s="2">
        <v>6</v>
      </c>
      <c r="F817" s="2" t="str">
        <f>VLOOKUP(orders!C817:C1816,customers!A:B,2,FALSE)</f>
        <v>Lenci Haggerstone</v>
      </c>
      <c r="G817" s="2" t="str">
        <f>VLOOKUP(orders!C817:C1816,customers!A:C,3,FALSE)</f>
        <v>lhaggerstonemn@independent.co.uk</v>
      </c>
      <c r="H817" s="2" t="str">
        <f>VLOOKUP(C:C,customers!A:G,7,FALSE)</f>
        <v>United States</v>
      </c>
      <c r="I817" t="str">
        <f>VLOOKUP(orders!D:D,products!A:B,2,FALSE)</f>
        <v>Rob</v>
      </c>
      <c r="J817" t="str">
        <f t="shared" si="61"/>
        <v>Robusta</v>
      </c>
      <c r="K817" t="str">
        <f>VLOOKUP(D:D,products!A:C,3,FALSE)</f>
        <v>M</v>
      </c>
      <c r="L817" t="str">
        <f t="shared" si="62"/>
        <v>Medium</v>
      </c>
      <c r="M817">
        <f>VLOOKUP(D:D,products!A:D,4,FALSE)</f>
        <v>0.5</v>
      </c>
      <c r="N817" s="9" t="str">
        <f t="shared" si="63"/>
        <v>0.5Kg</v>
      </c>
      <c r="O817">
        <f>VLOOKUP(D:D,products!A:E,5,FALSE)</f>
        <v>5.97</v>
      </c>
      <c r="P817" s="14">
        <f t="shared" si="60"/>
        <v>35.82</v>
      </c>
      <c r="Q817">
        <f>VLOOKUP(D:D,products!A:G,7,FALSE)</f>
        <v>0.35819999999999996</v>
      </c>
      <c r="R817" s="6">
        <f t="shared" si="64"/>
        <v>9.9999999999999985E-3</v>
      </c>
    </row>
    <row r="818" spans="1:18" hidden="1" x14ac:dyDescent="0.3">
      <c r="A818" s="4" t="s">
        <v>5102</v>
      </c>
      <c r="B818" s="11">
        <v>43534</v>
      </c>
      <c r="C818" s="4" t="s">
        <v>5103</v>
      </c>
      <c r="D818" t="s">
        <v>6161</v>
      </c>
      <c r="E818" s="2">
        <v>4</v>
      </c>
      <c r="F818" s="2" t="str">
        <f>VLOOKUP(orders!C818:C1817,customers!A:B,2,FALSE)</f>
        <v>Marvin Gundry</v>
      </c>
      <c r="G818" s="2" t="str">
        <f>VLOOKUP(orders!C818:C1817,customers!A:C,3,FALSE)</f>
        <v>mgundrymo@omniture.com</v>
      </c>
      <c r="H818" s="2" t="str">
        <f>VLOOKUP(C:C,customers!A:G,7,FALSE)</f>
        <v>Ireland</v>
      </c>
      <c r="I818" t="str">
        <f>VLOOKUP(orders!D:D,products!A:B,2,FALSE)</f>
        <v>Lib</v>
      </c>
      <c r="J818" t="str">
        <f t="shared" si="61"/>
        <v>Liberica</v>
      </c>
      <c r="K818" t="str">
        <f>VLOOKUP(D:D,products!A:C,3,FALSE)</f>
        <v>L</v>
      </c>
      <c r="L818" t="str">
        <f t="shared" si="62"/>
        <v>Light</v>
      </c>
      <c r="M818">
        <f>VLOOKUP(D:D,products!A:D,4,FALSE)</f>
        <v>0.5</v>
      </c>
      <c r="N818" s="9" t="str">
        <f t="shared" si="63"/>
        <v>0.5Kg</v>
      </c>
      <c r="O818">
        <f>VLOOKUP(D:D,products!A:E,5,FALSE)</f>
        <v>9.51</v>
      </c>
      <c r="P818" s="14">
        <f t="shared" si="60"/>
        <v>38.04</v>
      </c>
      <c r="Q818">
        <f>VLOOKUP(D:D,products!A:G,7,FALSE)</f>
        <v>1.2363</v>
      </c>
      <c r="R818" s="6">
        <f t="shared" si="64"/>
        <v>3.2500000000000001E-2</v>
      </c>
    </row>
    <row r="819" spans="1:18" hidden="1" x14ac:dyDescent="0.3">
      <c r="A819" s="4" t="s">
        <v>5107</v>
      </c>
      <c r="B819" s="11">
        <v>43798</v>
      </c>
      <c r="C819" s="4" t="s">
        <v>5108</v>
      </c>
      <c r="D819" t="s">
        <v>6169</v>
      </c>
      <c r="E819" s="2">
        <v>2</v>
      </c>
      <c r="F819" s="2" t="str">
        <f>VLOOKUP(orders!C819:C1818,customers!A:B,2,FALSE)</f>
        <v>Bayard Wellan</v>
      </c>
      <c r="G819" s="2" t="str">
        <f>VLOOKUP(orders!C819:C1818,customers!A:C,3,FALSE)</f>
        <v>bwellanmp@cafepress.com</v>
      </c>
      <c r="H819" s="2" t="str">
        <f>VLOOKUP(C:C,customers!A:G,7,FALSE)</f>
        <v>United States</v>
      </c>
      <c r="I819" t="str">
        <f>VLOOKUP(orders!D:D,products!A:B,2,FALSE)</f>
        <v>Lib</v>
      </c>
      <c r="J819" t="str">
        <f t="shared" si="61"/>
        <v>Liberica</v>
      </c>
      <c r="K819" t="str">
        <f>VLOOKUP(D:D,products!A:C,3,FALSE)</f>
        <v>D</v>
      </c>
      <c r="L819" t="str">
        <f t="shared" si="62"/>
        <v>Dark</v>
      </c>
      <c r="M819">
        <f>VLOOKUP(D:D,products!A:D,4,FALSE)</f>
        <v>0.5</v>
      </c>
      <c r="N819" s="9" t="str">
        <f t="shared" si="63"/>
        <v>0.5Kg</v>
      </c>
      <c r="O819">
        <f>VLOOKUP(D:D,products!A:E,5,FALSE)</f>
        <v>7.77</v>
      </c>
      <c r="P819" s="14">
        <f t="shared" si="60"/>
        <v>15.54</v>
      </c>
      <c r="Q819">
        <f>VLOOKUP(D:D,products!A:G,7,FALSE)</f>
        <v>1.0101</v>
      </c>
      <c r="R819" s="6">
        <f t="shared" si="64"/>
        <v>6.5000000000000002E-2</v>
      </c>
    </row>
    <row r="820" spans="1:18" hidden="1" x14ac:dyDescent="0.3">
      <c r="A820" s="4" t="s">
        <v>5112</v>
      </c>
      <c r="B820" s="11">
        <v>44761</v>
      </c>
      <c r="C820" s="4" t="s">
        <v>5113</v>
      </c>
      <c r="D820" t="s">
        <v>6170</v>
      </c>
      <c r="E820" s="2">
        <v>5</v>
      </c>
      <c r="F820" s="2" t="str">
        <f>VLOOKUP(orders!C820:C1819,customers!A:B,2,FALSE)</f>
        <v>Allis Wilmore</v>
      </c>
      <c r="G820" s="2"/>
      <c r="H820" s="2" t="str">
        <f>VLOOKUP(C:C,customers!A:G,7,FALSE)</f>
        <v>United States</v>
      </c>
      <c r="I820" t="str">
        <f>VLOOKUP(orders!D:D,products!A:B,2,FALSE)</f>
        <v>Lib</v>
      </c>
      <c r="J820" t="str">
        <f t="shared" si="61"/>
        <v>Liberica</v>
      </c>
      <c r="K820" t="str">
        <f>VLOOKUP(D:D,products!A:C,3,FALSE)</f>
        <v>L</v>
      </c>
      <c r="L820" t="str">
        <f t="shared" si="62"/>
        <v>Light</v>
      </c>
      <c r="M820">
        <f>VLOOKUP(D:D,products!A:D,4,FALSE)</f>
        <v>1</v>
      </c>
      <c r="N820" s="9" t="str">
        <f t="shared" si="63"/>
        <v>1Kg</v>
      </c>
      <c r="O820">
        <f>VLOOKUP(D:D,products!A:E,5,FALSE)</f>
        <v>15.85</v>
      </c>
      <c r="P820" s="14">
        <f t="shared" si="60"/>
        <v>79.25</v>
      </c>
      <c r="Q820">
        <f>VLOOKUP(D:D,products!A:G,7,FALSE)</f>
        <v>2.0605000000000002</v>
      </c>
      <c r="R820" s="6">
        <f t="shared" si="64"/>
        <v>2.6000000000000002E-2</v>
      </c>
    </row>
    <row r="821" spans="1:18" hidden="1" x14ac:dyDescent="0.3">
      <c r="A821" s="4" t="s">
        <v>5117</v>
      </c>
      <c r="B821" s="11">
        <v>44008</v>
      </c>
      <c r="C821" s="4" t="s">
        <v>5118</v>
      </c>
      <c r="D821" t="s">
        <v>6145</v>
      </c>
      <c r="E821" s="2">
        <v>1</v>
      </c>
      <c r="F821" s="2" t="str">
        <f>VLOOKUP(orders!C821:C1820,customers!A:B,2,FALSE)</f>
        <v>Caddric Atcheson</v>
      </c>
      <c r="G821" s="2" t="str">
        <f>VLOOKUP(orders!C821:C1820,customers!A:C,3,FALSE)</f>
        <v>catchesonmr@xinhuanet.com</v>
      </c>
      <c r="H821" s="2" t="str">
        <f>VLOOKUP(C:C,customers!A:G,7,FALSE)</f>
        <v>United States</v>
      </c>
      <c r="I821" t="str">
        <f>VLOOKUP(orders!D:D,products!A:B,2,FALSE)</f>
        <v>Lib</v>
      </c>
      <c r="J821" t="str">
        <f t="shared" si="61"/>
        <v>Liberica</v>
      </c>
      <c r="K821" t="str">
        <f>VLOOKUP(D:D,products!A:C,3,FALSE)</f>
        <v>L</v>
      </c>
      <c r="L821" t="str">
        <f t="shared" si="62"/>
        <v>Light</v>
      </c>
      <c r="M821">
        <f>VLOOKUP(D:D,products!A:D,4,FALSE)</f>
        <v>0.2</v>
      </c>
      <c r="N821" s="9" t="str">
        <f t="shared" si="63"/>
        <v>0.2Kg</v>
      </c>
      <c r="O821">
        <f>VLOOKUP(D:D,products!A:E,5,FALSE)</f>
        <v>4.7549999999999999</v>
      </c>
      <c r="P821" s="14">
        <f t="shared" si="60"/>
        <v>4.7549999999999999</v>
      </c>
      <c r="Q821">
        <f>VLOOKUP(D:D,products!A:G,7,FALSE)</f>
        <v>0.61814999999999998</v>
      </c>
      <c r="R821" s="6">
        <f t="shared" si="64"/>
        <v>0.13</v>
      </c>
    </row>
    <row r="822" spans="1:18" hidden="1" x14ac:dyDescent="0.3">
      <c r="A822" s="4" t="s">
        <v>5123</v>
      </c>
      <c r="B822" s="11">
        <v>43510</v>
      </c>
      <c r="C822" s="4" t="s">
        <v>5124</v>
      </c>
      <c r="D822" t="s">
        <v>6141</v>
      </c>
      <c r="E822" s="2">
        <v>4</v>
      </c>
      <c r="F822" s="2" t="str">
        <f>VLOOKUP(orders!C822:C1821,customers!A:B,2,FALSE)</f>
        <v>Eustace Stenton</v>
      </c>
      <c r="G822" s="2" t="str">
        <f>VLOOKUP(orders!C822:C1821,customers!A:C,3,FALSE)</f>
        <v>estentonms@google.it</v>
      </c>
      <c r="H822" s="2" t="str">
        <f>VLOOKUP(C:C,customers!A:G,7,FALSE)</f>
        <v>United States</v>
      </c>
      <c r="I822" t="str">
        <f>VLOOKUP(orders!D:D,products!A:B,2,FALSE)</f>
        <v>Exc</v>
      </c>
      <c r="J822" t="str">
        <f t="shared" si="61"/>
        <v>Excelsa</v>
      </c>
      <c r="K822" t="str">
        <f>VLOOKUP(D:D,products!A:C,3,FALSE)</f>
        <v>M</v>
      </c>
      <c r="L822" t="str">
        <f t="shared" si="62"/>
        <v>Medium</v>
      </c>
      <c r="M822">
        <f>VLOOKUP(D:D,products!A:D,4,FALSE)</f>
        <v>1</v>
      </c>
      <c r="N822" s="9" t="str">
        <f t="shared" si="63"/>
        <v>1Kg</v>
      </c>
      <c r="O822">
        <f>VLOOKUP(D:D,products!A:E,5,FALSE)</f>
        <v>13.75</v>
      </c>
      <c r="P822" s="14">
        <f t="shared" si="60"/>
        <v>55</v>
      </c>
      <c r="Q822">
        <f>VLOOKUP(D:D,products!A:G,7,FALSE)</f>
        <v>1.5125</v>
      </c>
      <c r="R822" s="6">
        <f t="shared" si="64"/>
        <v>2.75E-2</v>
      </c>
    </row>
    <row r="823" spans="1:18" hidden="1" x14ac:dyDescent="0.3">
      <c r="A823" s="4" t="s">
        <v>5129</v>
      </c>
      <c r="B823" s="11">
        <v>44144</v>
      </c>
      <c r="C823" s="4" t="s">
        <v>5130</v>
      </c>
      <c r="D823" t="s">
        <v>6172</v>
      </c>
      <c r="E823" s="2">
        <v>5</v>
      </c>
      <c r="F823" s="2" t="str">
        <f>VLOOKUP(orders!C823:C1822,customers!A:B,2,FALSE)</f>
        <v>Ericka Tripp</v>
      </c>
      <c r="G823" s="2" t="str">
        <f>VLOOKUP(orders!C823:C1822,customers!A:C,3,FALSE)</f>
        <v>etrippmt@wp.com</v>
      </c>
      <c r="H823" s="2" t="str">
        <f>VLOOKUP(C:C,customers!A:G,7,FALSE)</f>
        <v>United States</v>
      </c>
      <c r="I823" t="str">
        <f>VLOOKUP(orders!D:D,products!A:B,2,FALSE)</f>
        <v>Rob</v>
      </c>
      <c r="J823" t="str">
        <f t="shared" si="61"/>
        <v>Robusta</v>
      </c>
      <c r="K823" t="str">
        <f>VLOOKUP(D:D,products!A:C,3,FALSE)</f>
        <v>D</v>
      </c>
      <c r="L823" t="str">
        <f t="shared" si="62"/>
        <v>Dark</v>
      </c>
      <c r="M823">
        <f>VLOOKUP(D:D,products!A:D,4,FALSE)</f>
        <v>0.5</v>
      </c>
      <c r="N823" s="9" t="str">
        <f t="shared" si="63"/>
        <v>0.5Kg</v>
      </c>
      <c r="O823">
        <f>VLOOKUP(D:D,products!A:E,5,FALSE)</f>
        <v>5.3699999999999992</v>
      </c>
      <c r="P823" s="14">
        <f t="shared" si="60"/>
        <v>26.849999999999994</v>
      </c>
      <c r="Q823">
        <f>VLOOKUP(D:D,products!A:G,7,FALSE)</f>
        <v>0.32219999999999993</v>
      </c>
      <c r="R823" s="6">
        <f t="shared" si="64"/>
        <v>1.2E-2</v>
      </c>
    </row>
    <row r="824" spans="1:18" hidden="1" x14ac:dyDescent="0.3">
      <c r="A824" s="4" t="s">
        <v>5135</v>
      </c>
      <c r="B824" s="11">
        <v>43585</v>
      </c>
      <c r="C824" s="4" t="s">
        <v>5136</v>
      </c>
      <c r="D824" t="s">
        <v>6148</v>
      </c>
      <c r="E824" s="2">
        <v>4</v>
      </c>
      <c r="F824" s="2" t="str">
        <f>VLOOKUP(orders!C824:C1823,customers!A:B,2,FALSE)</f>
        <v>Lyndsey MacManus</v>
      </c>
      <c r="G824" s="2" t="str">
        <f>VLOOKUP(orders!C824:C1823,customers!A:C,3,FALSE)</f>
        <v>lmacmanusmu@imdb.com</v>
      </c>
      <c r="H824" s="2" t="str">
        <f>VLOOKUP(C:C,customers!A:G,7,FALSE)</f>
        <v>United States</v>
      </c>
      <c r="I824" t="str">
        <f>VLOOKUP(orders!D:D,products!A:B,2,FALSE)</f>
        <v>Exc</v>
      </c>
      <c r="J824" t="str">
        <f t="shared" si="61"/>
        <v>Excelsa</v>
      </c>
      <c r="K824" t="str">
        <f>VLOOKUP(D:D,products!A:C,3,FALSE)</f>
        <v>L</v>
      </c>
      <c r="L824" t="str">
        <f t="shared" si="62"/>
        <v>Light</v>
      </c>
      <c r="M824">
        <f>VLOOKUP(D:D,products!A:D,4,FALSE)</f>
        <v>2.5</v>
      </c>
      <c r="N824" s="9" t="str">
        <f t="shared" si="63"/>
        <v>2.5Kg</v>
      </c>
      <c r="O824">
        <f>VLOOKUP(D:D,products!A:E,5,FALSE)</f>
        <v>34.154999999999994</v>
      </c>
      <c r="P824" s="14">
        <f t="shared" si="60"/>
        <v>136.61999999999998</v>
      </c>
      <c r="Q824">
        <f>VLOOKUP(D:D,products!A:G,7,FALSE)</f>
        <v>3.7570499999999996</v>
      </c>
      <c r="R824" s="6">
        <f t="shared" si="64"/>
        <v>2.75E-2</v>
      </c>
    </row>
    <row r="825" spans="1:18" hidden="1" x14ac:dyDescent="0.3">
      <c r="A825" s="4" t="s">
        <v>5141</v>
      </c>
      <c r="B825" s="11">
        <v>44134</v>
      </c>
      <c r="C825" s="4" t="s">
        <v>5142</v>
      </c>
      <c r="D825" t="s">
        <v>6170</v>
      </c>
      <c r="E825" s="2">
        <v>3</v>
      </c>
      <c r="F825" s="2" t="str">
        <f>VLOOKUP(orders!C825:C1824,customers!A:B,2,FALSE)</f>
        <v>Tess Benediktovich</v>
      </c>
      <c r="G825" s="2" t="str">
        <f>VLOOKUP(orders!C825:C1824,customers!A:C,3,FALSE)</f>
        <v>tbenediktovichmv@ebay.com</v>
      </c>
      <c r="H825" s="2" t="str">
        <f>VLOOKUP(C:C,customers!A:G,7,FALSE)</f>
        <v>United States</v>
      </c>
      <c r="I825" t="str">
        <f>VLOOKUP(orders!D:D,products!A:B,2,FALSE)</f>
        <v>Lib</v>
      </c>
      <c r="J825" t="str">
        <f t="shared" si="61"/>
        <v>Liberica</v>
      </c>
      <c r="K825" t="str">
        <f>VLOOKUP(D:D,products!A:C,3,FALSE)</f>
        <v>L</v>
      </c>
      <c r="L825" t="str">
        <f t="shared" si="62"/>
        <v>Light</v>
      </c>
      <c r="M825">
        <f>VLOOKUP(D:D,products!A:D,4,FALSE)</f>
        <v>1</v>
      </c>
      <c r="N825" s="9" t="str">
        <f t="shared" si="63"/>
        <v>1Kg</v>
      </c>
      <c r="O825">
        <f>VLOOKUP(D:D,products!A:E,5,FALSE)</f>
        <v>15.85</v>
      </c>
      <c r="P825" s="14">
        <f t="shared" si="60"/>
        <v>47.55</v>
      </c>
      <c r="Q825">
        <f>VLOOKUP(D:D,products!A:G,7,FALSE)</f>
        <v>2.0605000000000002</v>
      </c>
      <c r="R825" s="6">
        <f t="shared" si="64"/>
        <v>4.3333333333333342E-2</v>
      </c>
    </row>
    <row r="826" spans="1:18" x14ac:dyDescent="0.3">
      <c r="A826" s="4" t="s">
        <v>5147</v>
      </c>
      <c r="B826" s="11">
        <v>43781</v>
      </c>
      <c r="C826" s="4" t="s">
        <v>5148</v>
      </c>
      <c r="D826" t="s">
        <v>6152</v>
      </c>
      <c r="E826" s="2">
        <v>5</v>
      </c>
      <c r="F826" s="2" t="str">
        <f>VLOOKUP(orders!C826:C1825,customers!A:B,2,FALSE)</f>
        <v>Correy Bourner</v>
      </c>
      <c r="G826" s="2" t="str">
        <f>VLOOKUP(orders!C826:C1825,customers!A:C,3,FALSE)</f>
        <v>cbournermw@chronoengine.com</v>
      </c>
      <c r="H826" s="2" t="str">
        <f>VLOOKUP(C:C,customers!A:G,7,FALSE)</f>
        <v>United States</v>
      </c>
      <c r="I826" t="str">
        <f>VLOOKUP(orders!D:D,products!A:B,2,FALSE)</f>
        <v>Ara</v>
      </c>
      <c r="J826" t="str">
        <f t="shared" si="61"/>
        <v>Arabica</v>
      </c>
      <c r="K826" t="str">
        <f>VLOOKUP(D:D,products!A:C,3,FALSE)</f>
        <v>M</v>
      </c>
      <c r="L826" t="str">
        <f t="shared" si="62"/>
        <v>Medium</v>
      </c>
      <c r="M826">
        <f>VLOOKUP(D:D,products!A:D,4,FALSE)</f>
        <v>0.2</v>
      </c>
      <c r="N826" s="9" t="str">
        <f t="shared" si="63"/>
        <v>0.2Kg</v>
      </c>
      <c r="O826">
        <f>VLOOKUP(D:D,products!A:E,5,FALSE)</f>
        <v>3.375</v>
      </c>
      <c r="P826" s="14">
        <f t="shared" si="60"/>
        <v>16.875</v>
      </c>
      <c r="Q826">
        <f>VLOOKUP(D:D,products!A:G,7,FALSE)</f>
        <v>0.30374999999999996</v>
      </c>
      <c r="R826" s="6">
        <f t="shared" si="64"/>
        <v>1.7999999999999999E-2</v>
      </c>
    </row>
    <row r="827" spans="1:18" x14ac:dyDescent="0.3">
      <c r="A827" s="4" t="s">
        <v>5152</v>
      </c>
      <c r="B827" s="11">
        <v>44603</v>
      </c>
      <c r="C827" s="4" t="s">
        <v>5188</v>
      </c>
      <c r="D827" t="s">
        <v>6147</v>
      </c>
      <c r="E827" s="2">
        <v>3</v>
      </c>
      <c r="F827" s="2" t="str">
        <f>VLOOKUP(orders!C827:C1826,customers!A:B,2,FALSE)</f>
        <v>Odelia Skerme</v>
      </c>
      <c r="G827" s="2" t="str">
        <f>VLOOKUP(orders!C827:C1826,customers!A:C,3,FALSE)</f>
        <v>oskermen3@hatena.ne.jp</v>
      </c>
      <c r="H827" s="2" t="str">
        <f>VLOOKUP(C:C,customers!A:G,7,FALSE)</f>
        <v>United States</v>
      </c>
      <c r="I827" t="str">
        <f>VLOOKUP(orders!D:D,products!A:B,2,FALSE)</f>
        <v>Ara</v>
      </c>
      <c r="J827" t="str">
        <f t="shared" si="61"/>
        <v>Arabica</v>
      </c>
      <c r="K827" t="str">
        <f>VLOOKUP(D:D,products!A:C,3,FALSE)</f>
        <v>D</v>
      </c>
      <c r="L827" t="str">
        <f t="shared" si="62"/>
        <v>Dark</v>
      </c>
      <c r="M827">
        <f>VLOOKUP(D:D,products!A:D,4,FALSE)</f>
        <v>1</v>
      </c>
      <c r="N827" s="9" t="str">
        <f t="shared" si="63"/>
        <v>1Kg</v>
      </c>
      <c r="O827">
        <f>VLOOKUP(D:D,products!A:E,5,FALSE)</f>
        <v>9.9499999999999993</v>
      </c>
      <c r="P827" s="14">
        <f t="shared" si="60"/>
        <v>29.849999999999998</v>
      </c>
      <c r="Q827">
        <f>VLOOKUP(D:D,products!A:G,7,FALSE)</f>
        <v>0.89549999999999985</v>
      </c>
      <c r="R827" s="6">
        <f t="shared" si="64"/>
        <v>0.03</v>
      </c>
    </row>
    <row r="828" spans="1:18" hidden="1" x14ac:dyDescent="0.3">
      <c r="A828" s="4" t="s">
        <v>5158</v>
      </c>
      <c r="B828" s="11">
        <v>44283</v>
      </c>
      <c r="C828" s="4" t="s">
        <v>5159</v>
      </c>
      <c r="D828" t="s">
        <v>6139</v>
      </c>
      <c r="E828" s="2">
        <v>5</v>
      </c>
      <c r="F828" s="2" t="str">
        <f>VLOOKUP(orders!C828:C1827,customers!A:B,2,FALSE)</f>
        <v>Kandy Heddan</v>
      </c>
      <c r="G828" s="2" t="str">
        <f>VLOOKUP(orders!C828:C1827,customers!A:C,3,FALSE)</f>
        <v>kheddanmy@icq.com</v>
      </c>
      <c r="H828" s="2" t="str">
        <f>VLOOKUP(C:C,customers!A:G,7,FALSE)</f>
        <v>United States</v>
      </c>
      <c r="I828" t="str">
        <f>VLOOKUP(orders!D:D,products!A:B,2,FALSE)</f>
        <v>Exc</v>
      </c>
      <c r="J828" t="str">
        <f t="shared" si="61"/>
        <v>Excelsa</v>
      </c>
      <c r="K828" t="str">
        <f>VLOOKUP(D:D,products!A:C,3,FALSE)</f>
        <v>M</v>
      </c>
      <c r="L828" t="str">
        <f t="shared" si="62"/>
        <v>Medium</v>
      </c>
      <c r="M828">
        <f>VLOOKUP(D:D,products!A:D,4,FALSE)</f>
        <v>0.5</v>
      </c>
      <c r="N828" s="9" t="str">
        <f t="shared" si="63"/>
        <v>0.5Kg</v>
      </c>
      <c r="O828">
        <f>VLOOKUP(D:D,products!A:E,5,FALSE)</f>
        <v>8.25</v>
      </c>
      <c r="P828" s="14">
        <f t="shared" si="60"/>
        <v>41.25</v>
      </c>
      <c r="Q828">
        <f>VLOOKUP(D:D,products!A:G,7,FALSE)</f>
        <v>0.90749999999999997</v>
      </c>
      <c r="R828" s="6">
        <f t="shared" si="64"/>
        <v>2.1999999999999999E-2</v>
      </c>
    </row>
    <row r="829" spans="1:18" hidden="1" x14ac:dyDescent="0.3">
      <c r="A829" s="4" t="s">
        <v>5164</v>
      </c>
      <c r="B829" s="11">
        <v>44540</v>
      </c>
      <c r="C829" s="4" t="s">
        <v>5165</v>
      </c>
      <c r="D829" t="s">
        <v>6156</v>
      </c>
      <c r="E829" s="2">
        <v>5</v>
      </c>
      <c r="F829" s="2" t="str">
        <f>VLOOKUP(orders!C829:C1828,customers!A:B,2,FALSE)</f>
        <v>Ibby Charters</v>
      </c>
      <c r="G829" s="2" t="str">
        <f>VLOOKUP(orders!C829:C1828,customers!A:C,3,FALSE)</f>
        <v>ichartersmz@abc.net.au</v>
      </c>
      <c r="H829" s="2" t="str">
        <f>VLOOKUP(C:C,customers!A:G,7,FALSE)</f>
        <v>United States</v>
      </c>
      <c r="I829" t="str">
        <f>VLOOKUP(orders!D:D,products!A:B,2,FALSE)</f>
        <v>Exc</v>
      </c>
      <c r="J829" t="str">
        <f t="shared" si="61"/>
        <v>Excelsa</v>
      </c>
      <c r="K829" t="str">
        <f>VLOOKUP(D:D,products!A:C,3,FALSE)</f>
        <v>M</v>
      </c>
      <c r="L829" t="str">
        <f t="shared" si="62"/>
        <v>Medium</v>
      </c>
      <c r="M829">
        <f>VLOOKUP(D:D,products!A:D,4,FALSE)</f>
        <v>0.2</v>
      </c>
      <c r="N829" s="9" t="str">
        <f t="shared" si="63"/>
        <v>0.2Kg</v>
      </c>
      <c r="O829">
        <f>VLOOKUP(D:D,products!A:E,5,FALSE)</f>
        <v>4.125</v>
      </c>
      <c r="P829" s="14">
        <f t="shared" si="60"/>
        <v>20.625</v>
      </c>
      <c r="Q829">
        <f>VLOOKUP(D:D,products!A:G,7,FALSE)</f>
        <v>0.45374999999999999</v>
      </c>
      <c r="R829" s="6">
        <f t="shared" si="64"/>
        <v>2.1999999999999999E-2</v>
      </c>
    </row>
    <row r="830" spans="1:18" x14ac:dyDescent="0.3">
      <c r="A830" s="4" t="s">
        <v>5170</v>
      </c>
      <c r="B830" s="11">
        <v>44505</v>
      </c>
      <c r="C830" s="4" t="s">
        <v>5171</v>
      </c>
      <c r="D830" t="s">
        <v>6168</v>
      </c>
      <c r="E830" s="2">
        <v>6</v>
      </c>
      <c r="F830" s="2" t="str">
        <f>VLOOKUP(orders!C830:C1829,customers!A:B,2,FALSE)</f>
        <v>Adora Roubert</v>
      </c>
      <c r="G830" s="2" t="str">
        <f>VLOOKUP(orders!C830:C1829,customers!A:C,3,FALSE)</f>
        <v>aroubertn0@tmall.com</v>
      </c>
      <c r="H830" s="2" t="str">
        <f>VLOOKUP(C:C,customers!A:G,7,FALSE)</f>
        <v>United States</v>
      </c>
      <c r="I830" t="str">
        <f>VLOOKUP(orders!D:D,products!A:B,2,FALSE)</f>
        <v>Ara</v>
      </c>
      <c r="J830" t="str">
        <f t="shared" si="61"/>
        <v>Arabica</v>
      </c>
      <c r="K830" t="str">
        <f>VLOOKUP(D:D,products!A:C,3,FALSE)</f>
        <v>D</v>
      </c>
      <c r="L830" t="str">
        <f t="shared" si="62"/>
        <v>Dark</v>
      </c>
      <c r="M830">
        <f>VLOOKUP(D:D,products!A:D,4,FALSE)</f>
        <v>2.5</v>
      </c>
      <c r="N830" s="9" t="str">
        <f t="shared" si="63"/>
        <v>2.5Kg</v>
      </c>
      <c r="O830">
        <f>VLOOKUP(D:D,products!A:E,5,FALSE)</f>
        <v>22.884999999999998</v>
      </c>
      <c r="P830" s="14">
        <f t="shared" si="60"/>
        <v>137.31</v>
      </c>
      <c r="Q830">
        <f>VLOOKUP(D:D,products!A:G,7,FALSE)</f>
        <v>2.0596499999999995</v>
      </c>
      <c r="R830" s="6">
        <f t="shared" si="64"/>
        <v>1.4999999999999996E-2</v>
      </c>
    </row>
    <row r="831" spans="1:18" x14ac:dyDescent="0.3">
      <c r="A831" s="4" t="s">
        <v>5176</v>
      </c>
      <c r="B831" s="11">
        <v>43890</v>
      </c>
      <c r="C831" s="4" t="s">
        <v>5177</v>
      </c>
      <c r="D831" t="s">
        <v>6154</v>
      </c>
      <c r="E831" s="2">
        <v>1</v>
      </c>
      <c r="F831" s="2" t="str">
        <f>VLOOKUP(orders!C831:C1830,customers!A:B,2,FALSE)</f>
        <v>Hillel Mairs</v>
      </c>
      <c r="G831" s="2" t="str">
        <f>VLOOKUP(orders!C831:C1830,customers!A:C,3,FALSE)</f>
        <v>hmairsn1@so-net.ne.jp</v>
      </c>
      <c r="H831" s="2" t="str">
        <f>VLOOKUP(C:C,customers!A:G,7,FALSE)</f>
        <v>United States</v>
      </c>
      <c r="I831" t="str">
        <f>VLOOKUP(orders!D:D,products!A:B,2,FALSE)</f>
        <v>Ara</v>
      </c>
      <c r="J831" t="str">
        <f t="shared" si="61"/>
        <v>Arabica</v>
      </c>
      <c r="K831" t="str">
        <f>VLOOKUP(D:D,products!A:C,3,FALSE)</f>
        <v>D</v>
      </c>
      <c r="L831" t="str">
        <f t="shared" si="62"/>
        <v>Dark</v>
      </c>
      <c r="M831">
        <f>VLOOKUP(D:D,products!A:D,4,FALSE)</f>
        <v>0.2</v>
      </c>
      <c r="N831" s="9" t="str">
        <f t="shared" si="63"/>
        <v>0.2Kg</v>
      </c>
      <c r="O831">
        <f>VLOOKUP(D:D,products!A:E,5,FALSE)</f>
        <v>2.9849999999999999</v>
      </c>
      <c r="P831" s="14">
        <f t="shared" si="60"/>
        <v>2.9849999999999999</v>
      </c>
      <c r="Q831">
        <f>VLOOKUP(D:D,products!A:G,7,FALSE)</f>
        <v>0.26865</v>
      </c>
      <c r="R831" s="6">
        <f t="shared" si="64"/>
        <v>9.0000000000000011E-2</v>
      </c>
    </row>
    <row r="832" spans="1:18" hidden="1" x14ac:dyDescent="0.3">
      <c r="A832" s="4" t="s">
        <v>5182</v>
      </c>
      <c r="B832" s="11">
        <v>44414</v>
      </c>
      <c r="C832" s="4" t="s">
        <v>5183</v>
      </c>
      <c r="D832" t="s">
        <v>6141</v>
      </c>
      <c r="E832" s="2">
        <v>2</v>
      </c>
      <c r="F832" s="2" t="str">
        <f>VLOOKUP(orders!C832:C1831,customers!A:B,2,FALSE)</f>
        <v>Helaina Rainforth</v>
      </c>
      <c r="G832" s="2" t="str">
        <f>VLOOKUP(orders!C832:C1831,customers!A:C,3,FALSE)</f>
        <v>hrainforthn2@blog.com</v>
      </c>
      <c r="H832" s="2" t="str">
        <f>VLOOKUP(C:C,customers!A:G,7,FALSE)</f>
        <v>United States</v>
      </c>
      <c r="I832" t="str">
        <f>VLOOKUP(orders!D:D,products!A:B,2,FALSE)</f>
        <v>Exc</v>
      </c>
      <c r="J832" t="str">
        <f t="shared" si="61"/>
        <v>Excelsa</v>
      </c>
      <c r="K832" t="str">
        <f>VLOOKUP(D:D,products!A:C,3,FALSE)</f>
        <v>M</v>
      </c>
      <c r="L832" t="str">
        <f t="shared" si="62"/>
        <v>Medium</v>
      </c>
      <c r="M832">
        <f>VLOOKUP(D:D,products!A:D,4,FALSE)</f>
        <v>1</v>
      </c>
      <c r="N832" s="9" t="str">
        <f t="shared" si="63"/>
        <v>1Kg</v>
      </c>
      <c r="O832">
        <f>VLOOKUP(D:D,products!A:E,5,FALSE)</f>
        <v>13.75</v>
      </c>
      <c r="P832" s="14">
        <f t="shared" si="60"/>
        <v>27.5</v>
      </c>
      <c r="Q832">
        <f>VLOOKUP(D:D,products!A:G,7,FALSE)</f>
        <v>1.5125</v>
      </c>
      <c r="R832" s="6">
        <f t="shared" si="64"/>
        <v>5.5E-2</v>
      </c>
    </row>
    <row r="833" spans="1:18" x14ac:dyDescent="0.3">
      <c r="A833" s="4" t="s">
        <v>5182</v>
      </c>
      <c r="B833" s="11">
        <v>44414</v>
      </c>
      <c r="C833" s="4" t="s">
        <v>5183</v>
      </c>
      <c r="D833" t="s">
        <v>6154</v>
      </c>
      <c r="E833" s="2">
        <v>2</v>
      </c>
      <c r="F833" s="2" t="str">
        <f>VLOOKUP(orders!C833:C1832,customers!A:B,2,FALSE)</f>
        <v>Helaina Rainforth</v>
      </c>
      <c r="G833" s="2" t="str">
        <f>VLOOKUP(orders!C833:C1832,customers!A:C,3,FALSE)</f>
        <v>hrainforthn2@blog.com</v>
      </c>
      <c r="H833" s="2" t="str">
        <f>VLOOKUP(C:C,customers!A:G,7,FALSE)</f>
        <v>United States</v>
      </c>
      <c r="I833" t="str">
        <f>VLOOKUP(orders!D:D,products!A:B,2,FALSE)</f>
        <v>Ara</v>
      </c>
      <c r="J833" t="str">
        <f t="shared" si="61"/>
        <v>Arabica</v>
      </c>
      <c r="K833" t="str">
        <f>VLOOKUP(D:D,products!A:C,3,FALSE)</f>
        <v>D</v>
      </c>
      <c r="L833" t="str">
        <f t="shared" si="62"/>
        <v>Dark</v>
      </c>
      <c r="M833">
        <f>VLOOKUP(D:D,products!A:D,4,FALSE)</f>
        <v>0.2</v>
      </c>
      <c r="N833" s="9" t="str">
        <f t="shared" si="63"/>
        <v>0.2Kg</v>
      </c>
      <c r="O833">
        <f>VLOOKUP(D:D,products!A:E,5,FALSE)</f>
        <v>2.9849999999999999</v>
      </c>
      <c r="P833" s="14">
        <f t="shared" si="60"/>
        <v>5.97</v>
      </c>
      <c r="Q833">
        <f>VLOOKUP(D:D,products!A:G,7,FALSE)</f>
        <v>0.26865</v>
      </c>
      <c r="R833" s="6">
        <f t="shared" si="64"/>
        <v>4.5000000000000005E-2</v>
      </c>
    </row>
    <row r="834" spans="1:18" hidden="1" x14ac:dyDescent="0.3">
      <c r="A834" s="4" t="s">
        <v>5193</v>
      </c>
      <c r="B834" s="11">
        <v>44274</v>
      </c>
      <c r="C834" s="4" t="s">
        <v>5194</v>
      </c>
      <c r="D834" t="s">
        <v>6138</v>
      </c>
      <c r="E834" s="2">
        <v>6</v>
      </c>
      <c r="F834" s="2" t="str">
        <f>VLOOKUP(orders!C834:C1833,customers!A:B,2,FALSE)</f>
        <v>Isac Jesper</v>
      </c>
      <c r="G834" s="2" t="str">
        <f>VLOOKUP(orders!C834:C1833,customers!A:C,3,FALSE)</f>
        <v>ijespern4@theglobeandmail.com</v>
      </c>
      <c r="H834" s="2" t="str">
        <f>VLOOKUP(C:C,customers!A:G,7,FALSE)</f>
        <v>United States</v>
      </c>
      <c r="I834" t="str">
        <f>VLOOKUP(orders!D:D,products!A:B,2,FALSE)</f>
        <v>Rob</v>
      </c>
      <c r="J834" t="str">
        <f t="shared" si="61"/>
        <v>Robusta</v>
      </c>
      <c r="K834" t="str">
        <f>VLOOKUP(D:D,products!A:C,3,FALSE)</f>
        <v>M</v>
      </c>
      <c r="L834" t="str">
        <f t="shared" si="62"/>
        <v>Medium</v>
      </c>
      <c r="M834">
        <f>VLOOKUP(D:D,products!A:D,4,FALSE)</f>
        <v>1</v>
      </c>
      <c r="N834" s="9" t="str">
        <f t="shared" si="63"/>
        <v>1Kg</v>
      </c>
      <c r="O834">
        <f>VLOOKUP(D:D,products!A:E,5,FALSE)</f>
        <v>9.9499999999999993</v>
      </c>
      <c r="P834" s="14">
        <f t="shared" ref="P834:P897" si="65">O834*E834</f>
        <v>59.699999999999996</v>
      </c>
      <c r="Q834">
        <f>VLOOKUP(D:D,products!A:G,7,FALSE)</f>
        <v>0.59699999999999998</v>
      </c>
      <c r="R834" s="6">
        <f t="shared" si="64"/>
        <v>0.01</v>
      </c>
    </row>
    <row r="835" spans="1:18" hidden="1" x14ac:dyDescent="0.3">
      <c r="A835" s="4" t="s">
        <v>5199</v>
      </c>
      <c r="B835" s="11">
        <v>44302</v>
      </c>
      <c r="C835" s="4" t="s">
        <v>5200</v>
      </c>
      <c r="D835" t="s">
        <v>6149</v>
      </c>
      <c r="E835" s="2">
        <v>4</v>
      </c>
      <c r="F835" s="2" t="str">
        <f>VLOOKUP(orders!C835:C1834,customers!A:B,2,FALSE)</f>
        <v>Lenette Dwerryhouse</v>
      </c>
      <c r="G835" s="2" t="str">
        <f>VLOOKUP(orders!C835:C1834,customers!A:C,3,FALSE)</f>
        <v>ldwerryhousen5@gravatar.com</v>
      </c>
      <c r="H835" s="2" t="str">
        <f>VLOOKUP(C:C,customers!A:G,7,FALSE)</f>
        <v>United States</v>
      </c>
      <c r="I835" t="str">
        <f>VLOOKUP(orders!D:D,products!A:B,2,FALSE)</f>
        <v>Rob</v>
      </c>
      <c r="J835" t="str">
        <f t="shared" ref="J835:J898" si="66">IF(I835="Rob","Robusta",IF(I835="Exc","Excelsa",IF(I835="Lib","Liberica",IF(I835="Ara","Arabica",""))))</f>
        <v>Robusta</v>
      </c>
      <c r="K835" t="str">
        <f>VLOOKUP(D:D,products!A:C,3,FALSE)</f>
        <v>D</v>
      </c>
      <c r="L835" t="str">
        <f t="shared" ref="L835:L898" si="67">IF(K835="M","Medium",IF(K835="L","Light",IF(K835="D","Dark","")))</f>
        <v>Dark</v>
      </c>
      <c r="M835">
        <f>VLOOKUP(D:D,products!A:D,4,FALSE)</f>
        <v>2.5</v>
      </c>
      <c r="N835" s="9" t="str">
        <f t="shared" ref="N835:N898" si="68">M835&amp;"Kg"</f>
        <v>2.5Kg</v>
      </c>
      <c r="O835">
        <f>VLOOKUP(D:D,products!A:E,5,FALSE)</f>
        <v>20.584999999999997</v>
      </c>
      <c r="P835" s="14">
        <f t="shared" si="65"/>
        <v>82.339999999999989</v>
      </c>
      <c r="Q835">
        <f>VLOOKUP(D:D,products!A:G,7,FALSE)</f>
        <v>1.2350999999999999</v>
      </c>
      <c r="R835" s="6">
        <f t="shared" ref="R835:R898" si="69">(Q835/P835)</f>
        <v>1.5000000000000001E-2</v>
      </c>
    </row>
    <row r="836" spans="1:18" x14ac:dyDescent="0.3">
      <c r="A836" s="4" t="s">
        <v>5205</v>
      </c>
      <c r="B836" s="11">
        <v>44141</v>
      </c>
      <c r="C836" s="4" t="s">
        <v>5206</v>
      </c>
      <c r="D836" t="s">
        <v>6168</v>
      </c>
      <c r="E836" s="2">
        <v>1</v>
      </c>
      <c r="F836" s="2" t="str">
        <f>VLOOKUP(orders!C836:C1835,customers!A:B,2,FALSE)</f>
        <v>Nadeen Broomer</v>
      </c>
      <c r="G836" s="2" t="str">
        <f>VLOOKUP(orders!C836:C1835,customers!A:C,3,FALSE)</f>
        <v>nbroomern6@examiner.com</v>
      </c>
      <c r="H836" s="2" t="str">
        <f>VLOOKUP(C:C,customers!A:G,7,FALSE)</f>
        <v>United States</v>
      </c>
      <c r="I836" t="str">
        <f>VLOOKUP(orders!D:D,products!A:B,2,FALSE)</f>
        <v>Ara</v>
      </c>
      <c r="J836" t="str">
        <f t="shared" si="66"/>
        <v>Arabica</v>
      </c>
      <c r="K836" t="str">
        <f>VLOOKUP(D:D,products!A:C,3,FALSE)</f>
        <v>D</v>
      </c>
      <c r="L836" t="str">
        <f t="shared" si="67"/>
        <v>Dark</v>
      </c>
      <c r="M836">
        <f>VLOOKUP(D:D,products!A:D,4,FALSE)</f>
        <v>2.5</v>
      </c>
      <c r="N836" s="9" t="str">
        <f t="shared" si="68"/>
        <v>2.5Kg</v>
      </c>
      <c r="O836">
        <f>VLOOKUP(D:D,products!A:E,5,FALSE)</f>
        <v>22.884999999999998</v>
      </c>
      <c r="P836" s="14">
        <f t="shared" si="65"/>
        <v>22.884999999999998</v>
      </c>
      <c r="Q836">
        <f>VLOOKUP(D:D,products!A:G,7,FALSE)</f>
        <v>2.0596499999999995</v>
      </c>
      <c r="R836" s="6">
        <f t="shared" si="69"/>
        <v>8.9999999999999983E-2</v>
      </c>
    </row>
    <row r="837" spans="1:18" hidden="1" x14ac:dyDescent="0.3">
      <c r="A837" s="4" t="s">
        <v>5211</v>
      </c>
      <c r="B837" s="11">
        <v>44270</v>
      </c>
      <c r="C837" s="4" t="s">
        <v>5212</v>
      </c>
      <c r="D837" t="s">
        <v>6176</v>
      </c>
      <c r="E837" s="2">
        <v>1</v>
      </c>
      <c r="F837" s="2" t="str">
        <f>VLOOKUP(orders!C837:C1836,customers!A:B,2,FALSE)</f>
        <v>Konstantine Thoumasson</v>
      </c>
      <c r="G837" s="2" t="str">
        <f>VLOOKUP(orders!C837:C1836,customers!A:C,3,FALSE)</f>
        <v>kthoumassonn7@bloglovin.com</v>
      </c>
      <c r="H837" s="2" t="str">
        <f>VLOOKUP(C:C,customers!A:G,7,FALSE)</f>
        <v>United States</v>
      </c>
      <c r="I837" t="str">
        <f>VLOOKUP(orders!D:D,products!A:B,2,FALSE)</f>
        <v>Exc</v>
      </c>
      <c r="J837" t="str">
        <f t="shared" si="66"/>
        <v>Excelsa</v>
      </c>
      <c r="K837" t="str">
        <f>VLOOKUP(D:D,products!A:C,3,FALSE)</f>
        <v>L</v>
      </c>
      <c r="L837" t="str">
        <f t="shared" si="67"/>
        <v>Light</v>
      </c>
      <c r="M837">
        <f>VLOOKUP(D:D,products!A:D,4,FALSE)</f>
        <v>0.5</v>
      </c>
      <c r="N837" s="9" t="str">
        <f t="shared" si="68"/>
        <v>0.5Kg</v>
      </c>
      <c r="O837">
        <f>VLOOKUP(D:D,products!A:E,5,FALSE)</f>
        <v>8.91</v>
      </c>
      <c r="P837" s="14">
        <f t="shared" si="65"/>
        <v>8.91</v>
      </c>
      <c r="Q837">
        <f>VLOOKUP(D:D,products!A:G,7,FALSE)</f>
        <v>0.98009999999999997</v>
      </c>
      <c r="R837" s="6">
        <f t="shared" si="69"/>
        <v>0.11</v>
      </c>
    </row>
    <row r="838" spans="1:18" x14ac:dyDescent="0.3">
      <c r="A838" s="4" t="s">
        <v>5216</v>
      </c>
      <c r="B838" s="11">
        <v>44486</v>
      </c>
      <c r="C838" s="4" t="s">
        <v>5217</v>
      </c>
      <c r="D838" t="s">
        <v>6154</v>
      </c>
      <c r="E838" s="2">
        <v>4</v>
      </c>
      <c r="F838" s="2" t="str">
        <f>VLOOKUP(orders!C838:C1837,customers!A:B,2,FALSE)</f>
        <v>Frans Habbergham</v>
      </c>
      <c r="G838" s="2" t="str">
        <f>VLOOKUP(orders!C838:C1837,customers!A:C,3,FALSE)</f>
        <v>fhabberghamn8@discovery.com</v>
      </c>
      <c r="H838" s="2" t="str">
        <f>VLOOKUP(C:C,customers!A:G,7,FALSE)</f>
        <v>United States</v>
      </c>
      <c r="I838" t="str">
        <f>VLOOKUP(orders!D:D,products!A:B,2,FALSE)</f>
        <v>Ara</v>
      </c>
      <c r="J838" t="str">
        <f t="shared" si="66"/>
        <v>Arabica</v>
      </c>
      <c r="K838" t="str">
        <f>VLOOKUP(D:D,products!A:C,3,FALSE)</f>
        <v>D</v>
      </c>
      <c r="L838" t="str">
        <f t="shared" si="67"/>
        <v>Dark</v>
      </c>
      <c r="M838">
        <f>VLOOKUP(D:D,products!A:D,4,FALSE)</f>
        <v>0.2</v>
      </c>
      <c r="N838" s="9" t="str">
        <f t="shared" si="68"/>
        <v>0.2Kg</v>
      </c>
      <c r="O838">
        <f>VLOOKUP(D:D,products!A:E,5,FALSE)</f>
        <v>2.9849999999999999</v>
      </c>
      <c r="P838" s="14">
        <f t="shared" si="65"/>
        <v>11.94</v>
      </c>
      <c r="Q838">
        <f>VLOOKUP(D:D,products!A:G,7,FALSE)</f>
        <v>0.26865</v>
      </c>
      <c r="R838" s="6">
        <f t="shared" si="69"/>
        <v>2.2500000000000003E-2</v>
      </c>
    </row>
    <row r="839" spans="1:18" hidden="1" x14ac:dyDescent="0.3">
      <c r="A839" s="4" t="s">
        <v>5222</v>
      </c>
      <c r="B839" s="11">
        <v>43715</v>
      </c>
      <c r="C839" s="4" t="s">
        <v>5113</v>
      </c>
      <c r="D839" t="s">
        <v>6181</v>
      </c>
      <c r="E839" s="2">
        <v>3</v>
      </c>
      <c r="F839" s="2" t="str">
        <f>VLOOKUP(orders!C839:C1838,customers!A:B,2,FALSE)</f>
        <v>Allis Wilmore</v>
      </c>
      <c r="G839" s="2"/>
      <c r="H839" s="2" t="str">
        <f>VLOOKUP(C:C,customers!A:G,7,FALSE)</f>
        <v>United States</v>
      </c>
      <c r="I839" t="str">
        <f>VLOOKUP(orders!D:D,products!A:B,2,FALSE)</f>
        <v>Lib</v>
      </c>
      <c r="J839" t="str">
        <f t="shared" si="66"/>
        <v>Liberica</v>
      </c>
      <c r="K839" t="str">
        <f>VLOOKUP(D:D,products!A:C,3,FALSE)</f>
        <v>M</v>
      </c>
      <c r="L839" t="str">
        <f t="shared" si="67"/>
        <v>Medium</v>
      </c>
      <c r="M839">
        <f>VLOOKUP(D:D,products!A:D,4,FALSE)</f>
        <v>2.5</v>
      </c>
      <c r="N839" s="9" t="str">
        <f t="shared" si="68"/>
        <v>2.5Kg</v>
      </c>
      <c r="O839">
        <f>VLOOKUP(D:D,products!A:E,5,FALSE)</f>
        <v>33.464999999999996</v>
      </c>
      <c r="P839" s="14">
        <f t="shared" si="65"/>
        <v>100.39499999999998</v>
      </c>
      <c r="Q839">
        <f>VLOOKUP(D:D,products!A:G,7,FALSE)</f>
        <v>4.3504499999999995</v>
      </c>
      <c r="R839" s="6">
        <f t="shared" si="69"/>
        <v>4.3333333333333335E-2</v>
      </c>
    </row>
    <row r="840" spans="1:18" x14ac:dyDescent="0.3">
      <c r="A840" s="4" t="s">
        <v>5228</v>
      </c>
      <c r="B840" s="11">
        <v>44755</v>
      </c>
      <c r="C840" s="4" t="s">
        <v>5229</v>
      </c>
      <c r="D840" t="s">
        <v>6168</v>
      </c>
      <c r="E840" s="2">
        <v>5</v>
      </c>
      <c r="F840" s="2" t="str">
        <f>VLOOKUP(orders!C840:C1839,customers!A:B,2,FALSE)</f>
        <v>Romain Avrashin</v>
      </c>
      <c r="G840" s="2" t="str">
        <f>VLOOKUP(orders!C840:C1839,customers!A:C,3,FALSE)</f>
        <v>ravrashinna@tamu.edu</v>
      </c>
      <c r="H840" s="2" t="str">
        <f>VLOOKUP(C:C,customers!A:G,7,FALSE)</f>
        <v>United States</v>
      </c>
      <c r="I840" t="str">
        <f>VLOOKUP(orders!D:D,products!A:B,2,FALSE)</f>
        <v>Ara</v>
      </c>
      <c r="J840" t="str">
        <f t="shared" si="66"/>
        <v>Arabica</v>
      </c>
      <c r="K840" t="str">
        <f>VLOOKUP(D:D,products!A:C,3,FALSE)</f>
        <v>D</v>
      </c>
      <c r="L840" t="str">
        <f t="shared" si="67"/>
        <v>Dark</v>
      </c>
      <c r="M840">
        <f>VLOOKUP(D:D,products!A:D,4,FALSE)</f>
        <v>2.5</v>
      </c>
      <c r="N840" s="9" t="str">
        <f t="shared" si="68"/>
        <v>2.5Kg</v>
      </c>
      <c r="O840">
        <f>VLOOKUP(D:D,products!A:E,5,FALSE)</f>
        <v>22.884999999999998</v>
      </c>
      <c r="P840" s="14">
        <f t="shared" si="65"/>
        <v>114.42499999999998</v>
      </c>
      <c r="Q840">
        <f>VLOOKUP(D:D,products!A:G,7,FALSE)</f>
        <v>2.0596499999999995</v>
      </c>
      <c r="R840" s="6">
        <f t="shared" si="69"/>
        <v>1.7999999999999999E-2</v>
      </c>
    </row>
    <row r="841" spans="1:18" hidden="1" x14ac:dyDescent="0.3">
      <c r="A841" s="4" t="s">
        <v>5234</v>
      </c>
      <c r="B841" s="11">
        <v>44521</v>
      </c>
      <c r="C841" s="4" t="s">
        <v>5235</v>
      </c>
      <c r="D841" t="s">
        <v>6139</v>
      </c>
      <c r="E841" s="2">
        <v>5</v>
      </c>
      <c r="F841" s="2" t="str">
        <f>VLOOKUP(orders!C841:C1840,customers!A:B,2,FALSE)</f>
        <v>Miran Doidge</v>
      </c>
      <c r="G841" s="2" t="str">
        <f>VLOOKUP(orders!C841:C1840,customers!A:C,3,FALSE)</f>
        <v>mdoidgenb@etsy.com</v>
      </c>
      <c r="H841" s="2" t="str">
        <f>VLOOKUP(C:C,customers!A:G,7,FALSE)</f>
        <v>United States</v>
      </c>
      <c r="I841" t="str">
        <f>VLOOKUP(orders!D:D,products!A:B,2,FALSE)</f>
        <v>Exc</v>
      </c>
      <c r="J841" t="str">
        <f t="shared" si="66"/>
        <v>Excelsa</v>
      </c>
      <c r="K841" t="str">
        <f>VLOOKUP(D:D,products!A:C,3,FALSE)</f>
        <v>M</v>
      </c>
      <c r="L841" t="str">
        <f t="shared" si="67"/>
        <v>Medium</v>
      </c>
      <c r="M841">
        <f>VLOOKUP(D:D,products!A:D,4,FALSE)</f>
        <v>0.5</v>
      </c>
      <c r="N841" s="9" t="str">
        <f t="shared" si="68"/>
        <v>0.5Kg</v>
      </c>
      <c r="O841">
        <f>VLOOKUP(D:D,products!A:E,5,FALSE)</f>
        <v>8.25</v>
      </c>
      <c r="P841" s="14">
        <f t="shared" si="65"/>
        <v>41.25</v>
      </c>
      <c r="Q841">
        <f>VLOOKUP(D:D,products!A:G,7,FALSE)</f>
        <v>0.90749999999999997</v>
      </c>
      <c r="R841" s="6">
        <f t="shared" si="69"/>
        <v>2.1999999999999999E-2</v>
      </c>
    </row>
    <row r="842" spans="1:18" hidden="1" x14ac:dyDescent="0.3">
      <c r="A842" s="4" t="s">
        <v>5240</v>
      </c>
      <c r="B842" s="11">
        <v>44574</v>
      </c>
      <c r="C842" s="4" t="s">
        <v>5241</v>
      </c>
      <c r="D842" t="s">
        <v>6173</v>
      </c>
      <c r="E842" s="2">
        <v>4</v>
      </c>
      <c r="F842" s="2" t="str">
        <f>VLOOKUP(orders!C842:C1841,customers!A:B,2,FALSE)</f>
        <v>Janeva Edinboro</v>
      </c>
      <c r="G842" s="2" t="str">
        <f>VLOOKUP(orders!C842:C1841,customers!A:C,3,FALSE)</f>
        <v>jedinboronc@reverbnation.com</v>
      </c>
      <c r="H842" s="2" t="str">
        <f>VLOOKUP(C:C,customers!A:G,7,FALSE)</f>
        <v>United States</v>
      </c>
      <c r="I842" t="str">
        <f>VLOOKUP(orders!D:D,products!A:B,2,FALSE)</f>
        <v>Rob</v>
      </c>
      <c r="J842" t="str">
        <f t="shared" si="66"/>
        <v>Robusta</v>
      </c>
      <c r="K842" t="str">
        <f>VLOOKUP(D:D,products!A:C,3,FALSE)</f>
        <v>L</v>
      </c>
      <c r="L842" t="str">
        <f t="shared" si="67"/>
        <v>Light</v>
      </c>
      <c r="M842">
        <f>VLOOKUP(D:D,products!A:D,4,FALSE)</f>
        <v>0.5</v>
      </c>
      <c r="N842" s="9" t="str">
        <f t="shared" si="68"/>
        <v>0.5Kg</v>
      </c>
      <c r="O842">
        <f>VLOOKUP(D:D,products!A:E,5,FALSE)</f>
        <v>7.169999999999999</v>
      </c>
      <c r="P842" s="14">
        <f t="shared" si="65"/>
        <v>28.679999999999996</v>
      </c>
      <c r="Q842">
        <f>VLOOKUP(D:D,products!A:G,7,FALSE)</f>
        <v>0.43019999999999992</v>
      </c>
      <c r="R842" s="6">
        <f t="shared" si="69"/>
        <v>1.4999999999999999E-2</v>
      </c>
    </row>
    <row r="843" spans="1:18" hidden="1" x14ac:dyDescent="0.3">
      <c r="A843" s="4" t="s">
        <v>5246</v>
      </c>
      <c r="B843" s="11">
        <v>44755</v>
      </c>
      <c r="C843" s="4" t="s">
        <v>5247</v>
      </c>
      <c r="D843" t="s">
        <v>6159</v>
      </c>
      <c r="E843" s="2">
        <v>1</v>
      </c>
      <c r="F843" s="2" t="str">
        <f>VLOOKUP(orders!C843:C1842,customers!A:B,2,FALSE)</f>
        <v>Trumaine Tewelson</v>
      </c>
      <c r="G843" s="2" t="str">
        <f>VLOOKUP(orders!C843:C1842,customers!A:C,3,FALSE)</f>
        <v>ttewelsonnd@cdbaby.com</v>
      </c>
      <c r="H843" s="2" t="str">
        <f>VLOOKUP(C:C,customers!A:G,7,FALSE)</f>
        <v>United States</v>
      </c>
      <c r="I843" t="str">
        <f>VLOOKUP(orders!D:D,products!A:B,2,FALSE)</f>
        <v>Lib</v>
      </c>
      <c r="J843" t="str">
        <f t="shared" si="66"/>
        <v>Liberica</v>
      </c>
      <c r="K843" t="str">
        <f>VLOOKUP(D:D,products!A:C,3,FALSE)</f>
        <v>M</v>
      </c>
      <c r="L843" t="str">
        <f t="shared" si="67"/>
        <v>Medium</v>
      </c>
      <c r="M843">
        <f>VLOOKUP(D:D,products!A:D,4,FALSE)</f>
        <v>0.2</v>
      </c>
      <c r="N843" s="9" t="str">
        <f t="shared" si="68"/>
        <v>0.2Kg</v>
      </c>
      <c r="O843">
        <f>VLOOKUP(D:D,products!A:E,5,FALSE)</f>
        <v>4.3650000000000002</v>
      </c>
      <c r="P843" s="14">
        <f t="shared" si="65"/>
        <v>4.3650000000000002</v>
      </c>
      <c r="Q843">
        <f>VLOOKUP(D:D,products!A:G,7,FALSE)</f>
        <v>0.56745000000000001</v>
      </c>
      <c r="R843" s="6">
        <f t="shared" si="69"/>
        <v>0.13</v>
      </c>
    </row>
    <row r="844" spans="1:18" hidden="1" x14ac:dyDescent="0.3">
      <c r="A844" s="4" t="s">
        <v>5251</v>
      </c>
      <c r="B844" s="11">
        <v>44502</v>
      </c>
      <c r="C844" s="4" t="s">
        <v>5188</v>
      </c>
      <c r="D844" t="s">
        <v>6156</v>
      </c>
      <c r="E844" s="2">
        <v>2</v>
      </c>
      <c r="F844" s="2" t="str">
        <f>VLOOKUP(orders!C844:C1843,customers!A:B,2,FALSE)</f>
        <v>Odelia Skerme</v>
      </c>
      <c r="G844" s="2" t="str">
        <f>VLOOKUP(orders!C844:C1843,customers!A:C,3,FALSE)</f>
        <v>oskermen3@hatena.ne.jp</v>
      </c>
      <c r="H844" s="2" t="str">
        <f>VLOOKUP(C:C,customers!A:G,7,FALSE)</f>
        <v>United States</v>
      </c>
      <c r="I844" t="str">
        <f>VLOOKUP(orders!D:D,products!A:B,2,FALSE)</f>
        <v>Exc</v>
      </c>
      <c r="J844" t="str">
        <f t="shared" si="66"/>
        <v>Excelsa</v>
      </c>
      <c r="K844" t="str">
        <f>VLOOKUP(D:D,products!A:C,3,FALSE)</f>
        <v>M</v>
      </c>
      <c r="L844" t="str">
        <f t="shared" si="67"/>
        <v>Medium</v>
      </c>
      <c r="M844">
        <f>VLOOKUP(D:D,products!A:D,4,FALSE)</f>
        <v>0.2</v>
      </c>
      <c r="N844" s="9" t="str">
        <f t="shared" si="68"/>
        <v>0.2Kg</v>
      </c>
      <c r="O844">
        <f>VLOOKUP(D:D,products!A:E,5,FALSE)</f>
        <v>4.125</v>
      </c>
      <c r="P844" s="14">
        <f t="shared" si="65"/>
        <v>8.25</v>
      </c>
      <c r="Q844">
        <f>VLOOKUP(D:D,products!A:G,7,FALSE)</f>
        <v>0.45374999999999999</v>
      </c>
      <c r="R844" s="6">
        <f t="shared" si="69"/>
        <v>5.5E-2</v>
      </c>
    </row>
    <row r="845" spans="1:18" hidden="1" x14ac:dyDescent="0.3">
      <c r="A845" s="4" t="s">
        <v>5256</v>
      </c>
      <c r="B845" s="11">
        <v>44387</v>
      </c>
      <c r="C845" s="4" t="s">
        <v>5257</v>
      </c>
      <c r="D845" t="s">
        <v>6156</v>
      </c>
      <c r="E845" s="2">
        <v>2</v>
      </c>
      <c r="F845" s="2" t="str">
        <f>VLOOKUP(orders!C845:C1844,customers!A:B,2,FALSE)</f>
        <v>De Drewitt</v>
      </c>
      <c r="G845" s="2" t="str">
        <f>VLOOKUP(orders!C845:C1844,customers!A:C,3,FALSE)</f>
        <v>ddrewittnf@mapquest.com</v>
      </c>
      <c r="H845" s="2" t="str">
        <f>VLOOKUP(C:C,customers!A:G,7,FALSE)</f>
        <v>United States</v>
      </c>
      <c r="I845" t="str">
        <f>VLOOKUP(orders!D:D,products!A:B,2,FALSE)</f>
        <v>Exc</v>
      </c>
      <c r="J845" t="str">
        <f t="shared" si="66"/>
        <v>Excelsa</v>
      </c>
      <c r="K845" t="str">
        <f>VLOOKUP(D:D,products!A:C,3,FALSE)</f>
        <v>M</v>
      </c>
      <c r="L845" t="str">
        <f t="shared" si="67"/>
        <v>Medium</v>
      </c>
      <c r="M845">
        <f>VLOOKUP(D:D,products!A:D,4,FALSE)</f>
        <v>0.2</v>
      </c>
      <c r="N845" s="9" t="str">
        <f t="shared" si="68"/>
        <v>0.2Kg</v>
      </c>
      <c r="O845">
        <f>VLOOKUP(D:D,products!A:E,5,FALSE)</f>
        <v>4.125</v>
      </c>
      <c r="P845" s="14">
        <f t="shared" si="65"/>
        <v>8.25</v>
      </c>
      <c r="Q845">
        <f>VLOOKUP(D:D,products!A:G,7,FALSE)</f>
        <v>0.45374999999999999</v>
      </c>
      <c r="R845" s="6">
        <f t="shared" si="69"/>
        <v>5.5E-2</v>
      </c>
    </row>
    <row r="846" spans="1:18" x14ac:dyDescent="0.3">
      <c r="A846" s="4" t="s">
        <v>5262</v>
      </c>
      <c r="B846" s="11">
        <v>44476</v>
      </c>
      <c r="C846" s="4" t="s">
        <v>5263</v>
      </c>
      <c r="D846" t="s">
        <v>6158</v>
      </c>
      <c r="E846" s="2">
        <v>6</v>
      </c>
      <c r="F846" s="2" t="str">
        <f>VLOOKUP(orders!C846:C1845,customers!A:B,2,FALSE)</f>
        <v>Adelheid Gladhill</v>
      </c>
      <c r="G846" s="2" t="str">
        <f>VLOOKUP(orders!C846:C1845,customers!A:C,3,FALSE)</f>
        <v>agladhillng@stanford.edu</v>
      </c>
      <c r="H846" s="2" t="str">
        <f>VLOOKUP(C:C,customers!A:G,7,FALSE)</f>
        <v>United States</v>
      </c>
      <c r="I846" t="str">
        <f>VLOOKUP(orders!D:D,products!A:B,2,FALSE)</f>
        <v>Ara</v>
      </c>
      <c r="J846" t="str">
        <f t="shared" si="66"/>
        <v>Arabica</v>
      </c>
      <c r="K846" t="str">
        <f>VLOOKUP(D:D,products!A:C,3,FALSE)</f>
        <v>D</v>
      </c>
      <c r="L846" t="str">
        <f t="shared" si="67"/>
        <v>Dark</v>
      </c>
      <c r="M846">
        <f>VLOOKUP(D:D,products!A:D,4,FALSE)</f>
        <v>0.5</v>
      </c>
      <c r="N846" s="9" t="str">
        <f t="shared" si="68"/>
        <v>0.5Kg</v>
      </c>
      <c r="O846">
        <f>VLOOKUP(D:D,products!A:E,5,FALSE)</f>
        <v>5.97</v>
      </c>
      <c r="P846" s="14">
        <f t="shared" si="65"/>
        <v>35.82</v>
      </c>
      <c r="Q846">
        <f>VLOOKUP(D:D,products!A:G,7,FALSE)</f>
        <v>0.5373</v>
      </c>
      <c r="R846" s="6">
        <f t="shared" si="69"/>
        <v>1.4999999999999999E-2</v>
      </c>
    </row>
    <row r="847" spans="1:18" hidden="1" x14ac:dyDescent="0.3">
      <c r="A847" s="4" t="s">
        <v>5268</v>
      </c>
      <c r="B847" s="11">
        <v>43889</v>
      </c>
      <c r="C847" s="4" t="s">
        <v>5269</v>
      </c>
      <c r="D847" t="s">
        <v>6185</v>
      </c>
      <c r="E847" s="2">
        <v>6</v>
      </c>
      <c r="F847" s="2" t="str">
        <f>VLOOKUP(orders!C847:C1846,customers!A:B,2,FALSE)</f>
        <v>Murielle Lorinez</v>
      </c>
      <c r="G847" s="2" t="str">
        <f>VLOOKUP(orders!C847:C1846,customers!A:C,3,FALSE)</f>
        <v>mlorineznh@whitehouse.gov</v>
      </c>
      <c r="H847" s="2" t="str">
        <f>VLOOKUP(C:C,customers!A:G,7,FALSE)</f>
        <v>United States</v>
      </c>
      <c r="I847" t="str">
        <f>VLOOKUP(orders!D:D,products!A:B,2,FALSE)</f>
        <v>Exc</v>
      </c>
      <c r="J847" t="str">
        <f t="shared" si="66"/>
        <v>Excelsa</v>
      </c>
      <c r="K847" t="str">
        <f>VLOOKUP(D:D,products!A:C,3,FALSE)</f>
        <v>D</v>
      </c>
      <c r="L847" t="str">
        <f t="shared" si="67"/>
        <v>Dark</v>
      </c>
      <c r="M847">
        <f>VLOOKUP(D:D,products!A:D,4,FALSE)</f>
        <v>2.5</v>
      </c>
      <c r="N847" s="9" t="str">
        <f t="shared" si="68"/>
        <v>2.5Kg</v>
      </c>
      <c r="O847">
        <f>VLOOKUP(D:D,products!A:E,5,FALSE)</f>
        <v>27.945</v>
      </c>
      <c r="P847" s="14">
        <f t="shared" si="65"/>
        <v>167.67000000000002</v>
      </c>
      <c r="Q847">
        <f>VLOOKUP(D:D,products!A:G,7,FALSE)</f>
        <v>3.07395</v>
      </c>
      <c r="R847" s="6">
        <f t="shared" si="69"/>
        <v>1.833333333333333E-2</v>
      </c>
    </row>
    <row r="848" spans="1:18" x14ac:dyDescent="0.3">
      <c r="A848" s="4" t="s">
        <v>5273</v>
      </c>
      <c r="B848" s="11">
        <v>44747</v>
      </c>
      <c r="C848" s="4" t="s">
        <v>5274</v>
      </c>
      <c r="D848" t="s">
        <v>6175</v>
      </c>
      <c r="E848" s="2">
        <v>2</v>
      </c>
      <c r="F848" s="2" t="str">
        <f>VLOOKUP(orders!C848:C1847,customers!A:B,2,FALSE)</f>
        <v>Edin Mathe</v>
      </c>
      <c r="G848" s="2"/>
      <c r="H848" s="2" t="str">
        <f>VLOOKUP(C:C,customers!A:G,7,FALSE)</f>
        <v>United States</v>
      </c>
      <c r="I848" t="str">
        <f>VLOOKUP(orders!D:D,products!A:B,2,FALSE)</f>
        <v>Ara</v>
      </c>
      <c r="J848" t="str">
        <f t="shared" si="66"/>
        <v>Arabica</v>
      </c>
      <c r="K848" t="str">
        <f>VLOOKUP(D:D,products!A:C,3,FALSE)</f>
        <v>M</v>
      </c>
      <c r="L848" t="str">
        <f t="shared" si="67"/>
        <v>Medium</v>
      </c>
      <c r="M848">
        <f>VLOOKUP(D:D,products!A:D,4,FALSE)</f>
        <v>2.5</v>
      </c>
      <c r="N848" s="9" t="str">
        <f t="shared" si="68"/>
        <v>2.5Kg</v>
      </c>
      <c r="O848">
        <f>VLOOKUP(D:D,products!A:E,5,FALSE)</f>
        <v>25.874999999999996</v>
      </c>
      <c r="P848" s="14">
        <f t="shared" si="65"/>
        <v>51.749999999999993</v>
      </c>
      <c r="Q848">
        <f>VLOOKUP(D:D,products!A:G,7,FALSE)</f>
        <v>2.3287499999999994</v>
      </c>
      <c r="R848" s="6">
        <f t="shared" si="69"/>
        <v>4.4999999999999998E-2</v>
      </c>
    </row>
    <row r="849" spans="1:18" x14ac:dyDescent="0.3">
      <c r="A849" s="4" t="s">
        <v>5278</v>
      </c>
      <c r="B849" s="11">
        <v>44460</v>
      </c>
      <c r="C849" s="4" t="s">
        <v>5279</v>
      </c>
      <c r="D849" t="s">
        <v>6154</v>
      </c>
      <c r="E849" s="2">
        <v>3</v>
      </c>
      <c r="F849" s="2" t="str">
        <f>VLOOKUP(orders!C849:C1848,customers!A:B,2,FALSE)</f>
        <v>Mordy Van Der Vlies</v>
      </c>
      <c r="G849" s="2" t="str">
        <f>VLOOKUP(orders!C849:C1848,customers!A:C,3,FALSE)</f>
        <v>mvannj@wikipedia.org</v>
      </c>
      <c r="H849" s="2" t="str">
        <f>VLOOKUP(C:C,customers!A:G,7,FALSE)</f>
        <v>United States</v>
      </c>
      <c r="I849" t="str">
        <f>VLOOKUP(orders!D:D,products!A:B,2,FALSE)</f>
        <v>Ara</v>
      </c>
      <c r="J849" t="str">
        <f t="shared" si="66"/>
        <v>Arabica</v>
      </c>
      <c r="K849" t="str">
        <f>VLOOKUP(D:D,products!A:C,3,FALSE)</f>
        <v>D</v>
      </c>
      <c r="L849" t="str">
        <f t="shared" si="67"/>
        <v>Dark</v>
      </c>
      <c r="M849">
        <f>VLOOKUP(D:D,products!A:D,4,FALSE)</f>
        <v>0.2</v>
      </c>
      <c r="N849" s="9" t="str">
        <f t="shared" si="68"/>
        <v>0.2Kg</v>
      </c>
      <c r="O849">
        <f>VLOOKUP(D:D,products!A:E,5,FALSE)</f>
        <v>2.9849999999999999</v>
      </c>
      <c r="P849" s="14">
        <f t="shared" si="65"/>
        <v>8.9550000000000001</v>
      </c>
      <c r="Q849">
        <f>VLOOKUP(D:D,products!A:G,7,FALSE)</f>
        <v>0.26865</v>
      </c>
      <c r="R849" s="6">
        <f t="shared" si="69"/>
        <v>0.03</v>
      </c>
    </row>
    <row r="850" spans="1:18" hidden="1" x14ac:dyDescent="0.3">
      <c r="A850" s="4" t="s">
        <v>5283</v>
      </c>
      <c r="B850" s="11">
        <v>43468</v>
      </c>
      <c r="C850" s="4" t="s">
        <v>5284</v>
      </c>
      <c r="D850" t="s">
        <v>6176</v>
      </c>
      <c r="E850" s="2">
        <v>6</v>
      </c>
      <c r="F850" s="2" t="str">
        <f>VLOOKUP(orders!C850:C1849,customers!A:B,2,FALSE)</f>
        <v>Spencer Wastell</v>
      </c>
      <c r="G850" s="2"/>
      <c r="H850" s="2" t="str">
        <f>VLOOKUP(C:C,customers!A:G,7,FALSE)</f>
        <v>United States</v>
      </c>
      <c r="I850" t="str">
        <f>VLOOKUP(orders!D:D,products!A:B,2,FALSE)</f>
        <v>Exc</v>
      </c>
      <c r="J850" t="str">
        <f t="shared" si="66"/>
        <v>Excelsa</v>
      </c>
      <c r="K850" t="str">
        <f>VLOOKUP(D:D,products!A:C,3,FALSE)</f>
        <v>L</v>
      </c>
      <c r="L850" t="str">
        <f t="shared" si="67"/>
        <v>Light</v>
      </c>
      <c r="M850">
        <f>VLOOKUP(D:D,products!A:D,4,FALSE)</f>
        <v>0.5</v>
      </c>
      <c r="N850" s="9" t="str">
        <f t="shared" si="68"/>
        <v>0.5Kg</v>
      </c>
      <c r="O850">
        <f>VLOOKUP(D:D,products!A:E,5,FALSE)</f>
        <v>8.91</v>
      </c>
      <c r="P850" s="14">
        <f t="shared" si="65"/>
        <v>53.46</v>
      </c>
      <c r="Q850">
        <f>VLOOKUP(D:D,products!A:G,7,FALSE)</f>
        <v>0.98009999999999997</v>
      </c>
      <c r="R850" s="6">
        <f t="shared" si="69"/>
        <v>1.8333333333333333E-2</v>
      </c>
    </row>
    <row r="851" spans="1:18" x14ac:dyDescent="0.3">
      <c r="A851" s="4" t="s">
        <v>5288</v>
      </c>
      <c r="B851" s="11">
        <v>44628</v>
      </c>
      <c r="C851" s="4" t="s">
        <v>5289</v>
      </c>
      <c r="D851" t="s">
        <v>6167</v>
      </c>
      <c r="E851" s="2">
        <v>6</v>
      </c>
      <c r="F851" s="2" t="str">
        <f>VLOOKUP(orders!C851:C1850,customers!A:B,2,FALSE)</f>
        <v>Jemimah Ethelston</v>
      </c>
      <c r="G851" s="2" t="str">
        <f>VLOOKUP(orders!C851:C1850,customers!A:C,3,FALSE)</f>
        <v>jethelstonnl@creativecommons.org</v>
      </c>
      <c r="H851" s="2" t="str">
        <f>VLOOKUP(C:C,customers!A:G,7,FALSE)</f>
        <v>United States</v>
      </c>
      <c r="I851" t="str">
        <f>VLOOKUP(orders!D:D,products!A:B,2,FALSE)</f>
        <v>Ara</v>
      </c>
      <c r="J851" t="str">
        <f t="shared" si="66"/>
        <v>Arabica</v>
      </c>
      <c r="K851" t="str">
        <f>VLOOKUP(D:D,products!A:C,3,FALSE)</f>
        <v>L</v>
      </c>
      <c r="L851" t="str">
        <f t="shared" si="67"/>
        <v>Light</v>
      </c>
      <c r="M851">
        <f>VLOOKUP(D:D,products!A:D,4,FALSE)</f>
        <v>0.2</v>
      </c>
      <c r="N851" s="9" t="str">
        <f t="shared" si="68"/>
        <v>0.2Kg</v>
      </c>
      <c r="O851">
        <f>VLOOKUP(D:D,products!A:E,5,FALSE)</f>
        <v>3.8849999999999998</v>
      </c>
      <c r="P851" s="14">
        <f t="shared" si="65"/>
        <v>23.31</v>
      </c>
      <c r="Q851">
        <f>VLOOKUP(D:D,products!A:G,7,FALSE)</f>
        <v>0.34964999999999996</v>
      </c>
      <c r="R851" s="6">
        <f t="shared" si="69"/>
        <v>1.4999999999999999E-2</v>
      </c>
    </row>
    <row r="852" spans="1:18" x14ac:dyDescent="0.3">
      <c r="A852" s="4" t="s">
        <v>5288</v>
      </c>
      <c r="B852" s="11">
        <v>44628</v>
      </c>
      <c r="C852" s="4" t="s">
        <v>5289</v>
      </c>
      <c r="D852" t="s">
        <v>6152</v>
      </c>
      <c r="E852" s="2">
        <v>2</v>
      </c>
      <c r="F852" s="2" t="str">
        <f>VLOOKUP(orders!C852:C1851,customers!A:B,2,FALSE)</f>
        <v>Jemimah Ethelston</v>
      </c>
      <c r="G852" s="2" t="str">
        <f>VLOOKUP(orders!C852:C1851,customers!A:C,3,FALSE)</f>
        <v>jethelstonnl@creativecommons.org</v>
      </c>
      <c r="H852" s="2" t="str">
        <f>VLOOKUP(C:C,customers!A:G,7,FALSE)</f>
        <v>United States</v>
      </c>
      <c r="I852" t="str">
        <f>VLOOKUP(orders!D:D,products!A:B,2,FALSE)</f>
        <v>Ara</v>
      </c>
      <c r="J852" t="str">
        <f t="shared" si="66"/>
        <v>Arabica</v>
      </c>
      <c r="K852" t="str">
        <f>VLOOKUP(D:D,products!A:C,3,FALSE)</f>
        <v>M</v>
      </c>
      <c r="L852" t="str">
        <f t="shared" si="67"/>
        <v>Medium</v>
      </c>
      <c r="M852">
        <f>VLOOKUP(D:D,products!A:D,4,FALSE)</f>
        <v>0.2</v>
      </c>
      <c r="N852" s="9" t="str">
        <f t="shared" si="68"/>
        <v>0.2Kg</v>
      </c>
      <c r="O852">
        <f>VLOOKUP(D:D,products!A:E,5,FALSE)</f>
        <v>3.375</v>
      </c>
      <c r="P852" s="14">
        <f t="shared" si="65"/>
        <v>6.75</v>
      </c>
      <c r="Q852">
        <f>VLOOKUP(D:D,products!A:G,7,FALSE)</f>
        <v>0.30374999999999996</v>
      </c>
      <c r="R852" s="6">
        <f t="shared" si="69"/>
        <v>4.4999999999999991E-2</v>
      </c>
    </row>
    <row r="853" spans="1:18" hidden="1" x14ac:dyDescent="0.3">
      <c r="A853" s="4" t="s">
        <v>5299</v>
      </c>
      <c r="B853" s="11">
        <v>43900</v>
      </c>
      <c r="C853" s="4" t="s">
        <v>5300</v>
      </c>
      <c r="D853" t="s">
        <v>6169</v>
      </c>
      <c r="E853" s="2">
        <v>1</v>
      </c>
      <c r="F853" s="2" t="str">
        <f>VLOOKUP(orders!C853:C1852,customers!A:B,2,FALSE)</f>
        <v>Perice Eberz</v>
      </c>
      <c r="G853" s="2" t="str">
        <f>VLOOKUP(orders!C853:C1852,customers!A:C,3,FALSE)</f>
        <v>peberznn@woothemes.com</v>
      </c>
      <c r="H853" s="2" t="str">
        <f>VLOOKUP(C:C,customers!A:G,7,FALSE)</f>
        <v>United States</v>
      </c>
      <c r="I853" t="str">
        <f>VLOOKUP(orders!D:D,products!A:B,2,FALSE)</f>
        <v>Lib</v>
      </c>
      <c r="J853" t="str">
        <f t="shared" si="66"/>
        <v>Liberica</v>
      </c>
      <c r="K853" t="str">
        <f>VLOOKUP(D:D,products!A:C,3,FALSE)</f>
        <v>D</v>
      </c>
      <c r="L853" t="str">
        <f t="shared" si="67"/>
        <v>Dark</v>
      </c>
      <c r="M853">
        <f>VLOOKUP(D:D,products!A:D,4,FALSE)</f>
        <v>0.5</v>
      </c>
      <c r="N853" s="9" t="str">
        <f t="shared" si="68"/>
        <v>0.5Kg</v>
      </c>
      <c r="O853">
        <f>VLOOKUP(D:D,products!A:E,5,FALSE)</f>
        <v>7.77</v>
      </c>
      <c r="P853" s="14">
        <f t="shared" si="65"/>
        <v>7.77</v>
      </c>
      <c r="Q853">
        <f>VLOOKUP(D:D,products!A:G,7,FALSE)</f>
        <v>1.0101</v>
      </c>
      <c r="R853" s="6">
        <f t="shared" si="69"/>
        <v>0.13</v>
      </c>
    </row>
    <row r="854" spans="1:18" hidden="1" x14ac:dyDescent="0.3">
      <c r="A854" s="4" t="s">
        <v>5305</v>
      </c>
      <c r="B854" s="11">
        <v>44527</v>
      </c>
      <c r="C854" s="4" t="s">
        <v>5306</v>
      </c>
      <c r="D854" t="s">
        <v>6165</v>
      </c>
      <c r="E854" s="2">
        <v>4</v>
      </c>
      <c r="F854" s="2" t="str">
        <f>VLOOKUP(orders!C854:C1853,customers!A:B,2,FALSE)</f>
        <v>Bear Gaish</v>
      </c>
      <c r="G854" s="2" t="str">
        <f>VLOOKUP(orders!C854:C1853,customers!A:C,3,FALSE)</f>
        <v>bgaishno@altervista.org</v>
      </c>
      <c r="H854" s="2" t="str">
        <f>VLOOKUP(C:C,customers!A:G,7,FALSE)</f>
        <v>United States</v>
      </c>
      <c r="I854" t="str">
        <f>VLOOKUP(orders!D:D,products!A:B,2,FALSE)</f>
        <v>Lib</v>
      </c>
      <c r="J854" t="str">
        <f t="shared" si="66"/>
        <v>Liberica</v>
      </c>
      <c r="K854" t="str">
        <f>VLOOKUP(D:D,products!A:C,3,FALSE)</f>
        <v>D</v>
      </c>
      <c r="L854" t="str">
        <f t="shared" si="67"/>
        <v>Dark</v>
      </c>
      <c r="M854">
        <f>VLOOKUP(D:D,products!A:D,4,FALSE)</f>
        <v>2.5</v>
      </c>
      <c r="N854" s="9" t="str">
        <f t="shared" si="68"/>
        <v>2.5Kg</v>
      </c>
      <c r="O854">
        <f>VLOOKUP(D:D,products!A:E,5,FALSE)</f>
        <v>29.784999999999997</v>
      </c>
      <c r="P854" s="14">
        <f t="shared" si="65"/>
        <v>119.13999999999999</v>
      </c>
      <c r="Q854">
        <f>VLOOKUP(D:D,products!A:G,7,FALSE)</f>
        <v>3.8720499999999998</v>
      </c>
      <c r="R854" s="6">
        <f t="shared" si="69"/>
        <v>3.2500000000000001E-2</v>
      </c>
    </row>
    <row r="855" spans="1:18" x14ac:dyDescent="0.3">
      <c r="A855" s="4" t="s">
        <v>5310</v>
      </c>
      <c r="B855" s="11">
        <v>44259</v>
      </c>
      <c r="C855" s="4" t="s">
        <v>5311</v>
      </c>
      <c r="D855" t="s">
        <v>6147</v>
      </c>
      <c r="E855" s="2">
        <v>2</v>
      </c>
      <c r="F855" s="2" t="str">
        <f>VLOOKUP(orders!C855:C1854,customers!A:B,2,FALSE)</f>
        <v>Lynnea Danton</v>
      </c>
      <c r="G855" s="2" t="str">
        <f>VLOOKUP(orders!C855:C1854,customers!A:C,3,FALSE)</f>
        <v>ldantonnp@miitbeian.gov.cn</v>
      </c>
      <c r="H855" s="2" t="str">
        <f>VLOOKUP(C:C,customers!A:G,7,FALSE)</f>
        <v>United States</v>
      </c>
      <c r="I855" t="str">
        <f>VLOOKUP(orders!D:D,products!A:B,2,FALSE)</f>
        <v>Ara</v>
      </c>
      <c r="J855" t="str">
        <f t="shared" si="66"/>
        <v>Arabica</v>
      </c>
      <c r="K855" t="str">
        <f>VLOOKUP(D:D,products!A:C,3,FALSE)</f>
        <v>D</v>
      </c>
      <c r="L855" t="str">
        <f t="shared" si="67"/>
        <v>Dark</v>
      </c>
      <c r="M855">
        <f>VLOOKUP(D:D,products!A:D,4,FALSE)</f>
        <v>1</v>
      </c>
      <c r="N855" s="9" t="str">
        <f t="shared" si="68"/>
        <v>1Kg</v>
      </c>
      <c r="O855">
        <f>VLOOKUP(D:D,products!A:E,5,FALSE)</f>
        <v>9.9499999999999993</v>
      </c>
      <c r="P855" s="14">
        <f t="shared" si="65"/>
        <v>19.899999999999999</v>
      </c>
      <c r="Q855">
        <f>VLOOKUP(D:D,products!A:G,7,FALSE)</f>
        <v>0.89549999999999985</v>
      </c>
      <c r="R855" s="6">
        <f t="shared" si="69"/>
        <v>4.4999999999999998E-2</v>
      </c>
    </row>
    <row r="856" spans="1:18" hidden="1" x14ac:dyDescent="0.3">
      <c r="A856" s="4" t="s">
        <v>5315</v>
      </c>
      <c r="B856" s="11">
        <v>44516</v>
      </c>
      <c r="C856" s="4" t="s">
        <v>5316</v>
      </c>
      <c r="D856" t="s">
        <v>6173</v>
      </c>
      <c r="E856" s="2">
        <v>5</v>
      </c>
      <c r="F856" s="2" t="str">
        <f>VLOOKUP(orders!C856:C1855,customers!A:B,2,FALSE)</f>
        <v>Skipton Morrall</v>
      </c>
      <c r="G856" s="2" t="str">
        <f>VLOOKUP(orders!C856:C1855,customers!A:C,3,FALSE)</f>
        <v>smorrallnq@answers.com</v>
      </c>
      <c r="H856" s="2" t="str">
        <f>VLOOKUP(C:C,customers!A:G,7,FALSE)</f>
        <v>United States</v>
      </c>
      <c r="I856" t="str">
        <f>VLOOKUP(orders!D:D,products!A:B,2,FALSE)</f>
        <v>Rob</v>
      </c>
      <c r="J856" t="str">
        <f t="shared" si="66"/>
        <v>Robusta</v>
      </c>
      <c r="K856" t="str">
        <f>VLOOKUP(D:D,products!A:C,3,FALSE)</f>
        <v>L</v>
      </c>
      <c r="L856" t="str">
        <f t="shared" si="67"/>
        <v>Light</v>
      </c>
      <c r="M856">
        <f>VLOOKUP(D:D,products!A:D,4,FALSE)</f>
        <v>0.5</v>
      </c>
      <c r="N856" s="9" t="str">
        <f t="shared" si="68"/>
        <v>0.5Kg</v>
      </c>
      <c r="O856">
        <f>VLOOKUP(D:D,products!A:E,5,FALSE)</f>
        <v>7.169999999999999</v>
      </c>
      <c r="P856" s="14">
        <f t="shared" si="65"/>
        <v>35.849999999999994</v>
      </c>
      <c r="Q856">
        <f>VLOOKUP(D:D,products!A:G,7,FALSE)</f>
        <v>0.43019999999999992</v>
      </c>
      <c r="R856" s="6">
        <f t="shared" si="69"/>
        <v>1.2E-2</v>
      </c>
    </row>
    <row r="857" spans="1:18" hidden="1" x14ac:dyDescent="0.3">
      <c r="A857" s="4" t="s">
        <v>5321</v>
      </c>
      <c r="B857" s="11">
        <v>43632</v>
      </c>
      <c r="C857" s="4" t="s">
        <v>5322</v>
      </c>
      <c r="D857" t="s">
        <v>6165</v>
      </c>
      <c r="E857" s="2">
        <v>3</v>
      </c>
      <c r="F857" s="2" t="str">
        <f>VLOOKUP(orders!C857:C1856,customers!A:B,2,FALSE)</f>
        <v>Devan Crownshaw</v>
      </c>
      <c r="G857" s="2" t="str">
        <f>VLOOKUP(orders!C857:C1856,customers!A:C,3,FALSE)</f>
        <v>dcrownshawnr@photobucket.com</v>
      </c>
      <c r="H857" s="2" t="str">
        <f>VLOOKUP(C:C,customers!A:G,7,FALSE)</f>
        <v>United States</v>
      </c>
      <c r="I857" t="str">
        <f>VLOOKUP(orders!D:D,products!A:B,2,FALSE)</f>
        <v>Lib</v>
      </c>
      <c r="J857" t="str">
        <f t="shared" si="66"/>
        <v>Liberica</v>
      </c>
      <c r="K857" t="str">
        <f>VLOOKUP(D:D,products!A:C,3,FALSE)</f>
        <v>D</v>
      </c>
      <c r="L857" t="str">
        <f t="shared" si="67"/>
        <v>Dark</v>
      </c>
      <c r="M857">
        <f>VLOOKUP(D:D,products!A:D,4,FALSE)</f>
        <v>2.5</v>
      </c>
      <c r="N857" s="9" t="str">
        <f t="shared" si="68"/>
        <v>2.5Kg</v>
      </c>
      <c r="O857">
        <f>VLOOKUP(D:D,products!A:E,5,FALSE)</f>
        <v>29.784999999999997</v>
      </c>
      <c r="P857" s="14">
        <f t="shared" si="65"/>
        <v>89.35499999999999</v>
      </c>
      <c r="Q857">
        <f>VLOOKUP(D:D,products!A:G,7,FALSE)</f>
        <v>3.8720499999999998</v>
      </c>
      <c r="R857" s="6">
        <f t="shared" si="69"/>
        <v>4.3333333333333335E-2</v>
      </c>
    </row>
    <row r="858" spans="1:18" hidden="1" x14ac:dyDescent="0.3">
      <c r="A858" s="4" t="s">
        <v>5327</v>
      </c>
      <c r="B858" s="11">
        <v>44031</v>
      </c>
      <c r="C858" s="4" t="s">
        <v>5188</v>
      </c>
      <c r="D858" t="s">
        <v>6159</v>
      </c>
      <c r="E858" s="2">
        <v>2</v>
      </c>
      <c r="F858" s="2" t="str">
        <f>VLOOKUP(orders!C858:C1857,customers!A:B,2,FALSE)</f>
        <v>Odelia Skerme</v>
      </c>
      <c r="G858" s="2" t="str">
        <f>VLOOKUP(orders!C858:C1857,customers!A:C,3,FALSE)</f>
        <v>oskermen3@hatena.ne.jp</v>
      </c>
      <c r="H858" s="2" t="str">
        <f>VLOOKUP(C:C,customers!A:G,7,FALSE)</f>
        <v>United States</v>
      </c>
      <c r="I858" t="str">
        <f>VLOOKUP(orders!D:D,products!A:B,2,FALSE)</f>
        <v>Lib</v>
      </c>
      <c r="J858" t="str">
        <f t="shared" si="66"/>
        <v>Liberica</v>
      </c>
      <c r="K858" t="str">
        <f>VLOOKUP(D:D,products!A:C,3,FALSE)</f>
        <v>M</v>
      </c>
      <c r="L858" t="str">
        <f t="shared" si="67"/>
        <v>Medium</v>
      </c>
      <c r="M858">
        <f>VLOOKUP(D:D,products!A:D,4,FALSE)</f>
        <v>0.2</v>
      </c>
      <c r="N858" s="9" t="str">
        <f t="shared" si="68"/>
        <v>0.2Kg</v>
      </c>
      <c r="O858">
        <f>VLOOKUP(D:D,products!A:E,5,FALSE)</f>
        <v>4.3650000000000002</v>
      </c>
      <c r="P858" s="14">
        <f t="shared" si="65"/>
        <v>8.73</v>
      </c>
      <c r="Q858">
        <f>VLOOKUP(D:D,products!A:G,7,FALSE)</f>
        <v>0.56745000000000001</v>
      </c>
      <c r="R858" s="6">
        <f t="shared" si="69"/>
        <v>6.5000000000000002E-2</v>
      </c>
    </row>
    <row r="859" spans="1:18" hidden="1" x14ac:dyDescent="0.3">
      <c r="A859" s="4" t="s">
        <v>5333</v>
      </c>
      <c r="B859" s="11">
        <v>43889</v>
      </c>
      <c r="C859" s="4" t="s">
        <v>5334</v>
      </c>
      <c r="D859" t="s">
        <v>6142</v>
      </c>
      <c r="E859" s="2">
        <v>5</v>
      </c>
      <c r="F859" s="2" t="str">
        <f>VLOOKUP(orders!C859:C1858,customers!A:B,2,FALSE)</f>
        <v>Joceline Reddoch</v>
      </c>
      <c r="G859" s="2" t="str">
        <f>VLOOKUP(orders!C859:C1858,customers!A:C,3,FALSE)</f>
        <v>jreddochnt@sun.com</v>
      </c>
      <c r="H859" s="2" t="str">
        <f>VLOOKUP(C:C,customers!A:G,7,FALSE)</f>
        <v>United States</v>
      </c>
      <c r="I859" t="str">
        <f>VLOOKUP(orders!D:D,products!A:B,2,FALSE)</f>
        <v>Rob</v>
      </c>
      <c r="J859" t="str">
        <f t="shared" si="66"/>
        <v>Robusta</v>
      </c>
      <c r="K859" t="str">
        <f>VLOOKUP(D:D,products!A:C,3,FALSE)</f>
        <v>L</v>
      </c>
      <c r="L859" t="str">
        <f t="shared" si="67"/>
        <v>Light</v>
      </c>
      <c r="M859">
        <f>VLOOKUP(D:D,products!A:D,4,FALSE)</f>
        <v>2.5</v>
      </c>
      <c r="N859" s="9" t="str">
        <f t="shared" si="68"/>
        <v>2.5Kg</v>
      </c>
      <c r="O859">
        <f>VLOOKUP(D:D,products!A:E,5,FALSE)</f>
        <v>27.484999999999996</v>
      </c>
      <c r="P859" s="14">
        <f t="shared" si="65"/>
        <v>137.42499999999998</v>
      </c>
      <c r="Q859">
        <f>VLOOKUP(D:D,products!A:G,7,FALSE)</f>
        <v>1.6490999999999998</v>
      </c>
      <c r="R859" s="6">
        <f t="shared" si="69"/>
        <v>1.2E-2</v>
      </c>
    </row>
    <row r="860" spans="1:18" hidden="1" x14ac:dyDescent="0.3">
      <c r="A860" s="4" t="s">
        <v>5339</v>
      </c>
      <c r="B860" s="11">
        <v>43638</v>
      </c>
      <c r="C860" s="4" t="s">
        <v>5340</v>
      </c>
      <c r="D860" t="s">
        <v>6160</v>
      </c>
      <c r="E860" s="2">
        <v>4</v>
      </c>
      <c r="F860" s="2" t="str">
        <f>VLOOKUP(orders!C860:C1859,customers!A:B,2,FALSE)</f>
        <v>Shelley Titley</v>
      </c>
      <c r="G860" s="2" t="str">
        <f>VLOOKUP(orders!C860:C1859,customers!A:C,3,FALSE)</f>
        <v>stitleynu@whitehouse.gov</v>
      </c>
      <c r="H860" s="2" t="str">
        <f>VLOOKUP(C:C,customers!A:G,7,FALSE)</f>
        <v>United States</v>
      </c>
      <c r="I860" t="str">
        <f>VLOOKUP(orders!D:D,products!A:B,2,FALSE)</f>
        <v>Lib</v>
      </c>
      <c r="J860" t="str">
        <f t="shared" si="66"/>
        <v>Liberica</v>
      </c>
      <c r="K860" t="str">
        <f>VLOOKUP(D:D,products!A:C,3,FALSE)</f>
        <v>M</v>
      </c>
      <c r="L860" t="str">
        <f t="shared" si="67"/>
        <v>Medium</v>
      </c>
      <c r="M860">
        <f>VLOOKUP(D:D,products!A:D,4,FALSE)</f>
        <v>0.5</v>
      </c>
      <c r="N860" s="9" t="str">
        <f t="shared" si="68"/>
        <v>0.5Kg</v>
      </c>
      <c r="O860">
        <f>VLOOKUP(D:D,products!A:E,5,FALSE)</f>
        <v>8.73</v>
      </c>
      <c r="P860" s="14">
        <f t="shared" si="65"/>
        <v>34.92</v>
      </c>
      <c r="Q860">
        <f>VLOOKUP(D:D,products!A:G,7,FALSE)</f>
        <v>1.1349</v>
      </c>
      <c r="R860" s="6">
        <f t="shared" si="69"/>
        <v>3.2500000000000001E-2</v>
      </c>
    </row>
    <row r="861" spans="1:18" x14ac:dyDescent="0.3">
      <c r="A861" s="4" t="s">
        <v>5345</v>
      </c>
      <c r="B861" s="11">
        <v>43716</v>
      </c>
      <c r="C861" s="4" t="s">
        <v>5346</v>
      </c>
      <c r="D861" t="s">
        <v>6182</v>
      </c>
      <c r="E861" s="2">
        <v>6</v>
      </c>
      <c r="F861" s="2" t="str">
        <f>VLOOKUP(orders!C861:C1860,customers!A:B,2,FALSE)</f>
        <v>Redd Simao</v>
      </c>
      <c r="G861" s="2" t="str">
        <f>VLOOKUP(orders!C861:C1860,customers!A:C,3,FALSE)</f>
        <v>rsimaonv@simplemachines.org</v>
      </c>
      <c r="H861" s="2" t="str">
        <f>VLOOKUP(C:C,customers!A:G,7,FALSE)</f>
        <v>United States</v>
      </c>
      <c r="I861" t="str">
        <f>VLOOKUP(orders!D:D,products!A:B,2,FALSE)</f>
        <v>Ara</v>
      </c>
      <c r="J861" t="str">
        <f t="shared" si="66"/>
        <v>Arabica</v>
      </c>
      <c r="K861" t="str">
        <f>VLOOKUP(D:D,products!A:C,3,FALSE)</f>
        <v>L</v>
      </c>
      <c r="L861" t="str">
        <f t="shared" si="67"/>
        <v>Light</v>
      </c>
      <c r="M861">
        <f>VLOOKUP(D:D,products!A:D,4,FALSE)</f>
        <v>2.5</v>
      </c>
      <c r="N861" s="9" t="str">
        <f t="shared" si="68"/>
        <v>2.5Kg</v>
      </c>
      <c r="O861">
        <f>VLOOKUP(D:D,products!A:E,5,FALSE)</f>
        <v>29.784999999999997</v>
      </c>
      <c r="P861" s="14">
        <f t="shared" si="65"/>
        <v>178.70999999999998</v>
      </c>
      <c r="Q861">
        <f>VLOOKUP(D:D,products!A:G,7,FALSE)</f>
        <v>2.6806499999999995</v>
      </c>
      <c r="R861" s="6">
        <f t="shared" si="69"/>
        <v>1.4999999999999999E-2</v>
      </c>
    </row>
    <row r="862" spans="1:18" x14ac:dyDescent="0.3">
      <c r="A862" s="4" t="s">
        <v>5351</v>
      </c>
      <c r="B862" s="11">
        <v>44707</v>
      </c>
      <c r="C862" s="4" t="s">
        <v>5352</v>
      </c>
      <c r="D862" t="s">
        <v>6175</v>
      </c>
      <c r="E862" s="2">
        <v>1</v>
      </c>
      <c r="F862" s="2" t="str">
        <f>VLOOKUP(orders!C862:C1861,customers!A:B,2,FALSE)</f>
        <v>Cece Inker</v>
      </c>
      <c r="G862" s="2"/>
      <c r="H862" s="2" t="str">
        <f>VLOOKUP(C:C,customers!A:G,7,FALSE)</f>
        <v>United States</v>
      </c>
      <c r="I862" t="str">
        <f>VLOOKUP(orders!D:D,products!A:B,2,FALSE)</f>
        <v>Ara</v>
      </c>
      <c r="J862" t="str">
        <f t="shared" si="66"/>
        <v>Arabica</v>
      </c>
      <c r="K862" t="str">
        <f>VLOOKUP(D:D,products!A:C,3,FALSE)</f>
        <v>M</v>
      </c>
      <c r="L862" t="str">
        <f t="shared" si="67"/>
        <v>Medium</v>
      </c>
      <c r="M862">
        <f>VLOOKUP(D:D,products!A:D,4,FALSE)</f>
        <v>2.5</v>
      </c>
      <c r="N862" s="9" t="str">
        <f t="shared" si="68"/>
        <v>2.5Kg</v>
      </c>
      <c r="O862">
        <f>VLOOKUP(D:D,products!A:E,5,FALSE)</f>
        <v>25.874999999999996</v>
      </c>
      <c r="P862" s="14">
        <f t="shared" si="65"/>
        <v>25.874999999999996</v>
      </c>
      <c r="Q862">
        <f>VLOOKUP(D:D,products!A:G,7,FALSE)</f>
        <v>2.3287499999999994</v>
      </c>
      <c r="R862" s="6">
        <f t="shared" si="69"/>
        <v>0.09</v>
      </c>
    </row>
    <row r="863" spans="1:18" hidden="1" x14ac:dyDescent="0.3">
      <c r="A863" s="4" t="s">
        <v>5356</v>
      </c>
      <c r="B863" s="11">
        <v>43802</v>
      </c>
      <c r="C863" s="4" t="s">
        <v>5357</v>
      </c>
      <c r="D863" t="s">
        <v>6143</v>
      </c>
      <c r="E863" s="2">
        <v>6</v>
      </c>
      <c r="F863" s="2" t="str">
        <f>VLOOKUP(orders!C863:C1862,customers!A:B,2,FALSE)</f>
        <v>Noel Chisholm</v>
      </c>
      <c r="G863" s="2" t="str">
        <f>VLOOKUP(orders!C863:C1862,customers!A:C,3,FALSE)</f>
        <v>nchisholmnx@example.com</v>
      </c>
      <c r="H863" s="2" t="str">
        <f>VLOOKUP(C:C,customers!A:G,7,FALSE)</f>
        <v>United States</v>
      </c>
      <c r="I863" t="str">
        <f>VLOOKUP(orders!D:D,products!A:B,2,FALSE)</f>
        <v>Lib</v>
      </c>
      <c r="J863" t="str">
        <f t="shared" si="66"/>
        <v>Liberica</v>
      </c>
      <c r="K863" t="str">
        <f>VLOOKUP(D:D,products!A:C,3,FALSE)</f>
        <v>D</v>
      </c>
      <c r="L863" t="str">
        <f t="shared" si="67"/>
        <v>Dark</v>
      </c>
      <c r="M863">
        <f>VLOOKUP(D:D,products!A:D,4,FALSE)</f>
        <v>1</v>
      </c>
      <c r="N863" s="9" t="str">
        <f t="shared" si="68"/>
        <v>1Kg</v>
      </c>
      <c r="O863">
        <f>VLOOKUP(D:D,products!A:E,5,FALSE)</f>
        <v>12.95</v>
      </c>
      <c r="P863" s="14">
        <f t="shared" si="65"/>
        <v>77.699999999999989</v>
      </c>
      <c r="Q863">
        <f>VLOOKUP(D:D,products!A:G,7,FALSE)</f>
        <v>1.6835</v>
      </c>
      <c r="R863" s="6">
        <f t="shared" si="69"/>
        <v>2.1666666666666671E-2</v>
      </c>
    </row>
    <row r="864" spans="1:18" hidden="1" x14ac:dyDescent="0.3">
      <c r="A864" s="4" t="s">
        <v>5362</v>
      </c>
      <c r="B864" s="11">
        <v>43725</v>
      </c>
      <c r="C864" s="4" t="s">
        <v>5363</v>
      </c>
      <c r="D864" t="s">
        <v>6138</v>
      </c>
      <c r="E864" s="2">
        <v>1</v>
      </c>
      <c r="F864" s="2" t="str">
        <f>VLOOKUP(orders!C864:C1863,customers!A:B,2,FALSE)</f>
        <v>Grazia Oats</v>
      </c>
      <c r="G864" s="2" t="str">
        <f>VLOOKUP(orders!C864:C1863,customers!A:C,3,FALSE)</f>
        <v>goatsny@live.com</v>
      </c>
      <c r="H864" s="2" t="str">
        <f>VLOOKUP(C:C,customers!A:G,7,FALSE)</f>
        <v>United States</v>
      </c>
      <c r="I864" t="str">
        <f>VLOOKUP(orders!D:D,products!A:B,2,FALSE)</f>
        <v>Rob</v>
      </c>
      <c r="J864" t="str">
        <f t="shared" si="66"/>
        <v>Robusta</v>
      </c>
      <c r="K864" t="str">
        <f>VLOOKUP(D:D,products!A:C,3,FALSE)</f>
        <v>M</v>
      </c>
      <c r="L864" t="str">
        <f t="shared" si="67"/>
        <v>Medium</v>
      </c>
      <c r="M864">
        <f>VLOOKUP(D:D,products!A:D,4,FALSE)</f>
        <v>1</v>
      </c>
      <c r="N864" s="9" t="str">
        <f t="shared" si="68"/>
        <v>1Kg</v>
      </c>
      <c r="O864">
        <f>VLOOKUP(D:D,products!A:E,5,FALSE)</f>
        <v>9.9499999999999993</v>
      </c>
      <c r="P864" s="14">
        <f t="shared" si="65"/>
        <v>9.9499999999999993</v>
      </c>
      <c r="Q864">
        <f>VLOOKUP(D:D,products!A:G,7,FALSE)</f>
        <v>0.59699999999999998</v>
      </c>
      <c r="R864" s="6">
        <f t="shared" si="69"/>
        <v>6.0000000000000005E-2</v>
      </c>
    </row>
    <row r="865" spans="1:18" hidden="1" x14ac:dyDescent="0.3">
      <c r="A865" s="4" t="s">
        <v>5368</v>
      </c>
      <c r="B865" s="11">
        <v>44712</v>
      </c>
      <c r="C865" s="4" t="s">
        <v>5369</v>
      </c>
      <c r="D865" t="s">
        <v>6162</v>
      </c>
      <c r="E865" s="2">
        <v>2</v>
      </c>
      <c r="F865" s="2" t="str">
        <f>VLOOKUP(orders!C865:C1864,customers!A:B,2,FALSE)</f>
        <v>Meade Birkin</v>
      </c>
      <c r="G865" s="2" t="str">
        <f>VLOOKUP(orders!C865:C1864,customers!A:C,3,FALSE)</f>
        <v>mbirkinnz@java.com</v>
      </c>
      <c r="H865" s="2" t="str">
        <f>VLOOKUP(C:C,customers!A:G,7,FALSE)</f>
        <v>United States</v>
      </c>
      <c r="I865" t="str">
        <f>VLOOKUP(orders!D:D,products!A:B,2,FALSE)</f>
        <v>Lib</v>
      </c>
      <c r="J865" t="str">
        <f t="shared" si="66"/>
        <v>Liberica</v>
      </c>
      <c r="K865" t="str">
        <f>VLOOKUP(D:D,products!A:C,3,FALSE)</f>
        <v>M</v>
      </c>
      <c r="L865" t="str">
        <f t="shared" si="67"/>
        <v>Medium</v>
      </c>
      <c r="M865">
        <f>VLOOKUP(D:D,products!A:D,4,FALSE)</f>
        <v>1</v>
      </c>
      <c r="N865" s="9" t="str">
        <f t="shared" si="68"/>
        <v>1Kg</v>
      </c>
      <c r="O865">
        <f>VLOOKUP(D:D,products!A:E,5,FALSE)</f>
        <v>14.55</v>
      </c>
      <c r="P865" s="14">
        <f t="shared" si="65"/>
        <v>29.1</v>
      </c>
      <c r="Q865">
        <f>VLOOKUP(D:D,products!A:G,7,FALSE)</f>
        <v>1.8915000000000002</v>
      </c>
      <c r="R865" s="6">
        <f t="shared" si="69"/>
        <v>6.5000000000000002E-2</v>
      </c>
    </row>
    <row r="866" spans="1:18" hidden="1" x14ac:dyDescent="0.3">
      <c r="A866" s="4" t="s">
        <v>5374</v>
      </c>
      <c r="B866" s="11">
        <v>43759</v>
      </c>
      <c r="C866" s="4" t="s">
        <v>5375</v>
      </c>
      <c r="D866" t="s">
        <v>6178</v>
      </c>
      <c r="E866" s="2">
        <v>6</v>
      </c>
      <c r="F866" s="2" t="str">
        <f>VLOOKUP(orders!C866:C1865,customers!A:B,2,FALSE)</f>
        <v>Ronda Pyson</v>
      </c>
      <c r="G866" s="2" t="str">
        <f>VLOOKUP(orders!C866:C1865,customers!A:C,3,FALSE)</f>
        <v>rpysono0@constantcontact.com</v>
      </c>
      <c r="H866" s="2" t="str">
        <f>VLOOKUP(C:C,customers!A:G,7,FALSE)</f>
        <v>Ireland</v>
      </c>
      <c r="I866" t="str">
        <f>VLOOKUP(orders!D:D,products!A:B,2,FALSE)</f>
        <v>Rob</v>
      </c>
      <c r="J866" t="str">
        <f t="shared" si="66"/>
        <v>Robusta</v>
      </c>
      <c r="K866" t="str">
        <f>VLOOKUP(D:D,products!A:C,3,FALSE)</f>
        <v>L</v>
      </c>
      <c r="L866" t="str">
        <f t="shared" si="67"/>
        <v>Light</v>
      </c>
      <c r="M866">
        <f>VLOOKUP(D:D,products!A:D,4,FALSE)</f>
        <v>0.2</v>
      </c>
      <c r="N866" s="9" t="str">
        <f t="shared" si="68"/>
        <v>0.2Kg</v>
      </c>
      <c r="O866">
        <f>VLOOKUP(D:D,products!A:E,5,FALSE)</f>
        <v>3.5849999999999995</v>
      </c>
      <c r="P866" s="14">
        <f t="shared" si="65"/>
        <v>21.509999999999998</v>
      </c>
      <c r="Q866">
        <f>VLOOKUP(D:D,products!A:G,7,FALSE)</f>
        <v>0.21509999999999996</v>
      </c>
      <c r="R866" s="6">
        <f t="shared" si="69"/>
        <v>9.9999999999999985E-3</v>
      </c>
    </row>
    <row r="867" spans="1:18" x14ac:dyDescent="0.3">
      <c r="A867" s="4" t="s">
        <v>5380</v>
      </c>
      <c r="B867" s="11">
        <v>44675</v>
      </c>
      <c r="C867" s="4" t="s">
        <v>5428</v>
      </c>
      <c r="D867" t="s">
        <v>6157</v>
      </c>
      <c r="E867" s="2">
        <v>1</v>
      </c>
      <c r="F867" s="2" t="str">
        <f>VLOOKUP(orders!C867:C1866,customers!A:B,2,FALSE)</f>
        <v>Modesty MacConnechie</v>
      </c>
      <c r="G867" s="2" t="str">
        <f>VLOOKUP(orders!C867:C1866,customers!A:C,3,FALSE)</f>
        <v>mmacconnechieo9@reuters.com</v>
      </c>
      <c r="H867" s="2" t="str">
        <f>VLOOKUP(C:C,customers!A:G,7,FALSE)</f>
        <v>United States</v>
      </c>
      <c r="I867" t="str">
        <f>VLOOKUP(orders!D:D,products!A:B,2,FALSE)</f>
        <v>Ara</v>
      </c>
      <c r="J867" t="str">
        <f t="shared" si="66"/>
        <v>Arabica</v>
      </c>
      <c r="K867" t="str">
        <f>VLOOKUP(D:D,products!A:C,3,FALSE)</f>
        <v>M</v>
      </c>
      <c r="L867" t="str">
        <f t="shared" si="67"/>
        <v>Medium</v>
      </c>
      <c r="M867">
        <f>VLOOKUP(D:D,products!A:D,4,FALSE)</f>
        <v>0.5</v>
      </c>
      <c r="N867" s="9" t="str">
        <f t="shared" si="68"/>
        <v>0.5Kg</v>
      </c>
      <c r="O867">
        <f>VLOOKUP(D:D,products!A:E,5,FALSE)</f>
        <v>6.75</v>
      </c>
      <c r="P867" s="14">
        <f t="shared" si="65"/>
        <v>6.75</v>
      </c>
      <c r="Q867">
        <f>VLOOKUP(D:D,products!A:G,7,FALSE)</f>
        <v>0.60749999999999993</v>
      </c>
      <c r="R867" s="6">
        <f t="shared" si="69"/>
        <v>8.9999999999999983E-2</v>
      </c>
    </row>
    <row r="868" spans="1:18" x14ac:dyDescent="0.3">
      <c r="A868" s="4" t="s">
        <v>5385</v>
      </c>
      <c r="B868" s="11">
        <v>44209</v>
      </c>
      <c r="C868" s="4" t="s">
        <v>5386</v>
      </c>
      <c r="D868" t="s">
        <v>6158</v>
      </c>
      <c r="E868" s="2">
        <v>3</v>
      </c>
      <c r="F868" s="2" t="str">
        <f>VLOOKUP(orders!C868:C1867,customers!A:B,2,FALSE)</f>
        <v>Rafaela Treacher</v>
      </c>
      <c r="G868" s="2" t="str">
        <f>VLOOKUP(orders!C868:C1867,customers!A:C,3,FALSE)</f>
        <v>rtreachero2@usa.gov</v>
      </c>
      <c r="H868" s="2" t="str">
        <f>VLOOKUP(C:C,customers!A:G,7,FALSE)</f>
        <v>Ireland</v>
      </c>
      <c r="I868" t="str">
        <f>VLOOKUP(orders!D:D,products!A:B,2,FALSE)</f>
        <v>Ara</v>
      </c>
      <c r="J868" t="str">
        <f t="shared" si="66"/>
        <v>Arabica</v>
      </c>
      <c r="K868" t="str">
        <f>VLOOKUP(D:D,products!A:C,3,FALSE)</f>
        <v>D</v>
      </c>
      <c r="L868" t="str">
        <f t="shared" si="67"/>
        <v>Dark</v>
      </c>
      <c r="M868">
        <f>VLOOKUP(D:D,products!A:D,4,FALSE)</f>
        <v>0.5</v>
      </c>
      <c r="N868" s="9" t="str">
        <f t="shared" si="68"/>
        <v>0.5Kg</v>
      </c>
      <c r="O868">
        <f>VLOOKUP(D:D,products!A:E,5,FALSE)</f>
        <v>5.97</v>
      </c>
      <c r="P868" s="14">
        <f t="shared" si="65"/>
        <v>17.91</v>
      </c>
      <c r="Q868">
        <f>VLOOKUP(D:D,products!A:G,7,FALSE)</f>
        <v>0.5373</v>
      </c>
      <c r="R868" s="6">
        <f t="shared" si="69"/>
        <v>0.03</v>
      </c>
    </row>
    <row r="869" spans="1:18" x14ac:dyDescent="0.3">
      <c r="A869" s="4" t="s">
        <v>5391</v>
      </c>
      <c r="B869" s="11">
        <v>44792</v>
      </c>
      <c r="C869" s="4" t="s">
        <v>5392</v>
      </c>
      <c r="D869" t="s">
        <v>6182</v>
      </c>
      <c r="E869" s="2">
        <v>1</v>
      </c>
      <c r="F869" s="2" t="str">
        <f>VLOOKUP(orders!C869:C1868,customers!A:B,2,FALSE)</f>
        <v>Bee Fattorini</v>
      </c>
      <c r="G869" s="2" t="str">
        <f>VLOOKUP(orders!C869:C1868,customers!A:C,3,FALSE)</f>
        <v>bfattorinio3@quantcast.com</v>
      </c>
      <c r="H869" s="2" t="str">
        <f>VLOOKUP(C:C,customers!A:G,7,FALSE)</f>
        <v>Ireland</v>
      </c>
      <c r="I869" t="str">
        <f>VLOOKUP(orders!D:D,products!A:B,2,FALSE)</f>
        <v>Ara</v>
      </c>
      <c r="J869" t="str">
        <f t="shared" si="66"/>
        <v>Arabica</v>
      </c>
      <c r="K869" t="str">
        <f>VLOOKUP(D:D,products!A:C,3,FALSE)</f>
        <v>L</v>
      </c>
      <c r="L869" t="str">
        <f t="shared" si="67"/>
        <v>Light</v>
      </c>
      <c r="M869">
        <f>VLOOKUP(D:D,products!A:D,4,FALSE)</f>
        <v>2.5</v>
      </c>
      <c r="N869" s="9" t="str">
        <f t="shared" si="68"/>
        <v>2.5Kg</v>
      </c>
      <c r="O869">
        <f>VLOOKUP(D:D,products!A:E,5,FALSE)</f>
        <v>29.784999999999997</v>
      </c>
      <c r="P869" s="14">
        <f t="shared" si="65"/>
        <v>29.784999999999997</v>
      </c>
      <c r="Q869">
        <f>VLOOKUP(D:D,products!A:G,7,FALSE)</f>
        <v>2.6806499999999995</v>
      </c>
      <c r="R869" s="6">
        <f t="shared" si="69"/>
        <v>0.09</v>
      </c>
    </row>
    <row r="870" spans="1:18" hidden="1" x14ac:dyDescent="0.3">
      <c r="A870" s="4" t="s">
        <v>5396</v>
      </c>
      <c r="B870" s="11">
        <v>43526</v>
      </c>
      <c r="C870" s="4" t="s">
        <v>5397</v>
      </c>
      <c r="D870" t="s">
        <v>6139</v>
      </c>
      <c r="E870" s="2">
        <v>5</v>
      </c>
      <c r="F870" s="2" t="str">
        <f>VLOOKUP(orders!C870:C1869,customers!A:B,2,FALSE)</f>
        <v>Margie Palleske</v>
      </c>
      <c r="G870" s="2" t="str">
        <f>VLOOKUP(orders!C870:C1869,customers!A:C,3,FALSE)</f>
        <v>mpalleskeo4@nyu.edu</v>
      </c>
      <c r="H870" s="2" t="str">
        <f>VLOOKUP(C:C,customers!A:G,7,FALSE)</f>
        <v>United States</v>
      </c>
      <c r="I870" t="str">
        <f>VLOOKUP(orders!D:D,products!A:B,2,FALSE)</f>
        <v>Exc</v>
      </c>
      <c r="J870" t="str">
        <f t="shared" si="66"/>
        <v>Excelsa</v>
      </c>
      <c r="K870" t="str">
        <f>VLOOKUP(D:D,products!A:C,3,FALSE)</f>
        <v>M</v>
      </c>
      <c r="L870" t="str">
        <f t="shared" si="67"/>
        <v>Medium</v>
      </c>
      <c r="M870">
        <f>VLOOKUP(D:D,products!A:D,4,FALSE)</f>
        <v>0.5</v>
      </c>
      <c r="N870" s="9" t="str">
        <f t="shared" si="68"/>
        <v>0.5Kg</v>
      </c>
      <c r="O870">
        <f>VLOOKUP(D:D,products!A:E,5,FALSE)</f>
        <v>8.25</v>
      </c>
      <c r="P870" s="14">
        <f t="shared" si="65"/>
        <v>41.25</v>
      </c>
      <c r="Q870">
        <f>VLOOKUP(D:D,products!A:G,7,FALSE)</f>
        <v>0.90749999999999997</v>
      </c>
      <c r="R870" s="6">
        <f t="shared" si="69"/>
        <v>2.1999999999999999E-2</v>
      </c>
    </row>
    <row r="871" spans="1:18" hidden="1" x14ac:dyDescent="0.3">
      <c r="A871" s="4" t="s">
        <v>5402</v>
      </c>
      <c r="B871" s="11">
        <v>43851</v>
      </c>
      <c r="C871" s="4" t="s">
        <v>5403</v>
      </c>
      <c r="D871" t="s">
        <v>6146</v>
      </c>
      <c r="E871" s="2">
        <v>3</v>
      </c>
      <c r="F871" s="2" t="str">
        <f>VLOOKUP(orders!C871:C1870,customers!A:B,2,FALSE)</f>
        <v>Alexina Randals</v>
      </c>
      <c r="G871" s="2"/>
      <c r="H871" s="2" t="str">
        <f>VLOOKUP(C:C,customers!A:G,7,FALSE)</f>
        <v>United States</v>
      </c>
      <c r="I871" t="str">
        <f>VLOOKUP(orders!D:D,products!A:B,2,FALSE)</f>
        <v>Rob</v>
      </c>
      <c r="J871" t="str">
        <f t="shared" si="66"/>
        <v>Robusta</v>
      </c>
      <c r="K871" t="str">
        <f>VLOOKUP(D:D,products!A:C,3,FALSE)</f>
        <v>M</v>
      </c>
      <c r="L871" t="str">
        <f t="shared" si="67"/>
        <v>Medium</v>
      </c>
      <c r="M871">
        <f>VLOOKUP(D:D,products!A:D,4,FALSE)</f>
        <v>0.5</v>
      </c>
      <c r="N871" s="9" t="str">
        <f t="shared" si="68"/>
        <v>0.5Kg</v>
      </c>
      <c r="O871">
        <f>VLOOKUP(D:D,products!A:E,5,FALSE)</f>
        <v>5.97</v>
      </c>
      <c r="P871" s="14">
        <f t="shared" si="65"/>
        <v>17.91</v>
      </c>
      <c r="Q871">
        <f>VLOOKUP(D:D,products!A:G,7,FALSE)</f>
        <v>0.35819999999999996</v>
      </c>
      <c r="R871" s="6">
        <f t="shared" si="69"/>
        <v>1.9999999999999997E-2</v>
      </c>
    </row>
    <row r="872" spans="1:18" hidden="1" x14ac:dyDescent="0.3">
      <c r="A872" s="4" t="s">
        <v>5407</v>
      </c>
      <c r="B872" s="11">
        <v>44460</v>
      </c>
      <c r="C872" s="4" t="s">
        <v>5408</v>
      </c>
      <c r="D872" t="s">
        <v>6144</v>
      </c>
      <c r="E872" s="2">
        <v>1</v>
      </c>
      <c r="F872" s="2" t="str">
        <f>VLOOKUP(orders!C872:C1871,customers!A:B,2,FALSE)</f>
        <v>Filip Antcliffe</v>
      </c>
      <c r="G872" s="2" t="str">
        <f>VLOOKUP(orders!C872:C1871,customers!A:C,3,FALSE)</f>
        <v>fantcliffeo6@amazon.co.jp</v>
      </c>
      <c r="H872" s="2" t="str">
        <f>VLOOKUP(C:C,customers!A:G,7,FALSE)</f>
        <v>Ireland</v>
      </c>
      <c r="I872" t="str">
        <f>VLOOKUP(orders!D:D,products!A:B,2,FALSE)</f>
        <v>Exc</v>
      </c>
      <c r="J872" t="str">
        <f t="shared" si="66"/>
        <v>Excelsa</v>
      </c>
      <c r="K872" t="str">
        <f>VLOOKUP(D:D,products!A:C,3,FALSE)</f>
        <v>D</v>
      </c>
      <c r="L872" t="str">
        <f t="shared" si="67"/>
        <v>Dark</v>
      </c>
      <c r="M872">
        <f>VLOOKUP(D:D,products!A:D,4,FALSE)</f>
        <v>0.5</v>
      </c>
      <c r="N872" s="9" t="str">
        <f t="shared" si="68"/>
        <v>0.5Kg</v>
      </c>
      <c r="O872">
        <f>VLOOKUP(D:D,products!A:E,5,FALSE)</f>
        <v>7.29</v>
      </c>
      <c r="P872" s="14">
        <f t="shared" si="65"/>
        <v>7.29</v>
      </c>
      <c r="Q872">
        <f>VLOOKUP(D:D,products!A:G,7,FALSE)</f>
        <v>0.80190000000000006</v>
      </c>
      <c r="R872" s="6">
        <f t="shared" si="69"/>
        <v>0.11</v>
      </c>
    </row>
    <row r="873" spans="1:18" hidden="1" x14ac:dyDescent="0.3">
      <c r="A873" s="4" t="s">
        <v>5413</v>
      </c>
      <c r="B873" s="11">
        <v>43707</v>
      </c>
      <c r="C873" s="4" t="s">
        <v>5414</v>
      </c>
      <c r="D873" t="s">
        <v>6171</v>
      </c>
      <c r="E873" s="2">
        <v>2</v>
      </c>
      <c r="F873" s="2" t="str">
        <f>VLOOKUP(orders!C873:C1872,customers!A:B,2,FALSE)</f>
        <v>Peyter Matignon</v>
      </c>
      <c r="G873" s="2" t="str">
        <f>VLOOKUP(orders!C873:C1872,customers!A:C,3,FALSE)</f>
        <v>pmatignono7@harvard.edu</v>
      </c>
      <c r="H873" s="2" t="str">
        <f>VLOOKUP(C:C,customers!A:G,7,FALSE)</f>
        <v>United Kingdom</v>
      </c>
      <c r="I873" t="str">
        <f>VLOOKUP(orders!D:D,products!A:B,2,FALSE)</f>
        <v>Exc</v>
      </c>
      <c r="J873" t="str">
        <f t="shared" si="66"/>
        <v>Excelsa</v>
      </c>
      <c r="K873" t="str">
        <f>VLOOKUP(D:D,products!A:C,3,FALSE)</f>
        <v>L</v>
      </c>
      <c r="L873" t="str">
        <f t="shared" si="67"/>
        <v>Light</v>
      </c>
      <c r="M873">
        <f>VLOOKUP(D:D,products!A:D,4,FALSE)</f>
        <v>1</v>
      </c>
      <c r="N873" s="9" t="str">
        <f t="shared" si="68"/>
        <v>1Kg</v>
      </c>
      <c r="O873">
        <f>VLOOKUP(D:D,products!A:E,5,FALSE)</f>
        <v>14.85</v>
      </c>
      <c r="P873" s="14">
        <f t="shared" si="65"/>
        <v>29.7</v>
      </c>
      <c r="Q873">
        <f>VLOOKUP(D:D,products!A:G,7,FALSE)</f>
        <v>1.6335</v>
      </c>
      <c r="R873" s="6">
        <f t="shared" si="69"/>
        <v>5.5E-2</v>
      </c>
    </row>
    <row r="874" spans="1:18" x14ac:dyDescent="0.3">
      <c r="A874" s="4" t="s">
        <v>5421</v>
      </c>
      <c r="B874" s="11">
        <v>43521</v>
      </c>
      <c r="C874" s="4" t="s">
        <v>5422</v>
      </c>
      <c r="D874" t="s">
        <v>6155</v>
      </c>
      <c r="E874" s="2">
        <v>2</v>
      </c>
      <c r="F874" s="2" t="str">
        <f>VLOOKUP(orders!C874:C1873,customers!A:B,2,FALSE)</f>
        <v>Claudie Weond</v>
      </c>
      <c r="G874" s="2" t="str">
        <f>VLOOKUP(orders!C874:C1873,customers!A:C,3,FALSE)</f>
        <v>cweondo8@theglobeandmail.com</v>
      </c>
      <c r="H874" s="2" t="str">
        <f>VLOOKUP(C:C,customers!A:G,7,FALSE)</f>
        <v>United States</v>
      </c>
      <c r="I874" t="str">
        <f>VLOOKUP(orders!D:D,products!A:B,2,FALSE)</f>
        <v>Ara</v>
      </c>
      <c r="J874" t="str">
        <f t="shared" si="66"/>
        <v>Arabica</v>
      </c>
      <c r="K874" t="str">
        <f>VLOOKUP(D:D,products!A:C,3,FALSE)</f>
        <v>M</v>
      </c>
      <c r="L874" t="str">
        <f t="shared" si="67"/>
        <v>Medium</v>
      </c>
      <c r="M874">
        <f>VLOOKUP(D:D,products!A:D,4,FALSE)</f>
        <v>1</v>
      </c>
      <c r="N874" s="9" t="str">
        <f t="shared" si="68"/>
        <v>1Kg</v>
      </c>
      <c r="O874">
        <f>VLOOKUP(D:D,products!A:E,5,FALSE)</f>
        <v>11.25</v>
      </c>
      <c r="P874" s="14">
        <f t="shared" si="65"/>
        <v>22.5</v>
      </c>
      <c r="Q874">
        <f>VLOOKUP(D:D,products!A:G,7,FALSE)</f>
        <v>1.0125</v>
      </c>
      <c r="R874" s="6">
        <f t="shared" si="69"/>
        <v>4.4999999999999998E-2</v>
      </c>
    </row>
    <row r="875" spans="1:18" hidden="1" x14ac:dyDescent="0.3">
      <c r="A875" s="4" t="s">
        <v>5427</v>
      </c>
      <c r="B875" s="11">
        <v>43725</v>
      </c>
      <c r="C875" s="4" t="s">
        <v>5428</v>
      </c>
      <c r="D875" t="s">
        <v>6174</v>
      </c>
      <c r="E875" s="2">
        <v>4</v>
      </c>
      <c r="F875" s="2" t="str">
        <f>VLOOKUP(orders!C875:C1874,customers!A:B,2,FALSE)</f>
        <v>Modesty MacConnechie</v>
      </c>
      <c r="G875" s="2" t="str">
        <f>VLOOKUP(orders!C875:C1874,customers!A:C,3,FALSE)</f>
        <v>mmacconnechieo9@reuters.com</v>
      </c>
      <c r="H875" s="2" t="str">
        <f>VLOOKUP(C:C,customers!A:G,7,FALSE)</f>
        <v>United States</v>
      </c>
      <c r="I875" t="str">
        <f>VLOOKUP(orders!D:D,products!A:B,2,FALSE)</f>
        <v>Rob</v>
      </c>
      <c r="J875" t="str">
        <f t="shared" si="66"/>
        <v>Robusta</v>
      </c>
      <c r="K875" t="str">
        <f>VLOOKUP(D:D,products!A:C,3,FALSE)</f>
        <v>M</v>
      </c>
      <c r="L875" t="str">
        <f t="shared" si="67"/>
        <v>Medium</v>
      </c>
      <c r="M875">
        <f>VLOOKUP(D:D,products!A:D,4,FALSE)</f>
        <v>0.2</v>
      </c>
      <c r="N875" s="9" t="str">
        <f t="shared" si="68"/>
        <v>0.2Kg</v>
      </c>
      <c r="O875">
        <f>VLOOKUP(D:D,products!A:E,5,FALSE)</f>
        <v>2.9849999999999999</v>
      </c>
      <c r="P875" s="14">
        <f t="shared" si="65"/>
        <v>11.94</v>
      </c>
      <c r="Q875">
        <f>VLOOKUP(D:D,products!A:G,7,FALSE)</f>
        <v>0.17909999999999998</v>
      </c>
      <c r="R875" s="6">
        <f t="shared" si="69"/>
        <v>1.4999999999999999E-2</v>
      </c>
    </row>
    <row r="876" spans="1:18" x14ac:dyDescent="0.3">
      <c r="A876" s="4" t="s">
        <v>5433</v>
      </c>
      <c r="B876" s="11">
        <v>43680</v>
      </c>
      <c r="C876" s="4" t="s">
        <v>5434</v>
      </c>
      <c r="D876" t="s">
        <v>6140</v>
      </c>
      <c r="E876" s="2">
        <v>2</v>
      </c>
      <c r="F876" s="2" t="str">
        <f>VLOOKUP(orders!C876:C1875,customers!A:B,2,FALSE)</f>
        <v>Jaquenette Skentelbery</v>
      </c>
      <c r="G876" s="2" t="str">
        <f>VLOOKUP(orders!C876:C1875,customers!A:C,3,FALSE)</f>
        <v>jskentelberyoa@paypal.com</v>
      </c>
      <c r="H876" s="2" t="str">
        <f>VLOOKUP(C:C,customers!A:G,7,FALSE)</f>
        <v>United States</v>
      </c>
      <c r="I876" t="str">
        <f>VLOOKUP(orders!D:D,products!A:B,2,FALSE)</f>
        <v>Ara</v>
      </c>
      <c r="J876" t="str">
        <f t="shared" si="66"/>
        <v>Arabica</v>
      </c>
      <c r="K876" t="str">
        <f>VLOOKUP(D:D,products!A:C,3,FALSE)</f>
        <v>L</v>
      </c>
      <c r="L876" t="str">
        <f t="shared" si="67"/>
        <v>Light</v>
      </c>
      <c r="M876">
        <f>VLOOKUP(D:D,products!A:D,4,FALSE)</f>
        <v>1</v>
      </c>
      <c r="N876" s="9" t="str">
        <f t="shared" si="68"/>
        <v>1Kg</v>
      </c>
      <c r="O876">
        <f>VLOOKUP(D:D,products!A:E,5,FALSE)</f>
        <v>12.95</v>
      </c>
      <c r="P876" s="14">
        <f t="shared" si="65"/>
        <v>25.9</v>
      </c>
      <c r="Q876">
        <f>VLOOKUP(D:D,products!A:G,7,FALSE)</f>
        <v>1.1655</v>
      </c>
      <c r="R876" s="6">
        <f t="shared" si="69"/>
        <v>4.4999999999999998E-2</v>
      </c>
    </row>
    <row r="877" spans="1:18" hidden="1" x14ac:dyDescent="0.3">
      <c r="A877" s="4" t="s">
        <v>5439</v>
      </c>
      <c r="B877" s="11">
        <v>44253</v>
      </c>
      <c r="C877" s="4" t="s">
        <v>5440</v>
      </c>
      <c r="D877" t="s">
        <v>6160</v>
      </c>
      <c r="E877" s="2">
        <v>5</v>
      </c>
      <c r="F877" s="2" t="str">
        <f>VLOOKUP(orders!C877:C1876,customers!A:B,2,FALSE)</f>
        <v>Orazio Comber</v>
      </c>
      <c r="G877" s="2" t="str">
        <f>VLOOKUP(orders!C877:C1876,customers!A:C,3,FALSE)</f>
        <v>ocomberob@goo.gl</v>
      </c>
      <c r="H877" s="2" t="str">
        <f>VLOOKUP(C:C,customers!A:G,7,FALSE)</f>
        <v>Ireland</v>
      </c>
      <c r="I877" t="str">
        <f>VLOOKUP(orders!D:D,products!A:B,2,FALSE)</f>
        <v>Lib</v>
      </c>
      <c r="J877" t="str">
        <f t="shared" si="66"/>
        <v>Liberica</v>
      </c>
      <c r="K877" t="str">
        <f>VLOOKUP(D:D,products!A:C,3,FALSE)</f>
        <v>M</v>
      </c>
      <c r="L877" t="str">
        <f t="shared" si="67"/>
        <v>Medium</v>
      </c>
      <c r="M877">
        <f>VLOOKUP(D:D,products!A:D,4,FALSE)</f>
        <v>0.5</v>
      </c>
      <c r="N877" s="9" t="str">
        <f t="shared" si="68"/>
        <v>0.5Kg</v>
      </c>
      <c r="O877">
        <f>VLOOKUP(D:D,products!A:E,5,FALSE)</f>
        <v>8.73</v>
      </c>
      <c r="P877" s="14">
        <f t="shared" si="65"/>
        <v>43.650000000000006</v>
      </c>
      <c r="Q877">
        <f>VLOOKUP(D:D,products!A:G,7,FALSE)</f>
        <v>1.1349</v>
      </c>
      <c r="R877" s="6">
        <f t="shared" si="69"/>
        <v>2.5999999999999995E-2</v>
      </c>
    </row>
    <row r="878" spans="1:18" x14ac:dyDescent="0.3">
      <c r="A878" s="4" t="s">
        <v>5439</v>
      </c>
      <c r="B878" s="11">
        <v>44253</v>
      </c>
      <c r="C878" s="4" t="s">
        <v>5440</v>
      </c>
      <c r="D878" t="s">
        <v>6180</v>
      </c>
      <c r="E878" s="2">
        <v>6</v>
      </c>
      <c r="F878" s="2" t="str">
        <f>VLOOKUP(orders!C878:C1877,customers!A:B,2,FALSE)</f>
        <v>Orazio Comber</v>
      </c>
      <c r="G878" s="2" t="str">
        <f>VLOOKUP(orders!C878:C1877,customers!A:C,3,FALSE)</f>
        <v>ocomberob@goo.gl</v>
      </c>
      <c r="H878" s="2" t="str">
        <f>VLOOKUP(C:C,customers!A:G,7,FALSE)</f>
        <v>Ireland</v>
      </c>
      <c r="I878" t="str">
        <f>VLOOKUP(orders!D:D,products!A:B,2,FALSE)</f>
        <v>Ara</v>
      </c>
      <c r="J878" t="str">
        <f t="shared" si="66"/>
        <v>Arabica</v>
      </c>
      <c r="K878" t="str">
        <f>VLOOKUP(D:D,products!A:C,3,FALSE)</f>
        <v>L</v>
      </c>
      <c r="L878" t="str">
        <f t="shared" si="67"/>
        <v>Light</v>
      </c>
      <c r="M878">
        <f>VLOOKUP(D:D,products!A:D,4,FALSE)</f>
        <v>0.5</v>
      </c>
      <c r="N878" s="9" t="str">
        <f t="shared" si="68"/>
        <v>0.5Kg</v>
      </c>
      <c r="O878">
        <f>VLOOKUP(D:D,products!A:E,5,FALSE)</f>
        <v>7.77</v>
      </c>
      <c r="P878" s="14">
        <f t="shared" si="65"/>
        <v>46.62</v>
      </c>
      <c r="Q878">
        <f>VLOOKUP(D:D,products!A:G,7,FALSE)</f>
        <v>0.69929999999999992</v>
      </c>
      <c r="R878" s="6">
        <f t="shared" si="69"/>
        <v>1.4999999999999999E-2</v>
      </c>
    </row>
    <row r="879" spans="1:18" hidden="1" x14ac:dyDescent="0.3">
      <c r="A879" s="4" t="s">
        <v>5450</v>
      </c>
      <c r="B879" s="11">
        <v>44411</v>
      </c>
      <c r="C879" s="4" t="s">
        <v>5451</v>
      </c>
      <c r="D879" t="s">
        <v>6161</v>
      </c>
      <c r="E879" s="2">
        <v>3</v>
      </c>
      <c r="F879" s="2" t="str">
        <f>VLOOKUP(orders!C879:C1878,customers!A:B,2,FALSE)</f>
        <v>Zachary Tramel</v>
      </c>
      <c r="G879" s="2" t="str">
        <f>VLOOKUP(orders!C879:C1878,customers!A:C,3,FALSE)</f>
        <v>ztramelod@netlog.com</v>
      </c>
      <c r="H879" s="2" t="str">
        <f>VLOOKUP(C:C,customers!A:G,7,FALSE)</f>
        <v>United States</v>
      </c>
      <c r="I879" t="str">
        <f>VLOOKUP(orders!D:D,products!A:B,2,FALSE)</f>
        <v>Lib</v>
      </c>
      <c r="J879" t="str">
        <f t="shared" si="66"/>
        <v>Liberica</v>
      </c>
      <c r="K879" t="str">
        <f>VLOOKUP(D:D,products!A:C,3,FALSE)</f>
        <v>L</v>
      </c>
      <c r="L879" t="str">
        <f t="shared" si="67"/>
        <v>Light</v>
      </c>
      <c r="M879">
        <f>VLOOKUP(D:D,products!A:D,4,FALSE)</f>
        <v>0.5</v>
      </c>
      <c r="N879" s="9" t="str">
        <f t="shared" si="68"/>
        <v>0.5Kg</v>
      </c>
      <c r="O879">
        <f>VLOOKUP(D:D,products!A:E,5,FALSE)</f>
        <v>9.51</v>
      </c>
      <c r="P879" s="14">
        <f t="shared" si="65"/>
        <v>28.53</v>
      </c>
      <c r="Q879">
        <f>VLOOKUP(D:D,products!A:G,7,FALSE)</f>
        <v>1.2363</v>
      </c>
      <c r="R879" s="6">
        <f t="shared" si="69"/>
        <v>4.3333333333333328E-2</v>
      </c>
    </row>
    <row r="880" spans="1:18" hidden="1" x14ac:dyDescent="0.3">
      <c r="A880" s="4" t="s">
        <v>5456</v>
      </c>
      <c r="B880" s="11">
        <v>44323</v>
      </c>
      <c r="C880" s="4" t="s">
        <v>5457</v>
      </c>
      <c r="D880" t="s">
        <v>6142</v>
      </c>
      <c r="E880" s="2">
        <v>1</v>
      </c>
      <c r="F880" s="2" t="str">
        <f>VLOOKUP(orders!C880:C1879,customers!A:B,2,FALSE)</f>
        <v>Izaak Primak</v>
      </c>
      <c r="G880" s="2"/>
      <c r="H880" s="2" t="str">
        <f>VLOOKUP(C:C,customers!A:G,7,FALSE)</f>
        <v>United States</v>
      </c>
      <c r="I880" t="str">
        <f>VLOOKUP(orders!D:D,products!A:B,2,FALSE)</f>
        <v>Rob</v>
      </c>
      <c r="J880" t="str">
        <f t="shared" si="66"/>
        <v>Robusta</v>
      </c>
      <c r="K880" t="str">
        <f>VLOOKUP(D:D,products!A:C,3,FALSE)</f>
        <v>L</v>
      </c>
      <c r="L880" t="str">
        <f t="shared" si="67"/>
        <v>Light</v>
      </c>
      <c r="M880">
        <f>VLOOKUP(D:D,products!A:D,4,FALSE)</f>
        <v>2.5</v>
      </c>
      <c r="N880" s="9" t="str">
        <f t="shared" si="68"/>
        <v>2.5Kg</v>
      </c>
      <c r="O880">
        <f>VLOOKUP(D:D,products!A:E,5,FALSE)</f>
        <v>27.484999999999996</v>
      </c>
      <c r="P880" s="14">
        <f t="shared" si="65"/>
        <v>27.484999999999996</v>
      </c>
      <c r="Q880">
        <f>VLOOKUP(D:D,products!A:G,7,FALSE)</f>
        <v>1.6490999999999998</v>
      </c>
      <c r="R880" s="6">
        <f t="shared" si="69"/>
        <v>6.0000000000000005E-2</v>
      </c>
    </row>
    <row r="881" spans="1:18" hidden="1" x14ac:dyDescent="0.3">
      <c r="A881" s="4" t="s">
        <v>5461</v>
      </c>
      <c r="B881" s="11">
        <v>43630</v>
      </c>
      <c r="C881" s="4" t="s">
        <v>5462</v>
      </c>
      <c r="D881" t="s">
        <v>6153</v>
      </c>
      <c r="E881" s="2">
        <v>3</v>
      </c>
      <c r="F881" s="2" t="str">
        <f>VLOOKUP(orders!C881:C1880,customers!A:B,2,FALSE)</f>
        <v>Brittani Thoresbie</v>
      </c>
      <c r="G881" s="2"/>
      <c r="H881" s="2" t="str">
        <f>VLOOKUP(C:C,customers!A:G,7,FALSE)</f>
        <v>United States</v>
      </c>
      <c r="I881" t="str">
        <f>VLOOKUP(orders!D:D,products!A:B,2,FALSE)</f>
        <v>Exc</v>
      </c>
      <c r="J881" t="str">
        <f t="shared" si="66"/>
        <v>Excelsa</v>
      </c>
      <c r="K881" t="str">
        <f>VLOOKUP(D:D,products!A:C,3,FALSE)</f>
        <v>D</v>
      </c>
      <c r="L881" t="str">
        <f t="shared" si="67"/>
        <v>Dark</v>
      </c>
      <c r="M881">
        <f>VLOOKUP(D:D,products!A:D,4,FALSE)</f>
        <v>0.2</v>
      </c>
      <c r="N881" s="9" t="str">
        <f t="shared" si="68"/>
        <v>0.2Kg</v>
      </c>
      <c r="O881">
        <f>VLOOKUP(D:D,products!A:E,5,FALSE)</f>
        <v>3.645</v>
      </c>
      <c r="P881" s="14">
        <f t="shared" si="65"/>
        <v>10.935</v>
      </c>
      <c r="Q881">
        <f>VLOOKUP(D:D,products!A:G,7,FALSE)</f>
        <v>0.40095000000000003</v>
      </c>
      <c r="R881" s="6">
        <f t="shared" si="69"/>
        <v>3.6666666666666667E-2</v>
      </c>
    </row>
    <row r="882" spans="1:18" hidden="1" x14ac:dyDescent="0.3">
      <c r="A882" s="4" t="s">
        <v>5466</v>
      </c>
      <c r="B882" s="11">
        <v>43790</v>
      </c>
      <c r="C882" s="4" t="s">
        <v>5467</v>
      </c>
      <c r="D882" t="s">
        <v>6178</v>
      </c>
      <c r="E882" s="2">
        <v>2</v>
      </c>
      <c r="F882" s="2" t="str">
        <f>VLOOKUP(orders!C882:C1881,customers!A:B,2,FALSE)</f>
        <v>Constanta Hatfull</v>
      </c>
      <c r="G882" s="2" t="str">
        <f>VLOOKUP(orders!C882:C1881,customers!A:C,3,FALSE)</f>
        <v>chatfullog@ebay.com</v>
      </c>
      <c r="H882" s="2" t="str">
        <f>VLOOKUP(C:C,customers!A:G,7,FALSE)</f>
        <v>United States</v>
      </c>
      <c r="I882" t="str">
        <f>VLOOKUP(orders!D:D,products!A:B,2,FALSE)</f>
        <v>Rob</v>
      </c>
      <c r="J882" t="str">
        <f t="shared" si="66"/>
        <v>Robusta</v>
      </c>
      <c r="K882" t="str">
        <f>VLOOKUP(D:D,products!A:C,3,FALSE)</f>
        <v>L</v>
      </c>
      <c r="L882" t="str">
        <f t="shared" si="67"/>
        <v>Light</v>
      </c>
      <c r="M882">
        <f>VLOOKUP(D:D,products!A:D,4,FALSE)</f>
        <v>0.2</v>
      </c>
      <c r="N882" s="9" t="str">
        <f t="shared" si="68"/>
        <v>0.2Kg</v>
      </c>
      <c r="O882">
        <f>VLOOKUP(D:D,products!A:E,5,FALSE)</f>
        <v>3.5849999999999995</v>
      </c>
      <c r="P882" s="14">
        <f t="shared" si="65"/>
        <v>7.169999999999999</v>
      </c>
      <c r="Q882">
        <f>VLOOKUP(D:D,products!A:G,7,FALSE)</f>
        <v>0.21509999999999996</v>
      </c>
      <c r="R882" s="6">
        <f t="shared" si="69"/>
        <v>0.03</v>
      </c>
    </row>
    <row r="883" spans="1:18" x14ac:dyDescent="0.3">
      <c r="A883" s="4" t="s">
        <v>5472</v>
      </c>
      <c r="B883" s="11">
        <v>44286</v>
      </c>
      <c r="C883" s="4" t="s">
        <v>5473</v>
      </c>
      <c r="D883" t="s">
        <v>6167</v>
      </c>
      <c r="E883" s="2">
        <v>6</v>
      </c>
      <c r="F883" s="2" t="str">
        <f>VLOOKUP(orders!C883:C1882,customers!A:B,2,FALSE)</f>
        <v>Bobbe Castagneto</v>
      </c>
      <c r="G883" s="2"/>
      <c r="H883" s="2" t="str">
        <f>VLOOKUP(C:C,customers!A:G,7,FALSE)</f>
        <v>United States</v>
      </c>
      <c r="I883" t="str">
        <f>VLOOKUP(orders!D:D,products!A:B,2,FALSE)</f>
        <v>Ara</v>
      </c>
      <c r="J883" t="str">
        <f t="shared" si="66"/>
        <v>Arabica</v>
      </c>
      <c r="K883" t="str">
        <f>VLOOKUP(D:D,products!A:C,3,FALSE)</f>
        <v>L</v>
      </c>
      <c r="L883" t="str">
        <f t="shared" si="67"/>
        <v>Light</v>
      </c>
      <c r="M883">
        <f>VLOOKUP(D:D,products!A:D,4,FALSE)</f>
        <v>0.2</v>
      </c>
      <c r="N883" s="9" t="str">
        <f t="shared" si="68"/>
        <v>0.2Kg</v>
      </c>
      <c r="O883">
        <f>VLOOKUP(D:D,products!A:E,5,FALSE)</f>
        <v>3.8849999999999998</v>
      </c>
      <c r="P883" s="14">
        <f t="shared" si="65"/>
        <v>23.31</v>
      </c>
      <c r="Q883">
        <f>VLOOKUP(D:D,products!A:G,7,FALSE)</f>
        <v>0.34964999999999996</v>
      </c>
      <c r="R883" s="6">
        <f t="shared" si="69"/>
        <v>1.4999999999999999E-2</v>
      </c>
    </row>
    <row r="884" spans="1:18" x14ac:dyDescent="0.3">
      <c r="A884" s="4" t="s">
        <v>5477</v>
      </c>
      <c r="B884" s="11">
        <v>43647</v>
      </c>
      <c r="C884" s="4" t="s">
        <v>5526</v>
      </c>
      <c r="D884" t="s">
        <v>6168</v>
      </c>
      <c r="E884" s="2">
        <v>5</v>
      </c>
      <c r="F884" s="2" t="str">
        <f>VLOOKUP(orders!C884:C1883,customers!A:B,2,FALSE)</f>
        <v>Kippie Marrison</v>
      </c>
      <c r="G884" s="2" t="str">
        <f>VLOOKUP(orders!C884:C1883,customers!A:C,3,FALSE)</f>
        <v>kmarrisonoq@dropbox.com</v>
      </c>
      <c r="H884" s="2" t="str">
        <f>VLOOKUP(C:C,customers!A:G,7,FALSE)</f>
        <v>United States</v>
      </c>
      <c r="I884" t="str">
        <f>VLOOKUP(orders!D:D,products!A:B,2,FALSE)</f>
        <v>Ara</v>
      </c>
      <c r="J884" t="str">
        <f t="shared" si="66"/>
        <v>Arabica</v>
      </c>
      <c r="K884" t="str">
        <f>VLOOKUP(D:D,products!A:C,3,FALSE)</f>
        <v>D</v>
      </c>
      <c r="L884" t="str">
        <f t="shared" si="67"/>
        <v>Dark</v>
      </c>
      <c r="M884">
        <f>VLOOKUP(D:D,products!A:D,4,FALSE)</f>
        <v>2.5</v>
      </c>
      <c r="N884" s="9" t="str">
        <f t="shared" si="68"/>
        <v>2.5Kg</v>
      </c>
      <c r="O884">
        <f>VLOOKUP(D:D,products!A:E,5,FALSE)</f>
        <v>22.884999999999998</v>
      </c>
      <c r="P884" s="14">
        <f t="shared" si="65"/>
        <v>114.42499999999998</v>
      </c>
      <c r="Q884">
        <f>VLOOKUP(D:D,products!A:G,7,FALSE)</f>
        <v>2.0596499999999995</v>
      </c>
      <c r="R884" s="6">
        <f t="shared" si="69"/>
        <v>1.7999999999999999E-2</v>
      </c>
    </row>
    <row r="885" spans="1:18" x14ac:dyDescent="0.3">
      <c r="A885" s="4" t="s">
        <v>5483</v>
      </c>
      <c r="B885" s="11">
        <v>43956</v>
      </c>
      <c r="C885" s="4" t="s">
        <v>5484</v>
      </c>
      <c r="D885" t="s">
        <v>6175</v>
      </c>
      <c r="E885" s="2">
        <v>3</v>
      </c>
      <c r="F885" s="2" t="str">
        <f>VLOOKUP(orders!C885:C1884,customers!A:B,2,FALSE)</f>
        <v>Lindon Agnolo</v>
      </c>
      <c r="G885" s="2" t="str">
        <f>VLOOKUP(orders!C885:C1884,customers!A:C,3,FALSE)</f>
        <v>lagnolooj@pinterest.com</v>
      </c>
      <c r="H885" s="2" t="str">
        <f>VLOOKUP(C:C,customers!A:G,7,FALSE)</f>
        <v>United States</v>
      </c>
      <c r="I885" t="str">
        <f>VLOOKUP(orders!D:D,products!A:B,2,FALSE)</f>
        <v>Ara</v>
      </c>
      <c r="J885" t="str">
        <f t="shared" si="66"/>
        <v>Arabica</v>
      </c>
      <c r="K885" t="str">
        <f>VLOOKUP(D:D,products!A:C,3,FALSE)</f>
        <v>M</v>
      </c>
      <c r="L885" t="str">
        <f t="shared" si="67"/>
        <v>Medium</v>
      </c>
      <c r="M885">
        <f>VLOOKUP(D:D,products!A:D,4,FALSE)</f>
        <v>2.5</v>
      </c>
      <c r="N885" s="9" t="str">
        <f t="shared" si="68"/>
        <v>2.5Kg</v>
      </c>
      <c r="O885">
        <f>VLOOKUP(D:D,products!A:E,5,FALSE)</f>
        <v>25.874999999999996</v>
      </c>
      <c r="P885" s="14">
        <f t="shared" si="65"/>
        <v>77.624999999999986</v>
      </c>
      <c r="Q885">
        <f>VLOOKUP(D:D,products!A:G,7,FALSE)</f>
        <v>2.3287499999999994</v>
      </c>
      <c r="R885" s="6">
        <f t="shared" si="69"/>
        <v>0.03</v>
      </c>
    </row>
    <row r="886" spans="1:18" hidden="1" x14ac:dyDescent="0.3">
      <c r="A886" s="4" t="s">
        <v>5489</v>
      </c>
      <c r="B886" s="11">
        <v>43941</v>
      </c>
      <c r="C886" s="4" t="s">
        <v>5490</v>
      </c>
      <c r="D886" t="s">
        <v>6172</v>
      </c>
      <c r="E886" s="2">
        <v>1</v>
      </c>
      <c r="F886" s="2" t="str">
        <f>VLOOKUP(orders!C886:C1885,customers!A:B,2,FALSE)</f>
        <v>Delainey Kiddy</v>
      </c>
      <c r="G886" s="2" t="str">
        <f>VLOOKUP(orders!C886:C1885,customers!A:C,3,FALSE)</f>
        <v>dkiddyok@fda.gov</v>
      </c>
      <c r="H886" s="2" t="str">
        <f>VLOOKUP(C:C,customers!A:G,7,FALSE)</f>
        <v>United States</v>
      </c>
      <c r="I886" t="str">
        <f>VLOOKUP(orders!D:D,products!A:B,2,FALSE)</f>
        <v>Rob</v>
      </c>
      <c r="J886" t="str">
        <f t="shared" si="66"/>
        <v>Robusta</v>
      </c>
      <c r="K886" t="str">
        <f>VLOOKUP(D:D,products!A:C,3,FALSE)</f>
        <v>D</v>
      </c>
      <c r="L886" t="str">
        <f t="shared" si="67"/>
        <v>Dark</v>
      </c>
      <c r="M886">
        <f>VLOOKUP(D:D,products!A:D,4,FALSE)</f>
        <v>0.5</v>
      </c>
      <c r="N886" s="9" t="str">
        <f t="shared" si="68"/>
        <v>0.5Kg</v>
      </c>
      <c r="O886">
        <f>VLOOKUP(D:D,products!A:E,5,FALSE)</f>
        <v>5.3699999999999992</v>
      </c>
      <c r="P886" s="14">
        <f t="shared" si="65"/>
        <v>5.3699999999999992</v>
      </c>
      <c r="Q886">
        <f>VLOOKUP(D:D,products!A:G,7,FALSE)</f>
        <v>0.32219999999999993</v>
      </c>
      <c r="R886" s="6">
        <f t="shared" si="69"/>
        <v>0.06</v>
      </c>
    </row>
    <row r="887" spans="1:18" hidden="1" x14ac:dyDescent="0.3">
      <c r="A887" s="4" t="s">
        <v>5495</v>
      </c>
      <c r="B887" s="11">
        <v>43664</v>
      </c>
      <c r="C887" s="4" t="s">
        <v>5496</v>
      </c>
      <c r="D887" t="s">
        <v>6149</v>
      </c>
      <c r="E887" s="2">
        <v>6</v>
      </c>
      <c r="F887" s="2" t="str">
        <f>VLOOKUP(orders!C887:C1886,customers!A:B,2,FALSE)</f>
        <v>Helli Petroulis</v>
      </c>
      <c r="G887" s="2" t="str">
        <f>VLOOKUP(orders!C887:C1886,customers!A:C,3,FALSE)</f>
        <v>hpetroulisol@state.tx.us</v>
      </c>
      <c r="H887" s="2" t="str">
        <f>VLOOKUP(C:C,customers!A:G,7,FALSE)</f>
        <v>Ireland</v>
      </c>
      <c r="I887" t="str">
        <f>VLOOKUP(orders!D:D,products!A:B,2,FALSE)</f>
        <v>Rob</v>
      </c>
      <c r="J887" t="str">
        <f t="shared" si="66"/>
        <v>Robusta</v>
      </c>
      <c r="K887" t="str">
        <f>VLOOKUP(D:D,products!A:C,3,FALSE)</f>
        <v>D</v>
      </c>
      <c r="L887" t="str">
        <f t="shared" si="67"/>
        <v>Dark</v>
      </c>
      <c r="M887">
        <f>VLOOKUP(D:D,products!A:D,4,FALSE)</f>
        <v>2.5</v>
      </c>
      <c r="N887" s="9" t="str">
        <f t="shared" si="68"/>
        <v>2.5Kg</v>
      </c>
      <c r="O887">
        <f>VLOOKUP(D:D,products!A:E,5,FALSE)</f>
        <v>20.584999999999997</v>
      </c>
      <c r="P887" s="14">
        <f t="shared" si="65"/>
        <v>123.50999999999999</v>
      </c>
      <c r="Q887">
        <f>VLOOKUP(D:D,products!A:G,7,FALSE)</f>
        <v>1.2350999999999999</v>
      </c>
      <c r="R887" s="6">
        <f t="shared" si="69"/>
        <v>0.01</v>
      </c>
    </row>
    <row r="888" spans="1:18" hidden="1" x14ac:dyDescent="0.3">
      <c r="A888" s="4" t="s">
        <v>5501</v>
      </c>
      <c r="B888" s="11">
        <v>44518</v>
      </c>
      <c r="C888" s="4" t="s">
        <v>5502</v>
      </c>
      <c r="D888" t="s">
        <v>6160</v>
      </c>
      <c r="E888" s="2">
        <v>2</v>
      </c>
      <c r="F888" s="2" t="str">
        <f>VLOOKUP(orders!C888:C1887,customers!A:B,2,FALSE)</f>
        <v>Marty Scholl</v>
      </c>
      <c r="G888" s="2" t="str">
        <f>VLOOKUP(orders!C888:C1887,customers!A:C,3,FALSE)</f>
        <v>mschollom@taobao.com</v>
      </c>
      <c r="H888" s="2" t="str">
        <f>VLOOKUP(C:C,customers!A:G,7,FALSE)</f>
        <v>United States</v>
      </c>
      <c r="I888" t="str">
        <f>VLOOKUP(orders!D:D,products!A:B,2,FALSE)</f>
        <v>Lib</v>
      </c>
      <c r="J888" t="str">
        <f t="shared" si="66"/>
        <v>Liberica</v>
      </c>
      <c r="K888" t="str">
        <f>VLOOKUP(D:D,products!A:C,3,FALSE)</f>
        <v>M</v>
      </c>
      <c r="L888" t="str">
        <f t="shared" si="67"/>
        <v>Medium</v>
      </c>
      <c r="M888">
        <f>VLOOKUP(D:D,products!A:D,4,FALSE)</f>
        <v>0.5</v>
      </c>
      <c r="N888" s="9" t="str">
        <f t="shared" si="68"/>
        <v>0.5Kg</v>
      </c>
      <c r="O888">
        <f>VLOOKUP(D:D,products!A:E,5,FALSE)</f>
        <v>8.73</v>
      </c>
      <c r="P888" s="14">
        <f t="shared" si="65"/>
        <v>17.46</v>
      </c>
      <c r="Q888">
        <f>VLOOKUP(D:D,products!A:G,7,FALSE)</f>
        <v>1.1349</v>
      </c>
      <c r="R888" s="6">
        <f t="shared" si="69"/>
        <v>6.5000000000000002E-2</v>
      </c>
    </row>
    <row r="889" spans="1:18" hidden="1" x14ac:dyDescent="0.3">
      <c r="A889" s="4" t="s">
        <v>5507</v>
      </c>
      <c r="B889" s="11">
        <v>44002</v>
      </c>
      <c r="C889" s="4" t="s">
        <v>5508</v>
      </c>
      <c r="D889" t="s">
        <v>6184</v>
      </c>
      <c r="E889" s="2">
        <v>3</v>
      </c>
      <c r="F889" s="2" t="str">
        <f>VLOOKUP(orders!C889:C1888,customers!A:B,2,FALSE)</f>
        <v>Kienan Ferson</v>
      </c>
      <c r="G889" s="2" t="str">
        <f>VLOOKUP(orders!C889:C1888,customers!A:C,3,FALSE)</f>
        <v>kfersonon@g.co</v>
      </c>
      <c r="H889" s="2" t="str">
        <f>VLOOKUP(C:C,customers!A:G,7,FALSE)</f>
        <v>United States</v>
      </c>
      <c r="I889" t="str">
        <f>VLOOKUP(orders!D:D,products!A:B,2,FALSE)</f>
        <v>Exc</v>
      </c>
      <c r="J889" t="str">
        <f t="shared" si="66"/>
        <v>Excelsa</v>
      </c>
      <c r="K889" t="str">
        <f>VLOOKUP(D:D,products!A:C,3,FALSE)</f>
        <v>L</v>
      </c>
      <c r="L889" t="str">
        <f t="shared" si="67"/>
        <v>Light</v>
      </c>
      <c r="M889">
        <f>VLOOKUP(D:D,products!A:D,4,FALSE)</f>
        <v>0.2</v>
      </c>
      <c r="N889" s="9" t="str">
        <f t="shared" si="68"/>
        <v>0.2Kg</v>
      </c>
      <c r="O889">
        <f>VLOOKUP(D:D,products!A:E,5,FALSE)</f>
        <v>4.4550000000000001</v>
      </c>
      <c r="P889" s="14">
        <f t="shared" si="65"/>
        <v>13.365</v>
      </c>
      <c r="Q889">
        <f>VLOOKUP(D:D,products!A:G,7,FALSE)</f>
        <v>0.49004999999999999</v>
      </c>
      <c r="R889" s="6">
        <f t="shared" si="69"/>
        <v>3.6666666666666667E-2</v>
      </c>
    </row>
    <row r="890" spans="1:18" x14ac:dyDescent="0.3">
      <c r="A890" s="4" t="s">
        <v>5513</v>
      </c>
      <c r="B890" s="11">
        <v>44292</v>
      </c>
      <c r="C890" s="4" t="s">
        <v>5514</v>
      </c>
      <c r="D890" t="s">
        <v>6167</v>
      </c>
      <c r="E890" s="2">
        <v>2</v>
      </c>
      <c r="F890" s="2" t="str">
        <f>VLOOKUP(orders!C890:C1889,customers!A:B,2,FALSE)</f>
        <v>Blake Kelloway</v>
      </c>
      <c r="G890" s="2" t="str">
        <f>VLOOKUP(orders!C890:C1889,customers!A:C,3,FALSE)</f>
        <v>bkellowayoo@omniture.com</v>
      </c>
      <c r="H890" s="2" t="str">
        <f>VLOOKUP(C:C,customers!A:G,7,FALSE)</f>
        <v>United States</v>
      </c>
      <c r="I890" t="str">
        <f>VLOOKUP(orders!D:D,products!A:B,2,FALSE)</f>
        <v>Ara</v>
      </c>
      <c r="J890" t="str">
        <f t="shared" si="66"/>
        <v>Arabica</v>
      </c>
      <c r="K890" t="str">
        <f>VLOOKUP(D:D,products!A:C,3,FALSE)</f>
        <v>L</v>
      </c>
      <c r="L890" t="str">
        <f t="shared" si="67"/>
        <v>Light</v>
      </c>
      <c r="M890">
        <f>VLOOKUP(D:D,products!A:D,4,FALSE)</f>
        <v>0.2</v>
      </c>
      <c r="N890" s="9" t="str">
        <f t="shared" si="68"/>
        <v>0.2Kg</v>
      </c>
      <c r="O890">
        <f>VLOOKUP(D:D,products!A:E,5,FALSE)</f>
        <v>3.8849999999999998</v>
      </c>
      <c r="P890" s="14">
        <f t="shared" si="65"/>
        <v>7.77</v>
      </c>
      <c r="Q890">
        <f>VLOOKUP(D:D,products!A:G,7,FALSE)</f>
        <v>0.34964999999999996</v>
      </c>
      <c r="R890" s="6">
        <f t="shared" si="69"/>
        <v>4.4999999999999998E-2</v>
      </c>
    </row>
    <row r="891" spans="1:18" hidden="1" x14ac:dyDescent="0.3">
      <c r="A891" s="4" t="s">
        <v>5519</v>
      </c>
      <c r="B891" s="11">
        <v>43633</v>
      </c>
      <c r="C891" s="4" t="s">
        <v>5520</v>
      </c>
      <c r="D891" t="s">
        <v>6163</v>
      </c>
      <c r="E891" s="2">
        <v>1</v>
      </c>
      <c r="F891" s="2" t="str">
        <f>VLOOKUP(orders!C891:C1890,customers!A:B,2,FALSE)</f>
        <v>Scarlett Oliffe</v>
      </c>
      <c r="G891" s="2" t="str">
        <f>VLOOKUP(orders!C891:C1890,customers!A:C,3,FALSE)</f>
        <v>soliffeop@yellowbook.com</v>
      </c>
      <c r="H891" s="2" t="str">
        <f>VLOOKUP(C:C,customers!A:G,7,FALSE)</f>
        <v>United States</v>
      </c>
      <c r="I891" t="str">
        <f>VLOOKUP(orders!D:D,products!A:B,2,FALSE)</f>
        <v>Rob</v>
      </c>
      <c r="J891" t="str">
        <f t="shared" si="66"/>
        <v>Robusta</v>
      </c>
      <c r="K891" t="str">
        <f>VLOOKUP(D:D,products!A:C,3,FALSE)</f>
        <v>D</v>
      </c>
      <c r="L891" t="str">
        <f t="shared" si="67"/>
        <v>Dark</v>
      </c>
      <c r="M891">
        <f>VLOOKUP(D:D,products!A:D,4,FALSE)</f>
        <v>0.2</v>
      </c>
      <c r="N891" s="9" t="str">
        <f t="shared" si="68"/>
        <v>0.2Kg</v>
      </c>
      <c r="O891">
        <f>VLOOKUP(D:D,products!A:E,5,FALSE)</f>
        <v>2.6849999999999996</v>
      </c>
      <c r="P891" s="14">
        <f t="shared" si="65"/>
        <v>2.6849999999999996</v>
      </c>
      <c r="Q891">
        <f>VLOOKUP(D:D,products!A:G,7,FALSE)</f>
        <v>0.16109999999999997</v>
      </c>
      <c r="R891" s="6">
        <f t="shared" si="69"/>
        <v>0.06</v>
      </c>
    </row>
    <row r="892" spans="1:18" hidden="1" x14ac:dyDescent="0.3">
      <c r="A892" s="4" t="s">
        <v>5525</v>
      </c>
      <c r="B892" s="11">
        <v>44646</v>
      </c>
      <c r="C892" s="4" t="s">
        <v>5526</v>
      </c>
      <c r="D892" t="s">
        <v>6149</v>
      </c>
      <c r="E892" s="2">
        <v>1</v>
      </c>
      <c r="F892" s="2" t="str">
        <f>VLOOKUP(orders!C892:C1891,customers!A:B,2,FALSE)</f>
        <v>Kippie Marrison</v>
      </c>
      <c r="G892" s="2" t="str">
        <f>VLOOKUP(orders!C892:C1891,customers!A:C,3,FALSE)</f>
        <v>kmarrisonoq@dropbox.com</v>
      </c>
      <c r="H892" s="2" t="str">
        <f>VLOOKUP(C:C,customers!A:G,7,FALSE)</f>
        <v>United States</v>
      </c>
      <c r="I892" t="str">
        <f>VLOOKUP(orders!D:D,products!A:B,2,FALSE)</f>
        <v>Rob</v>
      </c>
      <c r="J892" t="str">
        <f t="shared" si="66"/>
        <v>Robusta</v>
      </c>
      <c r="K892" t="str">
        <f>VLOOKUP(D:D,products!A:C,3,FALSE)</f>
        <v>D</v>
      </c>
      <c r="L892" t="str">
        <f t="shared" si="67"/>
        <v>Dark</v>
      </c>
      <c r="M892">
        <f>VLOOKUP(D:D,products!A:D,4,FALSE)</f>
        <v>2.5</v>
      </c>
      <c r="N892" s="9" t="str">
        <f t="shared" si="68"/>
        <v>2.5Kg</v>
      </c>
      <c r="O892">
        <f>VLOOKUP(D:D,products!A:E,5,FALSE)</f>
        <v>20.584999999999997</v>
      </c>
      <c r="P892" s="14">
        <f t="shared" si="65"/>
        <v>20.584999999999997</v>
      </c>
      <c r="Q892">
        <f>VLOOKUP(D:D,products!A:G,7,FALSE)</f>
        <v>1.2350999999999999</v>
      </c>
      <c r="R892" s="6">
        <f t="shared" si="69"/>
        <v>6.0000000000000005E-2</v>
      </c>
    </row>
    <row r="893" spans="1:18" x14ac:dyDescent="0.3">
      <c r="A893" s="4" t="s">
        <v>5531</v>
      </c>
      <c r="B893" s="11">
        <v>44469</v>
      </c>
      <c r="C893" s="4" t="s">
        <v>5532</v>
      </c>
      <c r="D893" t="s">
        <v>6168</v>
      </c>
      <c r="E893" s="2">
        <v>5</v>
      </c>
      <c r="F893" s="2" t="str">
        <f>VLOOKUP(orders!C893:C1892,customers!A:B,2,FALSE)</f>
        <v>Celestia Dolohunty</v>
      </c>
      <c r="G893" s="2" t="str">
        <f>VLOOKUP(orders!C893:C1892,customers!A:C,3,FALSE)</f>
        <v>cdolohuntyor@dailymail.co.uk</v>
      </c>
      <c r="H893" s="2" t="str">
        <f>VLOOKUP(C:C,customers!A:G,7,FALSE)</f>
        <v>United States</v>
      </c>
      <c r="I893" t="str">
        <f>VLOOKUP(orders!D:D,products!A:B,2,FALSE)</f>
        <v>Ara</v>
      </c>
      <c r="J893" t="str">
        <f t="shared" si="66"/>
        <v>Arabica</v>
      </c>
      <c r="K893" t="str">
        <f>VLOOKUP(D:D,products!A:C,3,FALSE)</f>
        <v>D</v>
      </c>
      <c r="L893" t="str">
        <f t="shared" si="67"/>
        <v>Dark</v>
      </c>
      <c r="M893">
        <f>VLOOKUP(D:D,products!A:D,4,FALSE)</f>
        <v>2.5</v>
      </c>
      <c r="N893" s="9" t="str">
        <f t="shared" si="68"/>
        <v>2.5Kg</v>
      </c>
      <c r="O893">
        <f>VLOOKUP(D:D,products!A:E,5,FALSE)</f>
        <v>22.884999999999998</v>
      </c>
      <c r="P893" s="14">
        <f t="shared" si="65"/>
        <v>114.42499999999998</v>
      </c>
      <c r="Q893">
        <f>VLOOKUP(D:D,products!A:G,7,FALSE)</f>
        <v>2.0596499999999995</v>
      </c>
      <c r="R893" s="6">
        <f t="shared" si="69"/>
        <v>1.7999999999999999E-2</v>
      </c>
    </row>
    <row r="894" spans="1:18" hidden="1" x14ac:dyDescent="0.3">
      <c r="A894" s="4" t="s">
        <v>5537</v>
      </c>
      <c r="B894" s="11">
        <v>43635</v>
      </c>
      <c r="C894" s="4" t="s">
        <v>5538</v>
      </c>
      <c r="D894" t="s">
        <v>6156</v>
      </c>
      <c r="E894" s="2">
        <v>5</v>
      </c>
      <c r="F894" s="2" t="str">
        <f>VLOOKUP(orders!C894:C1893,customers!A:B,2,FALSE)</f>
        <v>Patsy Vasilenko</v>
      </c>
      <c r="G894" s="2" t="str">
        <f>VLOOKUP(orders!C894:C1893,customers!A:C,3,FALSE)</f>
        <v>pvasilenkoos@addtoany.com</v>
      </c>
      <c r="H894" s="2" t="str">
        <f>VLOOKUP(C:C,customers!A:G,7,FALSE)</f>
        <v>United Kingdom</v>
      </c>
      <c r="I894" t="str">
        <f>VLOOKUP(orders!D:D,products!A:B,2,FALSE)</f>
        <v>Exc</v>
      </c>
      <c r="J894" t="str">
        <f t="shared" si="66"/>
        <v>Excelsa</v>
      </c>
      <c r="K894" t="str">
        <f>VLOOKUP(D:D,products!A:C,3,FALSE)</f>
        <v>M</v>
      </c>
      <c r="L894" t="str">
        <f t="shared" si="67"/>
        <v>Medium</v>
      </c>
      <c r="M894">
        <f>VLOOKUP(D:D,products!A:D,4,FALSE)</f>
        <v>0.2</v>
      </c>
      <c r="N894" s="9" t="str">
        <f t="shared" si="68"/>
        <v>0.2Kg</v>
      </c>
      <c r="O894">
        <f>VLOOKUP(D:D,products!A:E,5,FALSE)</f>
        <v>4.125</v>
      </c>
      <c r="P894" s="14">
        <f t="shared" si="65"/>
        <v>20.625</v>
      </c>
      <c r="Q894">
        <f>VLOOKUP(D:D,products!A:G,7,FALSE)</f>
        <v>0.45374999999999999</v>
      </c>
      <c r="R894" s="6">
        <f t="shared" si="69"/>
        <v>2.1999999999999999E-2</v>
      </c>
    </row>
    <row r="895" spans="1:18" hidden="1" x14ac:dyDescent="0.3">
      <c r="A895" s="4" t="s">
        <v>5543</v>
      </c>
      <c r="B895" s="11">
        <v>44651</v>
      </c>
      <c r="C895" s="4" t="s">
        <v>5544</v>
      </c>
      <c r="D895" t="s">
        <v>6161</v>
      </c>
      <c r="E895" s="2">
        <v>6</v>
      </c>
      <c r="F895" s="2" t="str">
        <f>VLOOKUP(orders!C895:C1894,customers!A:B,2,FALSE)</f>
        <v>Raphaela Schankelborg</v>
      </c>
      <c r="G895" s="2" t="str">
        <f>VLOOKUP(orders!C895:C1894,customers!A:C,3,FALSE)</f>
        <v>rschankelborgot@ameblo.jp</v>
      </c>
      <c r="H895" s="2" t="str">
        <f>VLOOKUP(C:C,customers!A:G,7,FALSE)</f>
        <v>United States</v>
      </c>
      <c r="I895" t="str">
        <f>VLOOKUP(orders!D:D,products!A:B,2,FALSE)</f>
        <v>Lib</v>
      </c>
      <c r="J895" t="str">
        <f t="shared" si="66"/>
        <v>Liberica</v>
      </c>
      <c r="K895" t="str">
        <f>VLOOKUP(D:D,products!A:C,3,FALSE)</f>
        <v>L</v>
      </c>
      <c r="L895" t="str">
        <f t="shared" si="67"/>
        <v>Light</v>
      </c>
      <c r="M895">
        <f>VLOOKUP(D:D,products!A:D,4,FALSE)</f>
        <v>0.5</v>
      </c>
      <c r="N895" s="9" t="str">
        <f t="shared" si="68"/>
        <v>0.5Kg</v>
      </c>
      <c r="O895">
        <f>VLOOKUP(D:D,products!A:E,5,FALSE)</f>
        <v>9.51</v>
      </c>
      <c r="P895" s="14">
        <f t="shared" si="65"/>
        <v>57.06</v>
      </c>
      <c r="Q895">
        <f>VLOOKUP(D:D,products!A:G,7,FALSE)</f>
        <v>1.2363</v>
      </c>
      <c r="R895" s="6">
        <f t="shared" si="69"/>
        <v>2.1666666666666664E-2</v>
      </c>
    </row>
    <row r="896" spans="1:18" hidden="1" x14ac:dyDescent="0.3">
      <c r="A896" s="4" t="s">
        <v>5548</v>
      </c>
      <c r="B896" s="11">
        <v>44016</v>
      </c>
      <c r="C896" s="4" t="s">
        <v>5549</v>
      </c>
      <c r="D896" t="s">
        <v>6149</v>
      </c>
      <c r="E896" s="2">
        <v>4</v>
      </c>
      <c r="F896" s="2" t="str">
        <f>VLOOKUP(orders!C896:C1895,customers!A:B,2,FALSE)</f>
        <v>Sharity Wickens</v>
      </c>
      <c r="G896" s="2"/>
      <c r="H896" s="2" t="str">
        <f>VLOOKUP(C:C,customers!A:G,7,FALSE)</f>
        <v>Ireland</v>
      </c>
      <c r="I896" t="str">
        <f>VLOOKUP(orders!D:D,products!A:B,2,FALSE)</f>
        <v>Rob</v>
      </c>
      <c r="J896" t="str">
        <f t="shared" si="66"/>
        <v>Robusta</v>
      </c>
      <c r="K896" t="str">
        <f>VLOOKUP(D:D,products!A:C,3,FALSE)</f>
        <v>D</v>
      </c>
      <c r="L896" t="str">
        <f t="shared" si="67"/>
        <v>Dark</v>
      </c>
      <c r="M896">
        <f>VLOOKUP(D:D,products!A:D,4,FALSE)</f>
        <v>2.5</v>
      </c>
      <c r="N896" s="9" t="str">
        <f t="shared" si="68"/>
        <v>2.5Kg</v>
      </c>
      <c r="O896">
        <f>VLOOKUP(D:D,products!A:E,5,FALSE)</f>
        <v>20.584999999999997</v>
      </c>
      <c r="P896" s="14">
        <f t="shared" si="65"/>
        <v>82.339999999999989</v>
      </c>
      <c r="Q896">
        <f>VLOOKUP(D:D,products!A:G,7,FALSE)</f>
        <v>1.2350999999999999</v>
      </c>
      <c r="R896" s="6">
        <f t="shared" si="69"/>
        <v>1.5000000000000001E-2</v>
      </c>
    </row>
    <row r="897" spans="1:18" hidden="1" x14ac:dyDescent="0.3">
      <c r="A897" s="4" t="s">
        <v>5553</v>
      </c>
      <c r="B897" s="11">
        <v>44521</v>
      </c>
      <c r="C897" s="4" t="s">
        <v>5554</v>
      </c>
      <c r="D897" t="s">
        <v>6166</v>
      </c>
      <c r="E897" s="2">
        <v>5</v>
      </c>
      <c r="F897" s="2" t="str">
        <f>VLOOKUP(orders!C897:C1896,customers!A:B,2,FALSE)</f>
        <v>Derick Snow</v>
      </c>
      <c r="G897" s="2"/>
      <c r="H897" s="2" t="str">
        <f>VLOOKUP(C:C,customers!A:G,7,FALSE)</f>
        <v>United States</v>
      </c>
      <c r="I897" t="str">
        <f>VLOOKUP(orders!D:D,products!A:B,2,FALSE)</f>
        <v>Exc</v>
      </c>
      <c r="J897" t="str">
        <f t="shared" si="66"/>
        <v>Excelsa</v>
      </c>
      <c r="K897" t="str">
        <f>VLOOKUP(D:D,products!A:C,3,FALSE)</f>
        <v>M</v>
      </c>
      <c r="L897" t="str">
        <f t="shared" si="67"/>
        <v>Medium</v>
      </c>
      <c r="M897">
        <f>VLOOKUP(D:D,products!A:D,4,FALSE)</f>
        <v>2.5</v>
      </c>
      <c r="N897" s="9" t="str">
        <f t="shared" si="68"/>
        <v>2.5Kg</v>
      </c>
      <c r="O897">
        <f>VLOOKUP(D:D,products!A:E,5,FALSE)</f>
        <v>31.624999999999996</v>
      </c>
      <c r="P897" s="14">
        <f t="shared" si="65"/>
        <v>158.12499999999997</v>
      </c>
      <c r="Q897">
        <f>VLOOKUP(D:D,products!A:G,7,FALSE)</f>
        <v>3.4787499999999998</v>
      </c>
      <c r="R897" s="6">
        <f t="shared" si="69"/>
        <v>2.2000000000000002E-2</v>
      </c>
    </row>
    <row r="898" spans="1:18" hidden="1" x14ac:dyDescent="0.3">
      <c r="A898" s="4" t="s">
        <v>5558</v>
      </c>
      <c r="B898" s="11">
        <v>44347</v>
      </c>
      <c r="C898" s="4" t="s">
        <v>5559</v>
      </c>
      <c r="D898" t="s">
        <v>6172</v>
      </c>
      <c r="E898" s="2">
        <v>6</v>
      </c>
      <c r="F898" s="2" t="str">
        <f>VLOOKUP(orders!C898:C1897,customers!A:B,2,FALSE)</f>
        <v>Baxy Cargen</v>
      </c>
      <c r="G898" s="2" t="str">
        <f>VLOOKUP(orders!C898:C1897,customers!A:C,3,FALSE)</f>
        <v>bcargenow@geocities.jp</v>
      </c>
      <c r="H898" s="2" t="str">
        <f>VLOOKUP(C:C,customers!A:G,7,FALSE)</f>
        <v>United States</v>
      </c>
      <c r="I898" t="str">
        <f>VLOOKUP(orders!D:D,products!A:B,2,FALSE)</f>
        <v>Rob</v>
      </c>
      <c r="J898" t="str">
        <f t="shared" si="66"/>
        <v>Robusta</v>
      </c>
      <c r="K898" t="str">
        <f>VLOOKUP(D:D,products!A:C,3,FALSE)</f>
        <v>D</v>
      </c>
      <c r="L898" t="str">
        <f t="shared" si="67"/>
        <v>Dark</v>
      </c>
      <c r="M898">
        <f>VLOOKUP(D:D,products!A:D,4,FALSE)</f>
        <v>0.5</v>
      </c>
      <c r="N898" s="9" t="str">
        <f t="shared" si="68"/>
        <v>0.5Kg</v>
      </c>
      <c r="O898">
        <f>VLOOKUP(D:D,products!A:E,5,FALSE)</f>
        <v>5.3699999999999992</v>
      </c>
      <c r="P898" s="14">
        <f t="shared" ref="P898:P961" si="70">O898*E898</f>
        <v>32.22</v>
      </c>
      <c r="Q898">
        <f>VLOOKUP(D:D,products!A:G,7,FALSE)</f>
        <v>0.32219999999999993</v>
      </c>
      <c r="R898" s="6">
        <f t="shared" si="69"/>
        <v>9.9999999999999985E-3</v>
      </c>
    </row>
    <row r="899" spans="1:18" hidden="1" x14ac:dyDescent="0.3">
      <c r="A899" s="4" t="s">
        <v>5564</v>
      </c>
      <c r="B899" s="11">
        <v>43932</v>
      </c>
      <c r="C899" s="4" t="s">
        <v>5565</v>
      </c>
      <c r="D899" t="s">
        <v>6183</v>
      </c>
      <c r="E899" s="2">
        <v>2</v>
      </c>
      <c r="F899" s="2" t="str">
        <f>VLOOKUP(orders!C899:C1898,customers!A:B,2,FALSE)</f>
        <v>Ryann Stickler</v>
      </c>
      <c r="G899" s="2" t="str">
        <f>VLOOKUP(orders!C899:C1898,customers!A:C,3,FALSE)</f>
        <v>rsticklerox@printfriendly.com</v>
      </c>
      <c r="H899" s="2" t="str">
        <f>VLOOKUP(C:C,customers!A:G,7,FALSE)</f>
        <v>United Kingdom</v>
      </c>
      <c r="I899" t="str">
        <f>VLOOKUP(orders!D:D,products!A:B,2,FALSE)</f>
        <v>Exc</v>
      </c>
      <c r="J899" t="str">
        <f t="shared" ref="J899:J962" si="71">IF(I899="Rob","Robusta",IF(I899="Exc","Excelsa",IF(I899="Lib","Liberica",IF(I899="Ara","Arabica",""))))</f>
        <v>Excelsa</v>
      </c>
      <c r="K899" t="str">
        <f>VLOOKUP(D:D,products!A:C,3,FALSE)</f>
        <v>D</v>
      </c>
      <c r="L899" t="str">
        <f t="shared" ref="L899:L962" si="72">IF(K899="M","Medium",IF(K899="L","Light",IF(K899="D","Dark","")))</f>
        <v>Dark</v>
      </c>
      <c r="M899">
        <f>VLOOKUP(D:D,products!A:D,4,FALSE)</f>
        <v>1</v>
      </c>
      <c r="N899" s="9" t="str">
        <f t="shared" ref="N899:N962" si="73">M899&amp;"Kg"</f>
        <v>1Kg</v>
      </c>
      <c r="O899">
        <f>VLOOKUP(D:D,products!A:E,5,FALSE)</f>
        <v>12.15</v>
      </c>
      <c r="P899" s="14">
        <f t="shared" si="70"/>
        <v>24.3</v>
      </c>
      <c r="Q899">
        <f>VLOOKUP(D:D,products!A:G,7,FALSE)</f>
        <v>1.3365</v>
      </c>
      <c r="R899" s="6">
        <f t="shared" ref="R899:R962" si="74">(Q899/P899)</f>
        <v>5.5E-2</v>
      </c>
    </row>
    <row r="900" spans="1:18" hidden="1" x14ac:dyDescent="0.3">
      <c r="A900" s="4" t="s">
        <v>5570</v>
      </c>
      <c r="B900" s="11">
        <v>44089</v>
      </c>
      <c r="C900" s="4" t="s">
        <v>5571</v>
      </c>
      <c r="D900" t="s">
        <v>6173</v>
      </c>
      <c r="E900" s="2">
        <v>5</v>
      </c>
      <c r="F900" s="2" t="str">
        <f>VLOOKUP(orders!C900:C1899,customers!A:B,2,FALSE)</f>
        <v>Daryn Cassius</v>
      </c>
      <c r="G900" s="2"/>
      <c r="H900" s="2" t="str">
        <f>VLOOKUP(C:C,customers!A:G,7,FALSE)</f>
        <v>United States</v>
      </c>
      <c r="I900" t="str">
        <f>VLOOKUP(orders!D:D,products!A:B,2,FALSE)</f>
        <v>Rob</v>
      </c>
      <c r="J900" t="str">
        <f t="shared" si="71"/>
        <v>Robusta</v>
      </c>
      <c r="K900" t="str">
        <f>VLOOKUP(D:D,products!A:C,3,FALSE)</f>
        <v>L</v>
      </c>
      <c r="L900" t="str">
        <f t="shared" si="72"/>
        <v>Light</v>
      </c>
      <c r="M900">
        <f>VLOOKUP(D:D,products!A:D,4,FALSE)</f>
        <v>0.5</v>
      </c>
      <c r="N900" s="9" t="str">
        <f t="shared" si="73"/>
        <v>0.5Kg</v>
      </c>
      <c r="O900">
        <f>VLOOKUP(D:D,products!A:E,5,FALSE)</f>
        <v>7.169999999999999</v>
      </c>
      <c r="P900" s="14">
        <f t="shared" si="70"/>
        <v>35.849999999999994</v>
      </c>
      <c r="Q900">
        <f>VLOOKUP(D:D,products!A:G,7,FALSE)</f>
        <v>0.43019999999999992</v>
      </c>
      <c r="R900" s="6">
        <f t="shared" si="74"/>
        <v>1.2E-2</v>
      </c>
    </row>
    <row r="901" spans="1:18" hidden="1" x14ac:dyDescent="0.3">
      <c r="A901" s="4" t="s">
        <v>5575</v>
      </c>
      <c r="B901" s="11">
        <v>44523</v>
      </c>
      <c r="C901" s="4" t="s">
        <v>5554</v>
      </c>
      <c r="D901" t="s">
        <v>6162</v>
      </c>
      <c r="E901" s="2">
        <v>5</v>
      </c>
      <c r="F901" s="2" t="str">
        <f>VLOOKUP(orders!C901:C1900,customers!A:B,2,FALSE)</f>
        <v>Derick Snow</v>
      </c>
      <c r="G901" s="2"/>
      <c r="H901" s="2" t="str">
        <f>VLOOKUP(C:C,customers!A:G,7,FALSE)</f>
        <v>United States</v>
      </c>
      <c r="I901" t="str">
        <f>VLOOKUP(orders!D:D,products!A:B,2,FALSE)</f>
        <v>Lib</v>
      </c>
      <c r="J901" t="str">
        <f t="shared" si="71"/>
        <v>Liberica</v>
      </c>
      <c r="K901" t="str">
        <f>VLOOKUP(D:D,products!A:C,3,FALSE)</f>
        <v>M</v>
      </c>
      <c r="L901" t="str">
        <f t="shared" si="72"/>
        <v>Medium</v>
      </c>
      <c r="M901">
        <f>VLOOKUP(D:D,products!A:D,4,FALSE)</f>
        <v>1</v>
      </c>
      <c r="N901" s="9" t="str">
        <f t="shared" si="73"/>
        <v>1Kg</v>
      </c>
      <c r="O901">
        <f>VLOOKUP(D:D,products!A:E,5,FALSE)</f>
        <v>14.55</v>
      </c>
      <c r="P901" s="14">
        <f t="shared" si="70"/>
        <v>72.75</v>
      </c>
      <c r="Q901">
        <f>VLOOKUP(D:D,products!A:G,7,FALSE)</f>
        <v>1.8915000000000002</v>
      </c>
      <c r="R901" s="6">
        <f t="shared" si="74"/>
        <v>2.6000000000000002E-2</v>
      </c>
    </row>
    <row r="902" spans="1:18" hidden="1" x14ac:dyDescent="0.3">
      <c r="A902" s="4" t="s">
        <v>5580</v>
      </c>
      <c r="B902" s="11">
        <v>44584</v>
      </c>
      <c r="C902" s="4" t="s">
        <v>5581</v>
      </c>
      <c r="D902" t="s">
        <v>6170</v>
      </c>
      <c r="E902" s="2">
        <v>3</v>
      </c>
      <c r="F902" s="2" t="str">
        <f>VLOOKUP(orders!C902:C1901,customers!A:B,2,FALSE)</f>
        <v>Skelly Dolohunty</v>
      </c>
      <c r="G902" s="2"/>
      <c r="H902" s="2" t="str">
        <f>VLOOKUP(C:C,customers!A:G,7,FALSE)</f>
        <v>Ireland</v>
      </c>
      <c r="I902" t="str">
        <f>VLOOKUP(orders!D:D,products!A:B,2,FALSE)</f>
        <v>Lib</v>
      </c>
      <c r="J902" t="str">
        <f t="shared" si="71"/>
        <v>Liberica</v>
      </c>
      <c r="K902" t="str">
        <f>VLOOKUP(D:D,products!A:C,3,FALSE)</f>
        <v>L</v>
      </c>
      <c r="L902" t="str">
        <f t="shared" si="72"/>
        <v>Light</v>
      </c>
      <c r="M902">
        <f>VLOOKUP(D:D,products!A:D,4,FALSE)</f>
        <v>1</v>
      </c>
      <c r="N902" s="9" t="str">
        <f t="shared" si="73"/>
        <v>1Kg</v>
      </c>
      <c r="O902">
        <f>VLOOKUP(D:D,products!A:E,5,FALSE)</f>
        <v>15.85</v>
      </c>
      <c r="P902" s="14">
        <f t="shared" si="70"/>
        <v>47.55</v>
      </c>
      <c r="Q902">
        <f>VLOOKUP(D:D,products!A:G,7,FALSE)</f>
        <v>2.0605000000000002</v>
      </c>
      <c r="R902" s="6">
        <f t="shared" si="74"/>
        <v>4.3333333333333342E-2</v>
      </c>
    </row>
    <row r="903" spans="1:18" hidden="1" x14ac:dyDescent="0.3">
      <c r="A903" s="4" t="s">
        <v>5585</v>
      </c>
      <c r="B903" s="11">
        <v>44223</v>
      </c>
      <c r="C903" s="4" t="s">
        <v>5586</v>
      </c>
      <c r="D903" t="s">
        <v>6178</v>
      </c>
      <c r="E903" s="2">
        <v>1</v>
      </c>
      <c r="F903" s="2" t="str">
        <f>VLOOKUP(orders!C903:C1902,customers!A:B,2,FALSE)</f>
        <v>Drake Jevon</v>
      </c>
      <c r="G903" s="2" t="str">
        <f>VLOOKUP(orders!C903:C1902,customers!A:C,3,FALSE)</f>
        <v>djevonp1@ibm.com</v>
      </c>
      <c r="H903" s="2" t="str">
        <f>VLOOKUP(C:C,customers!A:G,7,FALSE)</f>
        <v>United States</v>
      </c>
      <c r="I903" t="str">
        <f>VLOOKUP(orders!D:D,products!A:B,2,FALSE)</f>
        <v>Rob</v>
      </c>
      <c r="J903" t="str">
        <f t="shared" si="71"/>
        <v>Robusta</v>
      </c>
      <c r="K903" t="str">
        <f>VLOOKUP(D:D,products!A:C,3,FALSE)</f>
        <v>L</v>
      </c>
      <c r="L903" t="str">
        <f t="shared" si="72"/>
        <v>Light</v>
      </c>
      <c r="M903">
        <f>VLOOKUP(D:D,products!A:D,4,FALSE)</f>
        <v>0.2</v>
      </c>
      <c r="N903" s="9" t="str">
        <f t="shared" si="73"/>
        <v>0.2Kg</v>
      </c>
      <c r="O903">
        <f>VLOOKUP(D:D,products!A:E,5,FALSE)</f>
        <v>3.5849999999999995</v>
      </c>
      <c r="P903" s="14">
        <f t="shared" si="70"/>
        <v>3.5849999999999995</v>
      </c>
      <c r="Q903">
        <f>VLOOKUP(D:D,products!A:G,7,FALSE)</f>
        <v>0.21509999999999996</v>
      </c>
      <c r="R903" s="6">
        <f t="shared" si="74"/>
        <v>0.06</v>
      </c>
    </row>
    <row r="904" spans="1:18" hidden="1" x14ac:dyDescent="0.3">
      <c r="A904" s="4" t="s">
        <v>5591</v>
      </c>
      <c r="B904" s="11">
        <v>43640</v>
      </c>
      <c r="C904" s="4" t="s">
        <v>5592</v>
      </c>
      <c r="D904" t="s">
        <v>6166</v>
      </c>
      <c r="E904" s="2">
        <v>5</v>
      </c>
      <c r="F904" s="2" t="str">
        <f>VLOOKUP(orders!C904:C1903,customers!A:B,2,FALSE)</f>
        <v>Hall Ranner</v>
      </c>
      <c r="G904" s="2" t="str">
        <f>VLOOKUP(orders!C904:C1903,customers!A:C,3,FALSE)</f>
        <v>hrannerp2@omniture.com</v>
      </c>
      <c r="H904" s="2" t="str">
        <f>VLOOKUP(C:C,customers!A:G,7,FALSE)</f>
        <v>United States</v>
      </c>
      <c r="I904" t="str">
        <f>VLOOKUP(orders!D:D,products!A:B,2,FALSE)</f>
        <v>Exc</v>
      </c>
      <c r="J904" t="str">
        <f t="shared" si="71"/>
        <v>Excelsa</v>
      </c>
      <c r="K904" t="str">
        <f>VLOOKUP(D:D,products!A:C,3,FALSE)</f>
        <v>M</v>
      </c>
      <c r="L904" t="str">
        <f t="shared" si="72"/>
        <v>Medium</v>
      </c>
      <c r="M904">
        <f>VLOOKUP(D:D,products!A:D,4,FALSE)</f>
        <v>2.5</v>
      </c>
      <c r="N904" s="9" t="str">
        <f t="shared" si="73"/>
        <v>2.5Kg</v>
      </c>
      <c r="O904">
        <f>VLOOKUP(D:D,products!A:E,5,FALSE)</f>
        <v>31.624999999999996</v>
      </c>
      <c r="P904" s="14">
        <f t="shared" si="70"/>
        <v>158.12499999999997</v>
      </c>
      <c r="Q904">
        <f>VLOOKUP(D:D,products!A:G,7,FALSE)</f>
        <v>3.4787499999999998</v>
      </c>
      <c r="R904" s="6">
        <f t="shared" si="74"/>
        <v>2.2000000000000002E-2</v>
      </c>
    </row>
    <row r="905" spans="1:18" hidden="1" x14ac:dyDescent="0.3">
      <c r="A905" s="4" t="s">
        <v>5597</v>
      </c>
      <c r="B905" s="11">
        <v>43905</v>
      </c>
      <c r="C905" s="4" t="s">
        <v>5598</v>
      </c>
      <c r="D905" t="s">
        <v>6160</v>
      </c>
      <c r="E905" s="2">
        <v>2</v>
      </c>
      <c r="F905" s="2" t="str">
        <f>VLOOKUP(orders!C905:C1904,customers!A:B,2,FALSE)</f>
        <v>Berkly Imrie</v>
      </c>
      <c r="G905" s="2" t="str">
        <f>VLOOKUP(orders!C905:C1904,customers!A:C,3,FALSE)</f>
        <v>bimriep3@addtoany.com</v>
      </c>
      <c r="H905" s="2" t="str">
        <f>VLOOKUP(C:C,customers!A:G,7,FALSE)</f>
        <v>United States</v>
      </c>
      <c r="I905" t="str">
        <f>VLOOKUP(orders!D:D,products!A:B,2,FALSE)</f>
        <v>Lib</v>
      </c>
      <c r="J905" t="str">
        <f t="shared" si="71"/>
        <v>Liberica</v>
      </c>
      <c r="K905" t="str">
        <f>VLOOKUP(D:D,products!A:C,3,FALSE)</f>
        <v>M</v>
      </c>
      <c r="L905" t="str">
        <f t="shared" si="72"/>
        <v>Medium</v>
      </c>
      <c r="M905">
        <f>VLOOKUP(D:D,products!A:D,4,FALSE)</f>
        <v>0.5</v>
      </c>
      <c r="N905" s="9" t="str">
        <f t="shared" si="73"/>
        <v>0.5Kg</v>
      </c>
      <c r="O905">
        <f>VLOOKUP(D:D,products!A:E,5,FALSE)</f>
        <v>8.73</v>
      </c>
      <c r="P905" s="14">
        <f t="shared" si="70"/>
        <v>17.46</v>
      </c>
      <c r="Q905">
        <f>VLOOKUP(D:D,products!A:G,7,FALSE)</f>
        <v>1.1349</v>
      </c>
      <c r="R905" s="6">
        <f t="shared" si="74"/>
        <v>6.5000000000000002E-2</v>
      </c>
    </row>
    <row r="906" spans="1:18" x14ac:dyDescent="0.3">
      <c r="A906" s="4" t="s">
        <v>5603</v>
      </c>
      <c r="B906" s="11">
        <v>44463</v>
      </c>
      <c r="C906" s="4" t="s">
        <v>5604</v>
      </c>
      <c r="D906" t="s">
        <v>6182</v>
      </c>
      <c r="E906" s="2">
        <v>5</v>
      </c>
      <c r="F906" s="2" t="str">
        <f>VLOOKUP(orders!C906:C1905,customers!A:B,2,FALSE)</f>
        <v>Dorey Sopper</v>
      </c>
      <c r="G906" s="2" t="str">
        <f>VLOOKUP(orders!C906:C1905,customers!A:C,3,FALSE)</f>
        <v>dsopperp4@eventbrite.com</v>
      </c>
      <c r="H906" s="2" t="str">
        <f>VLOOKUP(C:C,customers!A:G,7,FALSE)</f>
        <v>United States</v>
      </c>
      <c r="I906" t="str">
        <f>VLOOKUP(orders!D:D,products!A:B,2,FALSE)</f>
        <v>Ara</v>
      </c>
      <c r="J906" t="str">
        <f t="shared" si="71"/>
        <v>Arabica</v>
      </c>
      <c r="K906" t="str">
        <f>VLOOKUP(D:D,products!A:C,3,FALSE)</f>
        <v>L</v>
      </c>
      <c r="L906" t="str">
        <f t="shared" si="72"/>
        <v>Light</v>
      </c>
      <c r="M906">
        <f>VLOOKUP(D:D,products!A:D,4,FALSE)</f>
        <v>2.5</v>
      </c>
      <c r="N906" s="9" t="str">
        <f t="shared" si="73"/>
        <v>2.5Kg</v>
      </c>
      <c r="O906">
        <f>VLOOKUP(D:D,products!A:E,5,FALSE)</f>
        <v>29.784999999999997</v>
      </c>
      <c r="P906" s="14">
        <f t="shared" si="70"/>
        <v>148.92499999999998</v>
      </c>
      <c r="Q906">
        <f>VLOOKUP(D:D,products!A:G,7,FALSE)</f>
        <v>2.6806499999999995</v>
      </c>
      <c r="R906" s="6">
        <f t="shared" si="74"/>
        <v>1.7999999999999999E-2</v>
      </c>
    </row>
    <row r="907" spans="1:18" x14ac:dyDescent="0.3">
      <c r="A907" s="4" t="s">
        <v>5609</v>
      </c>
      <c r="B907" s="11">
        <v>43560</v>
      </c>
      <c r="C907" s="4" t="s">
        <v>5610</v>
      </c>
      <c r="D907" t="s">
        <v>6157</v>
      </c>
      <c r="E907" s="2">
        <v>6</v>
      </c>
      <c r="F907" s="2" t="str">
        <f>VLOOKUP(orders!C907:C1906,customers!A:B,2,FALSE)</f>
        <v>Darcy Lochran</v>
      </c>
      <c r="G907" s="2"/>
      <c r="H907" s="2" t="str">
        <f>VLOOKUP(C:C,customers!A:G,7,FALSE)</f>
        <v>United States</v>
      </c>
      <c r="I907" t="str">
        <f>VLOOKUP(orders!D:D,products!A:B,2,FALSE)</f>
        <v>Ara</v>
      </c>
      <c r="J907" t="str">
        <f t="shared" si="71"/>
        <v>Arabica</v>
      </c>
      <c r="K907" t="str">
        <f>VLOOKUP(D:D,products!A:C,3,FALSE)</f>
        <v>M</v>
      </c>
      <c r="L907" t="str">
        <f t="shared" si="72"/>
        <v>Medium</v>
      </c>
      <c r="M907">
        <f>VLOOKUP(D:D,products!A:D,4,FALSE)</f>
        <v>0.5</v>
      </c>
      <c r="N907" s="9" t="str">
        <f t="shared" si="73"/>
        <v>0.5Kg</v>
      </c>
      <c r="O907">
        <f>VLOOKUP(D:D,products!A:E,5,FALSE)</f>
        <v>6.75</v>
      </c>
      <c r="P907" s="14">
        <f t="shared" si="70"/>
        <v>40.5</v>
      </c>
      <c r="Q907">
        <f>VLOOKUP(D:D,products!A:G,7,FALSE)</f>
        <v>0.60749999999999993</v>
      </c>
      <c r="R907" s="6">
        <f t="shared" si="74"/>
        <v>1.4999999999999998E-2</v>
      </c>
    </row>
    <row r="908" spans="1:18" x14ac:dyDescent="0.3">
      <c r="A908" s="4" t="s">
        <v>5614</v>
      </c>
      <c r="B908" s="11">
        <v>44588</v>
      </c>
      <c r="C908" s="4" t="s">
        <v>5615</v>
      </c>
      <c r="D908" t="s">
        <v>6157</v>
      </c>
      <c r="E908" s="2">
        <v>4</v>
      </c>
      <c r="F908" s="2" t="str">
        <f>VLOOKUP(orders!C908:C1907,customers!A:B,2,FALSE)</f>
        <v>Lauritz Ledgley</v>
      </c>
      <c r="G908" s="2" t="str">
        <f>VLOOKUP(orders!C908:C1907,customers!A:C,3,FALSE)</f>
        <v>lledgleyp6@de.vu</v>
      </c>
      <c r="H908" s="2" t="str">
        <f>VLOOKUP(C:C,customers!A:G,7,FALSE)</f>
        <v>United States</v>
      </c>
      <c r="I908" t="str">
        <f>VLOOKUP(orders!D:D,products!A:B,2,FALSE)</f>
        <v>Ara</v>
      </c>
      <c r="J908" t="str">
        <f t="shared" si="71"/>
        <v>Arabica</v>
      </c>
      <c r="K908" t="str">
        <f>VLOOKUP(D:D,products!A:C,3,FALSE)</f>
        <v>M</v>
      </c>
      <c r="L908" t="str">
        <f t="shared" si="72"/>
        <v>Medium</v>
      </c>
      <c r="M908">
        <f>VLOOKUP(D:D,products!A:D,4,FALSE)</f>
        <v>0.5</v>
      </c>
      <c r="N908" s="9" t="str">
        <f t="shared" si="73"/>
        <v>0.5Kg</v>
      </c>
      <c r="O908">
        <f>VLOOKUP(D:D,products!A:E,5,FALSE)</f>
        <v>6.75</v>
      </c>
      <c r="P908" s="14">
        <f t="shared" si="70"/>
        <v>27</v>
      </c>
      <c r="Q908">
        <f>VLOOKUP(D:D,products!A:G,7,FALSE)</f>
        <v>0.60749999999999993</v>
      </c>
      <c r="R908" s="6">
        <f t="shared" si="74"/>
        <v>2.2499999999999996E-2</v>
      </c>
    </row>
    <row r="909" spans="1:18" hidden="1" x14ac:dyDescent="0.3">
      <c r="A909" s="4" t="s">
        <v>5620</v>
      </c>
      <c r="B909" s="11">
        <v>44449</v>
      </c>
      <c r="C909" s="4" t="s">
        <v>5621</v>
      </c>
      <c r="D909" t="s">
        <v>6143</v>
      </c>
      <c r="E909" s="2">
        <v>3</v>
      </c>
      <c r="F909" s="2" t="str">
        <f>VLOOKUP(orders!C909:C1908,customers!A:B,2,FALSE)</f>
        <v>Tawnya Menary</v>
      </c>
      <c r="G909" s="2" t="str">
        <f>VLOOKUP(orders!C909:C1908,customers!A:C,3,FALSE)</f>
        <v>tmenaryp7@phoca.cz</v>
      </c>
      <c r="H909" s="2" t="str">
        <f>VLOOKUP(C:C,customers!A:G,7,FALSE)</f>
        <v>United States</v>
      </c>
      <c r="I909" t="str">
        <f>VLOOKUP(orders!D:D,products!A:B,2,FALSE)</f>
        <v>Lib</v>
      </c>
      <c r="J909" t="str">
        <f t="shared" si="71"/>
        <v>Liberica</v>
      </c>
      <c r="K909" t="str">
        <f>VLOOKUP(D:D,products!A:C,3,FALSE)</f>
        <v>D</v>
      </c>
      <c r="L909" t="str">
        <f t="shared" si="72"/>
        <v>Dark</v>
      </c>
      <c r="M909">
        <f>VLOOKUP(D:D,products!A:D,4,FALSE)</f>
        <v>1</v>
      </c>
      <c r="N909" s="9" t="str">
        <f t="shared" si="73"/>
        <v>1Kg</v>
      </c>
      <c r="O909">
        <f>VLOOKUP(D:D,products!A:E,5,FALSE)</f>
        <v>12.95</v>
      </c>
      <c r="P909" s="14">
        <f t="shared" si="70"/>
        <v>38.849999999999994</v>
      </c>
      <c r="Q909">
        <f>VLOOKUP(D:D,products!A:G,7,FALSE)</f>
        <v>1.6835</v>
      </c>
      <c r="R909" s="6">
        <f t="shared" si="74"/>
        <v>4.3333333333333342E-2</v>
      </c>
    </row>
    <row r="910" spans="1:18" hidden="1" x14ac:dyDescent="0.3">
      <c r="A910" s="4" t="s">
        <v>5626</v>
      </c>
      <c r="B910" s="11">
        <v>43836</v>
      </c>
      <c r="C910" s="4" t="s">
        <v>5627</v>
      </c>
      <c r="D910" t="s">
        <v>6179</v>
      </c>
      <c r="E910" s="2">
        <v>5</v>
      </c>
      <c r="F910" s="2" t="str">
        <f>VLOOKUP(orders!C910:C1909,customers!A:B,2,FALSE)</f>
        <v>Gustaf Ciccotti</v>
      </c>
      <c r="G910" s="2" t="str">
        <f>VLOOKUP(orders!C910:C1909,customers!A:C,3,FALSE)</f>
        <v>gciccottip8@so-net.ne.jp</v>
      </c>
      <c r="H910" s="2" t="str">
        <f>VLOOKUP(C:C,customers!A:G,7,FALSE)</f>
        <v>United States</v>
      </c>
      <c r="I910" t="str">
        <f>VLOOKUP(orders!D:D,products!A:B,2,FALSE)</f>
        <v>Rob</v>
      </c>
      <c r="J910" t="str">
        <f t="shared" si="71"/>
        <v>Robusta</v>
      </c>
      <c r="K910" t="str">
        <f>VLOOKUP(D:D,products!A:C,3,FALSE)</f>
        <v>L</v>
      </c>
      <c r="L910" t="str">
        <f t="shared" si="72"/>
        <v>Light</v>
      </c>
      <c r="M910">
        <f>VLOOKUP(D:D,products!A:D,4,FALSE)</f>
        <v>1</v>
      </c>
      <c r="N910" s="9" t="str">
        <f t="shared" si="73"/>
        <v>1Kg</v>
      </c>
      <c r="O910">
        <f>VLOOKUP(D:D,products!A:E,5,FALSE)</f>
        <v>11.95</v>
      </c>
      <c r="P910" s="14">
        <f t="shared" si="70"/>
        <v>59.75</v>
      </c>
      <c r="Q910">
        <f>VLOOKUP(D:D,products!A:G,7,FALSE)</f>
        <v>0.71699999999999997</v>
      </c>
      <c r="R910" s="6">
        <f t="shared" si="74"/>
        <v>1.2E-2</v>
      </c>
    </row>
    <row r="911" spans="1:18" hidden="1" x14ac:dyDescent="0.3">
      <c r="A911" s="4" t="s">
        <v>5632</v>
      </c>
      <c r="B911" s="11">
        <v>44635</v>
      </c>
      <c r="C911" s="4" t="s">
        <v>5633</v>
      </c>
      <c r="D911" t="s">
        <v>6178</v>
      </c>
      <c r="E911" s="2">
        <v>3</v>
      </c>
      <c r="F911" s="2" t="str">
        <f>VLOOKUP(orders!C911:C1910,customers!A:B,2,FALSE)</f>
        <v>Bobbe Renner</v>
      </c>
      <c r="G911" s="2"/>
      <c r="H911" s="2" t="str">
        <f>VLOOKUP(C:C,customers!A:G,7,FALSE)</f>
        <v>United States</v>
      </c>
      <c r="I911" t="str">
        <f>VLOOKUP(orders!D:D,products!A:B,2,FALSE)</f>
        <v>Rob</v>
      </c>
      <c r="J911" t="str">
        <f t="shared" si="71"/>
        <v>Robusta</v>
      </c>
      <c r="K911" t="str">
        <f>VLOOKUP(D:D,products!A:C,3,FALSE)</f>
        <v>L</v>
      </c>
      <c r="L911" t="str">
        <f t="shared" si="72"/>
        <v>Light</v>
      </c>
      <c r="M911">
        <f>VLOOKUP(D:D,products!A:D,4,FALSE)</f>
        <v>0.2</v>
      </c>
      <c r="N911" s="9" t="str">
        <f t="shared" si="73"/>
        <v>0.2Kg</v>
      </c>
      <c r="O911">
        <f>VLOOKUP(D:D,products!A:E,5,FALSE)</f>
        <v>3.5849999999999995</v>
      </c>
      <c r="P911" s="14">
        <f t="shared" si="70"/>
        <v>10.754999999999999</v>
      </c>
      <c r="Q911">
        <f>VLOOKUP(D:D,products!A:G,7,FALSE)</f>
        <v>0.21509999999999996</v>
      </c>
      <c r="R911" s="6">
        <f t="shared" si="74"/>
        <v>1.9999999999999997E-2</v>
      </c>
    </row>
    <row r="912" spans="1:18" x14ac:dyDescent="0.3">
      <c r="A912" s="4" t="s">
        <v>5637</v>
      </c>
      <c r="B912" s="11">
        <v>44447</v>
      </c>
      <c r="C912" s="4" t="s">
        <v>5638</v>
      </c>
      <c r="D912" t="s">
        <v>6168</v>
      </c>
      <c r="E912" s="2">
        <v>4</v>
      </c>
      <c r="F912" s="2" t="str">
        <f>VLOOKUP(orders!C912:C1911,customers!A:B,2,FALSE)</f>
        <v>Wilton Jallin</v>
      </c>
      <c r="G912" s="2" t="str">
        <f>VLOOKUP(orders!C912:C1911,customers!A:C,3,FALSE)</f>
        <v>wjallinpa@pcworld.com</v>
      </c>
      <c r="H912" s="2" t="str">
        <f>VLOOKUP(C:C,customers!A:G,7,FALSE)</f>
        <v>United States</v>
      </c>
      <c r="I912" t="str">
        <f>VLOOKUP(orders!D:D,products!A:B,2,FALSE)</f>
        <v>Ara</v>
      </c>
      <c r="J912" t="str">
        <f t="shared" si="71"/>
        <v>Arabica</v>
      </c>
      <c r="K912" t="str">
        <f>VLOOKUP(D:D,products!A:C,3,FALSE)</f>
        <v>D</v>
      </c>
      <c r="L912" t="str">
        <f t="shared" si="72"/>
        <v>Dark</v>
      </c>
      <c r="M912">
        <f>VLOOKUP(D:D,products!A:D,4,FALSE)</f>
        <v>2.5</v>
      </c>
      <c r="N912" s="9" t="str">
        <f t="shared" si="73"/>
        <v>2.5Kg</v>
      </c>
      <c r="O912">
        <f>VLOOKUP(D:D,products!A:E,5,FALSE)</f>
        <v>22.884999999999998</v>
      </c>
      <c r="P912" s="14">
        <f t="shared" si="70"/>
        <v>91.539999999999992</v>
      </c>
      <c r="Q912">
        <f>VLOOKUP(D:D,products!A:G,7,FALSE)</f>
        <v>2.0596499999999995</v>
      </c>
      <c r="R912" s="6">
        <f t="shared" si="74"/>
        <v>2.2499999999999996E-2</v>
      </c>
    </row>
    <row r="913" spans="1:18" x14ac:dyDescent="0.3">
      <c r="A913" s="4" t="s">
        <v>5643</v>
      </c>
      <c r="B913" s="11">
        <v>44511</v>
      </c>
      <c r="C913" s="4" t="s">
        <v>5644</v>
      </c>
      <c r="D913" t="s">
        <v>6155</v>
      </c>
      <c r="E913" s="2">
        <v>4</v>
      </c>
      <c r="F913" s="2" t="str">
        <f>VLOOKUP(orders!C913:C1912,customers!A:B,2,FALSE)</f>
        <v>Mindy Bogey</v>
      </c>
      <c r="G913" s="2" t="str">
        <f>VLOOKUP(orders!C913:C1912,customers!A:C,3,FALSE)</f>
        <v>mbogeypb@thetimes.co.uk</v>
      </c>
      <c r="H913" s="2" t="str">
        <f>VLOOKUP(C:C,customers!A:G,7,FALSE)</f>
        <v>United States</v>
      </c>
      <c r="I913" t="str">
        <f>VLOOKUP(orders!D:D,products!A:B,2,FALSE)</f>
        <v>Ara</v>
      </c>
      <c r="J913" t="str">
        <f t="shared" si="71"/>
        <v>Arabica</v>
      </c>
      <c r="K913" t="str">
        <f>VLOOKUP(D:D,products!A:C,3,FALSE)</f>
        <v>M</v>
      </c>
      <c r="L913" t="str">
        <f t="shared" si="72"/>
        <v>Medium</v>
      </c>
      <c r="M913">
        <f>VLOOKUP(D:D,products!A:D,4,FALSE)</f>
        <v>1</v>
      </c>
      <c r="N913" s="9" t="str">
        <f t="shared" si="73"/>
        <v>1Kg</v>
      </c>
      <c r="O913">
        <f>VLOOKUP(D:D,products!A:E,5,FALSE)</f>
        <v>11.25</v>
      </c>
      <c r="P913" s="14">
        <f t="shared" si="70"/>
        <v>45</v>
      </c>
      <c r="Q913">
        <f>VLOOKUP(D:D,products!A:G,7,FALSE)</f>
        <v>1.0125</v>
      </c>
      <c r="R913" s="6">
        <f t="shared" si="74"/>
        <v>2.2499999999999999E-2</v>
      </c>
    </row>
    <row r="914" spans="1:18" hidden="1" x14ac:dyDescent="0.3">
      <c r="A914" s="4" t="s">
        <v>5649</v>
      </c>
      <c r="B914" s="11">
        <v>43726</v>
      </c>
      <c r="C914" s="4" t="s">
        <v>5650</v>
      </c>
      <c r="D914" t="s">
        <v>6151</v>
      </c>
      <c r="E914" s="2">
        <v>6</v>
      </c>
      <c r="F914" s="2" t="str">
        <f>VLOOKUP(orders!C914:C1913,customers!A:B,2,FALSE)</f>
        <v>Paulie Fonzone</v>
      </c>
      <c r="G914" s="2"/>
      <c r="H914" s="2" t="str">
        <f>VLOOKUP(C:C,customers!A:G,7,FALSE)</f>
        <v>United States</v>
      </c>
      <c r="I914" t="str">
        <f>VLOOKUP(orders!D:D,products!A:B,2,FALSE)</f>
        <v>Rob</v>
      </c>
      <c r="J914" t="str">
        <f t="shared" si="71"/>
        <v>Robusta</v>
      </c>
      <c r="K914" t="str">
        <f>VLOOKUP(D:D,products!A:C,3,FALSE)</f>
        <v>M</v>
      </c>
      <c r="L914" t="str">
        <f t="shared" si="72"/>
        <v>Medium</v>
      </c>
      <c r="M914">
        <f>VLOOKUP(D:D,products!A:D,4,FALSE)</f>
        <v>2.5</v>
      </c>
      <c r="N914" s="9" t="str">
        <f t="shared" si="73"/>
        <v>2.5Kg</v>
      </c>
      <c r="O914">
        <f>VLOOKUP(D:D,products!A:E,5,FALSE)</f>
        <v>22.884999999999998</v>
      </c>
      <c r="P914" s="14">
        <f t="shared" si="70"/>
        <v>137.31</v>
      </c>
      <c r="Q914">
        <f>VLOOKUP(D:D,products!A:G,7,FALSE)</f>
        <v>1.3730999999999998</v>
      </c>
      <c r="R914" s="6">
        <f t="shared" si="74"/>
        <v>9.9999999999999985E-3</v>
      </c>
    </row>
    <row r="915" spans="1:18" x14ac:dyDescent="0.3">
      <c r="A915" s="4" t="s">
        <v>5654</v>
      </c>
      <c r="B915" s="11">
        <v>44406</v>
      </c>
      <c r="C915" s="4" t="s">
        <v>5655</v>
      </c>
      <c r="D915" t="s">
        <v>6157</v>
      </c>
      <c r="E915" s="2">
        <v>1</v>
      </c>
      <c r="F915" s="2" t="str">
        <f>VLOOKUP(orders!C915:C1914,customers!A:B,2,FALSE)</f>
        <v>Merrile Cobbledick</v>
      </c>
      <c r="G915" s="2" t="str">
        <f>VLOOKUP(orders!C915:C1914,customers!A:C,3,FALSE)</f>
        <v>mcobbledickpd@ucsd.edu</v>
      </c>
      <c r="H915" s="2" t="str">
        <f>VLOOKUP(C:C,customers!A:G,7,FALSE)</f>
        <v>United States</v>
      </c>
      <c r="I915" t="str">
        <f>VLOOKUP(orders!D:D,products!A:B,2,FALSE)</f>
        <v>Ara</v>
      </c>
      <c r="J915" t="str">
        <f t="shared" si="71"/>
        <v>Arabica</v>
      </c>
      <c r="K915" t="str">
        <f>VLOOKUP(D:D,products!A:C,3,FALSE)</f>
        <v>M</v>
      </c>
      <c r="L915" t="str">
        <f t="shared" si="72"/>
        <v>Medium</v>
      </c>
      <c r="M915">
        <f>VLOOKUP(D:D,products!A:D,4,FALSE)</f>
        <v>0.5</v>
      </c>
      <c r="N915" s="9" t="str">
        <f t="shared" si="73"/>
        <v>0.5Kg</v>
      </c>
      <c r="O915">
        <f>VLOOKUP(D:D,products!A:E,5,FALSE)</f>
        <v>6.75</v>
      </c>
      <c r="P915" s="14">
        <f t="shared" si="70"/>
        <v>6.75</v>
      </c>
      <c r="Q915">
        <f>VLOOKUP(D:D,products!A:G,7,FALSE)</f>
        <v>0.60749999999999993</v>
      </c>
      <c r="R915" s="6">
        <f t="shared" si="74"/>
        <v>8.9999999999999983E-2</v>
      </c>
    </row>
    <row r="916" spans="1:18" x14ac:dyDescent="0.3">
      <c r="A916" s="4" t="s">
        <v>5660</v>
      </c>
      <c r="B916" s="11">
        <v>44640</v>
      </c>
      <c r="C916" s="4" t="s">
        <v>5661</v>
      </c>
      <c r="D916" t="s">
        <v>6155</v>
      </c>
      <c r="E916" s="2">
        <v>4</v>
      </c>
      <c r="F916" s="2" t="str">
        <f>VLOOKUP(orders!C916:C1915,customers!A:B,2,FALSE)</f>
        <v>Antonius Lewry</v>
      </c>
      <c r="G916" s="2" t="str">
        <f>VLOOKUP(orders!C916:C1915,customers!A:C,3,FALSE)</f>
        <v>alewrype@whitehouse.gov</v>
      </c>
      <c r="H916" s="2" t="str">
        <f>VLOOKUP(C:C,customers!A:G,7,FALSE)</f>
        <v>United States</v>
      </c>
      <c r="I916" t="str">
        <f>VLOOKUP(orders!D:D,products!A:B,2,FALSE)</f>
        <v>Ara</v>
      </c>
      <c r="J916" t="str">
        <f t="shared" si="71"/>
        <v>Arabica</v>
      </c>
      <c r="K916" t="str">
        <f>VLOOKUP(D:D,products!A:C,3,FALSE)</f>
        <v>M</v>
      </c>
      <c r="L916" t="str">
        <f t="shared" si="72"/>
        <v>Medium</v>
      </c>
      <c r="M916">
        <f>VLOOKUP(D:D,products!A:D,4,FALSE)</f>
        <v>1</v>
      </c>
      <c r="N916" s="9" t="str">
        <f t="shared" si="73"/>
        <v>1Kg</v>
      </c>
      <c r="O916">
        <f>VLOOKUP(D:D,products!A:E,5,FALSE)</f>
        <v>11.25</v>
      </c>
      <c r="P916" s="14">
        <f t="shared" si="70"/>
        <v>45</v>
      </c>
      <c r="Q916">
        <f>VLOOKUP(D:D,products!A:G,7,FALSE)</f>
        <v>1.0125</v>
      </c>
      <c r="R916" s="6">
        <f t="shared" si="74"/>
        <v>2.2499999999999999E-2</v>
      </c>
    </row>
    <row r="917" spans="1:18" hidden="1" x14ac:dyDescent="0.3">
      <c r="A917" s="4" t="s">
        <v>5666</v>
      </c>
      <c r="B917" s="11">
        <v>43955</v>
      </c>
      <c r="C917" s="4" t="s">
        <v>5667</v>
      </c>
      <c r="D917" t="s">
        <v>6185</v>
      </c>
      <c r="E917" s="2">
        <v>3</v>
      </c>
      <c r="F917" s="2" t="str">
        <f>VLOOKUP(orders!C917:C1916,customers!A:B,2,FALSE)</f>
        <v>Isis Hessel</v>
      </c>
      <c r="G917" s="2" t="str">
        <f>VLOOKUP(orders!C917:C1916,customers!A:C,3,FALSE)</f>
        <v>ihesselpf@ox.ac.uk</v>
      </c>
      <c r="H917" s="2" t="str">
        <f>VLOOKUP(C:C,customers!A:G,7,FALSE)</f>
        <v>United States</v>
      </c>
      <c r="I917" t="str">
        <f>VLOOKUP(orders!D:D,products!A:B,2,FALSE)</f>
        <v>Exc</v>
      </c>
      <c r="J917" t="str">
        <f t="shared" si="71"/>
        <v>Excelsa</v>
      </c>
      <c r="K917" t="str">
        <f>VLOOKUP(D:D,products!A:C,3,FALSE)</f>
        <v>D</v>
      </c>
      <c r="L917" t="str">
        <f t="shared" si="72"/>
        <v>Dark</v>
      </c>
      <c r="M917">
        <f>VLOOKUP(D:D,products!A:D,4,FALSE)</f>
        <v>2.5</v>
      </c>
      <c r="N917" s="9" t="str">
        <f t="shared" si="73"/>
        <v>2.5Kg</v>
      </c>
      <c r="O917">
        <f>VLOOKUP(D:D,products!A:E,5,FALSE)</f>
        <v>27.945</v>
      </c>
      <c r="P917" s="14">
        <f t="shared" si="70"/>
        <v>83.835000000000008</v>
      </c>
      <c r="Q917">
        <f>VLOOKUP(D:D,products!A:G,7,FALSE)</f>
        <v>3.07395</v>
      </c>
      <c r="R917" s="6">
        <f t="shared" si="74"/>
        <v>3.666666666666666E-2</v>
      </c>
    </row>
    <row r="918" spans="1:18" hidden="1" x14ac:dyDescent="0.3">
      <c r="A918" s="4" t="s">
        <v>5672</v>
      </c>
      <c r="B918" s="11">
        <v>44291</v>
      </c>
      <c r="C918" s="4" t="s">
        <v>5673</v>
      </c>
      <c r="D918" t="s">
        <v>6153</v>
      </c>
      <c r="E918" s="2">
        <v>1</v>
      </c>
      <c r="F918" s="2" t="str">
        <f>VLOOKUP(orders!C918:C1917,customers!A:B,2,FALSE)</f>
        <v>Harland Trematick</v>
      </c>
      <c r="G918" s="2"/>
      <c r="H918" s="2" t="str">
        <f>VLOOKUP(C:C,customers!A:G,7,FALSE)</f>
        <v>Ireland</v>
      </c>
      <c r="I918" t="str">
        <f>VLOOKUP(orders!D:D,products!A:B,2,FALSE)</f>
        <v>Exc</v>
      </c>
      <c r="J918" t="str">
        <f t="shared" si="71"/>
        <v>Excelsa</v>
      </c>
      <c r="K918" t="str">
        <f>VLOOKUP(D:D,products!A:C,3,FALSE)</f>
        <v>D</v>
      </c>
      <c r="L918" t="str">
        <f t="shared" si="72"/>
        <v>Dark</v>
      </c>
      <c r="M918">
        <f>VLOOKUP(D:D,products!A:D,4,FALSE)</f>
        <v>0.2</v>
      </c>
      <c r="N918" s="9" t="str">
        <f t="shared" si="73"/>
        <v>0.2Kg</v>
      </c>
      <c r="O918">
        <f>VLOOKUP(D:D,products!A:E,5,FALSE)</f>
        <v>3.645</v>
      </c>
      <c r="P918" s="14">
        <f t="shared" si="70"/>
        <v>3.645</v>
      </c>
      <c r="Q918">
        <f>VLOOKUP(D:D,products!A:G,7,FALSE)</f>
        <v>0.40095000000000003</v>
      </c>
      <c r="R918" s="6">
        <f t="shared" si="74"/>
        <v>0.11</v>
      </c>
    </row>
    <row r="919" spans="1:18" x14ac:dyDescent="0.3">
      <c r="A919" s="4" t="s">
        <v>5676</v>
      </c>
      <c r="B919" s="11">
        <v>44573</v>
      </c>
      <c r="C919" s="4" t="s">
        <v>5677</v>
      </c>
      <c r="D919" t="s">
        <v>6157</v>
      </c>
      <c r="E919" s="2">
        <v>1</v>
      </c>
      <c r="F919" s="2" t="str">
        <f>VLOOKUP(orders!C919:C1918,customers!A:B,2,FALSE)</f>
        <v>Chloris Sorrell</v>
      </c>
      <c r="G919" s="2" t="str">
        <f>VLOOKUP(orders!C919:C1918,customers!A:C,3,FALSE)</f>
        <v>csorrellph@amazon.com</v>
      </c>
      <c r="H919" s="2" t="str">
        <f>VLOOKUP(C:C,customers!A:G,7,FALSE)</f>
        <v>United Kingdom</v>
      </c>
      <c r="I919" t="str">
        <f>VLOOKUP(orders!D:D,products!A:B,2,FALSE)</f>
        <v>Ara</v>
      </c>
      <c r="J919" t="str">
        <f t="shared" si="71"/>
        <v>Arabica</v>
      </c>
      <c r="K919" t="str">
        <f>VLOOKUP(D:D,products!A:C,3,FALSE)</f>
        <v>M</v>
      </c>
      <c r="L919" t="str">
        <f t="shared" si="72"/>
        <v>Medium</v>
      </c>
      <c r="M919">
        <f>VLOOKUP(D:D,products!A:D,4,FALSE)</f>
        <v>0.5</v>
      </c>
      <c r="N919" s="9" t="str">
        <f t="shared" si="73"/>
        <v>0.5Kg</v>
      </c>
      <c r="O919">
        <f>VLOOKUP(D:D,products!A:E,5,FALSE)</f>
        <v>6.75</v>
      </c>
      <c r="P919" s="14">
        <f t="shared" si="70"/>
        <v>6.75</v>
      </c>
      <c r="Q919">
        <f>VLOOKUP(D:D,products!A:G,7,FALSE)</f>
        <v>0.60749999999999993</v>
      </c>
      <c r="R919" s="6">
        <f t="shared" si="74"/>
        <v>8.9999999999999983E-2</v>
      </c>
    </row>
    <row r="920" spans="1:18" hidden="1" x14ac:dyDescent="0.3">
      <c r="A920" s="4" t="s">
        <v>5676</v>
      </c>
      <c r="B920" s="11">
        <v>44573</v>
      </c>
      <c r="C920" s="4" t="s">
        <v>5677</v>
      </c>
      <c r="D920" t="s">
        <v>6144</v>
      </c>
      <c r="E920" s="2">
        <v>3</v>
      </c>
      <c r="F920" s="2" t="str">
        <f>VLOOKUP(orders!C920:C1919,customers!A:B,2,FALSE)</f>
        <v>Chloris Sorrell</v>
      </c>
      <c r="G920" s="2" t="str">
        <f>VLOOKUP(orders!C920:C1919,customers!A:C,3,FALSE)</f>
        <v>csorrellph@amazon.com</v>
      </c>
      <c r="H920" s="2" t="str">
        <f>VLOOKUP(C:C,customers!A:G,7,FALSE)</f>
        <v>United Kingdom</v>
      </c>
      <c r="I920" t="str">
        <f>VLOOKUP(orders!D:D,products!A:B,2,FALSE)</f>
        <v>Exc</v>
      </c>
      <c r="J920" t="str">
        <f t="shared" si="71"/>
        <v>Excelsa</v>
      </c>
      <c r="K920" t="str">
        <f>VLOOKUP(D:D,products!A:C,3,FALSE)</f>
        <v>D</v>
      </c>
      <c r="L920" t="str">
        <f t="shared" si="72"/>
        <v>Dark</v>
      </c>
      <c r="M920">
        <f>VLOOKUP(D:D,products!A:D,4,FALSE)</f>
        <v>0.5</v>
      </c>
      <c r="N920" s="9" t="str">
        <f t="shared" si="73"/>
        <v>0.5Kg</v>
      </c>
      <c r="O920">
        <f>VLOOKUP(D:D,products!A:E,5,FALSE)</f>
        <v>7.29</v>
      </c>
      <c r="P920" s="14">
        <f t="shared" si="70"/>
        <v>21.87</v>
      </c>
      <c r="Q920">
        <f>VLOOKUP(D:D,products!A:G,7,FALSE)</f>
        <v>0.80190000000000006</v>
      </c>
      <c r="R920" s="6">
        <f t="shared" si="74"/>
        <v>3.6666666666666667E-2</v>
      </c>
    </row>
    <row r="921" spans="1:18" hidden="1" x14ac:dyDescent="0.3">
      <c r="A921" s="4" t="s">
        <v>5687</v>
      </c>
      <c r="B921" s="11">
        <v>44181</v>
      </c>
      <c r="C921" s="4" t="s">
        <v>5688</v>
      </c>
      <c r="D921" t="s">
        <v>6163</v>
      </c>
      <c r="E921" s="2">
        <v>5</v>
      </c>
      <c r="F921" s="2" t="str">
        <f>VLOOKUP(orders!C921:C1920,customers!A:B,2,FALSE)</f>
        <v>Quintina Heavyside</v>
      </c>
      <c r="G921" s="2" t="str">
        <f>VLOOKUP(orders!C921:C1920,customers!A:C,3,FALSE)</f>
        <v>qheavysidepj@unc.edu</v>
      </c>
      <c r="H921" s="2" t="str">
        <f>VLOOKUP(C:C,customers!A:G,7,FALSE)</f>
        <v>United States</v>
      </c>
      <c r="I921" t="str">
        <f>VLOOKUP(orders!D:D,products!A:B,2,FALSE)</f>
        <v>Rob</v>
      </c>
      <c r="J921" t="str">
        <f t="shared" si="71"/>
        <v>Robusta</v>
      </c>
      <c r="K921" t="str">
        <f>VLOOKUP(D:D,products!A:C,3,FALSE)</f>
        <v>D</v>
      </c>
      <c r="L921" t="str">
        <f t="shared" si="72"/>
        <v>Dark</v>
      </c>
      <c r="M921">
        <f>VLOOKUP(D:D,products!A:D,4,FALSE)</f>
        <v>0.2</v>
      </c>
      <c r="N921" s="9" t="str">
        <f t="shared" si="73"/>
        <v>0.2Kg</v>
      </c>
      <c r="O921">
        <f>VLOOKUP(D:D,products!A:E,5,FALSE)</f>
        <v>2.6849999999999996</v>
      </c>
      <c r="P921" s="14">
        <f t="shared" si="70"/>
        <v>13.424999999999997</v>
      </c>
      <c r="Q921">
        <f>VLOOKUP(D:D,products!A:G,7,FALSE)</f>
        <v>0.16109999999999997</v>
      </c>
      <c r="R921" s="6">
        <f t="shared" si="74"/>
        <v>1.2E-2</v>
      </c>
    </row>
    <row r="922" spans="1:18" hidden="1" x14ac:dyDescent="0.3">
      <c r="A922" s="4" t="s">
        <v>5693</v>
      </c>
      <c r="B922" s="11">
        <v>44711</v>
      </c>
      <c r="C922" s="4" t="s">
        <v>5694</v>
      </c>
      <c r="D922" t="s">
        <v>6149</v>
      </c>
      <c r="E922" s="2">
        <v>6</v>
      </c>
      <c r="F922" s="2" t="str">
        <f>VLOOKUP(orders!C922:C1921,customers!A:B,2,FALSE)</f>
        <v>Hadley Reuven</v>
      </c>
      <c r="G922" s="2" t="str">
        <f>VLOOKUP(orders!C922:C1921,customers!A:C,3,FALSE)</f>
        <v>hreuvenpk@whitehouse.gov</v>
      </c>
      <c r="H922" s="2" t="str">
        <f>VLOOKUP(C:C,customers!A:G,7,FALSE)</f>
        <v>United States</v>
      </c>
      <c r="I922" t="str">
        <f>VLOOKUP(orders!D:D,products!A:B,2,FALSE)</f>
        <v>Rob</v>
      </c>
      <c r="J922" t="str">
        <f t="shared" si="71"/>
        <v>Robusta</v>
      </c>
      <c r="K922" t="str">
        <f>VLOOKUP(D:D,products!A:C,3,FALSE)</f>
        <v>D</v>
      </c>
      <c r="L922" t="str">
        <f t="shared" si="72"/>
        <v>Dark</v>
      </c>
      <c r="M922">
        <f>VLOOKUP(D:D,products!A:D,4,FALSE)</f>
        <v>2.5</v>
      </c>
      <c r="N922" s="9" t="str">
        <f t="shared" si="73"/>
        <v>2.5Kg</v>
      </c>
      <c r="O922">
        <f>VLOOKUP(D:D,products!A:E,5,FALSE)</f>
        <v>20.584999999999997</v>
      </c>
      <c r="P922" s="14">
        <f t="shared" si="70"/>
        <v>123.50999999999999</v>
      </c>
      <c r="Q922">
        <f>VLOOKUP(D:D,products!A:G,7,FALSE)</f>
        <v>1.2350999999999999</v>
      </c>
      <c r="R922" s="6">
        <f t="shared" si="74"/>
        <v>0.01</v>
      </c>
    </row>
    <row r="923" spans="1:18" hidden="1" x14ac:dyDescent="0.3">
      <c r="A923" s="4" t="s">
        <v>5699</v>
      </c>
      <c r="B923" s="11">
        <v>44509</v>
      </c>
      <c r="C923" s="4" t="s">
        <v>5700</v>
      </c>
      <c r="D923" t="s">
        <v>6150</v>
      </c>
      <c r="E923" s="2">
        <v>2</v>
      </c>
      <c r="F923" s="2" t="str">
        <f>VLOOKUP(orders!C923:C1922,customers!A:B,2,FALSE)</f>
        <v>Mitch Attwool</v>
      </c>
      <c r="G923" s="2" t="str">
        <f>VLOOKUP(orders!C923:C1922,customers!A:C,3,FALSE)</f>
        <v>mattwoolpl@nba.com</v>
      </c>
      <c r="H923" s="2" t="str">
        <f>VLOOKUP(C:C,customers!A:G,7,FALSE)</f>
        <v>United States</v>
      </c>
      <c r="I923" t="str">
        <f>VLOOKUP(orders!D:D,products!A:B,2,FALSE)</f>
        <v>Lib</v>
      </c>
      <c r="J923" t="str">
        <f t="shared" si="71"/>
        <v>Liberica</v>
      </c>
      <c r="K923" t="str">
        <f>VLOOKUP(D:D,products!A:C,3,FALSE)</f>
        <v>D</v>
      </c>
      <c r="L923" t="str">
        <f t="shared" si="72"/>
        <v>Dark</v>
      </c>
      <c r="M923">
        <f>VLOOKUP(D:D,products!A:D,4,FALSE)</f>
        <v>0.2</v>
      </c>
      <c r="N923" s="9" t="str">
        <f t="shared" si="73"/>
        <v>0.2Kg</v>
      </c>
      <c r="O923">
        <f>VLOOKUP(D:D,products!A:E,5,FALSE)</f>
        <v>3.8849999999999998</v>
      </c>
      <c r="P923" s="14">
        <f t="shared" si="70"/>
        <v>7.77</v>
      </c>
      <c r="Q923">
        <f>VLOOKUP(D:D,products!A:G,7,FALSE)</f>
        <v>0.50505</v>
      </c>
      <c r="R923" s="6">
        <f t="shared" si="74"/>
        <v>6.5000000000000002E-2</v>
      </c>
    </row>
    <row r="924" spans="1:18" x14ac:dyDescent="0.3">
      <c r="A924" s="4" t="s">
        <v>5705</v>
      </c>
      <c r="B924" s="11">
        <v>44659</v>
      </c>
      <c r="C924" s="4" t="s">
        <v>5706</v>
      </c>
      <c r="D924" t="s">
        <v>6155</v>
      </c>
      <c r="E924" s="2">
        <v>6</v>
      </c>
      <c r="F924" s="2" t="str">
        <f>VLOOKUP(orders!C924:C1923,customers!A:B,2,FALSE)</f>
        <v>Charin Maplethorp</v>
      </c>
      <c r="G924" s="2"/>
      <c r="H924" s="2" t="str">
        <f>VLOOKUP(C:C,customers!A:G,7,FALSE)</f>
        <v>United States</v>
      </c>
      <c r="I924" t="str">
        <f>VLOOKUP(orders!D:D,products!A:B,2,FALSE)</f>
        <v>Ara</v>
      </c>
      <c r="J924" t="str">
        <f t="shared" si="71"/>
        <v>Arabica</v>
      </c>
      <c r="K924" t="str">
        <f>VLOOKUP(D:D,products!A:C,3,FALSE)</f>
        <v>M</v>
      </c>
      <c r="L924" t="str">
        <f t="shared" si="72"/>
        <v>Medium</v>
      </c>
      <c r="M924">
        <f>VLOOKUP(D:D,products!A:D,4,FALSE)</f>
        <v>1</v>
      </c>
      <c r="N924" s="9" t="str">
        <f t="shared" si="73"/>
        <v>1Kg</v>
      </c>
      <c r="O924">
        <f>VLOOKUP(D:D,products!A:E,5,FALSE)</f>
        <v>11.25</v>
      </c>
      <c r="P924" s="14">
        <f t="shared" si="70"/>
        <v>67.5</v>
      </c>
      <c r="Q924">
        <f>VLOOKUP(D:D,products!A:G,7,FALSE)</f>
        <v>1.0125</v>
      </c>
      <c r="R924" s="6">
        <f t="shared" si="74"/>
        <v>1.4999999999999999E-2</v>
      </c>
    </row>
    <row r="925" spans="1:18" hidden="1" x14ac:dyDescent="0.3">
      <c r="A925" s="4" t="s">
        <v>5709</v>
      </c>
      <c r="B925" s="11">
        <v>43746</v>
      </c>
      <c r="C925" s="4" t="s">
        <v>5710</v>
      </c>
      <c r="D925" t="s">
        <v>6185</v>
      </c>
      <c r="E925" s="2">
        <v>1</v>
      </c>
      <c r="F925" s="2" t="str">
        <f>VLOOKUP(orders!C925:C1924,customers!A:B,2,FALSE)</f>
        <v>Goldie Wynes</v>
      </c>
      <c r="G925" s="2" t="str">
        <f>VLOOKUP(orders!C925:C1924,customers!A:C,3,FALSE)</f>
        <v>gwynespn@dagondesign.com</v>
      </c>
      <c r="H925" s="2" t="str">
        <f>VLOOKUP(C:C,customers!A:G,7,FALSE)</f>
        <v>United States</v>
      </c>
      <c r="I925" t="str">
        <f>VLOOKUP(orders!D:D,products!A:B,2,FALSE)</f>
        <v>Exc</v>
      </c>
      <c r="J925" t="str">
        <f t="shared" si="71"/>
        <v>Excelsa</v>
      </c>
      <c r="K925" t="str">
        <f>VLOOKUP(D:D,products!A:C,3,FALSE)</f>
        <v>D</v>
      </c>
      <c r="L925" t="str">
        <f t="shared" si="72"/>
        <v>Dark</v>
      </c>
      <c r="M925">
        <f>VLOOKUP(D:D,products!A:D,4,FALSE)</f>
        <v>2.5</v>
      </c>
      <c r="N925" s="9" t="str">
        <f t="shared" si="73"/>
        <v>2.5Kg</v>
      </c>
      <c r="O925">
        <f>VLOOKUP(D:D,products!A:E,5,FALSE)</f>
        <v>27.945</v>
      </c>
      <c r="P925" s="14">
        <f t="shared" si="70"/>
        <v>27.945</v>
      </c>
      <c r="Q925">
        <f>VLOOKUP(D:D,products!A:G,7,FALSE)</f>
        <v>3.07395</v>
      </c>
      <c r="R925" s="6">
        <f t="shared" si="74"/>
        <v>0.11</v>
      </c>
    </row>
    <row r="926" spans="1:18" x14ac:dyDescent="0.3">
      <c r="A926" s="4" t="s">
        <v>5715</v>
      </c>
      <c r="B926" s="11">
        <v>44451</v>
      </c>
      <c r="C926" s="4" t="s">
        <v>5716</v>
      </c>
      <c r="D926" t="s">
        <v>6182</v>
      </c>
      <c r="E926" s="2">
        <v>3</v>
      </c>
      <c r="F926" s="2" t="str">
        <f>VLOOKUP(orders!C926:C1925,customers!A:B,2,FALSE)</f>
        <v>Celie MacCourt</v>
      </c>
      <c r="G926" s="2" t="str">
        <f>VLOOKUP(orders!C926:C1925,customers!A:C,3,FALSE)</f>
        <v>cmaccourtpo@amazon.com</v>
      </c>
      <c r="H926" s="2" t="str">
        <f>VLOOKUP(C:C,customers!A:G,7,FALSE)</f>
        <v>United States</v>
      </c>
      <c r="I926" t="str">
        <f>VLOOKUP(orders!D:D,products!A:B,2,FALSE)</f>
        <v>Ara</v>
      </c>
      <c r="J926" t="str">
        <f t="shared" si="71"/>
        <v>Arabica</v>
      </c>
      <c r="K926" t="str">
        <f>VLOOKUP(D:D,products!A:C,3,FALSE)</f>
        <v>L</v>
      </c>
      <c r="L926" t="str">
        <f t="shared" si="72"/>
        <v>Light</v>
      </c>
      <c r="M926">
        <f>VLOOKUP(D:D,products!A:D,4,FALSE)</f>
        <v>2.5</v>
      </c>
      <c r="N926" s="9" t="str">
        <f t="shared" si="73"/>
        <v>2.5Kg</v>
      </c>
      <c r="O926">
        <f>VLOOKUP(D:D,products!A:E,5,FALSE)</f>
        <v>29.784999999999997</v>
      </c>
      <c r="P926" s="14">
        <f t="shared" si="70"/>
        <v>89.35499999999999</v>
      </c>
      <c r="Q926">
        <f>VLOOKUP(D:D,products!A:G,7,FALSE)</f>
        <v>2.6806499999999995</v>
      </c>
      <c r="R926" s="6">
        <f t="shared" si="74"/>
        <v>0.03</v>
      </c>
    </row>
    <row r="927" spans="1:18" x14ac:dyDescent="0.3">
      <c r="A927" s="4" t="s">
        <v>5720</v>
      </c>
      <c r="B927" s="11">
        <v>44770</v>
      </c>
      <c r="C927" s="4" t="s">
        <v>5554</v>
      </c>
      <c r="D927" t="s">
        <v>6157</v>
      </c>
      <c r="E927" s="2">
        <v>3</v>
      </c>
      <c r="F927" s="2" t="str">
        <f>VLOOKUP(orders!C927:C1926,customers!A:B,2,FALSE)</f>
        <v>Derick Snow</v>
      </c>
      <c r="G927" s="2"/>
      <c r="H927" s="2" t="str">
        <f>VLOOKUP(C:C,customers!A:G,7,FALSE)</f>
        <v>United States</v>
      </c>
      <c r="I927" t="str">
        <f>VLOOKUP(orders!D:D,products!A:B,2,FALSE)</f>
        <v>Ara</v>
      </c>
      <c r="J927" t="str">
        <f t="shared" si="71"/>
        <v>Arabica</v>
      </c>
      <c r="K927" t="str">
        <f>VLOOKUP(D:D,products!A:C,3,FALSE)</f>
        <v>M</v>
      </c>
      <c r="L927" t="str">
        <f t="shared" si="72"/>
        <v>Medium</v>
      </c>
      <c r="M927">
        <f>VLOOKUP(D:D,products!A:D,4,FALSE)</f>
        <v>0.5</v>
      </c>
      <c r="N927" s="9" t="str">
        <f t="shared" si="73"/>
        <v>0.5Kg</v>
      </c>
      <c r="O927">
        <f>VLOOKUP(D:D,products!A:E,5,FALSE)</f>
        <v>6.75</v>
      </c>
      <c r="P927" s="14">
        <f t="shared" si="70"/>
        <v>20.25</v>
      </c>
      <c r="Q927">
        <f>VLOOKUP(D:D,products!A:G,7,FALSE)</f>
        <v>0.60749999999999993</v>
      </c>
      <c r="R927" s="6">
        <f t="shared" si="74"/>
        <v>2.9999999999999995E-2</v>
      </c>
    </row>
    <row r="928" spans="1:18" x14ac:dyDescent="0.3">
      <c r="A928" s="4" t="s">
        <v>5725</v>
      </c>
      <c r="B928" s="11">
        <v>44012</v>
      </c>
      <c r="C928" s="4" t="s">
        <v>5726</v>
      </c>
      <c r="D928" t="s">
        <v>6157</v>
      </c>
      <c r="E928" s="2">
        <v>5</v>
      </c>
      <c r="F928" s="2" t="str">
        <f>VLOOKUP(orders!C928:C1927,customers!A:B,2,FALSE)</f>
        <v>Evy Wilsone</v>
      </c>
      <c r="G928" s="2" t="str">
        <f>VLOOKUP(orders!C928:C1927,customers!A:C,3,FALSE)</f>
        <v>ewilsonepq@eepurl.com</v>
      </c>
      <c r="H928" s="2" t="str">
        <f>VLOOKUP(C:C,customers!A:G,7,FALSE)</f>
        <v>United States</v>
      </c>
      <c r="I928" t="str">
        <f>VLOOKUP(orders!D:D,products!A:B,2,FALSE)</f>
        <v>Ara</v>
      </c>
      <c r="J928" t="str">
        <f t="shared" si="71"/>
        <v>Arabica</v>
      </c>
      <c r="K928" t="str">
        <f>VLOOKUP(D:D,products!A:C,3,FALSE)</f>
        <v>M</v>
      </c>
      <c r="L928" t="str">
        <f t="shared" si="72"/>
        <v>Medium</v>
      </c>
      <c r="M928">
        <f>VLOOKUP(D:D,products!A:D,4,FALSE)</f>
        <v>0.5</v>
      </c>
      <c r="N928" s="9" t="str">
        <f t="shared" si="73"/>
        <v>0.5Kg</v>
      </c>
      <c r="O928">
        <f>VLOOKUP(D:D,products!A:E,5,FALSE)</f>
        <v>6.75</v>
      </c>
      <c r="P928" s="14">
        <f t="shared" si="70"/>
        <v>33.75</v>
      </c>
      <c r="Q928">
        <f>VLOOKUP(D:D,products!A:G,7,FALSE)</f>
        <v>0.60749999999999993</v>
      </c>
      <c r="R928" s="6">
        <f t="shared" si="74"/>
        <v>1.7999999999999999E-2</v>
      </c>
    </row>
    <row r="929" spans="1:18" hidden="1" x14ac:dyDescent="0.3">
      <c r="A929" s="4" t="s">
        <v>5731</v>
      </c>
      <c r="B929" s="11">
        <v>43474</v>
      </c>
      <c r="C929" s="4" t="s">
        <v>5732</v>
      </c>
      <c r="D929" t="s">
        <v>6185</v>
      </c>
      <c r="E929" s="2">
        <v>4</v>
      </c>
      <c r="F929" s="2" t="str">
        <f>VLOOKUP(orders!C929:C1928,customers!A:B,2,FALSE)</f>
        <v>Dolores Duffie</v>
      </c>
      <c r="G929" s="2" t="str">
        <f>VLOOKUP(orders!C929:C1928,customers!A:C,3,FALSE)</f>
        <v>dduffiepr@time.com</v>
      </c>
      <c r="H929" s="2" t="str">
        <f>VLOOKUP(C:C,customers!A:G,7,FALSE)</f>
        <v>United States</v>
      </c>
      <c r="I929" t="str">
        <f>VLOOKUP(orders!D:D,products!A:B,2,FALSE)</f>
        <v>Exc</v>
      </c>
      <c r="J929" t="str">
        <f t="shared" si="71"/>
        <v>Excelsa</v>
      </c>
      <c r="K929" t="str">
        <f>VLOOKUP(D:D,products!A:C,3,FALSE)</f>
        <v>D</v>
      </c>
      <c r="L929" t="str">
        <f t="shared" si="72"/>
        <v>Dark</v>
      </c>
      <c r="M929">
        <f>VLOOKUP(D:D,products!A:D,4,FALSE)</f>
        <v>2.5</v>
      </c>
      <c r="N929" s="9" t="str">
        <f t="shared" si="73"/>
        <v>2.5Kg</v>
      </c>
      <c r="O929">
        <f>VLOOKUP(D:D,products!A:E,5,FALSE)</f>
        <v>27.945</v>
      </c>
      <c r="P929" s="14">
        <f t="shared" si="70"/>
        <v>111.78</v>
      </c>
      <c r="Q929">
        <f>VLOOKUP(D:D,products!A:G,7,FALSE)</f>
        <v>3.07395</v>
      </c>
      <c r="R929" s="6">
        <f t="shared" si="74"/>
        <v>2.75E-2</v>
      </c>
    </row>
    <row r="930" spans="1:18" hidden="1" x14ac:dyDescent="0.3">
      <c r="A930" s="4" t="s">
        <v>5737</v>
      </c>
      <c r="B930" s="11">
        <v>44754</v>
      </c>
      <c r="C930" s="4" t="s">
        <v>5738</v>
      </c>
      <c r="D930" t="s">
        <v>6166</v>
      </c>
      <c r="E930" s="2">
        <v>2</v>
      </c>
      <c r="F930" s="2" t="str">
        <f>VLOOKUP(orders!C930:C1929,customers!A:B,2,FALSE)</f>
        <v>Mathilda Matiasek</v>
      </c>
      <c r="G930" s="2" t="str">
        <f>VLOOKUP(orders!C930:C1929,customers!A:C,3,FALSE)</f>
        <v>mmatiasekps@ucoz.ru</v>
      </c>
      <c r="H930" s="2" t="str">
        <f>VLOOKUP(C:C,customers!A:G,7,FALSE)</f>
        <v>United States</v>
      </c>
      <c r="I930" t="str">
        <f>VLOOKUP(orders!D:D,products!A:B,2,FALSE)</f>
        <v>Exc</v>
      </c>
      <c r="J930" t="str">
        <f t="shared" si="71"/>
        <v>Excelsa</v>
      </c>
      <c r="K930" t="str">
        <f>VLOOKUP(D:D,products!A:C,3,FALSE)</f>
        <v>M</v>
      </c>
      <c r="L930" t="str">
        <f t="shared" si="72"/>
        <v>Medium</v>
      </c>
      <c r="M930">
        <f>VLOOKUP(D:D,products!A:D,4,FALSE)</f>
        <v>2.5</v>
      </c>
      <c r="N930" s="9" t="str">
        <f t="shared" si="73"/>
        <v>2.5Kg</v>
      </c>
      <c r="O930">
        <f>VLOOKUP(D:D,products!A:E,5,FALSE)</f>
        <v>31.624999999999996</v>
      </c>
      <c r="P930" s="14">
        <f t="shared" si="70"/>
        <v>63.249999999999993</v>
      </c>
      <c r="Q930">
        <f>VLOOKUP(D:D,products!A:G,7,FALSE)</f>
        <v>3.4787499999999998</v>
      </c>
      <c r="R930" s="6">
        <f t="shared" si="74"/>
        <v>5.5E-2</v>
      </c>
    </row>
    <row r="931" spans="1:18" hidden="1" x14ac:dyDescent="0.3">
      <c r="A931" s="4" t="s">
        <v>5742</v>
      </c>
      <c r="B931" s="11">
        <v>44165</v>
      </c>
      <c r="C931" s="4" t="s">
        <v>5743</v>
      </c>
      <c r="D931" t="s">
        <v>6184</v>
      </c>
      <c r="E931" s="2">
        <v>2</v>
      </c>
      <c r="F931" s="2" t="str">
        <f>VLOOKUP(orders!C931:C1930,customers!A:B,2,FALSE)</f>
        <v>Jarred Camillo</v>
      </c>
      <c r="G931" s="2" t="str">
        <f>VLOOKUP(orders!C931:C1930,customers!A:C,3,FALSE)</f>
        <v>jcamillopt@shinystat.com</v>
      </c>
      <c r="H931" s="2" t="str">
        <f>VLOOKUP(C:C,customers!A:G,7,FALSE)</f>
        <v>United States</v>
      </c>
      <c r="I931" t="str">
        <f>VLOOKUP(orders!D:D,products!A:B,2,FALSE)</f>
        <v>Exc</v>
      </c>
      <c r="J931" t="str">
        <f t="shared" si="71"/>
        <v>Excelsa</v>
      </c>
      <c r="K931" t="str">
        <f>VLOOKUP(D:D,products!A:C,3,FALSE)</f>
        <v>L</v>
      </c>
      <c r="L931" t="str">
        <f t="shared" si="72"/>
        <v>Light</v>
      </c>
      <c r="M931">
        <f>VLOOKUP(D:D,products!A:D,4,FALSE)</f>
        <v>0.2</v>
      </c>
      <c r="N931" s="9" t="str">
        <f t="shared" si="73"/>
        <v>0.2Kg</v>
      </c>
      <c r="O931">
        <f>VLOOKUP(D:D,products!A:E,5,FALSE)</f>
        <v>4.4550000000000001</v>
      </c>
      <c r="P931" s="14">
        <f t="shared" si="70"/>
        <v>8.91</v>
      </c>
      <c r="Q931">
        <f>VLOOKUP(D:D,products!A:G,7,FALSE)</f>
        <v>0.49004999999999999</v>
      </c>
      <c r="R931" s="6">
        <f t="shared" si="74"/>
        <v>5.5E-2</v>
      </c>
    </row>
    <row r="932" spans="1:18" hidden="1" x14ac:dyDescent="0.3">
      <c r="A932" s="4" t="s">
        <v>5748</v>
      </c>
      <c r="B932" s="11">
        <v>43546</v>
      </c>
      <c r="C932" s="4" t="s">
        <v>5749</v>
      </c>
      <c r="D932" t="s">
        <v>6183</v>
      </c>
      <c r="E932" s="2">
        <v>1</v>
      </c>
      <c r="F932" s="2" t="str">
        <f>VLOOKUP(orders!C932:C1931,customers!A:B,2,FALSE)</f>
        <v>Kameko Philbrick</v>
      </c>
      <c r="G932" s="2" t="str">
        <f>VLOOKUP(orders!C932:C1931,customers!A:C,3,FALSE)</f>
        <v>kphilbrickpu@cdc.gov</v>
      </c>
      <c r="H932" s="2" t="str">
        <f>VLOOKUP(C:C,customers!A:G,7,FALSE)</f>
        <v>United States</v>
      </c>
      <c r="I932" t="str">
        <f>VLOOKUP(orders!D:D,products!A:B,2,FALSE)</f>
        <v>Exc</v>
      </c>
      <c r="J932" t="str">
        <f t="shared" si="71"/>
        <v>Excelsa</v>
      </c>
      <c r="K932" t="str">
        <f>VLOOKUP(D:D,products!A:C,3,FALSE)</f>
        <v>D</v>
      </c>
      <c r="L932" t="str">
        <f t="shared" si="72"/>
        <v>Dark</v>
      </c>
      <c r="M932">
        <f>VLOOKUP(D:D,products!A:D,4,FALSE)</f>
        <v>1</v>
      </c>
      <c r="N932" s="9" t="str">
        <f t="shared" si="73"/>
        <v>1Kg</v>
      </c>
      <c r="O932">
        <f>VLOOKUP(D:D,products!A:E,5,FALSE)</f>
        <v>12.15</v>
      </c>
      <c r="P932" s="14">
        <f t="shared" si="70"/>
        <v>12.15</v>
      </c>
      <c r="Q932">
        <f>VLOOKUP(D:D,products!A:G,7,FALSE)</f>
        <v>1.3365</v>
      </c>
      <c r="R932" s="6">
        <f t="shared" si="74"/>
        <v>0.11</v>
      </c>
    </row>
    <row r="933" spans="1:18" x14ac:dyDescent="0.3">
      <c r="A933" s="4" t="s">
        <v>5753</v>
      </c>
      <c r="B933" s="11">
        <v>44607</v>
      </c>
      <c r="C933" s="4" t="s">
        <v>5754</v>
      </c>
      <c r="D933" t="s">
        <v>6158</v>
      </c>
      <c r="E933" s="2">
        <v>4</v>
      </c>
      <c r="F933" s="2" t="str">
        <f>VLOOKUP(orders!C933:C1932,customers!A:B,2,FALSE)</f>
        <v>Mallory Shrimpling</v>
      </c>
      <c r="G933" s="2"/>
      <c r="H933" s="2" t="str">
        <f>VLOOKUP(C:C,customers!A:G,7,FALSE)</f>
        <v>United States</v>
      </c>
      <c r="I933" t="str">
        <f>VLOOKUP(orders!D:D,products!A:B,2,FALSE)</f>
        <v>Ara</v>
      </c>
      <c r="J933" t="str">
        <f t="shared" si="71"/>
        <v>Arabica</v>
      </c>
      <c r="K933" t="str">
        <f>VLOOKUP(D:D,products!A:C,3,FALSE)</f>
        <v>D</v>
      </c>
      <c r="L933" t="str">
        <f t="shared" si="72"/>
        <v>Dark</v>
      </c>
      <c r="M933">
        <f>VLOOKUP(D:D,products!A:D,4,FALSE)</f>
        <v>0.5</v>
      </c>
      <c r="N933" s="9" t="str">
        <f t="shared" si="73"/>
        <v>0.5Kg</v>
      </c>
      <c r="O933">
        <f>VLOOKUP(D:D,products!A:E,5,FALSE)</f>
        <v>5.97</v>
      </c>
      <c r="P933" s="14">
        <f t="shared" si="70"/>
        <v>23.88</v>
      </c>
      <c r="Q933">
        <f>VLOOKUP(D:D,products!A:G,7,FALSE)</f>
        <v>0.5373</v>
      </c>
      <c r="R933" s="6">
        <f t="shared" si="74"/>
        <v>2.2500000000000003E-2</v>
      </c>
    </row>
    <row r="934" spans="1:18" hidden="1" x14ac:dyDescent="0.3">
      <c r="A934" s="4" t="s">
        <v>5757</v>
      </c>
      <c r="B934" s="11">
        <v>44117</v>
      </c>
      <c r="C934" s="4" t="s">
        <v>5758</v>
      </c>
      <c r="D934" t="s">
        <v>6141</v>
      </c>
      <c r="E934" s="2">
        <v>4</v>
      </c>
      <c r="F934" s="2" t="str">
        <f>VLOOKUP(orders!C934:C1933,customers!A:B,2,FALSE)</f>
        <v>Barnett Sillis</v>
      </c>
      <c r="G934" s="2" t="str">
        <f>VLOOKUP(orders!C934:C1933,customers!A:C,3,FALSE)</f>
        <v>bsillispw@istockphoto.com</v>
      </c>
      <c r="H934" s="2" t="str">
        <f>VLOOKUP(C:C,customers!A:G,7,FALSE)</f>
        <v>United States</v>
      </c>
      <c r="I934" t="str">
        <f>VLOOKUP(orders!D:D,products!A:B,2,FALSE)</f>
        <v>Exc</v>
      </c>
      <c r="J934" t="str">
        <f t="shared" si="71"/>
        <v>Excelsa</v>
      </c>
      <c r="K934" t="str">
        <f>VLOOKUP(D:D,products!A:C,3,FALSE)</f>
        <v>M</v>
      </c>
      <c r="L934" t="str">
        <f t="shared" si="72"/>
        <v>Medium</v>
      </c>
      <c r="M934">
        <f>VLOOKUP(D:D,products!A:D,4,FALSE)</f>
        <v>1</v>
      </c>
      <c r="N934" s="9" t="str">
        <f t="shared" si="73"/>
        <v>1Kg</v>
      </c>
      <c r="O934">
        <f>VLOOKUP(D:D,products!A:E,5,FALSE)</f>
        <v>13.75</v>
      </c>
      <c r="P934" s="14">
        <f t="shared" si="70"/>
        <v>55</v>
      </c>
      <c r="Q934">
        <f>VLOOKUP(D:D,products!A:G,7,FALSE)</f>
        <v>1.5125</v>
      </c>
      <c r="R934" s="6">
        <f t="shared" si="74"/>
        <v>2.75E-2</v>
      </c>
    </row>
    <row r="935" spans="1:18" hidden="1" x14ac:dyDescent="0.3">
      <c r="A935" s="4" t="s">
        <v>5763</v>
      </c>
      <c r="B935" s="11">
        <v>44557</v>
      </c>
      <c r="C935" s="4" t="s">
        <v>5764</v>
      </c>
      <c r="D935" t="s">
        <v>6177</v>
      </c>
      <c r="E935" s="2">
        <v>3</v>
      </c>
      <c r="F935" s="2" t="str">
        <f>VLOOKUP(orders!C935:C1934,customers!A:B,2,FALSE)</f>
        <v>Brenn Dundredge</v>
      </c>
      <c r="G935" s="2"/>
      <c r="H935" s="2" t="str">
        <f>VLOOKUP(C:C,customers!A:G,7,FALSE)</f>
        <v>United States</v>
      </c>
      <c r="I935" t="str">
        <f>VLOOKUP(orders!D:D,products!A:B,2,FALSE)</f>
        <v>Rob</v>
      </c>
      <c r="J935" t="str">
        <f t="shared" si="71"/>
        <v>Robusta</v>
      </c>
      <c r="K935" t="str">
        <f>VLOOKUP(D:D,products!A:C,3,FALSE)</f>
        <v>D</v>
      </c>
      <c r="L935" t="str">
        <f t="shared" si="72"/>
        <v>Dark</v>
      </c>
      <c r="M935">
        <f>VLOOKUP(D:D,products!A:D,4,FALSE)</f>
        <v>1</v>
      </c>
      <c r="N935" s="9" t="str">
        <f t="shared" si="73"/>
        <v>1Kg</v>
      </c>
      <c r="O935">
        <f>VLOOKUP(D:D,products!A:E,5,FALSE)</f>
        <v>8.9499999999999993</v>
      </c>
      <c r="P935" s="14">
        <f t="shared" si="70"/>
        <v>26.849999999999998</v>
      </c>
      <c r="Q935">
        <f>VLOOKUP(D:D,products!A:G,7,FALSE)</f>
        <v>0.53699999999999992</v>
      </c>
      <c r="R935" s="6">
        <f t="shared" si="74"/>
        <v>1.9999999999999997E-2</v>
      </c>
    </row>
    <row r="936" spans="1:18" hidden="1" x14ac:dyDescent="0.3">
      <c r="A936" s="4" t="s">
        <v>5768</v>
      </c>
      <c r="B936" s="11">
        <v>44409</v>
      </c>
      <c r="C936" s="4" t="s">
        <v>5769</v>
      </c>
      <c r="D936" t="s">
        <v>6151</v>
      </c>
      <c r="E936" s="2">
        <v>5</v>
      </c>
      <c r="F936" s="2" t="str">
        <f>VLOOKUP(orders!C936:C1935,customers!A:B,2,FALSE)</f>
        <v>Read Cutts</v>
      </c>
      <c r="G936" s="2" t="str">
        <f>VLOOKUP(orders!C936:C1935,customers!A:C,3,FALSE)</f>
        <v>rcuttspy@techcrunch.com</v>
      </c>
      <c r="H936" s="2" t="str">
        <f>VLOOKUP(C:C,customers!A:G,7,FALSE)</f>
        <v>United States</v>
      </c>
      <c r="I936" t="str">
        <f>VLOOKUP(orders!D:D,products!A:B,2,FALSE)</f>
        <v>Rob</v>
      </c>
      <c r="J936" t="str">
        <f t="shared" si="71"/>
        <v>Robusta</v>
      </c>
      <c r="K936" t="str">
        <f>VLOOKUP(D:D,products!A:C,3,FALSE)</f>
        <v>M</v>
      </c>
      <c r="L936" t="str">
        <f t="shared" si="72"/>
        <v>Medium</v>
      </c>
      <c r="M936">
        <f>VLOOKUP(D:D,products!A:D,4,FALSE)</f>
        <v>2.5</v>
      </c>
      <c r="N936" s="9" t="str">
        <f t="shared" si="73"/>
        <v>2.5Kg</v>
      </c>
      <c r="O936">
        <f>VLOOKUP(D:D,products!A:E,5,FALSE)</f>
        <v>22.884999999999998</v>
      </c>
      <c r="P936" s="14">
        <f t="shared" si="70"/>
        <v>114.42499999999998</v>
      </c>
      <c r="Q936">
        <f>VLOOKUP(D:D,products!A:G,7,FALSE)</f>
        <v>1.3730999999999998</v>
      </c>
      <c r="R936" s="6">
        <f t="shared" si="74"/>
        <v>1.2E-2</v>
      </c>
    </row>
    <row r="937" spans="1:18" x14ac:dyDescent="0.3">
      <c r="A937" s="4" t="s">
        <v>5774</v>
      </c>
      <c r="B937" s="11">
        <v>44153</v>
      </c>
      <c r="C937" s="4" t="s">
        <v>5775</v>
      </c>
      <c r="D937" t="s">
        <v>6175</v>
      </c>
      <c r="E937" s="2">
        <v>6</v>
      </c>
      <c r="F937" s="2" t="str">
        <f>VLOOKUP(orders!C937:C1936,customers!A:B,2,FALSE)</f>
        <v>Michale Delves</v>
      </c>
      <c r="G937" s="2" t="str">
        <f>VLOOKUP(orders!C937:C1936,customers!A:C,3,FALSE)</f>
        <v>mdelvespz@nature.com</v>
      </c>
      <c r="H937" s="2" t="str">
        <f>VLOOKUP(C:C,customers!A:G,7,FALSE)</f>
        <v>United States</v>
      </c>
      <c r="I937" t="str">
        <f>VLOOKUP(orders!D:D,products!A:B,2,FALSE)</f>
        <v>Ara</v>
      </c>
      <c r="J937" t="str">
        <f t="shared" si="71"/>
        <v>Arabica</v>
      </c>
      <c r="K937" t="str">
        <f>VLOOKUP(D:D,products!A:C,3,FALSE)</f>
        <v>M</v>
      </c>
      <c r="L937" t="str">
        <f t="shared" si="72"/>
        <v>Medium</v>
      </c>
      <c r="M937">
        <f>VLOOKUP(D:D,products!A:D,4,FALSE)</f>
        <v>2.5</v>
      </c>
      <c r="N937" s="9" t="str">
        <f t="shared" si="73"/>
        <v>2.5Kg</v>
      </c>
      <c r="O937">
        <f>VLOOKUP(D:D,products!A:E,5,FALSE)</f>
        <v>25.874999999999996</v>
      </c>
      <c r="P937" s="14">
        <f t="shared" si="70"/>
        <v>155.24999999999997</v>
      </c>
      <c r="Q937">
        <f>VLOOKUP(D:D,products!A:G,7,FALSE)</f>
        <v>2.3287499999999994</v>
      </c>
      <c r="R937" s="6">
        <f t="shared" si="74"/>
        <v>1.4999999999999999E-2</v>
      </c>
    </row>
    <row r="938" spans="1:18" hidden="1" x14ac:dyDescent="0.3">
      <c r="A938" s="4" t="s">
        <v>5780</v>
      </c>
      <c r="B938" s="11">
        <v>44493</v>
      </c>
      <c r="C938" s="4" t="s">
        <v>5781</v>
      </c>
      <c r="D938" t="s">
        <v>6169</v>
      </c>
      <c r="E938" s="2">
        <v>3</v>
      </c>
      <c r="F938" s="2" t="str">
        <f>VLOOKUP(orders!C938:C1937,customers!A:B,2,FALSE)</f>
        <v>Devland Gritton</v>
      </c>
      <c r="G938" s="2" t="str">
        <f>VLOOKUP(orders!C938:C1937,customers!A:C,3,FALSE)</f>
        <v>dgrittonq0@nydailynews.com</v>
      </c>
      <c r="H938" s="2" t="str">
        <f>VLOOKUP(C:C,customers!A:G,7,FALSE)</f>
        <v>United States</v>
      </c>
      <c r="I938" t="str">
        <f>VLOOKUP(orders!D:D,products!A:B,2,FALSE)</f>
        <v>Lib</v>
      </c>
      <c r="J938" t="str">
        <f t="shared" si="71"/>
        <v>Liberica</v>
      </c>
      <c r="K938" t="str">
        <f>VLOOKUP(D:D,products!A:C,3,FALSE)</f>
        <v>D</v>
      </c>
      <c r="L938" t="str">
        <f t="shared" si="72"/>
        <v>Dark</v>
      </c>
      <c r="M938">
        <f>VLOOKUP(D:D,products!A:D,4,FALSE)</f>
        <v>0.5</v>
      </c>
      <c r="N938" s="9" t="str">
        <f t="shared" si="73"/>
        <v>0.5Kg</v>
      </c>
      <c r="O938">
        <f>VLOOKUP(D:D,products!A:E,5,FALSE)</f>
        <v>7.77</v>
      </c>
      <c r="P938" s="14">
        <f t="shared" si="70"/>
        <v>23.31</v>
      </c>
      <c r="Q938">
        <f>VLOOKUP(D:D,products!A:G,7,FALSE)</f>
        <v>1.0101</v>
      </c>
      <c r="R938" s="6">
        <f t="shared" si="74"/>
        <v>4.3333333333333335E-2</v>
      </c>
    </row>
    <row r="939" spans="1:18" hidden="1" x14ac:dyDescent="0.3">
      <c r="A939" s="4" t="s">
        <v>5780</v>
      </c>
      <c r="B939" s="11">
        <v>44493</v>
      </c>
      <c r="C939" s="4" t="s">
        <v>5781</v>
      </c>
      <c r="D939" t="s">
        <v>6151</v>
      </c>
      <c r="E939" s="2">
        <v>4</v>
      </c>
      <c r="F939" s="2" t="str">
        <f>VLOOKUP(orders!C939:C1938,customers!A:B,2,FALSE)</f>
        <v>Devland Gritton</v>
      </c>
      <c r="G939" s="2" t="str">
        <f>VLOOKUP(orders!C939:C1938,customers!A:C,3,FALSE)</f>
        <v>dgrittonq0@nydailynews.com</v>
      </c>
      <c r="H939" s="2" t="str">
        <f>VLOOKUP(C:C,customers!A:G,7,FALSE)</f>
        <v>United States</v>
      </c>
      <c r="I939" t="str">
        <f>VLOOKUP(orders!D:D,products!A:B,2,FALSE)</f>
        <v>Rob</v>
      </c>
      <c r="J939" t="str">
        <f t="shared" si="71"/>
        <v>Robusta</v>
      </c>
      <c r="K939" t="str">
        <f>VLOOKUP(D:D,products!A:C,3,FALSE)</f>
        <v>M</v>
      </c>
      <c r="L939" t="str">
        <f t="shared" si="72"/>
        <v>Medium</v>
      </c>
      <c r="M939">
        <f>VLOOKUP(D:D,products!A:D,4,FALSE)</f>
        <v>2.5</v>
      </c>
      <c r="N939" s="9" t="str">
        <f t="shared" si="73"/>
        <v>2.5Kg</v>
      </c>
      <c r="O939">
        <f>VLOOKUP(D:D,products!A:E,5,FALSE)</f>
        <v>22.884999999999998</v>
      </c>
      <c r="P939" s="14">
        <f t="shared" si="70"/>
        <v>91.539999999999992</v>
      </c>
      <c r="Q939">
        <f>VLOOKUP(D:D,products!A:G,7,FALSE)</f>
        <v>1.3730999999999998</v>
      </c>
      <c r="R939" s="6">
        <f t="shared" si="74"/>
        <v>1.4999999999999999E-2</v>
      </c>
    </row>
    <row r="940" spans="1:18" hidden="1" x14ac:dyDescent="0.3">
      <c r="A940" s="4" t="s">
        <v>5791</v>
      </c>
      <c r="B940" s="11">
        <v>43829</v>
      </c>
      <c r="C940" s="4" t="s">
        <v>5792</v>
      </c>
      <c r="D940" t="s">
        <v>6171</v>
      </c>
      <c r="E940" s="2">
        <v>5</v>
      </c>
      <c r="F940" s="2" t="str">
        <f>VLOOKUP(orders!C940:C1939,customers!A:B,2,FALSE)</f>
        <v>Dell Gut</v>
      </c>
      <c r="G940" s="2" t="str">
        <f>VLOOKUP(orders!C940:C1939,customers!A:C,3,FALSE)</f>
        <v>dgutq2@umich.edu</v>
      </c>
      <c r="H940" s="2" t="str">
        <f>VLOOKUP(C:C,customers!A:G,7,FALSE)</f>
        <v>United States</v>
      </c>
      <c r="I940" t="str">
        <f>VLOOKUP(orders!D:D,products!A:B,2,FALSE)</f>
        <v>Exc</v>
      </c>
      <c r="J940" t="str">
        <f t="shared" si="71"/>
        <v>Excelsa</v>
      </c>
      <c r="K940" t="str">
        <f>VLOOKUP(D:D,products!A:C,3,FALSE)</f>
        <v>L</v>
      </c>
      <c r="L940" t="str">
        <f t="shared" si="72"/>
        <v>Light</v>
      </c>
      <c r="M940">
        <f>VLOOKUP(D:D,products!A:D,4,FALSE)</f>
        <v>1</v>
      </c>
      <c r="N940" s="9" t="str">
        <f t="shared" si="73"/>
        <v>1Kg</v>
      </c>
      <c r="O940">
        <f>VLOOKUP(D:D,products!A:E,5,FALSE)</f>
        <v>14.85</v>
      </c>
      <c r="P940" s="14">
        <f t="shared" si="70"/>
        <v>74.25</v>
      </c>
      <c r="Q940">
        <f>VLOOKUP(D:D,products!A:G,7,FALSE)</f>
        <v>1.6335</v>
      </c>
      <c r="R940" s="6">
        <f t="shared" si="74"/>
        <v>2.1999999999999999E-2</v>
      </c>
    </row>
    <row r="941" spans="1:18" hidden="1" x14ac:dyDescent="0.3">
      <c r="A941" s="4" t="s">
        <v>5797</v>
      </c>
      <c r="B941" s="11">
        <v>44229</v>
      </c>
      <c r="C941" s="4" t="s">
        <v>5798</v>
      </c>
      <c r="D941" t="s">
        <v>6145</v>
      </c>
      <c r="E941" s="2">
        <v>6</v>
      </c>
      <c r="F941" s="2" t="str">
        <f>VLOOKUP(orders!C941:C1940,customers!A:B,2,FALSE)</f>
        <v>Willy Pummery</v>
      </c>
      <c r="G941" s="2" t="str">
        <f>VLOOKUP(orders!C941:C1940,customers!A:C,3,FALSE)</f>
        <v>wpummeryq3@topsy.com</v>
      </c>
      <c r="H941" s="2" t="str">
        <f>VLOOKUP(C:C,customers!A:G,7,FALSE)</f>
        <v>United States</v>
      </c>
      <c r="I941" t="str">
        <f>VLOOKUP(orders!D:D,products!A:B,2,FALSE)</f>
        <v>Lib</v>
      </c>
      <c r="J941" t="str">
        <f t="shared" si="71"/>
        <v>Liberica</v>
      </c>
      <c r="K941" t="str">
        <f>VLOOKUP(D:D,products!A:C,3,FALSE)</f>
        <v>L</v>
      </c>
      <c r="L941" t="str">
        <f t="shared" si="72"/>
        <v>Light</v>
      </c>
      <c r="M941">
        <f>VLOOKUP(D:D,products!A:D,4,FALSE)</f>
        <v>0.2</v>
      </c>
      <c r="N941" s="9" t="str">
        <f t="shared" si="73"/>
        <v>0.2Kg</v>
      </c>
      <c r="O941">
        <f>VLOOKUP(D:D,products!A:E,5,FALSE)</f>
        <v>4.7549999999999999</v>
      </c>
      <c r="P941" s="14">
        <f t="shared" si="70"/>
        <v>28.53</v>
      </c>
      <c r="Q941">
        <f>VLOOKUP(D:D,products!A:G,7,FALSE)</f>
        <v>0.61814999999999998</v>
      </c>
      <c r="R941" s="6">
        <f t="shared" si="74"/>
        <v>2.1666666666666664E-2</v>
      </c>
    </row>
    <row r="942" spans="1:18" hidden="1" x14ac:dyDescent="0.3">
      <c r="A942" s="4" t="s">
        <v>5803</v>
      </c>
      <c r="B942" s="11">
        <v>44332</v>
      </c>
      <c r="C942" s="4" t="s">
        <v>5804</v>
      </c>
      <c r="D942" t="s">
        <v>6173</v>
      </c>
      <c r="E942" s="2">
        <v>2</v>
      </c>
      <c r="F942" s="2" t="str">
        <f>VLOOKUP(orders!C942:C1941,customers!A:B,2,FALSE)</f>
        <v>Geoffrey Siuda</v>
      </c>
      <c r="G942" s="2" t="str">
        <f>VLOOKUP(orders!C942:C1941,customers!A:C,3,FALSE)</f>
        <v>gsiudaq4@nytimes.com</v>
      </c>
      <c r="H942" s="2" t="str">
        <f>VLOOKUP(C:C,customers!A:G,7,FALSE)</f>
        <v>United States</v>
      </c>
      <c r="I942" t="str">
        <f>VLOOKUP(orders!D:D,products!A:B,2,FALSE)</f>
        <v>Rob</v>
      </c>
      <c r="J942" t="str">
        <f t="shared" si="71"/>
        <v>Robusta</v>
      </c>
      <c r="K942" t="str">
        <f>VLOOKUP(D:D,products!A:C,3,FALSE)</f>
        <v>L</v>
      </c>
      <c r="L942" t="str">
        <f t="shared" si="72"/>
        <v>Light</v>
      </c>
      <c r="M942">
        <f>VLOOKUP(D:D,products!A:D,4,FALSE)</f>
        <v>0.5</v>
      </c>
      <c r="N942" s="9" t="str">
        <f t="shared" si="73"/>
        <v>0.5Kg</v>
      </c>
      <c r="O942">
        <f>VLOOKUP(D:D,products!A:E,5,FALSE)</f>
        <v>7.169999999999999</v>
      </c>
      <c r="P942" s="14">
        <f t="shared" si="70"/>
        <v>14.339999999999998</v>
      </c>
      <c r="Q942">
        <f>VLOOKUP(D:D,products!A:G,7,FALSE)</f>
        <v>0.43019999999999992</v>
      </c>
      <c r="R942" s="6">
        <f t="shared" si="74"/>
        <v>0.03</v>
      </c>
    </row>
    <row r="943" spans="1:18" x14ac:dyDescent="0.3">
      <c r="A943" s="4" t="s">
        <v>5809</v>
      </c>
      <c r="B943" s="11">
        <v>44674</v>
      </c>
      <c r="C943" s="4" t="s">
        <v>5810</v>
      </c>
      <c r="D943" t="s">
        <v>6180</v>
      </c>
      <c r="E943" s="2">
        <v>2</v>
      </c>
      <c r="F943" s="2" t="str">
        <f>VLOOKUP(orders!C943:C1942,customers!A:B,2,FALSE)</f>
        <v>Henderson Crowne</v>
      </c>
      <c r="G943" s="2" t="str">
        <f>VLOOKUP(orders!C943:C1942,customers!A:C,3,FALSE)</f>
        <v>hcrowneq5@wufoo.com</v>
      </c>
      <c r="H943" s="2" t="str">
        <f>VLOOKUP(C:C,customers!A:G,7,FALSE)</f>
        <v>Ireland</v>
      </c>
      <c r="I943" t="str">
        <f>VLOOKUP(orders!D:D,products!A:B,2,FALSE)</f>
        <v>Ara</v>
      </c>
      <c r="J943" t="str">
        <f t="shared" si="71"/>
        <v>Arabica</v>
      </c>
      <c r="K943" t="str">
        <f>VLOOKUP(D:D,products!A:C,3,FALSE)</f>
        <v>L</v>
      </c>
      <c r="L943" t="str">
        <f t="shared" si="72"/>
        <v>Light</v>
      </c>
      <c r="M943">
        <f>VLOOKUP(D:D,products!A:D,4,FALSE)</f>
        <v>0.5</v>
      </c>
      <c r="N943" s="9" t="str">
        <f t="shared" si="73"/>
        <v>0.5Kg</v>
      </c>
      <c r="O943">
        <f>VLOOKUP(D:D,products!A:E,5,FALSE)</f>
        <v>7.77</v>
      </c>
      <c r="P943" s="14">
        <f t="shared" si="70"/>
        <v>15.54</v>
      </c>
      <c r="Q943">
        <f>VLOOKUP(D:D,products!A:G,7,FALSE)</f>
        <v>0.69929999999999992</v>
      </c>
      <c r="R943" s="6">
        <f t="shared" si="74"/>
        <v>4.4999999999999998E-2</v>
      </c>
    </row>
    <row r="944" spans="1:18" hidden="1" x14ac:dyDescent="0.3">
      <c r="A944" s="4" t="s">
        <v>5816</v>
      </c>
      <c r="B944" s="11">
        <v>44464</v>
      </c>
      <c r="C944" s="4" t="s">
        <v>5817</v>
      </c>
      <c r="D944" t="s">
        <v>6179</v>
      </c>
      <c r="E944" s="2">
        <v>3</v>
      </c>
      <c r="F944" s="2" t="str">
        <f>VLOOKUP(orders!C944:C1943,customers!A:B,2,FALSE)</f>
        <v>Vernor Pawsey</v>
      </c>
      <c r="G944" s="2" t="str">
        <f>VLOOKUP(orders!C944:C1943,customers!A:C,3,FALSE)</f>
        <v>vpawseyq6@tiny.cc</v>
      </c>
      <c r="H944" s="2" t="str">
        <f>VLOOKUP(C:C,customers!A:G,7,FALSE)</f>
        <v>United States</v>
      </c>
      <c r="I944" t="str">
        <f>VLOOKUP(orders!D:D,products!A:B,2,FALSE)</f>
        <v>Rob</v>
      </c>
      <c r="J944" t="str">
        <f t="shared" si="71"/>
        <v>Robusta</v>
      </c>
      <c r="K944" t="str">
        <f>VLOOKUP(D:D,products!A:C,3,FALSE)</f>
        <v>L</v>
      </c>
      <c r="L944" t="str">
        <f t="shared" si="72"/>
        <v>Light</v>
      </c>
      <c r="M944">
        <f>VLOOKUP(D:D,products!A:D,4,FALSE)</f>
        <v>1</v>
      </c>
      <c r="N944" s="9" t="str">
        <f t="shared" si="73"/>
        <v>1Kg</v>
      </c>
      <c r="O944">
        <f>VLOOKUP(D:D,products!A:E,5,FALSE)</f>
        <v>11.95</v>
      </c>
      <c r="P944" s="14">
        <f t="shared" si="70"/>
        <v>35.849999999999994</v>
      </c>
      <c r="Q944">
        <f>VLOOKUP(D:D,products!A:G,7,FALSE)</f>
        <v>0.71699999999999997</v>
      </c>
      <c r="R944" s="6">
        <f t="shared" si="74"/>
        <v>2.0000000000000004E-2</v>
      </c>
    </row>
    <row r="945" spans="1:18" x14ac:dyDescent="0.3">
      <c r="A945" s="4" t="s">
        <v>5822</v>
      </c>
      <c r="B945" s="11">
        <v>44719</v>
      </c>
      <c r="C945" s="4" t="s">
        <v>5823</v>
      </c>
      <c r="D945" t="s">
        <v>6180</v>
      </c>
      <c r="E945" s="2">
        <v>6</v>
      </c>
      <c r="F945" s="2" t="str">
        <f>VLOOKUP(orders!C945:C1944,customers!A:B,2,FALSE)</f>
        <v>Augustin Waterhouse</v>
      </c>
      <c r="G945" s="2" t="str">
        <f>VLOOKUP(orders!C945:C1944,customers!A:C,3,FALSE)</f>
        <v>awaterhouseq7@istockphoto.com</v>
      </c>
      <c r="H945" s="2" t="str">
        <f>VLOOKUP(C:C,customers!A:G,7,FALSE)</f>
        <v>United States</v>
      </c>
      <c r="I945" t="str">
        <f>VLOOKUP(orders!D:D,products!A:B,2,FALSE)</f>
        <v>Ara</v>
      </c>
      <c r="J945" t="str">
        <f t="shared" si="71"/>
        <v>Arabica</v>
      </c>
      <c r="K945" t="str">
        <f>VLOOKUP(D:D,products!A:C,3,FALSE)</f>
        <v>L</v>
      </c>
      <c r="L945" t="str">
        <f t="shared" si="72"/>
        <v>Light</v>
      </c>
      <c r="M945">
        <f>VLOOKUP(D:D,products!A:D,4,FALSE)</f>
        <v>0.5</v>
      </c>
      <c r="N945" s="9" t="str">
        <f t="shared" si="73"/>
        <v>0.5Kg</v>
      </c>
      <c r="O945">
        <f>VLOOKUP(D:D,products!A:E,5,FALSE)</f>
        <v>7.77</v>
      </c>
      <c r="P945" s="14">
        <f t="shared" si="70"/>
        <v>46.62</v>
      </c>
      <c r="Q945">
        <f>VLOOKUP(D:D,products!A:G,7,FALSE)</f>
        <v>0.69929999999999992</v>
      </c>
      <c r="R945" s="6">
        <f t="shared" si="74"/>
        <v>1.4999999999999999E-2</v>
      </c>
    </row>
    <row r="946" spans="1:18" hidden="1" x14ac:dyDescent="0.3">
      <c r="A946" s="4" t="s">
        <v>5828</v>
      </c>
      <c r="B946" s="11">
        <v>44054</v>
      </c>
      <c r="C946" s="4" t="s">
        <v>5829</v>
      </c>
      <c r="D946" t="s">
        <v>6173</v>
      </c>
      <c r="E946" s="2">
        <v>5</v>
      </c>
      <c r="F946" s="2" t="str">
        <f>VLOOKUP(orders!C946:C1945,customers!A:B,2,FALSE)</f>
        <v>Fanchon Haughian</v>
      </c>
      <c r="G946" s="2" t="str">
        <f>VLOOKUP(orders!C946:C1945,customers!A:C,3,FALSE)</f>
        <v>fhaughianq8@1688.com</v>
      </c>
      <c r="H946" s="2" t="str">
        <f>VLOOKUP(C:C,customers!A:G,7,FALSE)</f>
        <v>United States</v>
      </c>
      <c r="I946" t="str">
        <f>VLOOKUP(orders!D:D,products!A:B,2,FALSE)</f>
        <v>Rob</v>
      </c>
      <c r="J946" t="str">
        <f t="shared" si="71"/>
        <v>Robusta</v>
      </c>
      <c r="K946" t="str">
        <f>VLOOKUP(D:D,products!A:C,3,FALSE)</f>
        <v>L</v>
      </c>
      <c r="L946" t="str">
        <f t="shared" si="72"/>
        <v>Light</v>
      </c>
      <c r="M946">
        <f>VLOOKUP(D:D,products!A:D,4,FALSE)</f>
        <v>0.5</v>
      </c>
      <c r="N946" s="9" t="str">
        <f t="shared" si="73"/>
        <v>0.5Kg</v>
      </c>
      <c r="O946">
        <f>VLOOKUP(D:D,products!A:E,5,FALSE)</f>
        <v>7.169999999999999</v>
      </c>
      <c r="P946" s="14">
        <f t="shared" si="70"/>
        <v>35.849999999999994</v>
      </c>
      <c r="Q946">
        <f>VLOOKUP(D:D,products!A:G,7,FALSE)</f>
        <v>0.43019999999999992</v>
      </c>
      <c r="R946" s="6">
        <f t="shared" si="74"/>
        <v>1.2E-2</v>
      </c>
    </row>
    <row r="947" spans="1:18" hidden="1" x14ac:dyDescent="0.3">
      <c r="A947" s="4" t="s">
        <v>5834</v>
      </c>
      <c r="B947" s="11">
        <v>43524</v>
      </c>
      <c r="C947" s="4" t="s">
        <v>5835</v>
      </c>
      <c r="D947" t="s">
        <v>6165</v>
      </c>
      <c r="E947" s="2">
        <v>4</v>
      </c>
      <c r="F947" s="2" t="str">
        <f>VLOOKUP(orders!C947:C1946,customers!A:B,2,FALSE)</f>
        <v>Jaimie Hatz</v>
      </c>
      <c r="G947" s="2"/>
      <c r="H947" s="2" t="str">
        <f>VLOOKUP(C:C,customers!A:G,7,FALSE)</f>
        <v>United States</v>
      </c>
      <c r="I947" t="str">
        <f>VLOOKUP(orders!D:D,products!A:B,2,FALSE)</f>
        <v>Lib</v>
      </c>
      <c r="J947" t="str">
        <f t="shared" si="71"/>
        <v>Liberica</v>
      </c>
      <c r="K947" t="str">
        <f>VLOOKUP(D:D,products!A:C,3,FALSE)</f>
        <v>D</v>
      </c>
      <c r="L947" t="str">
        <f t="shared" si="72"/>
        <v>Dark</v>
      </c>
      <c r="M947">
        <f>VLOOKUP(D:D,products!A:D,4,FALSE)</f>
        <v>2.5</v>
      </c>
      <c r="N947" s="9" t="str">
        <f t="shared" si="73"/>
        <v>2.5Kg</v>
      </c>
      <c r="O947">
        <f>VLOOKUP(D:D,products!A:E,5,FALSE)</f>
        <v>29.784999999999997</v>
      </c>
      <c r="P947" s="14">
        <f t="shared" si="70"/>
        <v>119.13999999999999</v>
      </c>
      <c r="Q947">
        <f>VLOOKUP(D:D,products!A:G,7,FALSE)</f>
        <v>3.8720499999999998</v>
      </c>
      <c r="R947" s="6">
        <f t="shared" si="74"/>
        <v>3.2500000000000001E-2</v>
      </c>
    </row>
    <row r="948" spans="1:18" hidden="1" x14ac:dyDescent="0.3">
      <c r="A948" s="4" t="s">
        <v>5839</v>
      </c>
      <c r="B948" s="11">
        <v>43719</v>
      </c>
      <c r="C948" s="4" t="s">
        <v>5840</v>
      </c>
      <c r="D948" t="s">
        <v>6169</v>
      </c>
      <c r="E948" s="2">
        <v>3</v>
      </c>
      <c r="F948" s="2" t="str">
        <f>VLOOKUP(orders!C948:C1947,customers!A:B,2,FALSE)</f>
        <v>Edeline Edney</v>
      </c>
      <c r="G948" s="2"/>
      <c r="H948" s="2" t="str">
        <f>VLOOKUP(C:C,customers!A:G,7,FALSE)</f>
        <v>United States</v>
      </c>
      <c r="I948" t="str">
        <f>VLOOKUP(orders!D:D,products!A:B,2,FALSE)</f>
        <v>Lib</v>
      </c>
      <c r="J948" t="str">
        <f t="shared" si="71"/>
        <v>Liberica</v>
      </c>
      <c r="K948" t="str">
        <f>VLOOKUP(D:D,products!A:C,3,FALSE)</f>
        <v>D</v>
      </c>
      <c r="L948" t="str">
        <f t="shared" si="72"/>
        <v>Dark</v>
      </c>
      <c r="M948">
        <f>VLOOKUP(D:D,products!A:D,4,FALSE)</f>
        <v>0.5</v>
      </c>
      <c r="N948" s="9" t="str">
        <f t="shared" si="73"/>
        <v>0.5Kg</v>
      </c>
      <c r="O948">
        <f>VLOOKUP(D:D,products!A:E,5,FALSE)</f>
        <v>7.77</v>
      </c>
      <c r="P948" s="14">
        <f t="shared" si="70"/>
        <v>23.31</v>
      </c>
      <c r="Q948">
        <f>VLOOKUP(D:D,products!A:G,7,FALSE)</f>
        <v>1.0101</v>
      </c>
      <c r="R948" s="6">
        <f t="shared" si="74"/>
        <v>4.3333333333333335E-2</v>
      </c>
    </row>
    <row r="949" spans="1:18" x14ac:dyDescent="0.3">
      <c r="A949" s="4" t="s">
        <v>5844</v>
      </c>
      <c r="B949" s="11">
        <v>44294</v>
      </c>
      <c r="C949" s="4" t="s">
        <v>5845</v>
      </c>
      <c r="D949" t="s">
        <v>6155</v>
      </c>
      <c r="E949" s="2">
        <v>1</v>
      </c>
      <c r="F949" s="2" t="str">
        <f>VLOOKUP(orders!C949:C1948,customers!A:B,2,FALSE)</f>
        <v>Rickie Faltin</v>
      </c>
      <c r="G949" s="2" t="str">
        <f>VLOOKUP(orders!C949:C1948,customers!A:C,3,FALSE)</f>
        <v>rfaltinqb@topsy.com</v>
      </c>
      <c r="H949" s="2" t="str">
        <f>VLOOKUP(C:C,customers!A:G,7,FALSE)</f>
        <v>Ireland</v>
      </c>
      <c r="I949" t="str">
        <f>VLOOKUP(orders!D:D,products!A:B,2,FALSE)</f>
        <v>Ara</v>
      </c>
      <c r="J949" t="str">
        <f t="shared" si="71"/>
        <v>Arabica</v>
      </c>
      <c r="K949" t="str">
        <f>VLOOKUP(D:D,products!A:C,3,FALSE)</f>
        <v>M</v>
      </c>
      <c r="L949" t="str">
        <f t="shared" si="72"/>
        <v>Medium</v>
      </c>
      <c r="M949">
        <f>VLOOKUP(D:D,products!A:D,4,FALSE)</f>
        <v>1</v>
      </c>
      <c r="N949" s="9" t="str">
        <f t="shared" si="73"/>
        <v>1Kg</v>
      </c>
      <c r="O949">
        <f>VLOOKUP(D:D,products!A:E,5,FALSE)</f>
        <v>11.25</v>
      </c>
      <c r="P949" s="14">
        <f t="shared" si="70"/>
        <v>11.25</v>
      </c>
      <c r="Q949">
        <f>VLOOKUP(D:D,products!A:G,7,FALSE)</f>
        <v>1.0125</v>
      </c>
      <c r="R949" s="6">
        <f t="shared" si="74"/>
        <v>0.09</v>
      </c>
    </row>
    <row r="950" spans="1:18" hidden="1" x14ac:dyDescent="0.3">
      <c r="A950" s="4" t="s">
        <v>5849</v>
      </c>
      <c r="B950" s="11">
        <v>44445</v>
      </c>
      <c r="C950" s="4" t="s">
        <v>5850</v>
      </c>
      <c r="D950" t="s">
        <v>6185</v>
      </c>
      <c r="E950" s="2">
        <v>3</v>
      </c>
      <c r="F950" s="2" t="str">
        <f>VLOOKUP(orders!C950:C1949,customers!A:B,2,FALSE)</f>
        <v>Gnni Cheeke</v>
      </c>
      <c r="G950" s="2" t="str">
        <f>VLOOKUP(orders!C950:C1949,customers!A:C,3,FALSE)</f>
        <v>gcheekeqc@sitemeter.com</v>
      </c>
      <c r="H950" s="2" t="str">
        <f>VLOOKUP(C:C,customers!A:G,7,FALSE)</f>
        <v>United Kingdom</v>
      </c>
      <c r="I950" t="str">
        <f>VLOOKUP(orders!D:D,products!A:B,2,FALSE)</f>
        <v>Exc</v>
      </c>
      <c r="J950" t="str">
        <f t="shared" si="71"/>
        <v>Excelsa</v>
      </c>
      <c r="K950" t="str">
        <f>VLOOKUP(D:D,products!A:C,3,FALSE)</f>
        <v>D</v>
      </c>
      <c r="L950" t="str">
        <f t="shared" si="72"/>
        <v>Dark</v>
      </c>
      <c r="M950">
        <f>VLOOKUP(D:D,products!A:D,4,FALSE)</f>
        <v>2.5</v>
      </c>
      <c r="N950" s="9" t="str">
        <f t="shared" si="73"/>
        <v>2.5Kg</v>
      </c>
      <c r="O950">
        <f>VLOOKUP(D:D,products!A:E,5,FALSE)</f>
        <v>27.945</v>
      </c>
      <c r="P950" s="14">
        <f t="shared" si="70"/>
        <v>83.835000000000008</v>
      </c>
      <c r="Q950">
        <f>VLOOKUP(D:D,products!A:G,7,FALSE)</f>
        <v>3.07395</v>
      </c>
      <c r="R950" s="6">
        <f t="shared" si="74"/>
        <v>3.666666666666666E-2</v>
      </c>
    </row>
    <row r="951" spans="1:18" hidden="1" x14ac:dyDescent="0.3">
      <c r="A951" s="4" t="s">
        <v>5855</v>
      </c>
      <c r="B951" s="11">
        <v>44449</v>
      </c>
      <c r="C951" s="4" t="s">
        <v>5856</v>
      </c>
      <c r="D951" t="s">
        <v>6142</v>
      </c>
      <c r="E951" s="2">
        <v>4</v>
      </c>
      <c r="F951" s="2" t="str">
        <f>VLOOKUP(orders!C951:C1950,customers!A:B,2,FALSE)</f>
        <v>Gwenni Ratt</v>
      </c>
      <c r="G951" s="2" t="str">
        <f>VLOOKUP(orders!C951:C1950,customers!A:C,3,FALSE)</f>
        <v>grattqd@phpbb.com</v>
      </c>
      <c r="H951" s="2" t="str">
        <f>VLOOKUP(C:C,customers!A:G,7,FALSE)</f>
        <v>Ireland</v>
      </c>
      <c r="I951" t="str">
        <f>VLOOKUP(orders!D:D,products!A:B,2,FALSE)</f>
        <v>Rob</v>
      </c>
      <c r="J951" t="str">
        <f t="shared" si="71"/>
        <v>Robusta</v>
      </c>
      <c r="K951" t="str">
        <f>VLOOKUP(D:D,products!A:C,3,FALSE)</f>
        <v>L</v>
      </c>
      <c r="L951" t="str">
        <f t="shared" si="72"/>
        <v>Light</v>
      </c>
      <c r="M951">
        <f>VLOOKUP(D:D,products!A:D,4,FALSE)</f>
        <v>2.5</v>
      </c>
      <c r="N951" s="9" t="str">
        <f t="shared" si="73"/>
        <v>2.5Kg</v>
      </c>
      <c r="O951">
        <f>VLOOKUP(D:D,products!A:E,5,FALSE)</f>
        <v>27.484999999999996</v>
      </c>
      <c r="P951" s="14">
        <f t="shared" si="70"/>
        <v>109.93999999999998</v>
      </c>
      <c r="Q951">
        <f>VLOOKUP(D:D,products!A:G,7,FALSE)</f>
        <v>1.6490999999999998</v>
      </c>
      <c r="R951" s="6">
        <f t="shared" si="74"/>
        <v>1.5000000000000001E-2</v>
      </c>
    </row>
    <row r="952" spans="1:18" hidden="1" x14ac:dyDescent="0.3">
      <c r="A952" s="4" t="s">
        <v>5861</v>
      </c>
      <c r="B952" s="11">
        <v>44703</v>
      </c>
      <c r="C952" s="4" t="s">
        <v>5862</v>
      </c>
      <c r="D952" t="s">
        <v>6178</v>
      </c>
      <c r="E952" s="2">
        <v>4</v>
      </c>
      <c r="F952" s="2" t="str">
        <f>VLOOKUP(orders!C952:C1951,customers!A:B,2,FALSE)</f>
        <v>Johnath Fairebrother</v>
      </c>
      <c r="G952" s="2"/>
      <c r="H952" s="2" t="str">
        <f>VLOOKUP(C:C,customers!A:G,7,FALSE)</f>
        <v>United States</v>
      </c>
      <c r="I952" t="str">
        <f>VLOOKUP(orders!D:D,products!A:B,2,FALSE)</f>
        <v>Rob</v>
      </c>
      <c r="J952" t="str">
        <f t="shared" si="71"/>
        <v>Robusta</v>
      </c>
      <c r="K952" t="str">
        <f>VLOOKUP(D:D,products!A:C,3,FALSE)</f>
        <v>L</v>
      </c>
      <c r="L952" t="str">
        <f t="shared" si="72"/>
        <v>Light</v>
      </c>
      <c r="M952">
        <f>VLOOKUP(D:D,products!A:D,4,FALSE)</f>
        <v>0.2</v>
      </c>
      <c r="N952" s="9" t="str">
        <f t="shared" si="73"/>
        <v>0.2Kg</v>
      </c>
      <c r="O952">
        <f>VLOOKUP(D:D,products!A:E,5,FALSE)</f>
        <v>3.5849999999999995</v>
      </c>
      <c r="P952" s="14">
        <f t="shared" si="70"/>
        <v>14.339999999999998</v>
      </c>
      <c r="Q952">
        <f>VLOOKUP(D:D,products!A:G,7,FALSE)</f>
        <v>0.21509999999999996</v>
      </c>
      <c r="R952" s="6">
        <f t="shared" si="74"/>
        <v>1.4999999999999999E-2</v>
      </c>
    </row>
    <row r="953" spans="1:18" hidden="1" x14ac:dyDescent="0.3">
      <c r="A953" s="4" t="s">
        <v>5866</v>
      </c>
      <c r="B953" s="11">
        <v>44092</v>
      </c>
      <c r="C953" s="4" t="s">
        <v>5867</v>
      </c>
      <c r="D953" t="s">
        <v>6178</v>
      </c>
      <c r="E953" s="2">
        <v>6</v>
      </c>
      <c r="F953" s="2" t="str">
        <f>VLOOKUP(orders!C953:C1952,customers!A:B,2,FALSE)</f>
        <v>Ingamar Eberlein</v>
      </c>
      <c r="G953" s="2" t="str">
        <f>VLOOKUP(orders!C953:C1952,customers!A:C,3,FALSE)</f>
        <v>ieberleinqf@hc360.com</v>
      </c>
      <c r="H953" s="2" t="str">
        <f>VLOOKUP(C:C,customers!A:G,7,FALSE)</f>
        <v>United States</v>
      </c>
      <c r="I953" t="str">
        <f>VLOOKUP(orders!D:D,products!A:B,2,FALSE)</f>
        <v>Rob</v>
      </c>
      <c r="J953" t="str">
        <f t="shared" si="71"/>
        <v>Robusta</v>
      </c>
      <c r="K953" t="str">
        <f>VLOOKUP(D:D,products!A:C,3,FALSE)</f>
        <v>L</v>
      </c>
      <c r="L953" t="str">
        <f t="shared" si="72"/>
        <v>Light</v>
      </c>
      <c r="M953">
        <f>VLOOKUP(D:D,products!A:D,4,FALSE)</f>
        <v>0.2</v>
      </c>
      <c r="N953" s="9" t="str">
        <f t="shared" si="73"/>
        <v>0.2Kg</v>
      </c>
      <c r="O953">
        <f>VLOOKUP(D:D,products!A:E,5,FALSE)</f>
        <v>3.5849999999999995</v>
      </c>
      <c r="P953" s="14">
        <f t="shared" si="70"/>
        <v>21.509999999999998</v>
      </c>
      <c r="Q953">
        <f>VLOOKUP(D:D,products!A:G,7,FALSE)</f>
        <v>0.21509999999999996</v>
      </c>
      <c r="R953" s="6">
        <f t="shared" si="74"/>
        <v>9.9999999999999985E-3</v>
      </c>
    </row>
    <row r="954" spans="1:18" x14ac:dyDescent="0.3">
      <c r="A954" s="4" t="s">
        <v>5872</v>
      </c>
      <c r="B954" s="11">
        <v>44439</v>
      </c>
      <c r="C954" s="4" t="s">
        <v>5873</v>
      </c>
      <c r="D954" t="s">
        <v>6155</v>
      </c>
      <c r="E954" s="2">
        <v>2</v>
      </c>
      <c r="F954" s="2" t="str">
        <f>VLOOKUP(orders!C954:C1953,customers!A:B,2,FALSE)</f>
        <v>Jilly Dreng</v>
      </c>
      <c r="G954" s="2" t="str">
        <f>VLOOKUP(orders!C954:C1953,customers!A:C,3,FALSE)</f>
        <v>jdrengqg@uiuc.edu</v>
      </c>
      <c r="H954" s="2" t="str">
        <f>VLOOKUP(C:C,customers!A:G,7,FALSE)</f>
        <v>Ireland</v>
      </c>
      <c r="I954" t="str">
        <f>VLOOKUP(orders!D:D,products!A:B,2,FALSE)</f>
        <v>Ara</v>
      </c>
      <c r="J954" t="str">
        <f t="shared" si="71"/>
        <v>Arabica</v>
      </c>
      <c r="K954" t="str">
        <f>VLOOKUP(D:D,products!A:C,3,FALSE)</f>
        <v>M</v>
      </c>
      <c r="L954" t="str">
        <f t="shared" si="72"/>
        <v>Medium</v>
      </c>
      <c r="M954">
        <f>VLOOKUP(D:D,products!A:D,4,FALSE)</f>
        <v>1</v>
      </c>
      <c r="N954" s="9" t="str">
        <f t="shared" si="73"/>
        <v>1Kg</v>
      </c>
      <c r="O954">
        <f>VLOOKUP(D:D,products!A:E,5,FALSE)</f>
        <v>11.25</v>
      </c>
      <c r="P954" s="14">
        <f t="shared" si="70"/>
        <v>22.5</v>
      </c>
      <c r="Q954">
        <f>VLOOKUP(D:D,products!A:G,7,FALSE)</f>
        <v>1.0125</v>
      </c>
      <c r="R954" s="6">
        <f t="shared" si="74"/>
        <v>4.4999999999999998E-2</v>
      </c>
    </row>
    <row r="955" spans="1:18" x14ac:dyDescent="0.3">
      <c r="A955" s="4" t="s">
        <v>5878</v>
      </c>
      <c r="B955" s="11">
        <v>44582</v>
      </c>
      <c r="C955" s="4" t="s">
        <v>5764</v>
      </c>
      <c r="D955" t="s">
        <v>6167</v>
      </c>
      <c r="E955" s="2">
        <v>1</v>
      </c>
      <c r="F955" s="2" t="str">
        <f>VLOOKUP(orders!C955:C1954,customers!A:B,2,FALSE)</f>
        <v>Brenn Dundredge</v>
      </c>
      <c r="G955" s="2"/>
      <c r="H955" s="2" t="str">
        <f>VLOOKUP(C:C,customers!A:G,7,FALSE)</f>
        <v>United States</v>
      </c>
      <c r="I955" t="str">
        <f>VLOOKUP(orders!D:D,products!A:B,2,FALSE)</f>
        <v>Ara</v>
      </c>
      <c r="J955" t="str">
        <f t="shared" si="71"/>
        <v>Arabica</v>
      </c>
      <c r="K955" t="str">
        <f>VLOOKUP(D:D,products!A:C,3,FALSE)</f>
        <v>L</v>
      </c>
      <c r="L955" t="str">
        <f t="shared" si="72"/>
        <v>Light</v>
      </c>
      <c r="M955">
        <f>VLOOKUP(D:D,products!A:D,4,FALSE)</f>
        <v>0.2</v>
      </c>
      <c r="N955" s="9" t="str">
        <f t="shared" si="73"/>
        <v>0.2Kg</v>
      </c>
      <c r="O955">
        <f>VLOOKUP(D:D,products!A:E,5,FALSE)</f>
        <v>3.8849999999999998</v>
      </c>
      <c r="P955" s="14">
        <f t="shared" si="70"/>
        <v>3.8849999999999998</v>
      </c>
      <c r="Q955">
        <f>VLOOKUP(D:D,products!A:G,7,FALSE)</f>
        <v>0.34964999999999996</v>
      </c>
      <c r="R955" s="6">
        <f t="shared" si="74"/>
        <v>0.09</v>
      </c>
    </row>
    <row r="956" spans="1:18" hidden="1" x14ac:dyDescent="0.3">
      <c r="A956" s="4" t="s">
        <v>5884</v>
      </c>
      <c r="B956" s="11">
        <v>44722</v>
      </c>
      <c r="C956" s="4" t="s">
        <v>5764</v>
      </c>
      <c r="D956" t="s">
        <v>6185</v>
      </c>
      <c r="E956" s="2">
        <v>1</v>
      </c>
      <c r="F956" s="2" t="str">
        <f>VLOOKUP(orders!C956:C1955,customers!A:B,2,FALSE)</f>
        <v>Brenn Dundredge</v>
      </c>
      <c r="G956" s="2"/>
      <c r="H956" s="2" t="str">
        <f>VLOOKUP(C:C,customers!A:G,7,FALSE)</f>
        <v>United States</v>
      </c>
      <c r="I956" t="str">
        <f>VLOOKUP(orders!D:D,products!A:B,2,FALSE)</f>
        <v>Exc</v>
      </c>
      <c r="J956" t="str">
        <f t="shared" si="71"/>
        <v>Excelsa</v>
      </c>
      <c r="K956" t="str">
        <f>VLOOKUP(D:D,products!A:C,3,FALSE)</f>
        <v>D</v>
      </c>
      <c r="L956" t="str">
        <f t="shared" si="72"/>
        <v>Dark</v>
      </c>
      <c r="M956">
        <f>VLOOKUP(D:D,products!A:D,4,FALSE)</f>
        <v>2.5</v>
      </c>
      <c r="N956" s="9" t="str">
        <f t="shared" si="73"/>
        <v>2.5Kg</v>
      </c>
      <c r="O956">
        <f>VLOOKUP(D:D,products!A:E,5,FALSE)</f>
        <v>27.945</v>
      </c>
      <c r="P956" s="14">
        <f t="shared" si="70"/>
        <v>27.945</v>
      </c>
      <c r="Q956">
        <f>VLOOKUP(D:D,products!A:G,7,FALSE)</f>
        <v>3.07395</v>
      </c>
      <c r="R956" s="6">
        <f t="shared" si="74"/>
        <v>0.11</v>
      </c>
    </row>
    <row r="957" spans="1:18" hidden="1" x14ac:dyDescent="0.3">
      <c r="A957" s="4" t="s">
        <v>5890</v>
      </c>
      <c r="B957" s="11">
        <v>43582</v>
      </c>
      <c r="C957" s="4" t="s">
        <v>5764</v>
      </c>
      <c r="D957" t="s">
        <v>6148</v>
      </c>
      <c r="E957" s="2">
        <v>5</v>
      </c>
      <c r="F957" s="2" t="str">
        <f>VLOOKUP(orders!C957:C1956,customers!A:B,2,FALSE)</f>
        <v>Brenn Dundredge</v>
      </c>
      <c r="G957" s="2"/>
      <c r="H957" s="2" t="str">
        <f>VLOOKUP(C:C,customers!A:G,7,FALSE)</f>
        <v>United States</v>
      </c>
      <c r="I957" t="str">
        <f>VLOOKUP(orders!D:D,products!A:B,2,FALSE)</f>
        <v>Exc</v>
      </c>
      <c r="J957" t="str">
        <f t="shared" si="71"/>
        <v>Excelsa</v>
      </c>
      <c r="K957" t="str">
        <f>VLOOKUP(D:D,products!A:C,3,FALSE)</f>
        <v>L</v>
      </c>
      <c r="L957" t="str">
        <f t="shared" si="72"/>
        <v>Light</v>
      </c>
      <c r="M957">
        <f>VLOOKUP(D:D,products!A:D,4,FALSE)</f>
        <v>2.5</v>
      </c>
      <c r="N957" s="9" t="str">
        <f t="shared" si="73"/>
        <v>2.5Kg</v>
      </c>
      <c r="O957">
        <f>VLOOKUP(D:D,products!A:E,5,FALSE)</f>
        <v>34.154999999999994</v>
      </c>
      <c r="P957" s="14">
        <f t="shared" si="70"/>
        <v>170.77499999999998</v>
      </c>
      <c r="Q957">
        <f>VLOOKUP(D:D,products!A:G,7,FALSE)</f>
        <v>3.7570499999999996</v>
      </c>
      <c r="R957" s="6">
        <f t="shared" si="74"/>
        <v>2.1999999999999999E-2</v>
      </c>
    </row>
    <row r="958" spans="1:18" hidden="1" x14ac:dyDescent="0.3">
      <c r="A958" s="4" t="s">
        <v>5890</v>
      </c>
      <c r="B958" s="11">
        <v>43582</v>
      </c>
      <c r="C958" s="4" t="s">
        <v>5764</v>
      </c>
      <c r="D958" t="s">
        <v>6142</v>
      </c>
      <c r="E958" s="2">
        <v>2</v>
      </c>
      <c r="F958" s="2" t="str">
        <f>VLOOKUP(orders!C958:C1957,customers!A:B,2,FALSE)</f>
        <v>Brenn Dundredge</v>
      </c>
      <c r="G958" s="2"/>
      <c r="H958" s="2" t="str">
        <f>VLOOKUP(C:C,customers!A:G,7,FALSE)</f>
        <v>United States</v>
      </c>
      <c r="I958" t="str">
        <f>VLOOKUP(orders!D:D,products!A:B,2,FALSE)</f>
        <v>Rob</v>
      </c>
      <c r="J958" t="str">
        <f t="shared" si="71"/>
        <v>Robusta</v>
      </c>
      <c r="K958" t="str">
        <f>VLOOKUP(D:D,products!A:C,3,FALSE)</f>
        <v>L</v>
      </c>
      <c r="L958" t="str">
        <f t="shared" si="72"/>
        <v>Light</v>
      </c>
      <c r="M958">
        <f>VLOOKUP(D:D,products!A:D,4,FALSE)</f>
        <v>2.5</v>
      </c>
      <c r="N958" s="9" t="str">
        <f t="shared" si="73"/>
        <v>2.5Kg</v>
      </c>
      <c r="O958">
        <f>VLOOKUP(D:D,products!A:E,5,FALSE)</f>
        <v>27.484999999999996</v>
      </c>
      <c r="P958" s="14">
        <f t="shared" si="70"/>
        <v>54.969999999999992</v>
      </c>
      <c r="Q958">
        <f>VLOOKUP(D:D,products!A:G,7,FALSE)</f>
        <v>1.6490999999999998</v>
      </c>
      <c r="R958" s="6">
        <f t="shared" si="74"/>
        <v>3.0000000000000002E-2</v>
      </c>
    </row>
    <row r="959" spans="1:18" hidden="1" x14ac:dyDescent="0.3">
      <c r="A959" s="4" t="s">
        <v>5890</v>
      </c>
      <c r="B959" s="11">
        <v>43582</v>
      </c>
      <c r="C959" s="4" t="s">
        <v>5764</v>
      </c>
      <c r="D959" t="s">
        <v>6171</v>
      </c>
      <c r="E959" s="2">
        <v>1</v>
      </c>
      <c r="F959" s="2" t="str">
        <f>VLOOKUP(orders!C959:C1958,customers!A:B,2,FALSE)</f>
        <v>Brenn Dundredge</v>
      </c>
      <c r="G959" s="2"/>
      <c r="H959" s="2" t="str">
        <f>VLOOKUP(C:C,customers!A:G,7,FALSE)</f>
        <v>United States</v>
      </c>
      <c r="I959" t="str">
        <f>VLOOKUP(orders!D:D,products!A:B,2,FALSE)</f>
        <v>Exc</v>
      </c>
      <c r="J959" t="str">
        <f t="shared" si="71"/>
        <v>Excelsa</v>
      </c>
      <c r="K959" t="str">
        <f>VLOOKUP(D:D,products!A:C,3,FALSE)</f>
        <v>L</v>
      </c>
      <c r="L959" t="str">
        <f t="shared" si="72"/>
        <v>Light</v>
      </c>
      <c r="M959">
        <f>VLOOKUP(D:D,products!A:D,4,FALSE)</f>
        <v>1</v>
      </c>
      <c r="N959" s="9" t="str">
        <f t="shared" si="73"/>
        <v>1Kg</v>
      </c>
      <c r="O959">
        <f>VLOOKUP(D:D,products!A:E,5,FALSE)</f>
        <v>14.85</v>
      </c>
      <c r="P959" s="14">
        <f t="shared" si="70"/>
        <v>14.85</v>
      </c>
      <c r="Q959">
        <f>VLOOKUP(D:D,products!A:G,7,FALSE)</f>
        <v>1.6335</v>
      </c>
      <c r="R959" s="6">
        <f t="shared" si="74"/>
        <v>0.11</v>
      </c>
    </row>
    <row r="960" spans="1:18" x14ac:dyDescent="0.3">
      <c r="A960" s="4" t="s">
        <v>5890</v>
      </c>
      <c r="B960" s="11">
        <v>43582</v>
      </c>
      <c r="C960" s="4" t="s">
        <v>5764</v>
      </c>
      <c r="D960" t="s">
        <v>6167</v>
      </c>
      <c r="E960" s="2">
        <v>2</v>
      </c>
      <c r="F960" s="2" t="str">
        <f>VLOOKUP(orders!C960:C1959,customers!A:B,2,FALSE)</f>
        <v>Brenn Dundredge</v>
      </c>
      <c r="G960" s="2"/>
      <c r="H960" s="2" t="str">
        <f>VLOOKUP(C:C,customers!A:G,7,FALSE)</f>
        <v>United States</v>
      </c>
      <c r="I960" t="str">
        <f>VLOOKUP(orders!D:D,products!A:B,2,FALSE)</f>
        <v>Ara</v>
      </c>
      <c r="J960" t="str">
        <f t="shared" si="71"/>
        <v>Arabica</v>
      </c>
      <c r="K960" t="str">
        <f>VLOOKUP(D:D,products!A:C,3,FALSE)</f>
        <v>L</v>
      </c>
      <c r="L960" t="str">
        <f t="shared" si="72"/>
        <v>Light</v>
      </c>
      <c r="M960">
        <f>VLOOKUP(D:D,products!A:D,4,FALSE)</f>
        <v>0.2</v>
      </c>
      <c r="N960" s="9" t="str">
        <f t="shared" si="73"/>
        <v>0.2Kg</v>
      </c>
      <c r="O960">
        <f>VLOOKUP(D:D,products!A:E,5,FALSE)</f>
        <v>3.8849999999999998</v>
      </c>
      <c r="P960" s="14">
        <f t="shared" si="70"/>
        <v>7.77</v>
      </c>
      <c r="Q960">
        <f>VLOOKUP(D:D,products!A:G,7,FALSE)</f>
        <v>0.34964999999999996</v>
      </c>
      <c r="R960" s="6">
        <f t="shared" si="74"/>
        <v>4.4999999999999998E-2</v>
      </c>
    </row>
    <row r="961" spans="1:18" hidden="1" x14ac:dyDescent="0.3">
      <c r="A961" s="4" t="s">
        <v>5910</v>
      </c>
      <c r="B961" s="11">
        <v>44598</v>
      </c>
      <c r="C961" s="4" t="s">
        <v>5911</v>
      </c>
      <c r="D961" t="s">
        <v>6145</v>
      </c>
      <c r="E961" s="2">
        <v>5</v>
      </c>
      <c r="F961" s="2" t="str">
        <f>VLOOKUP(orders!C961:C1960,customers!A:B,2,FALSE)</f>
        <v>Rhodie Strathern</v>
      </c>
      <c r="G961" s="2" t="str">
        <f>VLOOKUP(orders!C961:C1960,customers!A:C,3,FALSE)</f>
        <v>rstrathernqn@devhub.com</v>
      </c>
      <c r="H961" s="2" t="str">
        <f>VLOOKUP(C:C,customers!A:G,7,FALSE)</f>
        <v>United States</v>
      </c>
      <c r="I961" t="str">
        <f>VLOOKUP(orders!D:D,products!A:B,2,FALSE)</f>
        <v>Lib</v>
      </c>
      <c r="J961" t="str">
        <f t="shared" si="71"/>
        <v>Liberica</v>
      </c>
      <c r="K961" t="str">
        <f>VLOOKUP(D:D,products!A:C,3,FALSE)</f>
        <v>L</v>
      </c>
      <c r="L961" t="str">
        <f t="shared" si="72"/>
        <v>Light</v>
      </c>
      <c r="M961">
        <f>VLOOKUP(D:D,products!A:D,4,FALSE)</f>
        <v>0.2</v>
      </c>
      <c r="N961" s="9" t="str">
        <f t="shared" si="73"/>
        <v>0.2Kg</v>
      </c>
      <c r="O961">
        <f>VLOOKUP(D:D,products!A:E,5,FALSE)</f>
        <v>4.7549999999999999</v>
      </c>
      <c r="P961" s="14">
        <f t="shared" si="70"/>
        <v>23.774999999999999</v>
      </c>
      <c r="Q961">
        <f>VLOOKUP(D:D,products!A:G,7,FALSE)</f>
        <v>0.61814999999999998</v>
      </c>
      <c r="R961" s="6">
        <f t="shared" si="74"/>
        <v>2.6000000000000002E-2</v>
      </c>
    </row>
    <row r="962" spans="1:18" hidden="1" x14ac:dyDescent="0.3">
      <c r="A962" s="4" t="s">
        <v>5915</v>
      </c>
      <c r="B962" s="11">
        <v>44591</v>
      </c>
      <c r="C962" s="4" t="s">
        <v>5916</v>
      </c>
      <c r="D962" t="s">
        <v>6170</v>
      </c>
      <c r="E962" s="2">
        <v>5</v>
      </c>
      <c r="F962" s="2" t="str">
        <f>VLOOKUP(orders!C962:C1961,customers!A:B,2,FALSE)</f>
        <v>Chad Miguel</v>
      </c>
      <c r="G962" s="2" t="str">
        <f>VLOOKUP(orders!C962:C1961,customers!A:C,3,FALSE)</f>
        <v>cmiguelqo@exblog.jp</v>
      </c>
      <c r="H962" s="2" t="str">
        <f>VLOOKUP(C:C,customers!A:G,7,FALSE)</f>
        <v>United States</v>
      </c>
      <c r="I962" t="str">
        <f>VLOOKUP(orders!D:D,products!A:B,2,FALSE)</f>
        <v>Lib</v>
      </c>
      <c r="J962" t="str">
        <f t="shared" si="71"/>
        <v>Liberica</v>
      </c>
      <c r="K962" t="str">
        <f>VLOOKUP(D:D,products!A:C,3,FALSE)</f>
        <v>L</v>
      </c>
      <c r="L962" t="str">
        <f t="shared" si="72"/>
        <v>Light</v>
      </c>
      <c r="M962">
        <f>VLOOKUP(D:D,products!A:D,4,FALSE)</f>
        <v>1</v>
      </c>
      <c r="N962" s="9" t="str">
        <f t="shared" si="73"/>
        <v>1Kg</v>
      </c>
      <c r="O962">
        <f>VLOOKUP(D:D,products!A:E,5,FALSE)</f>
        <v>15.85</v>
      </c>
      <c r="P962" s="14">
        <f t="shared" ref="P962:P1025" si="75">O962*E962</f>
        <v>79.25</v>
      </c>
      <c r="Q962">
        <f>VLOOKUP(D:D,products!A:G,7,FALSE)</f>
        <v>2.0605000000000002</v>
      </c>
      <c r="R962" s="6">
        <f t="shared" si="74"/>
        <v>2.6000000000000002E-2</v>
      </c>
    </row>
    <row r="963" spans="1:18" x14ac:dyDescent="0.3">
      <c r="A963" s="4" t="s">
        <v>5921</v>
      </c>
      <c r="B963" s="11">
        <v>44158</v>
      </c>
      <c r="C963" s="4" t="s">
        <v>5922</v>
      </c>
      <c r="D963" t="s">
        <v>6168</v>
      </c>
      <c r="E963" s="2">
        <v>2</v>
      </c>
      <c r="F963" s="2" t="str">
        <f>VLOOKUP(orders!C963:C1962,customers!A:B,2,FALSE)</f>
        <v>Florinda Matusovsky</v>
      </c>
      <c r="G963" s="2"/>
      <c r="H963" s="2" t="str">
        <f>VLOOKUP(C:C,customers!A:G,7,FALSE)</f>
        <v>United States</v>
      </c>
      <c r="I963" t="str">
        <f>VLOOKUP(orders!D:D,products!A:B,2,FALSE)</f>
        <v>Ara</v>
      </c>
      <c r="J963" t="str">
        <f t="shared" ref="J963:J1001" si="76">IF(I963="Rob","Robusta",IF(I963="Exc","Excelsa",IF(I963="Lib","Liberica",IF(I963="Ara","Arabica",""))))</f>
        <v>Arabica</v>
      </c>
      <c r="K963" t="str">
        <f>VLOOKUP(D:D,products!A:C,3,FALSE)</f>
        <v>D</v>
      </c>
      <c r="L963" t="str">
        <f t="shared" ref="L963:L1001" si="77">IF(K963="M","Medium",IF(K963="L","Light",IF(K963="D","Dark","")))</f>
        <v>Dark</v>
      </c>
      <c r="M963">
        <f>VLOOKUP(D:D,products!A:D,4,FALSE)</f>
        <v>2.5</v>
      </c>
      <c r="N963" s="9" t="str">
        <f t="shared" ref="N963:N1001" si="78">M963&amp;"Kg"</f>
        <v>2.5Kg</v>
      </c>
      <c r="O963">
        <f>VLOOKUP(D:D,products!A:E,5,FALSE)</f>
        <v>22.884999999999998</v>
      </c>
      <c r="P963" s="14">
        <f t="shared" si="75"/>
        <v>45.769999999999996</v>
      </c>
      <c r="Q963">
        <f>VLOOKUP(D:D,products!A:G,7,FALSE)</f>
        <v>2.0596499999999995</v>
      </c>
      <c r="R963" s="6">
        <f t="shared" ref="R963:R1001" si="79">(Q963/P963)</f>
        <v>4.4999999999999991E-2</v>
      </c>
    </row>
    <row r="964" spans="1:18" hidden="1" x14ac:dyDescent="0.3">
      <c r="A964" s="4" t="s">
        <v>5926</v>
      </c>
      <c r="B964" s="11">
        <v>44664</v>
      </c>
      <c r="C964" s="4" t="s">
        <v>5927</v>
      </c>
      <c r="D964" t="s">
        <v>6177</v>
      </c>
      <c r="E964" s="2">
        <v>1</v>
      </c>
      <c r="F964" s="2" t="str">
        <f>VLOOKUP(orders!C964:C1963,customers!A:B,2,FALSE)</f>
        <v>Morly Rocks</v>
      </c>
      <c r="G964" s="2" t="str">
        <f>VLOOKUP(orders!C964:C1963,customers!A:C,3,FALSE)</f>
        <v>mrocksqq@exblog.jp</v>
      </c>
      <c r="H964" s="2" t="str">
        <f>VLOOKUP(C:C,customers!A:G,7,FALSE)</f>
        <v>Ireland</v>
      </c>
      <c r="I964" t="str">
        <f>VLOOKUP(orders!D:D,products!A:B,2,FALSE)</f>
        <v>Rob</v>
      </c>
      <c r="J964" t="str">
        <f t="shared" si="76"/>
        <v>Robusta</v>
      </c>
      <c r="K964" t="str">
        <f>VLOOKUP(D:D,products!A:C,3,FALSE)</f>
        <v>D</v>
      </c>
      <c r="L964" t="str">
        <f t="shared" si="77"/>
        <v>Dark</v>
      </c>
      <c r="M964">
        <f>VLOOKUP(D:D,products!A:D,4,FALSE)</f>
        <v>1</v>
      </c>
      <c r="N964" s="9" t="str">
        <f t="shared" si="78"/>
        <v>1Kg</v>
      </c>
      <c r="O964">
        <f>VLOOKUP(D:D,products!A:E,5,FALSE)</f>
        <v>8.9499999999999993</v>
      </c>
      <c r="P964" s="14">
        <f t="shared" si="75"/>
        <v>8.9499999999999993</v>
      </c>
      <c r="Q964">
        <f>VLOOKUP(D:D,products!A:G,7,FALSE)</f>
        <v>0.53699999999999992</v>
      </c>
      <c r="R964" s="6">
        <f t="shared" si="79"/>
        <v>0.06</v>
      </c>
    </row>
    <row r="965" spans="1:18" hidden="1" x14ac:dyDescent="0.3">
      <c r="A965" s="4" t="s">
        <v>5932</v>
      </c>
      <c r="B965" s="11">
        <v>44203</v>
      </c>
      <c r="C965" s="4" t="s">
        <v>5933</v>
      </c>
      <c r="D965" t="s">
        <v>6146</v>
      </c>
      <c r="E965" s="2">
        <v>4</v>
      </c>
      <c r="F965" s="2" t="str">
        <f>VLOOKUP(orders!C965:C1964,customers!A:B,2,FALSE)</f>
        <v>Yuri Burrells</v>
      </c>
      <c r="G965" s="2" t="str">
        <f>VLOOKUP(orders!C965:C1964,customers!A:C,3,FALSE)</f>
        <v>yburrellsqr@vinaora.com</v>
      </c>
      <c r="H965" s="2" t="str">
        <f>VLOOKUP(C:C,customers!A:G,7,FALSE)</f>
        <v>United States</v>
      </c>
      <c r="I965" t="str">
        <f>VLOOKUP(orders!D:D,products!A:B,2,FALSE)</f>
        <v>Rob</v>
      </c>
      <c r="J965" t="str">
        <f t="shared" si="76"/>
        <v>Robusta</v>
      </c>
      <c r="K965" t="str">
        <f>VLOOKUP(D:D,products!A:C,3,FALSE)</f>
        <v>M</v>
      </c>
      <c r="L965" t="str">
        <f t="shared" si="77"/>
        <v>Medium</v>
      </c>
      <c r="M965">
        <f>VLOOKUP(D:D,products!A:D,4,FALSE)</f>
        <v>0.5</v>
      </c>
      <c r="N965" s="9" t="str">
        <f t="shared" si="78"/>
        <v>0.5Kg</v>
      </c>
      <c r="O965">
        <f>VLOOKUP(D:D,products!A:E,5,FALSE)</f>
        <v>5.97</v>
      </c>
      <c r="P965" s="14">
        <f t="shared" si="75"/>
        <v>23.88</v>
      </c>
      <c r="Q965">
        <f>VLOOKUP(D:D,products!A:G,7,FALSE)</f>
        <v>0.35819999999999996</v>
      </c>
      <c r="R965" s="6">
        <f t="shared" si="79"/>
        <v>1.4999999999999999E-2</v>
      </c>
    </row>
    <row r="966" spans="1:18" hidden="1" x14ac:dyDescent="0.3">
      <c r="A966" s="4" t="s">
        <v>5938</v>
      </c>
      <c r="B966" s="11">
        <v>43865</v>
      </c>
      <c r="C966" s="4" t="s">
        <v>5939</v>
      </c>
      <c r="D966" t="s">
        <v>6184</v>
      </c>
      <c r="E966" s="2">
        <v>5</v>
      </c>
      <c r="F966" s="2" t="str">
        <f>VLOOKUP(orders!C966:C1965,customers!A:B,2,FALSE)</f>
        <v>Cleopatra Goodrum</v>
      </c>
      <c r="G966" s="2" t="str">
        <f>VLOOKUP(orders!C966:C1965,customers!A:C,3,FALSE)</f>
        <v>cgoodrumqs@goodreads.com</v>
      </c>
      <c r="H966" s="2" t="str">
        <f>VLOOKUP(C:C,customers!A:G,7,FALSE)</f>
        <v>United States</v>
      </c>
      <c r="I966" t="str">
        <f>VLOOKUP(orders!D:D,products!A:B,2,FALSE)</f>
        <v>Exc</v>
      </c>
      <c r="J966" t="str">
        <f t="shared" si="76"/>
        <v>Excelsa</v>
      </c>
      <c r="K966" t="str">
        <f>VLOOKUP(D:D,products!A:C,3,FALSE)</f>
        <v>L</v>
      </c>
      <c r="L966" t="str">
        <f t="shared" si="77"/>
        <v>Light</v>
      </c>
      <c r="M966">
        <f>VLOOKUP(D:D,products!A:D,4,FALSE)</f>
        <v>0.2</v>
      </c>
      <c r="N966" s="9" t="str">
        <f t="shared" si="78"/>
        <v>0.2Kg</v>
      </c>
      <c r="O966">
        <f>VLOOKUP(D:D,products!A:E,5,FALSE)</f>
        <v>4.4550000000000001</v>
      </c>
      <c r="P966" s="14">
        <f t="shared" si="75"/>
        <v>22.274999999999999</v>
      </c>
      <c r="Q966">
        <f>VLOOKUP(D:D,products!A:G,7,FALSE)</f>
        <v>0.49004999999999999</v>
      </c>
      <c r="R966" s="6">
        <f t="shared" si="79"/>
        <v>2.2000000000000002E-2</v>
      </c>
    </row>
    <row r="967" spans="1:18" hidden="1" x14ac:dyDescent="0.3">
      <c r="A967" s="4" t="s">
        <v>5944</v>
      </c>
      <c r="B967" s="11">
        <v>43724</v>
      </c>
      <c r="C967" s="4" t="s">
        <v>5945</v>
      </c>
      <c r="D967" t="s">
        <v>6138</v>
      </c>
      <c r="E967" s="2">
        <v>3</v>
      </c>
      <c r="F967" s="2" t="str">
        <f>VLOOKUP(orders!C967:C1966,customers!A:B,2,FALSE)</f>
        <v>Joey Jefferys</v>
      </c>
      <c r="G967" s="2" t="str">
        <f>VLOOKUP(orders!C967:C1966,customers!A:C,3,FALSE)</f>
        <v>jjefferysqt@blog.com</v>
      </c>
      <c r="H967" s="2" t="str">
        <f>VLOOKUP(C:C,customers!A:G,7,FALSE)</f>
        <v>United States</v>
      </c>
      <c r="I967" t="str">
        <f>VLOOKUP(orders!D:D,products!A:B,2,FALSE)</f>
        <v>Rob</v>
      </c>
      <c r="J967" t="str">
        <f t="shared" si="76"/>
        <v>Robusta</v>
      </c>
      <c r="K967" t="str">
        <f>VLOOKUP(D:D,products!A:C,3,FALSE)</f>
        <v>M</v>
      </c>
      <c r="L967" t="str">
        <f t="shared" si="77"/>
        <v>Medium</v>
      </c>
      <c r="M967">
        <f>VLOOKUP(D:D,products!A:D,4,FALSE)</f>
        <v>1</v>
      </c>
      <c r="N967" s="9" t="str">
        <f t="shared" si="78"/>
        <v>1Kg</v>
      </c>
      <c r="O967">
        <f>VLOOKUP(D:D,products!A:E,5,FALSE)</f>
        <v>9.9499999999999993</v>
      </c>
      <c r="P967" s="14">
        <f t="shared" si="75"/>
        <v>29.849999999999998</v>
      </c>
      <c r="Q967">
        <f>VLOOKUP(D:D,products!A:G,7,FALSE)</f>
        <v>0.59699999999999998</v>
      </c>
      <c r="R967" s="6">
        <f t="shared" si="79"/>
        <v>0.02</v>
      </c>
    </row>
    <row r="968" spans="1:18" hidden="1" x14ac:dyDescent="0.3">
      <c r="A968" s="4" t="s">
        <v>5949</v>
      </c>
      <c r="B968" s="11">
        <v>43491</v>
      </c>
      <c r="C968" s="4" t="s">
        <v>5950</v>
      </c>
      <c r="D968" t="s">
        <v>6176</v>
      </c>
      <c r="E968" s="2">
        <v>6</v>
      </c>
      <c r="F968" s="2" t="str">
        <f>VLOOKUP(orders!C968:C1967,customers!A:B,2,FALSE)</f>
        <v>Bearnard Wardell</v>
      </c>
      <c r="G968" s="2" t="str">
        <f>VLOOKUP(orders!C968:C1967,customers!A:C,3,FALSE)</f>
        <v>bwardellqu@adobe.com</v>
      </c>
      <c r="H968" s="2" t="str">
        <f>VLOOKUP(C:C,customers!A:G,7,FALSE)</f>
        <v>United States</v>
      </c>
      <c r="I968" t="str">
        <f>VLOOKUP(orders!D:D,products!A:B,2,FALSE)</f>
        <v>Exc</v>
      </c>
      <c r="J968" t="str">
        <f t="shared" si="76"/>
        <v>Excelsa</v>
      </c>
      <c r="K968" t="str">
        <f>VLOOKUP(D:D,products!A:C,3,FALSE)</f>
        <v>L</v>
      </c>
      <c r="L968" t="str">
        <f t="shared" si="77"/>
        <v>Light</v>
      </c>
      <c r="M968">
        <f>VLOOKUP(D:D,products!A:D,4,FALSE)</f>
        <v>0.5</v>
      </c>
      <c r="N968" s="9" t="str">
        <f t="shared" si="78"/>
        <v>0.5Kg</v>
      </c>
      <c r="O968">
        <f>VLOOKUP(D:D,products!A:E,5,FALSE)</f>
        <v>8.91</v>
      </c>
      <c r="P968" s="14">
        <f t="shared" si="75"/>
        <v>53.46</v>
      </c>
      <c r="Q968">
        <f>VLOOKUP(D:D,products!A:G,7,FALSE)</f>
        <v>0.98009999999999997</v>
      </c>
      <c r="R968" s="6">
        <f t="shared" si="79"/>
        <v>1.8333333333333333E-2</v>
      </c>
    </row>
    <row r="969" spans="1:18" hidden="1" x14ac:dyDescent="0.3">
      <c r="A969" s="4" t="s">
        <v>5955</v>
      </c>
      <c r="B969" s="11">
        <v>44246</v>
      </c>
      <c r="C969" s="4" t="s">
        <v>5956</v>
      </c>
      <c r="D969" t="s">
        <v>6163</v>
      </c>
      <c r="E969" s="2">
        <v>1</v>
      </c>
      <c r="F969" s="2" t="str">
        <f>VLOOKUP(orders!C969:C1968,customers!A:B,2,FALSE)</f>
        <v>Zeke Walisiak</v>
      </c>
      <c r="G969" s="2" t="str">
        <f>VLOOKUP(orders!C969:C1968,customers!A:C,3,FALSE)</f>
        <v>zwalisiakqv@ucsd.edu</v>
      </c>
      <c r="H969" s="2" t="str">
        <f>VLOOKUP(C:C,customers!A:G,7,FALSE)</f>
        <v>Ireland</v>
      </c>
      <c r="I969" t="str">
        <f>VLOOKUP(orders!D:D,products!A:B,2,FALSE)</f>
        <v>Rob</v>
      </c>
      <c r="J969" t="str">
        <f t="shared" si="76"/>
        <v>Robusta</v>
      </c>
      <c r="K969" t="str">
        <f>VLOOKUP(D:D,products!A:C,3,FALSE)</f>
        <v>D</v>
      </c>
      <c r="L969" t="str">
        <f t="shared" si="77"/>
        <v>Dark</v>
      </c>
      <c r="M969">
        <f>VLOOKUP(D:D,products!A:D,4,FALSE)</f>
        <v>0.2</v>
      </c>
      <c r="N969" s="9" t="str">
        <f t="shared" si="78"/>
        <v>0.2Kg</v>
      </c>
      <c r="O969">
        <f>VLOOKUP(D:D,products!A:E,5,FALSE)</f>
        <v>2.6849999999999996</v>
      </c>
      <c r="P969" s="14">
        <f t="shared" si="75"/>
        <v>2.6849999999999996</v>
      </c>
      <c r="Q969">
        <f>VLOOKUP(D:D,products!A:G,7,FALSE)</f>
        <v>0.16109999999999997</v>
      </c>
      <c r="R969" s="6">
        <f t="shared" si="79"/>
        <v>0.06</v>
      </c>
    </row>
    <row r="970" spans="1:18" hidden="1" x14ac:dyDescent="0.3">
      <c r="A970" s="4" t="s">
        <v>5961</v>
      </c>
      <c r="B970" s="11">
        <v>44642</v>
      </c>
      <c r="C970" s="4" t="s">
        <v>5962</v>
      </c>
      <c r="D970" t="s">
        <v>6174</v>
      </c>
      <c r="E970" s="2">
        <v>2</v>
      </c>
      <c r="F970" s="2" t="str">
        <f>VLOOKUP(orders!C970:C1969,customers!A:B,2,FALSE)</f>
        <v>Wiley Leopold</v>
      </c>
      <c r="G970" s="2" t="str">
        <f>VLOOKUP(orders!C970:C1969,customers!A:C,3,FALSE)</f>
        <v>wleopoldqw@blogspot.com</v>
      </c>
      <c r="H970" s="2" t="str">
        <f>VLOOKUP(C:C,customers!A:G,7,FALSE)</f>
        <v>United States</v>
      </c>
      <c r="I970" t="str">
        <f>VLOOKUP(orders!D:D,products!A:B,2,FALSE)</f>
        <v>Rob</v>
      </c>
      <c r="J970" t="str">
        <f t="shared" si="76"/>
        <v>Robusta</v>
      </c>
      <c r="K970" t="str">
        <f>VLOOKUP(D:D,products!A:C,3,FALSE)</f>
        <v>M</v>
      </c>
      <c r="L970" t="str">
        <f t="shared" si="77"/>
        <v>Medium</v>
      </c>
      <c r="M970">
        <f>VLOOKUP(D:D,products!A:D,4,FALSE)</f>
        <v>0.2</v>
      </c>
      <c r="N970" s="9" t="str">
        <f t="shared" si="78"/>
        <v>0.2Kg</v>
      </c>
      <c r="O970">
        <f>VLOOKUP(D:D,products!A:E,5,FALSE)</f>
        <v>2.9849999999999999</v>
      </c>
      <c r="P970" s="14">
        <f t="shared" si="75"/>
        <v>5.97</v>
      </c>
      <c r="Q970">
        <f>VLOOKUP(D:D,products!A:G,7,FALSE)</f>
        <v>0.17909999999999998</v>
      </c>
      <c r="R970" s="6">
        <f t="shared" si="79"/>
        <v>0.03</v>
      </c>
    </row>
    <row r="971" spans="1:18" hidden="1" x14ac:dyDescent="0.3">
      <c r="A971" s="4" t="s">
        <v>5967</v>
      </c>
      <c r="B971" s="11">
        <v>43649</v>
      </c>
      <c r="C971" s="4" t="s">
        <v>5968</v>
      </c>
      <c r="D971" t="s">
        <v>6143</v>
      </c>
      <c r="E971" s="2">
        <v>1</v>
      </c>
      <c r="F971" s="2" t="str">
        <f>VLOOKUP(orders!C971:C1970,customers!A:B,2,FALSE)</f>
        <v>Chiarra Shalders</v>
      </c>
      <c r="G971" s="2" t="str">
        <f>VLOOKUP(orders!C971:C1970,customers!A:C,3,FALSE)</f>
        <v>cshaldersqx@cisco.com</v>
      </c>
      <c r="H971" s="2" t="str">
        <f>VLOOKUP(C:C,customers!A:G,7,FALSE)</f>
        <v>United States</v>
      </c>
      <c r="I971" t="str">
        <f>VLOOKUP(orders!D:D,products!A:B,2,FALSE)</f>
        <v>Lib</v>
      </c>
      <c r="J971" t="str">
        <f t="shared" si="76"/>
        <v>Liberica</v>
      </c>
      <c r="K971" t="str">
        <f>VLOOKUP(D:D,products!A:C,3,FALSE)</f>
        <v>D</v>
      </c>
      <c r="L971" t="str">
        <f t="shared" si="77"/>
        <v>Dark</v>
      </c>
      <c r="M971">
        <f>VLOOKUP(D:D,products!A:D,4,FALSE)</f>
        <v>1</v>
      </c>
      <c r="N971" s="9" t="str">
        <f t="shared" si="78"/>
        <v>1Kg</v>
      </c>
      <c r="O971">
        <f>VLOOKUP(D:D,products!A:E,5,FALSE)</f>
        <v>12.95</v>
      </c>
      <c r="P971" s="14">
        <f t="shared" si="75"/>
        <v>12.95</v>
      </c>
      <c r="Q971">
        <f>VLOOKUP(D:D,products!A:G,7,FALSE)</f>
        <v>1.6835</v>
      </c>
      <c r="R971" s="6">
        <f t="shared" si="79"/>
        <v>0.13</v>
      </c>
    </row>
    <row r="972" spans="1:18" hidden="1" x14ac:dyDescent="0.3">
      <c r="A972" s="4" t="s">
        <v>5973</v>
      </c>
      <c r="B972" s="11">
        <v>43729</v>
      </c>
      <c r="C972" s="4" t="s">
        <v>5974</v>
      </c>
      <c r="D972" t="s">
        <v>6139</v>
      </c>
      <c r="E972" s="2">
        <v>1</v>
      </c>
      <c r="F972" s="2" t="str">
        <f>VLOOKUP(orders!C972:C1971,customers!A:B,2,FALSE)</f>
        <v>Sharl Southerill</v>
      </c>
      <c r="G972" s="2"/>
      <c r="H972" s="2" t="str">
        <f>VLOOKUP(C:C,customers!A:G,7,FALSE)</f>
        <v>United States</v>
      </c>
      <c r="I972" t="str">
        <f>VLOOKUP(orders!D:D,products!A:B,2,FALSE)</f>
        <v>Exc</v>
      </c>
      <c r="J972" t="str">
        <f t="shared" si="76"/>
        <v>Excelsa</v>
      </c>
      <c r="K972" t="str">
        <f>VLOOKUP(D:D,products!A:C,3,FALSE)</f>
        <v>M</v>
      </c>
      <c r="L972" t="str">
        <f t="shared" si="77"/>
        <v>Medium</v>
      </c>
      <c r="M972">
        <f>VLOOKUP(D:D,products!A:D,4,FALSE)</f>
        <v>0.5</v>
      </c>
      <c r="N972" s="9" t="str">
        <f t="shared" si="78"/>
        <v>0.5Kg</v>
      </c>
      <c r="O972">
        <f>VLOOKUP(D:D,products!A:E,5,FALSE)</f>
        <v>8.25</v>
      </c>
      <c r="P972" s="14">
        <f t="shared" si="75"/>
        <v>8.25</v>
      </c>
      <c r="Q972">
        <f>VLOOKUP(D:D,products!A:G,7,FALSE)</f>
        <v>0.90749999999999997</v>
      </c>
      <c r="R972" s="6">
        <f t="shared" si="79"/>
        <v>0.11</v>
      </c>
    </row>
    <row r="973" spans="1:18" x14ac:dyDescent="0.3">
      <c r="A973" s="4" t="s">
        <v>5978</v>
      </c>
      <c r="B973" s="11">
        <v>43703</v>
      </c>
      <c r="C973" s="4" t="s">
        <v>5979</v>
      </c>
      <c r="D973" t="s">
        <v>6182</v>
      </c>
      <c r="E973" s="2">
        <v>5</v>
      </c>
      <c r="F973" s="2" t="str">
        <f>VLOOKUP(orders!C973:C1972,customers!A:B,2,FALSE)</f>
        <v>Noni Furber</v>
      </c>
      <c r="G973" s="2" t="str">
        <f>VLOOKUP(orders!C973:C1972,customers!A:C,3,FALSE)</f>
        <v>nfurberqz@jugem.jp</v>
      </c>
      <c r="H973" s="2" t="str">
        <f>VLOOKUP(C:C,customers!A:G,7,FALSE)</f>
        <v>United States</v>
      </c>
      <c r="I973" t="str">
        <f>VLOOKUP(orders!D:D,products!A:B,2,FALSE)</f>
        <v>Ara</v>
      </c>
      <c r="J973" t="str">
        <f t="shared" si="76"/>
        <v>Arabica</v>
      </c>
      <c r="K973" t="str">
        <f>VLOOKUP(D:D,products!A:C,3,FALSE)</f>
        <v>L</v>
      </c>
      <c r="L973" t="str">
        <f t="shared" si="77"/>
        <v>Light</v>
      </c>
      <c r="M973">
        <f>VLOOKUP(D:D,products!A:D,4,FALSE)</f>
        <v>2.5</v>
      </c>
      <c r="N973" s="9" t="str">
        <f t="shared" si="78"/>
        <v>2.5Kg</v>
      </c>
      <c r="O973">
        <f>VLOOKUP(D:D,products!A:E,5,FALSE)</f>
        <v>29.784999999999997</v>
      </c>
      <c r="P973" s="14">
        <f t="shared" si="75"/>
        <v>148.92499999999998</v>
      </c>
      <c r="Q973">
        <f>VLOOKUP(D:D,products!A:G,7,FALSE)</f>
        <v>2.6806499999999995</v>
      </c>
      <c r="R973" s="6">
        <f t="shared" si="79"/>
        <v>1.7999999999999999E-2</v>
      </c>
    </row>
    <row r="974" spans="1:18" x14ac:dyDescent="0.3">
      <c r="A974" s="4" t="s">
        <v>5984</v>
      </c>
      <c r="B974" s="11">
        <v>44411</v>
      </c>
      <c r="C974" s="4" t="s">
        <v>5985</v>
      </c>
      <c r="D974" t="s">
        <v>6182</v>
      </c>
      <c r="E974" s="2">
        <v>3</v>
      </c>
      <c r="F974" s="2" t="str">
        <f>VLOOKUP(orders!C974:C1973,customers!A:B,2,FALSE)</f>
        <v>Dinah Crutcher</v>
      </c>
      <c r="G974" s="2"/>
      <c r="H974" s="2" t="str">
        <f>VLOOKUP(C:C,customers!A:G,7,FALSE)</f>
        <v>Ireland</v>
      </c>
      <c r="I974" t="str">
        <f>VLOOKUP(orders!D:D,products!A:B,2,FALSE)</f>
        <v>Ara</v>
      </c>
      <c r="J974" t="str">
        <f t="shared" si="76"/>
        <v>Arabica</v>
      </c>
      <c r="K974" t="str">
        <f>VLOOKUP(D:D,products!A:C,3,FALSE)</f>
        <v>L</v>
      </c>
      <c r="L974" t="str">
        <f t="shared" si="77"/>
        <v>Light</v>
      </c>
      <c r="M974">
        <f>VLOOKUP(D:D,products!A:D,4,FALSE)</f>
        <v>2.5</v>
      </c>
      <c r="N974" s="9" t="str">
        <f t="shared" si="78"/>
        <v>2.5Kg</v>
      </c>
      <c r="O974">
        <f>VLOOKUP(D:D,products!A:E,5,FALSE)</f>
        <v>29.784999999999997</v>
      </c>
      <c r="P974" s="14">
        <f t="shared" si="75"/>
        <v>89.35499999999999</v>
      </c>
      <c r="Q974">
        <f>VLOOKUP(D:D,products!A:G,7,FALSE)</f>
        <v>2.6806499999999995</v>
      </c>
      <c r="R974" s="6">
        <f t="shared" si="79"/>
        <v>0.03</v>
      </c>
    </row>
    <row r="975" spans="1:18" hidden="1" x14ac:dyDescent="0.3">
      <c r="A975" s="4" t="s">
        <v>5989</v>
      </c>
      <c r="B975" s="11">
        <v>44493</v>
      </c>
      <c r="C975" s="4" t="s">
        <v>5990</v>
      </c>
      <c r="D975" t="s">
        <v>6162</v>
      </c>
      <c r="E975" s="2">
        <v>6</v>
      </c>
      <c r="F975" s="2" t="str">
        <f>VLOOKUP(orders!C975:C1974,customers!A:B,2,FALSE)</f>
        <v>Charlean Keave</v>
      </c>
      <c r="G975" s="2" t="str">
        <f>VLOOKUP(orders!C975:C1974,customers!A:C,3,FALSE)</f>
        <v>ckeaver1@ucoz.com</v>
      </c>
      <c r="H975" s="2" t="str">
        <f>VLOOKUP(C:C,customers!A:G,7,FALSE)</f>
        <v>United States</v>
      </c>
      <c r="I975" t="str">
        <f>VLOOKUP(orders!D:D,products!A:B,2,FALSE)</f>
        <v>Lib</v>
      </c>
      <c r="J975" t="str">
        <f t="shared" si="76"/>
        <v>Liberica</v>
      </c>
      <c r="K975" t="str">
        <f>VLOOKUP(D:D,products!A:C,3,FALSE)</f>
        <v>M</v>
      </c>
      <c r="L975" t="str">
        <f t="shared" si="77"/>
        <v>Medium</v>
      </c>
      <c r="M975">
        <f>VLOOKUP(D:D,products!A:D,4,FALSE)</f>
        <v>1</v>
      </c>
      <c r="N975" s="9" t="str">
        <f t="shared" si="78"/>
        <v>1Kg</v>
      </c>
      <c r="O975">
        <f>VLOOKUP(D:D,products!A:E,5,FALSE)</f>
        <v>14.55</v>
      </c>
      <c r="P975" s="14">
        <f t="shared" si="75"/>
        <v>87.300000000000011</v>
      </c>
      <c r="Q975">
        <f>VLOOKUP(D:D,products!A:G,7,FALSE)</f>
        <v>1.8915000000000002</v>
      </c>
      <c r="R975" s="6">
        <f t="shared" si="79"/>
        <v>2.1666666666666667E-2</v>
      </c>
    </row>
    <row r="976" spans="1:18" hidden="1" x14ac:dyDescent="0.3">
      <c r="A976" s="4" t="s">
        <v>5995</v>
      </c>
      <c r="B976" s="11">
        <v>43556</v>
      </c>
      <c r="C976" s="4" t="s">
        <v>5996</v>
      </c>
      <c r="D976" t="s">
        <v>6172</v>
      </c>
      <c r="E976" s="2">
        <v>1</v>
      </c>
      <c r="F976" s="2" t="str">
        <f>VLOOKUP(orders!C976:C1975,customers!A:B,2,FALSE)</f>
        <v>Sada Roseborough</v>
      </c>
      <c r="G976" s="2" t="str">
        <f>VLOOKUP(orders!C976:C1975,customers!A:C,3,FALSE)</f>
        <v>sroseboroughr2@virginia.edu</v>
      </c>
      <c r="H976" s="2" t="str">
        <f>VLOOKUP(C:C,customers!A:G,7,FALSE)</f>
        <v>United States</v>
      </c>
      <c r="I976" t="str">
        <f>VLOOKUP(orders!D:D,products!A:B,2,FALSE)</f>
        <v>Rob</v>
      </c>
      <c r="J976" t="str">
        <f t="shared" si="76"/>
        <v>Robusta</v>
      </c>
      <c r="K976" t="str">
        <f>VLOOKUP(D:D,products!A:C,3,FALSE)</f>
        <v>D</v>
      </c>
      <c r="L976" t="str">
        <f t="shared" si="77"/>
        <v>Dark</v>
      </c>
      <c r="M976">
        <f>VLOOKUP(D:D,products!A:D,4,FALSE)</f>
        <v>0.5</v>
      </c>
      <c r="N976" s="9" t="str">
        <f t="shared" si="78"/>
        <v>0.5Kg</v>
      </c>
      <c r="O976">
        <f>VLOOKUP(D:D,products!A:E,5,FALSE)</f>
        <v>5.3699999999999992</v>
      </c>
      <c r="P976" s="14">
        <f t="shared" si="75"/>
        <v>5.3699999999999992</v>
      </c>
      <c r="Q976">
        <f>VLOOKUP(D:D,products!A:G,7,FALSE)</f>
        <v>0.32219999999999993</v>
      </c>
      <c r="R976" s="6">
        <f t="shared" si="79"/>
        <v>0.06</v>
      </c>
    </row>
    <row r="977" spans="1:18" x14ac:dyDescent="0.3">
      <c r="A977" s="4" t="s">
        <v>6001</v>
      </c>
      <c r="B977" s="11">
        <v>44538</v>
      </c>
      <c r="C977" s="4" t="s">
        <v>6002</v>
      </c>
      <c r="D977" t="s">
        <v>6154</v>
      </c>
      <c r="E977" s="2">
        <v>3</v>
      </c>
      <c r="F977" s="2" t="str">
        <f>VLOOKUP(orders!C977:C1976,customers!A:B,2,FALSE)</f>
        <v>Clayton Kingwell</v>
      </c>
      <c r="G977" s="2" t="str">
        <f>VLOOKUP(orders!C977:C1976,customers!A:C,3,FALSE)</f>
        <v>ckingwellr3@squarespace.com</v>
      </c>
      <c r="H977" s="2" t="str">
        <f>VLOOKUP(C:C,customers!A:G,7,FALSE)</f>
        <v>Ireland</v>
      </c>
      <c r="I977" t="str">
        <f>VLOOKUP(orders!D:D,products!A:B,2,FALSE)</f>
        <v>Ara</v>
      </c>
      <c r="J977" t="str">
        <f t="shared" si="76"/>
        <v>Arabica</v>
      </c>
      <c r="K977" t="str">
        <f>VLOOKUP(D:D,products!A:C,3,FALSE)</f>
        <v>D</v>
      </c>
      <c r="L977" t="str">
        <f t="shared" si="77"/>
        <v>Dark</v>
      </c>
      <c r="M977">
        <f>VLOOKUP(D:D,products!A:D,4,FALSE)</f>
        <v>0.2</v>
      </c>
      <c r="N977" s="9" t="str">
        <f t="shared" si="78"/>
        <v>0.2Kg</v>
      </c>
      <c r="O977">
        <f>VLOOKUP(D:D,products!A:E,5,FALSE)</f>
        <v>2.9849999999999999</v>
      </c>
      <c r="P977" s="14">
        <f t="shared" si="75"/>
        <v>8.9550000000000001</v>
      </c>
      <c r="Q977">
        <f>VLOOKUP(D:D,products!A:G,7,FALSE)</f>
        <v>0.26865</v>
      </c>
      <c r="R977" s="6">
        <f t="shared" si="79"/>
        <v>0.03</v>
      </c>
    </row>
    <row r="978" spans="1:18" hidden="1" x14ac:dyDescent="0.3">
      <c r="A978" s="4" t="s">
        <v>6007</v>
      </c>
      <c r="B978" s="11">
        <v>43643</v>
      </c>
      <c r="C978" s="4" t="s">
        <v>6008</v>
      </c>
      <c r="D978" t="s">
        <v>6142</v>
      </c>
      <c r="E978" s="2">
        <v>5</v>
      </c>
      <c r="F978" s="2" t="str">
        <f>VLOOKUP(orders!C978:C1977,customers!A:B,2,FALSE)</f>
        <v>Kacy Canto</v>
      </c>
      <c r="G978" s="2" t="str">
        <f>VLOOKUP(orders!C978:C1977,customers!A:C,3,FALSE)</f>
        <v>kcantor4@gmpg.org</v>
      </c>
      <c r="H978" s="2" t="str">
        <f>VLOOKUP(C:C,customers!A:G,7,FALSE)</f>
        <v>United States</v>
      </c>
      <c r="I978" t="str">
        <f>VLOOKUP(orders!D:D,products!A:B,2,FALSE)</f>
        <v>Rob</v>
      </c>
      <c r="J978" t="str">
        <f t="shared" si="76"/>
        <v>Robusta</v>
      </c>
      <c r="K978" t="str">
        <f>VLOOKUP(D:D,products!A:C,3,FALSE)</f>
        <v>L</v>
      </c>
      <c r="L978" t="str">
        <f t="shared" si="77"/>
        <v>Light</v>
      </c>
      <c r="M978">
        <f>VLOOKUP(D:D,products!A:D,4,FALSE)</f>
        <v>2.5</v>
      </c>
      <c r="N978" s="9" t="str">
        <f t="shared" si="78"/>
        <v>2.5Kg</v>
      </c>
      <c r="O978">
        <f>VLOOKUP(D:D,products!A:E,5,FALSE)</f>
        <v>27.484999999999996</v>
      </c>
      <c r="P978" s="14">
        <f t="shared" si="75"/>
        <v>137.42499999999998</v>
      </c>
      <c r="Q978">
        <f>VLOOKUP(D:D,products!A:G,7,FALSE)</f>
        <v>1.6490999999999998</v>
      </c>
      <c r="R978" s="6">
        <f t="shared" si="79"/>
        <v>1.2E-2</v>
      </c>
    </row>
    <row r="979" spans="1:18" hidden="1" x14ac:dyDescent="0.3">
      <c r="A979" s="4" t="s">
        <v>6013</v>
      </c>
      <c r="B979" s="11">
        <v>44026</v>
      </c>
      <c r="C979" s="4" t="s">
        <v>6014</v>
      </c>
      <c r="D979" t="s">
        <v>6179</v>
      </c>
      <c r="E979" s="2">
        <v>5</v>
      </c>
      <c r="F979" s="2" t="str">
        <f>VLOOKUP(orders!C979:C1978,customers!A:B,2,FALSE)</f>
        <v>Mab Blakemore</v>
      </c>
      <c r="G979" s="2" t="str">
        <f>VLOOKUP(orders!C979:C1978,customers!A:C,3,FALSE)</f>
        <v>mblakemorer5@nsw.gov.au</v>
      </c>
      <c r="H979" s="2" t="str">
        <f>VLOOKUP(C:C,customers!A:G,7,FALSE)</f>
        <v>United States</v>
      </c>
      <c r="I979" t="str">
        <f>VLOOKUP(orders!D:D,products!A:B,2,FALSE)</f>
        <v>Rob</v>
      </c>
      <c r="J979" t="str">
        <f t="shared" si="76"/>
        <v>Robusta</v>
      </c>
      <c r="K979" t="str">
        <f>VLOOKUP(D:D,products!A:C,3,FALSE)</f>
        <v>L</v>
      </c>
      <c r="L979" t="str">
        <f t="shared" si="77"/>
        <v>Light</v>
      </c>
      <c r="M979">
        <f>VLOOKUP(D:D,products!A:D,4,FALSE)</f>
        <v>1</v>
      </c>
      <c r="N979" s="9" t="str">
        <f t="shared" si="78"/>
        <v>1Kg</v>
      </c>
      <c r="O979">
        <f>VLOOKUP(D:D,products!A:E,5,FALSE)</f>
        <v>11.95</v>
      </c>
      <c r="P979" s="14">
        <f t="shared" si="75"/>
        <v>59.75</v>
      </c>
      <c r="Q979">
        <f>VLOOKUP(D:D,products!A:G,7,FALSE)</f>
        <v>0.71699999999999997</v>
      </c>
      <c r="R979" s="6">
        <f t="shared" si="79"/>
        <v>1.2E-2</v>
      </c>
    </row>
    <row r="980" spans="1:18" x14ac:dyDescent="0.3">
      <c r="A980" s="4" t="s">
        <v>6019</v>
      </c>
      <c r="B980" s="11">
        <v>43913</v>
      </c>
      <c r="C980" s="4" t="s">
        <v>5990</v>
      </c>
      <c r="D980" t="s">
        <v>6180</v>
      </c>
      <c r="E980" s="2">
        <v>3</v>
      </c>
      <c r="F980" s="2" t="str">
        <f>VLOOKUP(orders!C980:C1979,customers!A:B,2,FALSE)</f>
        <v>Charlean Keave</v>
      </c>
      <c r="G980" s="2" t="str">
        <f>VLOOKUP(orders!C980:C1979,customers!A:C,3,FALSE)</f>
        <v>ckeaver1@ucoz.com</v>
      </c>
      <c r="H980" s="2" t="str">
        <f>VLOOKUP(C:C,customers!A:G,7,FALSE)</f>
        <v>United States</v>
      </c>
      <c r="I980" t="str">
        <f>VLOOKUP(orders!D:D,products!A:B,2,FALSE)</f>
        <v>Ara</v>
      </c>
      <c r="J980" t="str">
        <f t="shared" si="76"/>
        <v>Arabica</v>
      </c>
      <c r="K980" t="str">
        <f>VLOOKUP(D:D,products!A:C,3,FALSE)</f>
        <v>L</v>
      </c>
      <c r="L980" t="str">
        <f t="shared" si="77"/>
        <v>Light</v>
      </c>
      <c r="M980">
        <f>VLOOKUP(D:D,products!A:D,4,FALSE)</f>
        <v>0.5</v>
      </c>
      <c r="N980" s="9" t="str">
        <f t="shared" si="78"/>
        <v>0.5Kg</v>
      </c>
      <c r="O980">
        <f>VLOOKUP(D:D,products!A:E,5,FALSE)</f>
        <v>7.77</v>
      </c>
      <c r="P980" s="14">
        <f t="shared" si="75"/>
        <v>23.31</v>
      </c>
      <c r="Q980">
        <f>VLOOKUP(D:D,products!A:G,7,FALSE)</f>
        <v>0.69929999999999992</v>
      </c>
      <c r="R980" s="6">
        <f t="shared" si="79"/>
        <v>0.03</v>
      </c>
    </row>
    <row r="981" spans="1:18" hidden="1" x14ac:dyDescent="0.3">
      <c r="A981" s="4" t="s">
        <v>6025</v>
      </c>
      <c r="B981" s="11">
        <v>43856</v>
      </c>
      <c r="C981" s="4" t="s">
        <v>6026</v>
      </c>
      <c r="D981" t="s">
        <v>6172</v>
      </c>
      <c r="E981" s="2">
        <v>2</v>
      </c>
      <c r="F981" s="2" t="str">
        <f>VLOOKUP(orders!C981:C1980,customers!A:B,2,FALSE)</f>
        <v>Javier Causnett</v>
      </c>
      <c r="G981" s="2"/>
      <c r="H981" s="2" t="str">
        <f>VLOOKUP(C:C,customers!A:G,7,FALSE)</f>
        <v>United States</v>
      </c>
      <c r="I981" t="str">
        <f>VLOOKUP(orders!D:D,products!A:B,2,FALSE)</f>
        <v>Rob</v>
      </c>
      <c r="J981" t="str">
        <f t="shared" si="76"/>
        <v>Robusta</v>
      </c>
      <c r="K981" t="str">
        <f>VLOOKUP(D:D,products!A:C,3,FALSE)</f>
        <v>D</v>
      </c>
      <c r="L981" t="str">
        <f t="shared" si="77"/>
        <v>Dark</v>
      </c>
      <c r="M981">
        <f>VLOOKUP(D:D,products!A:D,4,FALSE)</f>
        <v>0.5</v>
      </c>
      <c r="N981" s="9" t="str">
        <f t="shared" si="78"/>
        <v>0.5Kg</v>
      </c>
      <c r="O981">
        <f>VLOOKUP(D:D,products!A:E,5,FALSE)</f>
        <v>5.3699999999999992</v>
      </c>
      <c r="P981" s="14">
        <f t="shared" si="75"/>
        <v>10.739999999999998</v>
      </c>
      <c r="Q981">
        <f>VLOOKUP(D:D,products!A:G,7,FALSE)</f>
        <v>0.32219999999999993</v>
      </c>
      <c r="R981" s="6">
        <f t="shared" si="79"/>
        <v>0.03</v>
      </c>
    </row>
    <row r="982" spans="1:18" hidden="1" x14ac:dyDescent="0.3">
      <c r="A982" s="4" t="s">
        <v>6030</v>
      </c>
      <c r="B982" s="11">
        <v>43982</v>
      </c>
      <c r="C982" s="4" t="s">
        <v>6031</v>
      </c>
      <c r="D982" t="s">
        <v>6185</v>
      </c>
      <c r="E982" s="2">
        <v>6</v>
      </c>
      <c r="F982" s="2" t="str">
        <f>VLOOKUP(orders!C982:C1981,customers!A:B,2,FALSE)</f>
        <v>Demetris Micheli</v>
      </c>
      <c r="G982" s="2"/>
      <c r="H982" s="2" t="str">
        <f>VLOOKUP(C:C,customers!A:G,7,FALSE)</f>
        <v>United States</v>
      </c>
      <c r="I982" t="str">
        <f>VLOOKUP(orders!D:D,products!A:B,2,FALSE)</f>
        <v>Exc</v>
      </c>
      <c r="J982" t="str">
        <f t="shared" si="76"/>
        <v>Excelsa</v>
      </c>
      <c r="K982" t="str">
        <f>VLOOKUP(D:D,products!A:C,3,FALSE)</f>
        <v>D</v>
      </c>
      <c r="L982" t="str">
        <f t="shared" si="77"/>
        <v>Dark</v>
      </c>
      <c r="M982">
        <f>VLOOKUP(D:D,products!A:D,4,FALSE)</f>
        <v>2.5</v>
      </c>
      <c r="N982" s="9" t="str">
        <f t="shared" si="78"/>
        <v>2.5Kg</v>
      </c>
      <c r="O982">
        <f>VLOOKUP(D:D,products!A:E,5,FALSE)</f>
        <v>27.945</v>
      </c>
      <c r="P982" s="14">
        <f t="shared" si="75"/>
        <v>167.67000000000002</v>
      </c>
      <c r="Q982">
        <f>VLOOKUP(D:D,products!A:G,7,FALSE)</f>
        <v>3.07395</v>
      </c>
      <c r="R982" s="6">
        <f t="shared" si="79"/>
        <v>1.833333333333333E-2</v>
      </c>
    </row>
    <row r="983" spans="1:18" hidden="1" x14ac:dyDescent="0.3">
      <c r="A983" s="4" t="s">
        <v>6035</v>
      </c>
      <c r="B983" s="11">
        <v>44397</v>
      </c>
      <c r="C983" s="4" t="s">
        <v>6036</v>
      </c>
      <c r="D983" t="s">
        <v>6153</v>
      </c>
      <c r="E983" s="2">
        <v>6</v>
      </c>
      <c r="F983" s="2" t="str">
        <f>VLOOKUP(orders!C983:C1982,customers!A:B,2,FALSE)</f>
        <v>Chloette Bernardot</v>
      </c>
      <c r="G983" s="2" t="str">
        <f>VLOOKUP(orders!C983:C1982,customers!A:C,3,FALSE)</f>
        <v>cbernardotr9@wix.com</v>
      </c>
      <c r="H983" s="2" t="str">
        <f>VLOOKUP(C:C,customers!A:G,7,FALSE)</f>
        <v>United States</v>
      </c>
      <c r="I983" t="str">
        <f>VLOOKUP(orders!D:D,products!A:B,2,FALSE)</f>
        <v>Exc</v>
      </c>
      <c r="J983" t="str">
        <f t="shared" si="76"/>
        <v>Excelsa</v>
      </c>
      <c r="K983" t="str">
        <f>VLOOKUP(D:D,products!A:C,3,FALSE)</f>
        <v>D</v>
      </c>
      <c r="L983" t="str">
        <f t="shared" si="77"/>
        <v>Dark</v>
      </c>
      <c r="M983">
        <f>VLOOKUP(D:D,products!A:D,4,FALSE)</f>
        <v>0.2</v>
      </c>
      <c r="N983" s="9" t="str">
        <f t="shared" si="78"/>
        <v>0.2Kg</v>
      </c>
      <c r="O983">
        <f>VLOOKUP(D:D,products!A:E,5,FALSE)</f>
        <v>3.645</v>
      </c>
      <c r="P983" s="14">
        <f t="shared" si="75"/>
        <v>21.87</v>
      </c>
      <c r="Q983">
        <f>VLOOKUP(D:D,products!A:G,7,FALSE)</f>
        <v>0.40095000000000003</v>
      </c>
      <c r="R983" s="6">
        <f t="shared" si="79"/>
        <v>1.8333333333333333E-2</v>
      </c>
    </row>
    <row r="984" spans="1:18" hidden="1" x14ac:dyDescent="0.3">
      <c r="A984" s="4" t="s">
        <v>6041</v>
      </c>
      <c r="B984" s="11">
        <v>44785</v>
      </c>
      <c r="C984" s="4" t="s">
        <v>6042</v>
      </c>
      <c r="D984" t="s">
        <v>6179</v>
      </c>
      <c r="E984" s="2">
        <v>2</v>
      </c>
      <c r="F984" s="2" t="str">
        <f>VLOOKUP(orders!C984:C1983,customers!A:B,2,FALSE)</f>
        <v>Kim Kemery</v>
      </c>
      <c r="G984" s="2" t="str">
        <f>VLOOKUP(orders!C984:C1983,customers!A:C,3,FALSE)</f>
        <v>kkemeryra@t.co</v>
      </c>
      <c r="H984" s="2" t="str">
        <f>VLOOKUP(C:C,customers!A:G,7,FALSE)</f>
        <v>United States</v>
      </c>
      <c r="I984" t="str">
        <f>VLOOKUP(orders!D:D,products!A:B,2,FALSE)</f>
        <v>Rob</v>
      </c>
      <c r="J984" t="str">
        <f t="shared" si="76"/>
        <v>Robusta</v>
      </c>
      <c r="K984" t="str">
        <f>VLOOKUP(D:D,products!A:C,3,FALSE)</f>
        <v>L</v>
      </c>
      <c r="L984" t="str">
        <f t="shared" si="77"/>
        <v>Light</v>
      </c>
      <c r="M984">
        <f>VLOOKUP(D:D,products!A:D,4,FALSE)</f>
        <v>1</v>
      </c>
      <c r="N984" s="9" t="str">
        <f t="shared" si="78"/>
        <v>1Kg</v>
      </c>
      <c r="O984">
        <f>VLOOKUP(D:D,products!A:E,5,FALSE)</f>
        <v>11.95</v>
      </c>
      <c r="P984" s="14">
        <f t="shared" si="75"/>
        <v>23.9</v>
      </c>
      <c r="Q984">
        <f>VLOOKUP(D:D,products!A:G,7,FALSE)</f>
        <v>0.71699999999999997</v>
      </c>
      <c r="R984" s="6">
        <f t="shared" si="79"/>
        <v>0.03</v>
      </c>
    </row>
    <row r="985" spans="1:18" x14ac:dyDescent="0.3">
      <c r="A985" s="4" t="s">
        <v>6047</v>
      </c>
      <c r="B985" s="11">
        <v>43831</v>
      </c>
      <c r="C985" s="4" t="s">
        <v>6048</v>
      </c>
      <c r="D985" t="s">
        <v>6152</v>
      </c>
      <c r="E985" s="2">
        <v>2</v>
      </c>
      <c r="F985" s="2" t="str">
        <f>VLOOKUP(orders!C985:C1984,customers!A:B,2,FALSE)</f>
        <v>Fanchette Parlot</v>
      </c>
      <c r="G985" s="2" t="str">
        <f>VLOOKUP(orders!C985:C1984,customers!A:C,3,FALSE)</f>
        <v>fparlotrb@forbes.com</v>
      </c>
      <c r="H985" s="2" t="str">
        <f>VLOOKUP(C:C,customers!A:G,7,FALSE)</f>
        <v>United States</v>
      </c>
      <c r="I985" t="str">
        <f>VLOOKUP(orders!D:D,products!A:B,2,FALSE)</f>
        <v>Ara</v>
      </c>
      <c r="J985" t="str">
        <f t="shared" si="76"/>
        <v>Arabica</v>
      </c>
      <c r="K985" t="str">
        <f>VLOOKUP(D:D,products!A:C,3,FALSE)</f>
        <v>M</v>
      </c>
      <c r="L985" t="str">
        <f t="shared" si="77"/>
        <v>Medium</v>
      </c>
      <c r="M985">
        <f>VLOOKUP(D:D,products!A:D,4,FALSE)</f>
        <v>0.2</v>
      </c>
      <c r="N985" s="9" t="str">
        <f t="shared" si="78"/>
        <v>0.2Kg</v>
      </c>
      <c r="O985">
        <f>VLOOKUP(D:D,products!A:E,5,FALSE)</f>
        <v>3.375</v>
      </c>
      <c r="P985" s="14">
        <f t="shared" si="75"/>
        <v>6.75</v>
      </c>
      <c r="Q985">
        <f>VLOOKUP(D:D,products!A:G,7,FALSE)</f>
        <v>0.30374999999999996</v>
      </c>
      <c r="R985" s="6">
        <f t="shared" si="79"/>
        <v>4.4999999999999991E-2</v>
      </c>
    </row>
    <row r="986" spans="1:18" hidden="1" x14ac:dyDescent="0.3">
      <c r="A986" s="4" t="s">
        <v>6053</v>
      </c>
      <c r="B986" s="11">
        <v>44214</v>
      </c>
      <c r="C986" s="4" t="s">
        <v>6054</v>
      </c>
      <c r="D986" t="s">
        <v>6166</v>
      </c>
      <c r="E986" s="2">
        <v>1</v>
      </c>
      <c r="F986" s="2" t="str">
        <f>VLOOKUP(orders!C986:C1985,customers!A:B,2,FALSE)</f>
        <v>Ramon Cheak</v>
      </c>
      <c r="G986" s="2" t="str">
        <f>VLOOKUP(orders!C986:C1985,customers!A:C,3,FALSE)</f>
        <v>rcheakrc@tripadvisor.com</v>
      </c>
      <c r="H986" s="2" t="str">
        <f>VLOOKUP(C:C,customers!A:G,7,FALSE)</f>
        <v>Ireland</v>
      </c>
      <c r="I986" t="str">
        <f>VLOOKUP(orders!D:D,products!A:B,2,FALSE)</f>
        <v>Exc</v>
      </c>
      <c r="J986" t="str">
        <f t="shared" si="76"/>
        <v>Excelsa</v>
      </c>
      <c r="K986" t="str">
        <f>VLOOKUP(D:D,products!A:C,3,FALSE)</f>
        <v>M</v>
      </c>
      <c r="L986" t="str">
        <f t="shared" si="77"/>
        <v>Medium</v>
      </c>
      <c r="M986">
        <f>VLOOKUP(D:D,products!A:D,4,FALSE)</f>
        <v>2.5</v>
      </c>
      <c r="N986" s="9" t="str">
        <f t="shared" si="78"/>
        <v>2.5Kg</v>
      </c>
      <c r="O986">
        <f>VLOOKUP(D:D,products!A:E,5,FALSE)</f>
        <v>31.624999999999996</v>
      </c>
      <c r="P986" s="14">
        <f t="shared" si="75"/>
        <v>31.624999999999996</v>
      </c>
      <c r="Q986">
        <f>VLOOKUP(D:D,products!A:G,7,FALSE)</f>
        <v>3.4787499999999998</v>
      </c>
      <c r="R986" s="6">
        <f t="shared" si="79"/>
        <v>0.11</v>
      </c>
    </row>
    <row r="987" spans="1:18" hidden="1" x14ac:dyDescent="0.3">
      <c r="A987" s="4" t="s">
        <v>6058</v>
      </c>
      <c r="B987" s="11">
        <v>44561</v>
      </c>
      <c r="C987" s="4" t="s">
        <v>6059</v>
      </c>
      <c r="D987" t="s">
        <v>6179</v>
      </c>
      <c r="E987" s="2">
        <v>4</v>
      </c>
      <c r="F987" s="2" t="str">
        <f>VLOOKUP(orders!C987:C1986,customers!A:B,2,FALSE)</f>
        <v>Koressa O'Geneay</v>
      </c>
      <c r="G987" s="2" t="str">
        <f>VLOOKUP(orders!C987:C1986,customers!A:C,3,FALSE)</f>
        <v>kogeneayrd@utexas.edu</v>
      </c>
      <c r="H987" s="2" t="str">
        <f>VLOOKUP(C:C,customers!A:G,7,FALSE)</f>
        <v>United States</v>
      </c>
      <c r="I987" t="str">
        <f>VLOOKUP(orders!D:D,products!A:B,2,FALSE)</f>
        <v>Rob</v>
      </c>
      <c r="J987" t="str">
        <f t="shared" si="76"/>
        <v>Robusta</v>
      </c>
      <c r="K987" t="str">
        <f>VLOOKUP(D:D,products!A:C,3,FALSE)</f>
        <v>L</v>
      </c>
      <c r="L987" t="str">
        <f t="shared" si="77"/>
        <v>Light</v>
      </c>
      <c r="M987">
        <f>VLOOKUP(D:D,products!A:D,4,FALSE)</f>
        <v>1</v>
      </c>
      <c r="N987" s="9" t="str">
        <f t="shared" si="78"/>
        <v>1Kg</v>
      </c>
      <c r="O987">
        <f>VLOOKUP(D:D,products!A:E,5,FALSE)</f>
        <v>11.95</v>
      </c>
      <c r="P987" s="14">
        <f t="shared" si="75"/>
        <v>47.8</v>
      </c>
      <c r="Q987">
        <f>VLOOKUP(D:D,products!A:G,7,FALSE)</f>
        <v>0.71699999999999997</v>
      </c>
      <c r="R987" s="6">
        <f t="shared" si="79"/>
        <v>1.4999999999999999E-2</v>
      </c>
    </row>
    <row r="988" spans="1:18" hidden="1" x14ac:dyDescent="0.3">
      <c r="A988" s="4" t="s">
        <v>6064</v>
      </c>
      <c r="B988" s="11">
        <v>43955</v>
      </c>
      <c r="C988" s="4" t="s">
        <v>6065</v>
      </c>
      <c r="D988" t="s">
        <v>6181</v>
      </c>
      <c r="E988" s="2">
        <v>1</v>
      </c>
      <c r="F988" s="2" t="str">
        <f>VLOOKUP(orders!C988:C1987,customers!A:B,2,FALSE)</f>
        <v>Claudell Ayre</v>
      </c>
      <c r="G988" s="2" t="str">
        <f>VLOOKUP(orders!C988:C1987,customers!A:C,3,FALSE)</f>
        <v>cayrere@symantec.com</v>
      </c>
      <c r="H988" s="2" t="str">
        <f>VLOOKUP(C:C,customers!A:G,7,FALSE)</f>
        <v>United States</v>
      </c>
      <c r="I988" t="str">
        <f>VLOOKUP(orders!D:D,products!A:B,2,FALSE)</f>
        <v>Lib</v>
      </c>
      <c r="J988" t="str">
        <f t="shared" si="76"/>
        <v>Liberica</v>
      </c>
      <c r="K988" t="str">
        <f>VLOOKUP(D:D,products!A:C,3,FALSE)</f>
        <v>M</v>
      </c>
      <c r="L988" t="str">
        <f t="shared" si="77"/>
        <v>Medium</v>
      </c>
      <c r="M988">
        <f>VLOOKUP(D:D,products!A:D,4,FALSE)</f>
        <v>2.5</v>
      </c>
      <c r="N988" s="9" t="str">
        <f t="shared" si="78"/>
        <v>2.5Kg</v>
      </c>
      <c r="O988">
        <f>VLOOKUP(D:D,products!A:E,5,FALSE)</f>
        <v>33.464999999999996</v>
      </c>
      <c r="P988" s="14">
        <f t="shared" si="75"/>
        <v>33.464999999999996</v>
      </c>
      <c r="Q988">
        <f>VLOOKUP(D:D,products!A:G,7,FALSE)</f>
        <v>4.3504499999999995</v>
      </c>
      <c r="R988" s="6">
        <f t="shared" si="79"/>
        <v>0.13</v>
      </c>
    </row>
    <row r="989" spans="1:18" x14ac:dyDescent="0.3">
      <c r="A989" s="4" t="s">
        <v>6070</v>
      </c>
      <c r="B989" s="11">
        <v>44247</v>
      </c>
      <c r="C989" s="4" t="s">
        <v>6071</v>
      </c>
      <c r="D989" t="s">
        <v>6158</v>
      </c>
      <c r="E989" s="2">
        <v>5</v>
      </c>
      <c r="F989" s="2" t="str">
        <f>VLOOKUP(orders!C989:C1988,customers!A:B,2,FALSE)</f>
        <v>Lorianne Kyneton</v>
      </c>
      <c r="G989" s="2" t="str">
        <f>VLOOKUP(orders!C989:C1988,customers!A:C,3,FALSE)</f>
        <v>lkynetonrf@macromedia.com</v>
      </c>
      <c r="H989" s="2" t="str">
        <f>VLOOKUP(C:C,customers!A:G,7,FALSE)</f>
        <v>United Kingdom</v>
      </c>
      <c r="I989" t="str">
        <f>VLOOKUP(orders!D:D,products!A:B,2,FALSE)</f>
        <v>Ara</v>
      </c>
      <c r="J989" t="str">
        <f t="shared" si="76"/>
        <v>Arabica</v>
      </c>
      <c r="K989" t="str">
        <f>VLOOKUP(D:D,products!A:C,3,FALSE)</f>
        <v>D</v>
      </c>
      <c r="L989" t="str">
        <f t="shared" si="77"/>
        <v>Dark</v>
      </c>
      <c r="M989">
        <f>VLOOKUP(D:D,products!A:D,4,FALSE)</f>
        <v>0.5</v>
      </c>
      <c r="N989" s="9" t="str">
        <f t="shared" si="78"/>
        <v>0.5Kg</v>
      </c>
      <c r="O989">
        <f>VLOOKUP(D:D,products!A:E,5,FALSE)</f>
        <v>5.97</v>
      </c>
      <c r="P989" s="14">
        <f t="shared" si="75"/>
        <v>29.849999999999998</v>
      </c>
      <c r="Q989">
        <f>VLOOKUP(D:D,products!A:G,7,FALSE)</f>
        <v>0.5373</v>
      </c>
      <c r="R989" s="6">
        <f t="shared" si="79"/>
        <v>1.8000000000000002E-2</v>
      </c>
    </row>
    <row r="990" spans="1:18" hidden="1" x14ac:dyDescent="0.3">
      <c r="A990" s="4" t="s">
        <v>6076</v>
      </c>
      <c r="B990" s="11">
        <v>43897</v>
      </c>
      <c r="C990" s="4" t="s">
        <v>6077</v>
      </c>
      <c r="D990" t="s">
        <v>6138</v>
      </c>
      <c r="E990" s="2">
        <v>3</v>
      </c>
      <c r="F990" s="2" t="str">
        <f>VLOOKUP(orders!C990:C1989,customers!A:B,2,FALSE)</f>
        <v>Adele McFayden</v>
      </c>
      <c r="G990" s="2"/>
      <c r="H990" s="2" t="str">
        <f>VLOOKUP(C:C,customers!A:G,7,FALSE)</f>
        <v>United Kingdom</v>
      </c>
      <c r="I990" t="str">
        <f>VLOOKUP(orders!D:D,products!A:B,2,FALSE)</f>
        <v>Rob</v>
      </c>
      <c r="J990" t="str">
        <f t="shared" si="76"/>
        <v>Robusta</v>
      </c>
      <c r="K990" t="str">
        <f>VLOOKUP(D:D,products!A:C,3,FALSE)</f>
        <v>M</v>
      </c>
      <c r="L990" t="str">
        <f t="shared" si="77"/>
        <v>Medium</v>
      </c>
      <c r="M990">
        <f>VLOOKUP(D:D,products!A:D,4,FALSE)</f>
        <v>1</v>
      </c>
      <c r="N990" s="9" t="str">
        <f t="shared" si="78"/>
        <v>1Kg</v>
      </c>
      <c r="O990">
        <f>VLOOKUP(D:D,products!A:E,5,FALSE)</f>
        <v>9.9499999999999993</v>
      </c>
      <c r="P990" s="14">
        <f t="shared" si="75"/>
        <v>29.849999999999998</v>
      </c>
      <c r="Q990">
        <f>VLOOKUP(D:D,products!A:G,7,FALSE)</f>
        <v>0.59699999999999998</v>
      </c>
      <c r="R990" s="6">
        <f t="shared" si="79"/>
        <v>0.02</v>
      </c>
    </row>
    <row r="991" spans="1:18" x14ac:dyDescent="0.3">
      <c r="A991" s="4" t="s">
        <v>6081</v>
      </c>
      <c r="B991" s="11">
        <v>43560</v>
      </c>
      <c r="C991" s="4" t="s">
        <v>6082</v>
      </c>
      <c r="D991" t="s">
        <v>6175</v>
      </c>
      <c r="E991" s="2">
        <v>6</v>
      </c>
      <c r="F991" s="2" t="str">
        <f>VLOOKUP(orders!C991:C1990,customers!A:B,2,FALSE)</f>
        <v>Herta Layne</v>
      </c>
      <c r="G991" s="2"/>
      <c r="H991" s="2" t="str">
        <f>VLOOKUP(C:C,customers!A:G,7,FALSE)</f>
        <v>United States</v>
      </c>
      <c r="I991" t="str">
        <f>VLOOKUP(orders!D:D,products!A:B,2,FALSE)</f>
        <v>Ara</v>
      </c>
      <c r="J991" t="str">
        <f t="shared" si="76"/>
        <v>Arabica</v>
      </c>
      <c r="K991" t="str">
        <f>VLOOKUP(D:D,products!A:C,3,FALSE)</f>
        <v>M</v>
      </c>
      <c r="L991" t="str">
        <f t="shared" si="77"/>
        <v>Medium</v>
      </c>
      <c r="M991">
        <f>VLOOKUP(D:D,products!A:D,4,FALSE)</f>
        <v>2.5</v>
      </c>
      <c r="N991" s="9" t="str">
        <f t="shared" si="78"/>
        <v>2.5Kg</v>
      </c>
      <c r="O991">
        <f>VLOOKUP(D:D,products!A:E,5,FALSE)</f>
        <v>25.874999999999996</v>
      </c>
      <c r="P991" s="14">
        <f t="shared" si="75"/>
        <v>155.24999999999997</v>
      </c>
      <c r="Q991">
        <f>VLOOKUP(D:D,products!A:G,7,FALSE)</f>
        <v>2.3287499999999994</v>
      </c>
      <c r="R991" s="6">
        <f t="shared" si="79"/>
        <v>1.4999999999999999E-2</v>
      </c>
    </row>
    <row r="992" spans="1:18" hidden="1" x14ac:dyDescent="0.3">
      <c r="A992" s="4" t="s">
        <v>6086</v>
      </c>
      <c r="B992" s="11">
        <v>44718</v>
      </c>
      <c r="C992" s="4" t="s">
        <v>6118</v>
      </c>
      <c r="D992" t="s">
        <v>6153</v>
      </c>
      <c r="E992" s="2">
        <v>5</v>
      </c>
      <c r="F992" s="2" t="str">
        <f>VLOOKUP(orders!C992:C1991,customers!A:B,2,FALSE)</f>
        <v>Marguerite Graves</v>
      </c>
      <c r="G992" s="2"/>
      <c r="H992" s="2" t="str">
        <f>VLOOKUP(C:C,customers!A:G,7,FALSE)</f>
        <v>United States</v>
      </c>
      <c r="I992" t="str">
        <f>VLOOKUP(orders!D:D,products!A:B,2,FALSE)</f>
        <v>Exc</v>
      </c>
      <c r="J992" t="str">
        <f t="shared" si="76"/>
        <v>Excelsa</v>
      </c>
      <c r="K992" t="str">
        <f>VLOOKUP(D:D,products!A:C,3,FALSE)</f>
        <v>D</v>
      </c>
      <c r="L992" t="str">
        <f t="shared" si="77"/>
        <v>Dark</v>
      </c>
      <c r="M992">
        <f>VLOOKUP(D:D,products!A:D,4,FALSE)</f>
        <v>0.2</v>
      </c>
      <c r="N992" s="9" t="str">
        <f t="shared" si="78"/>
        <v>0.2Kg</v>
      </c>
      <c r="O992">
        <f>VLOOKUP(D:D,products!A:E,5,FALSE)</f>
        <v>3.645</v>
      </c>
      <c r="P992" s="14">
        <f t="shared" si="75"/>
        <v>18.225000000000001</v>
      </c>
      <c r="Q992">
        <f>VLOOKUP(D:D,products!A:G,7,FALSE)</f>
        <v>0.40095000000000003</v>
      </c>
      <c r="R992" s="6">
        <f t="shared" si="79"/>
        <v>2.1999999999999999E-2</v>
      </c>
    </row>
    <row r="993" spans="1:18" hidden="1" x14ac:dyDescent="0.3">
      <c r="A993" s="4" t="s">
        <v>6086</v>
      </c>
      <c r="B993" s="11">
        <v>44718</v>
      </c>
      <c r="C993" s="4" t="s">
        <v>6118</v>
      </c>
      <c r="D993" t="s">
        <v>6169</v>
      </c>
      <c r="E993" s="2">
        <v>2</v>
      </c>
      <c r="F993" s="2" t="str">
        <f>VLOOKUP(orders!C993:C1992,customers!A:B,2,FALSE)</f>
        <v>Marguerite Graves</v>
      </c>
      <c r="G993" s="2"/>
      <c r="H993" s="2" t="str">
        <f>VLOOKUP(C:C,customers!A:G,7,FALSE)</f>
        <v>United States</v>
      </c>
      <c r="I993" t="str">
        <f>VLOOKUP(orders!D:D,products!A:B,2,FALSE)</f>
        <v>Lib</v>
      </c>
      <c r="J993" t="str">
        <f t="shared" si="76"/>
        <v>Liberica</v>
      </c>
      <c r="K993" t="str">
        <f>VLOOKUP(D:D,products!A:C,3,FALSE)</f>
        <v>D</v>
      </c>
      <c r="L993" t="str">
        <f t="shared" si="77"/>
        <v>Dark</v>
      </c>
      <c r="M993">
        <f>VLOOKUP(D:D,products!A:D,4,FALSE)</f>
        <v>0.5</v>
      </c>
      <c r="N993" s="9" t="str">
        <f t="shared" si="78"/>
        <v>0.5Kg</v>
      </c>
      <c r="O993">
        <f>VLOOKUP(D:D,products!A:E,5,FALSE)</f>
        <v>7.77</v>
      </c>
      <c r="P993" s="14">
        <f t="shared" si="75"/>
        <v>15.54</v>
      </c>
      <c r="Q993">
        <f>VLOOKUP(D:D,products!A:G,7,FALSE)</f>
        <v>1.0101</v>
      </c>
      <c r="R993" s="6">
        <f t="shared" si="79"/>
        <v>6.5000000000000002E-2</v>
      </c>
    </row>
    <row r="994" spans="1:18" hidden="1" x14ac:dyDescent="0.3">
      <c r="A994" s="4" t="s">
        <v>6096</v>
      </c>
      <c r="B994" s="11">
        <v>44276</v>
      </c>
      <c r="C994" s="4" t="s">
        <v>6097</v>
      </c>
      <c r="D994" t="s">
        <v>6164</v>
      </c>
      <c r="E994" s="2">
        <v>3</v>
      </c>
      <c r="F994" s="2" t="str">
        <f>VLOOKUP(orders!C994:C1993,customers!A:B,2,FALSE)</f>
        <v>Desdemona Eye</v>
      </c>
      <c r="G994" s="2"/>
      <c r="H994" s="2" t="str">
        <f>VLOOKUP(C:C,customers!A:G,7,FALSE)</f>
        <v>Ireland</v>
      </c>
      <c r="I994" t="str">
        <f>VLOOKUP(orders!D:D,products!A:B,2,FALSE)</f>
        <v>Lib</v>
      </c>
      <c r="J994" t="str">
        <f t="shared" si="76"/>
        <v>Liberica</v>
      </c>
      <c r="K994" t="str">
        <f>VLOOKUP(D:D,products!A:C,3,FALSE)</f>
        <v>L</v>
      </c>
      <c r="L994" t="str">
        <f t="shared" si="77"/>
        <v>Light</v>
      </c>
      <c r="M994">
        <f>VLOOKUP(D:D,products!A:D,4,FALSE)</f>
        <v>2.5</v>
      </c>
      <c r="N994" s="9" t="str">
        <f t="shared" si="78"/>
        <v>2.5Kg</v>
      </c>
      <c r="O994">
        <f>VLOOKUP(D:D,products!A:E,5,FALSE)</f>
        <v>36.454999999999998</v>
      </c>
      <c r="P994" s="14">
        <f t="shared" si="75"/>
        <v>109.36499999999999</v>
      </c>
      <c r="Q994">
        <f>VLOOKUP(D:D,products!A:G,7,FALSE)</f>
        <v>4.7391499999999995</v>
      </c>
      <c r="R994" s="6">
        <f t="shared" si="79"/>
        <v>4.3333333333333328E-2</v>
      </c>
    </row>
    <row r="995" spans="1:18" x14ac:dyDescent="0.3">
      <c r="A995" s="4" t="s">
        <v>6101</v>
      </c>
      <c r="B995" s="11">
        <v>44549</v>
      </c>
      <c r="C995" s="4" t="s">
        <v>6102</v>
      </c>
      <c r="D995" t="s">
        <v>6140</v>
      </c>
      <c r="E995" s="2">
        <v>6</v>
      </c>
      <c r="F995" s="2" t="str">
        <f>VLOOKUP(orders!C995:C1994,customers!A:B,2,FALSE)</f>
        <v>Margarette Sterland</v>
      </c>
      <c r="G995" s="2"/>
      <c r="H995" s="2" t="str">
        <f>VLOOKUP(C:C,customers!A:G,7,FALSE)</f>
        <v>United States</v>
      </c>
      <c r="I995" t="str">
        <f>VLOOKUP(orders!D:D,products!A:B,2,FALSE)</f>
        <v>Ara</v>
      </c>
      <c r="J995" t="str">
        <f t="shared" si="76"/>
        <v>Arabica</v>
      </c>
      <c r="K995" t="str">
        <f>VLOOKUP(D:D,products!A:C,3,FALSE)</f>
        <v>L</v>
      </c>
      <c r="L995" t="str">
        <f t="shared" si="77"/>
        <v>Light</v>
      </c>
      <c r="M995">
        <f>VLOOKUP(D:D,products!A:D,4,FALSE)</f>
        <v>1</v>
      </c>
      <c r="N995" s="9" t="str">
        <f t="shared" si="78"/>
        <v>1Kg</v>
      </c>
      <c r="O995">
        <f>VLOOKUP(D:D,products!A:E,5,FALSE)</f>
        <v>12.95</v>
      </c>
      <c r="P995" s="14">
        <f t="shared" si="75"/>
        <v>77.699999999999989</v>
      </c>
      <c r="Q995">
        <f>VLOOKUP(D:D,products!A:G,7,FALSE)</f>
        <v>1.1655</v>
      </c>
      <c r="R995" s="6">
        <f t="shared" si="79"/>
        <v>1.5000000000000001E-2</v>
      </c>
    </row>
    <row r="996" spans="1:18" x14ac:dyDescent="0.3">
      <c r="A996" s="4" t="s">
        <v>6106</v>
      </c>
      <c r="B996" s="11">
        <v>44244</v>
      </c>
      <c r="C996" s="4" t="s">
        <v>6107</v>
      </c>
      <c r="D996" t="s">
        <v>6154</v>
      </c>
      <c r="E996" s="2">
        <v>3</v>
      </c>
      <c r="F996" s="2" t="str">
        <f>VLOOKUP(orders!C996:C1995,customers!A:B,2,FALSE)</f>
        <v>Catharine Scoines</v>
      </c>
      <c r="G996" s="2"/>
      <c r="H996" s="2" t="str">
        <f>VLOOKUP(C:C,customers!A:G,7,FALSE)</f>
        <v>Ireland</v>
      </c>
      <c r="I996" t="str">
        <f>VLOOKUP(orders!D:D,products!A:B,2,FALSE)</f>
        <v>Ara</v>
      </c>
      <c r="J996" t="str">
        <f t="shared" si="76"/>
        <v>Arabica</v>
      </c>
      <c r="K996" t="str">
        <f>VLOOKUP(D:D,products!A:C,3,FALSE)</f>
        <v>D</v>
      </c>
      <c r="L996" t="str">
        <f t="shared" si="77"/>
        <v>Dark</v>
      </c>
      <c r="M996">
        <f>VLOOKUP(D:D,products!A:D,4,FALSE)</f>
        <v>0.2</v>
      </c>
      <c r="N996" s="9" t="str">
        <f t="shared" si="78"/>
        <v>0.2Kg</v>
      </c>
      <c r="O996">
        <f>VLOOKUP(D:D,products!A:E,5,FALSE)</f>
        <v>2.9849999999999999</v>
      </c>
      <c r="P996" s="14">
        <f t="shared" si="75"/>
        <v>8.9550000000000001</v>
      </c>
      <c r="Q996">
        <f>VLOOKUP(D:D,products!A:G,7,FALSE)</f>
        <v>0.26865</v>
      </c>
      <c r="R996" s="6">
        <f t="shared" si="79"/>
        <v>0.03</v>
      </c>
    </row>
    <row r="997" spans="1:18" hidden="1" x14ac:dyDescent="0.3">
      <c r="A997" s="4" t="s">
        <v>6111</v>
      </c>
      <c r="B997" s="11">
        <v>43836</v>
      </c>
      <c r="C997" s="4" t="s">
        <v>6112</v>
      </c>
      <c r="D997" t="s">
        <v>6142</v>
      </c>
      <c r="E997" s="2">
        <v>1</v>
      </c>
      <c r="F997" s="2" t="str">
        <f>VLOOKUP(orders!C997:C1996,customers!A:B,2,FALSE)</f>
        <v>Jennica Tewelson</v>
      </c>
      <c r="G997" s="2" t="str">
        <f>VLOOKUP(orders!C997:C1996,customers!A:C,3,FALSE)</f>
        <v>jtewelsonrn@samsung.com</v>
      </c>
      <c r="H997" s="2" t="str">
        <f>VLOOKUP(C:C,customers!A:G,7,FALSE)</f>
        <v>United States</v>
      </c>
      <c r="I997" t="str">
        <f>VLOOKUP(orders!D:D,products!A:B,2,FALSE)</f>
        <v>Rob</v>
      </c>
      <c r="J997" t="str">
        <f t="shared" si="76"/>
        <v>Robusta</v>
      </c>
      <c r="K997" t="str">
        <f>VLOOKUP(D:D,products!A:C,3,FALSE)</f>
        <v>L</v>
      </c>
      <c r="L997" t="str">
        <f t="shared" si="77"/>
        <v>Light</v>
      </c>
      <c r="M997">
        <f>VLOOKUP(D:D,products!A:D,4,FALSE)</f>
        <v>2.5</v>
      </c>
      <c r="N997" s="9" t="str">
        <f t="shared" si="78"/>
        <v>2.5Kg</v>
      </c>
      <c r="O997">
        <f>VLOOKUP(D:D,products!A:E,5,FALSE)</f>
        <v>27.484999999999996</v>
      </c>
      <c r="P997" s="14">
        <f t="shared" si="75"/>
        <v>27.484999999999996</v>
      </c>
      <c r="Q997">
        <f>VLOOKUP(D:D,products!A:G,7,FALSE)</f>
        <v>1.6490999999999998</v>
      </c>
      <c r="R997" s="6">
        <f t="shared" si="79"/>
        <v>6.0000000000000005E-2</v>
      </c>
    </row>
    <row r="998" spans="1:18" hidden="1" x14ac:dyDescent="0.3">
      <c r="A998" s="4" t="s">
        <v>6117</v>
      </c>
      <c r="B998" s="11">
        <v>44685</v>
      </c>
      <c r="C998" s="4" t="s">
        <v>6118</v>
      </c>
      <c r="D998" t="s">
        <v>6146</v>
      </c>
      <c r="E998" s="2">
        <v>5</v>
      </c>
      <c r="F998" s="2" t="str">
        <f>VLOOKUP(orders!C998:C1997,customers!A:B,2,FALSE)</f>
        <v>Marguerite Graves</v>
      </c>
      <c r="G998" s="2"/>
      <c r="H998" s="2" t="str">
        <f>VLOOKUP(C:C,customers!A:G,7,FALSE)</f>
        <v>United States</v>
      </c>
      <c r="I998" t="str">
        <f>VLOOKUP(orders!D:D,products!A:B,2,FALSE)</f>
        <v>Rob</v>
      </c>
      <c r="J998" t="str">
        <f t="shared" si="76"/>
        <v>Robusta</v>
      </c>
      <c r="K998" t="str">
        <f>VLOOKUP(D:D,products!A:C,3,FALSE)</f>
        <v>M</v>
      </c>
      <c r="L998" t="str">
        <f t="shared" si="77"/>
        <v>Medium</v>
      </c>
      <c r="M998">
        <f>VLOOKUP(D:D,products!A:D,4,FALSE)</f>
        <v>0.5</v>
      </c>
      <c r="N998" s="9" t="str">
        <f t="shared" si="78"/>
        <v>0.5Kg</v>
      </c>
      <c r="O998">
        <f>VLOOKUP(D:D,products!A:E,5,FALSE)</f>
        <v>5.97</v>
      </c>
      <c r="P998" s="14">
        <f t="shared" si="75"/>
        <v>29.849999999999998</v>
      </c>
      <c r="Q998">
        <f>VLOOKUP(D:D,products!A:G,7,FALSE)</f>
        <v>0.35819999999999996</v>
      </c>
      <c r="R998" s="6">
        <f t="shared" si="79"/>
        <v>1.2E-2</v>
      </c>
    </row>
    <row r="999" spans="1:18" x14ac:dyDescent="0.3">
      <c r="A999" s="4" t="s">
        <v>6122</v>
      </c>
      <c r="B999" s="11">
        <v>43749</v>
      </c>
      <c r="C999" s="4" t="s">
        <v>6118</v>
      </c>
      <c r="D999" t="s">
        <v>6157</v>
      </c>
      <c r="E999" s="2">
        <v>4</v>
      </c>
      <c r="F999" s="2" t="str">
        <f>VLOOKUP(orders!C999:C1998,customers!A:B,2,FALSE)</f>
        <v>Marguerite Graves</v>
      </c>
      <c r="G999" s="2"/>
      <c r="H999" s="2" t="str">
        <f>VLOOKUP(C:C,customers!A:G,7,FALSE)</f>
        <v>United States</v>
      </c>
      <c r="I999" t="str">
        <f>VLOOKUP(orders!D:D,products!A:B,2,FALSE)</f>
        <v>Ara</v>
      </c>
      <c r="J999" t="str">
        <f t="shared" si="76"/>
        <v>Arabica</v>
      </c>
      <c r="K999" t="str">
        <f>VLOOKUP(D:D,products!A:C,3,FALSE)</f>
        <v>M</v>
      </c>
      <c r="L999" t="str">
        <f t="shared" si="77"/>
        <v>Medium</v>
      </c>
      <c r="M999">
        <f>VLOOKUP(D:D,products!A:D,4,FALSE)</f>
        <v>0.5</v>
      </c>
      <c r="N999" s="9" t="str">
        <f t="shared" si="78"/>
        <v>0.5Kg</v>
      </c>
      <c r="O999">
        <f>VLOOKUP(D:D,products!A:E,5,FALSE)</f>
        <v>6.75</v>
      </c>
      <c r="P999" s="14">
        <f t="shared" si="75"/>
        <v>27</v>
      </c>
      <c r="Q999">
        <f>VLOOKUP(D:D,products!A:G,7,FALSE)</f>
        <v>0.60749999999999993</v>
      </c>
      <c r="R999" s="6">
        <f t="shared" si="79"/>
        <v>2.2499999999999996E-2</v>
      </c>
    </row>
    <row r="1000" spans="1:18" x14ac:dyDescent="0.3">
      <c r="A1000" s="4" t="s">
        <v>6127</v>
      </c>
      <c r="B1000" s="11">
        <v>44411</v>
      </c>
      <c r="C1000" s="4" t="s">
        <v>6128</v>
      </c>
      <c r="D1000" t="s">
        <v>6147</v>
      </c>
      <c r="E1000" s="2">
        <v>1</v>
      </c>
      <c r="F1000" s="2" t="str">
        <f>VLOOKUP(orders!C1000:C1999,customers!A:B,2,FALSE)</f>
        <v>Nicolina Jenny</v>
      </c>
      <c r="G1000" s="2" t="str">
        <f>VLOOKUP(orders!C1000:C1999,customers!A:C,3,FALSE)</f>
        <v>njennyrq@bigcartel.com</v>
      </c>
      <c r="H1000" s="2" t="str">
        <f>VLOOKUP(C:C,customers!A:G,7,FALSE)</f>
        <v>United States</v>
      </c>
      <c r="I1000" t="str">
        <f>VLOOKUP(orders!D:D,products!A:B,2,FALSE)</f>
        <v>Ara</v>
      </c>
      <c r="J1000" t="str">
        <f t="shared" si="76"/>
        <v>Arabica</v>
      </c>
      <c r="K1000" t="str">
        <f>VLOOKUP(D:D,products!A:C,3,FALSE)</f>
        <v>D</v>
      </c>
      <c r="L1000" t="str">
        <f t="shared" si="77"/>
        <v>Dark</v>
      </c>
      <c r="M1000">
        <f>VLOOKUP(D:D,products!A:D,4,FALSE)</f>
        <v>1</v>
      </c>
      <c r="N1000" s="9" t="str">
        <f t="shared" si="78"/>
        <v>1Kg</v>
      </c>
      <c r="O1000">
        <f>VLOOKUP(D:D,products!A:E,5,FALSE)</f>
        <v>9.9499999999999993</v>
      </c>
      <c r="P1000" s="14">
        <f t="shared" si="75"/>
        <v>9.9499999999999993</v>
      </c>
      <c r="Q1000">
        <f>VLOOKUP(D:D,products!A:G,7,FALSE)</f>
        <v>0.89549999999999985</v>
      </c>
      <c r="R1000" s="6">
        <f t="shared" si="79"/>
        <v>0.09</v>
      </c>
    </row>
    <row r="1001" spans="1:18" hidden="1" x14ac:dyDescent="0.3">
      <c r="A1001" s="4" t="s">
        <v>6133</v>
      </c>
      <c r="B1001" s="11">
        <v>44119</v>
      </c>
      <c r="C1001" s="4" t="s">
        <v>6134</v>
      </c>
      <c r="D1001" t="s">
        <v>6156</v>
      </c>
      <c r="E1001" s="2">
        <v>3</v>
      </c>
      <c r="F1001" s="2" t="str">
        <f>VLOOKUP(orders!C1001:C2000,customers!A:B,2,FALSE)</f>
        <v>Vidovic Antonelli</v>
      </c>
      <c r="G1001" s="2"/>
      <c r="H1001" s="2" t="str">
        <f>VLOOKUP(C:C,customers!A:G,7,FALSE)</f>
        <v>United Kingdom</v>
      </c>
      <c r="I1001" t="str">
        <f>VLOOKUP(orders!D:D,products!A:B,2,FALSE)</f>
        <v>Exc</v>
      </c>
      <c r="J1001" t="str">
        <f t="shared" si="76"/>
        <v>Excelsa</v>
      </c>
      <c r="K1001" t="str">
        <f>VLOOKUP(D:D,products!A:C,3,FALSE)</f>
        <v>M</v>
      </c>
      <c r="L1001" t="str">
        <f t="shared" si="77"/>
        <v>Medium</v>
      </c>
      <c r="M1001">
        <f>VLOOKUP(D:D,products!A:D,4,FALSE)</f>
        <v>0.2</v>
      </c>
      <c r="N1001" s="9" t="str">
        <f t="shared" si="78"/>
        <v>0.2Kg</v>
      </c>
      <c r="O1001">
        <f>VLOOKUP(D:D,products!A:E,5,FALSE)</f>
        <v>4.125</v>
      </c>
      <c r="P1001" s="14">
        <f t="shared" si="75"/>
        <v>12.375</v>
      </c>
      <c r="Q1001">
        <f>VLOOKUP(D:D,products!A:G,7,FALSE)</f>
        <v>0.45374999999999999</v>
      </c>
      <c r="R1001" s="6">
        <f t="shared" si="79"/>
        <v>3.6666666666666667E-2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4" sqref="A4"/>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DASHBOARD1</vt:lpstr>
      <vt:lpstr>Pivot 1</vt:lpstr>
      <vt:lpstr>Pivot 2</vt:lpstr>
      <vt:lpstr>Pivot 3</vt:lpstr>
      <vt:lpstr>Pivot 5</vt:lpstr>
      <vt:lpstr>Pivot 4</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Tinotenda Moyo</dc:creator>
  <cp:keywords/>
  <dc:description/>
  <cp:lastModifiedBy>Tinotenda Moyo</cp:lastModifiedBy>
  <cp:revision/>
  <cp:lastPrinted>2025-02-01T13:06:34Z</cp:lastPrinted>
  <dcterms:created xsi:type="dcterms:W3CDTF">2022-11-26T09:51:45Z</dcterms:created>
  <dcterms:modified xsi:type="dcterms:W3CDTF">2025-02-01T13:07:58Z</dcterms:modified>
  <cp:category/>
  <cp:contentStatus/>
</cp:coreProperties>
</file>