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 WS\Documents\Courses UBC\my research thesis\BB1_interannual\df\"/>
    </mc:Choice>
  </mc:AlternateContent>
  <bookViews>
    <workbookView xWindow="0" yWindow="0" windowWidth="28800" windowHeight="12710" activeTab="1"/>
  </bookViews>
  <sheets>
    <sheet name="C_budget" sheetId="3" r:id="rId1"/>
    <sheet name="GHG budget" sheetId="4" r:id="rId2"/>
    <sheet name="Met_annual" sheetId="5" r:id="rId3"/>
    <sheet name="Sheet1" sheetId="1" r:id="rId4"/>
    <sheet name="Sheet2" sheetId="2" r:id="rId5"/>
  </sheets>
  <externalReferences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5" l="1"/>
  <c r="C3" i="5"/>
  <c r="D18" i="5"/>
  <c r="E18" i="5"/>
  <c r="F18" i="5"/>
  <c r="G18" i="5"/>
  <c r="H18" i="5"/>
  <c r="I18" i="5"/>
  <c r="J18" i="5"/>
  <c r="K18" i="5"/>
  <c r="L18" i="5"/>
  <c r="M18" i="5"/>
  <c r="N18" i="5"/>
  <c r="D15" i="5"/>
  <c r="E15" i="5"/>
  <c r="F15" i="5"/>
  <c r="G15" i="5"/>
  <c r="H15" i="5"/>
  <c r="I15" i="5"/>
  <c r="J15" i="5"/>
  <c r="K15" i="5"/>
  <c r="L15" i="5"/>
  <c r="M15" i="5"/>
  <c r="N15" i="5"/>
  <c r="D12" i="5"/>
  <c r="E12" i="5"/>
  <c r="F12" i="5"/>
  <c r="G12" i="5"/>
  <c r="H12" i="5"/>
  <c r="I12" i="5"/>
  <c r="J12" i="5"/>
  <c r="K12" i="5"/>
  <c r="L12" i="5"/>
  <c r="M12" i="5"/>
  <c r="N12" i="5"/>
  <c r="D9" i="5"/>
  <c r="E9" i="5"/>
  <c r="F9" i="5"/>
  <c r="G9" i="5"/>
  <c r="H9" i="5"/>
  <c r="I9" i="5"/>
  <c r="J9" i="5"/>
  <c r="K9" i="5"/>
  <c r="L9" i="5"/>
  <c r="M9" i="5"/>
  <c r="N9" i="5"/>
  <c r="D6" i="5"/>
  <c r="E6" i="5"/>
  <c r="F6" i="5"/>
  <c r="G6" i="5"/>
  <c r="H6" i="5"/>
  <c r="I6" i="5"/>
  <c r="J6" i="5"/>
  <c r="K6" i="5"/>
  <c r="L6" i="5"/>
  <c r="M6" i="5"/>
  <c r="N6" i="5"/>
  <c r="C18" i="5"/>
  <c r="C15" i="5"/>
  <c r="C12" i="5"/>
  <c r="C9" i="5"/>
  <c r="D3" i="5"/>
  <c r="E3" i="5"/>
  <c r="F3" i="5"/>
  <c r="G3" i="5"/>
  <c r="H3" i="5"/>
  <c r="I3" i="5"/>
  <c r="J3" i="5"/>
  <c r="K3" i="5"/>
  <c r="L3" i="5"/>
  <c r="M3" i="5"/>
  <c r="N3" i="5"/>
  <c r="N3" i="4"/>
  <c r="N4" i="4"/>
  <c r="N5" i="4"/>
  <c r="N6" i="4"/>
  <c r="N7" i="4"/>
  <c r="N8" i="4"/>
  <c r="C4" i="4"/>
  <c r="E4" i="4"/>
  <c r="F4" i="4"/>
  <c r="H4" i="4"/>
  <c r="I4" i="4"/>
  <c r="K4" i="4"/>
  <c r="L4" i="4"/>
  <c r="E5" i="4"/>
  <c r="F5" i="4"/>
  <c r="H5" i="4"/>
  <c r="I5" i="4"/>
  <c r="K5" i="4"/>
  <c r="L5" i="4"/>
  <c r="C6" i="4"/>
  <c r="E6" i="4"/>
  <c r="F6" i="4"/>
  <c r="H6" i="4"/>
  <c r="I6" i="4"/>
  <c r="K6" i="4"/>
  <c r="L6" i="4"/>
  <c r="C7" i="4"/>
  <c r="E7" i="4"/>
  <c r="F7" i="4"/>
  <c r="H7" i="4"/>
  <c r="I7" i="4"/>
  <c r="K7" i="4"/>
  <c r="L7" i="4"/>
  <c r="C8" i="4"/>
  <c r="E8" i="4"/>
  <c r="F8" i="4"/>
  <c r="H8" i="4"/>
  <c r="I8" i="4"/>
  <c r="K8" i="4"/>
  <c r="L8" i="4"/>
  <c r="E3" i="4"/>
  <c r="F3" i="4"/>
  <c r="H3" i="4"/>
  <c r="I3" i="4"/>
  <c r="K3" i="4"/>
  <c r="L3" i="4"/>
  <c r="C3" i="4"/>
  <c r="F18" i="3"/>
  <c r="G18" i="3"/>
  <c r="I18" i="3"/>
  <c r="J18" i="3"/>
  <c r="L18" i="3"/>
  <c r="M18" i="3"/>
  <c r="O18" i="3"/>
  <c r="F15" i="3"/>
  <c r="G15" i="3"/>
  <c r="I15" i="3"/>
  <c r="J15" i="3"/>
  <c r="L15" i="3"/>
  <c r="M15" i="3"/>
  <c r="O15" i="3"/>
  <c r="F12" i="3"/>
  <c r="G12" i="3"/>
  <c r="I12" i="3"/>
  <c r="J12" i="3"/>
  <c r="L12" i="3"/>
  <c r="M12" i="3"/>
  <c r="O12" i="3"/>
  <c r="F9" i="3"/>
  <c r="G9" i="3"/>
  <c r="I9" i="3"/>
  <c r="J9" i="3"/>
  <c r="L9" i="3"/>
  <c r="M9" i="3"/>
  <c r="O9" i="3"/>
  <c r="F3" i="3"/>
  <c r="G3" i="3"/>
  <c r="I3" i="3"/>
  <c r="J3" i="3"/>
  <c r="L3" i="3"/>
  <c r="M3" i="3"/>
  <c r="O3" i="3"/>
  <c r="F6" i="3"/>
  <c r="G6" i="3"/>
  <c r="I6" i="3"/>
  <c r="J6" i="3"/>
  <c r="L6" i="3"/>
  <c r="M6" i="3"/>
  <c r="O6" i="3"/>
  <c r="D18" i="3"/>
  <c r="D15" i="3"/>
  <c r="D12" i="3"/>
  <c r="D9" i="3"/>
  <c r="D6" i="3"/>
  <c r="D3" i="3"/>
  <c r="P3" i="3" s="1"/>
  <c r="F20" i="3"/>
  <c r="R20" i="3" s="1"/>
  <c r="G20" i="3"/>
  <c r="I20" i="3"/>
  <c r="J20" i="3"/>
  <c r="L20" i="3"/>
  <c r="M20" i="3"/>
  <c r="O20" i="3"/>
  <c r="D20" i="3"/>
  <c r="P20" i="3" s="1"/>
  <c r="F17" i="3"/>
  <c r="G17" i="3"/>
  <c r="I17" i="3"/>
  <c r="J17" i="3"/>
  <c r="L17" i="3"/>
  <c r="M17" i="3"/>
  <c r="O17" i="3"/>
  <c r="D17" i="3"/>
  <c r="F14" i="3"/>
  <c r="G14" i="3"/>
  <c r="I14" i="3"/>
  <c r="J14" i="3"/>
  <c r="L14" i="3"/>
  <c r="M14" i="3"/>
  <c r="O14" i="3"/>
  <c r="D14" i="3"/>
  <c r="F11" i="3"/>
  <c r="G11" i="3"/>
  <c r="I11" i="3"/>
  <c r="J11" i="3"/>
  <c r="L11" i="3"/>
  <c r="M11" i="3"/>
  <c r="O11" i="3"/>
  <c r="D11" i="3"/>
  <c r="F8" i="3"/>
  <c r="G8" i="3"/>
  <c r="I8" i="3"/>
  <c r="J8" i="3"/>
  <c r="L8" i="3"/>
  <c r="M8" i="3"/>
  <c r="O8" i="3"/>
  <c r="D8" i="3"/>
  <c r="F5" i="3"/>
  <c r="G5" i="3"/>
  <c r="I5" i="3"/>
  <c r="J5" i="3"/>
  <c r="L5" i="3"/>
  <c r="M5" i="3"/>
  <c r="O5" i="3"/>
  <c r="D5" i="3"/>
  <c r="M4" i="3"/>
  <c r="O4" i="3"/>
  <c r="M7" i="3"/>
  <c r="O7" i="3"/>
  <c r="M10" i="3"/>
  <c r="O10" i="3"/>
  <c r="M13" i="3"/>
  <c r="O13" i="3"/>
  <c r="M16" i="3"/>
  <c r="O16" i="3"/>
  <c r="M19" i="3"/>
  <c r="O19" i="3"/>
  <c r="F19" i="3"/>
  <c r="R19" i="3" s="1"/>
  <c r="G19" i="3"/>
  <c r="I19" i="3"/>
  <c r="J19" i="3"/>
  <c r="L19" i="3"/>
  <c r="D19" i="3"/>
  <c r="T19" i="3" s="1"/>
  <c r="F16" i="3"/>
  <c r="G16" i="3"/>
  <c r="I16" i="3"/>
  <c r="J16" i="3"/>
  <c r="L16" i="3"/>
  <c r="D16" i="3"/>
  <c r="T16" i="3" s="1"/>
  <c r="F13" i="3"/>
  <c r="G13" i="3"/>
  <c r="I13" i="3"/>
  <c r="J13" i="3"/>
  <c r="L13" i="3"/>
  <c r="D13" i="3"/>
  <c r="F10" i="3"/>
  <c r="R10" i="3" s="1"/>
  <c r="G10" i="3"/>
  <c r="I10" i="3"/>
  <c r="J10" i="3"/>
  <c r="L10" i="3"/>
  <c r="D10" i="3"/>
  <c r="F7" i="3"/>
  <c r="G7" i="3"/>
  <c r="I7" i="3"/>
  <c r="J7" i="3"/>
  <c r="L7" i="3"/>
  <c r="D7" i="3"/>
  <c r="J4" i="3"/>
  <c r="L4" i="3"/>
  <c r="F4" i="3"/>
  <c r="G4" i="3"/>
  <c r="I4" i="3"/>
  <c r="D4" i="3"/>
  <c r="T4" i="3" s="1"/>
  <c r="R16" i="3" l="1"/>
  <c r="S19" i="3"/>
  <c r="S13" i="3"/>
  <c r="S20" i="3"/>
  <c r="R4" i="3"/>
  <c r="R6" i="3"/>
  <c r="P19" i="3"/>
  <c r="R12" i="3"/>
  <c r="P10" i="3"/>
  <c r="P18" i="3"/>
  <c r="P5" i="3"/>
  <c r="S8" i="3"/>
  <c r="P11" i="3"/>
  <c r="P14" i="3"/>
  <c r="P15" i="3"/>
  <c r="S7" i="3"/>
  <c r="S9" i="3"/>
  <c r="R17" i="3"/>
  <c r="R18" i="3"/>
  <c r="P17" i="3"/>
  <c r="R15" i="3"/>
  <c r="P13" i="3"/>
  <c r="S11" i="3"/>
  <c r="S17" i="3"/>
  <c r="R9" i="3"/>
  <c r="R7" i="3"/>
  <c r="P12" i="3"/>
  <c r="S3" i="3"/>
  <c r="P4" i="3"/>
  <c r="P7" i="3"/>
  <c r="R13" i="3"/>
  <c r="S16" i="3"/>
  <c r="S4" i="3"/>
  <c r="R5" i="3"/>
  <c r="R8" i="3"/>
  <c r="R11" i="3"/>
  <c r="R14" i="3"/>
  <c r="P6" i="3"/>
  <c r="S10" i="3"/>
  <c r="P16" i="3"/>
  <c r="T7" i="3"/>
  <c r="T10" i="3"/>
  <c r="S5" i="3"/>
  <c r="S14" i="3"/>
  <c r="P9" i="3"/>
  <c r="T13" i="3"/>
  <c r="R3" i="3"/>
  <c r="S15" i="3"/>
  <c r="S12" i="3"/>
  <c r="P8" i="3"/>
  <c r="S18" i="3"/>
  <c r="S6" i="3"/>
</calcChain>
</file>

<file path=xl/sharedStrings.xml><?xml version="1.0" encoding="utf-8"?>
<sst xmlns="http://schemas.openxmlformats.org/spreadsheetml/2006/main" count="279" uniqueCount="30">
  <si>
    <t>NEE</t>
  </si>
  <si>
    <t>GS</t>
  </si>
  <si>
    <t>NGS</t>
  </si>
  <si>
    <t>GPP</t>
  </si>
  <si>
    <t>Reco</t>
  </si>
  <si>
    <t>Annual</t>
  </si>
  <si>
    <t>±</t>
  </si>
  <si>
    <t>Period</t>
  </si>
  <si>
    <t>FCH4</t>
  </si>
  <si>
    <t>FCH4 contribution</t>
  </si>
  <si>
    <t>SGWP100</t>
  </si>
  <si>
    <t>GWP20</t>
  </si>
  <si>
    <t>GWP100</t>
  </si>
  <si>
    <t>(gC m-2 y-1)</t>
  </si>
  <si>
    <t xml:space="preserve">NEE </t>
  </si>
  <si>
    <t>Net C Budget</t>
  </si>
  <si>
    <t>SGWP20</t>
  </si>
  <si>
    <t>TS.5</t>
  </si>
  <si>
    <t>TS.10</t>
  </si>
  <si>
    <t>TS.50</t>
  </si>
  <si>
    <t>RH</t>
  </si>
  <si>
    <t>PARin</t>
  </si>
  <si>
    <t>SWin</t>
  </si>
  <si>
    <t>VPD</t>
  </si>
  <si>
    <t>Precip</t>
  </si>
  <si>
    <t>PA</t>
  </si>
  <si>
    <t>Ta</t>
  </si>
  <si>
    <t>SWC</t>
  </si>
  <si>
    <t>wtd</t>
  </si>
  <si>
    <t>NEE GS contribution to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</si>
</sst>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/>
    <xf numFmtId="164" fontId="0" fillId="0" borderId="0" xfId="0" applyNumberFormat="1" applyFont="1" applyAlignment="1">
      <alignment horizontal="left"/>
    </xf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_budg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al_budg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_annual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_budget"/>
    </sheetNames>
    <sheetDataSet>
      <sheetData sheetId="0" refreshError="1">
        <row r="2">
          <cell r="D2">
            <v>-41.725927763638403</v>
          </cell>
          <cell r="E2">
            <v>14.461964290482699</v>
          </cell>
          <cell r="F2">
            <v>618.35651006035198</v>
          </cell>
          <cell r="G2">
            <v>24.354517058141301</v>
          </cell>
          <cell r="H2">
            <v>576.63058229671401</v>
          </cell>
          <cell r="I2">
            <v>26.8762624830756</v>
          </cell>
          <cell r="J2">
            <v>17.963987020985901</v>
          </cell>
          <cell r="K2">
            <v>1.18651326575353</v>
          </cell>
          <cell r="P2">
            <v>2216.14510926818</v>
          </cell>
          <cell r="Q2">
            <v>161.15175944593199</v>
          </cell>
          <cell r="R2">
            <v>992.559768498209</v>
          </cell>
          <cell r="S2">
            <v>88.951713061029693</v>
          </cell>
          <cell r="T2">
            <v>1862.41461046776</v>
          </cell>
          <cell r="U2">
            <v>143.27232981086101</v>
          </cell>
          <cell r="V2">
            <v>518.86992256348606</v>
          </cell>
          <cell r="W2">
            <v>69.1172901985571</v>
          </cell>
        </row>
        <row r="3">
          <cell r="D3">
            <v>28.889779561372801</v>
          </cell>
          <cell r="E3">
            <v>21.7727512031354</v>
          </cell>
          <cell r="F3">
            <v>474.65092088123703</v>
          </cell>
          <cell r="G3">
            <v>32.6362757315583</v>
          </cell>
          <cell r="H3">
            <v>503.54070044260999</v>
          </cell>
          <cell r="I3">
            <v>27.251527113004201</v>
          </cell>
          <cell r="J3">
            <v>17.642656347257802</v>
          </cell>
          <cell r="K3">
            <v>1.45347718515122</v>
          </cell>
          <cell r="P3">
            <v>2432.5362576269999</v>
          </cell>
          <cell r="Q3">
            <v>202.78603103638801</v>
          </cell>
          <cell r="R3">
            <v>1230.83778982427</v>
          </cell>
          <cell r="S3">
            <v>118.42602480457801</v>
          </cell>
          <cell r="T3">
            <v>2085.1331102862</v>
          </cell>
          <cell r="U3">
            <v>181.53345840810599</v>
          </cell>
          <cell r="V3">
            <v>765.62106720869497</v>
          </cell>
          <cell r="W3">
            <v>96.5399544348289</v>
          </cell>
        </row>
        <row r="4">
          <cell r="D4">
            <v>-7.1647742822563201</v>
          </cell>
          <cell r="E4">
            <v>6.43236857423258</v>
          </cell>
          <cell r="F4">
            <v>441.15188771575203</v>
          </cell>
          <cell r="G4">
            <v>8.4437631323442108</v>
          </cell>
          <cell r="H4">
            <v>433.98711343349498</v>
          </cell>
          <cell r="I4">
            <v>7.1557307734026097</v>
          </cell>
          <cell r="J4">
            <v>13.2861326282774</v>
          </cell>
          <cell r="K4">
            <v>0.53911068431870601</v>
          </cell>
          <cell r="P4">
            <v>1725.88838027769</v>
          </cell>
          <cell r="Q4">
            <v>73.056293784494102</v>
          </cell>
          <cell r="R4">
            <v>820.92685361357303</v>
          </cell>
          <cell r="S4">
            <v>40.1159686261662</v>
          </cell>
          <cell r="T4">
            <v>1464.2699368754199</v>
          </cell>
          <cell r="U4">
            <v>64.911788098174995</v>
          </cell>
          <cell r="V4">
            <v>470.58669191089501</v>
          </cell>
          <cell r="W4">
            <v>31.016666945289</v>
          </cell>
        </row>
        <row r="5">
          <cell r="D5">
            <v>-34.875701522330402</v>
          </cell>
          <cell r="E5">
            <v>23.316995471099101</v>
          </cell>
          <cell r="F5">
            <v>409.080551418563</v>
          </cell>
          <cell r="G5">
            <v>16.254495803869499</v>
          </cell>
          <cell r="H5">
            <v>374.20484989623202</v>
          </cell>
          <cell r="I5">
            <v>10.048025790190399</v>
          </cell>
          <cell r="J5">
            <v>12.4692154113177</v>
          </cell>
          <cell r="K5">
            <v>0.47420484013596498</v>
          </cell>
          <cell r="P5">
            <v>1516.61009202479</v>
          </cell>
          <cell r="Q5">
            <v>104.88198407571799</v>
          </cell>
          <cell r="R5">
            <v>667.29144297614005</v>
          </cell>
          <cell r="S5">
            <v>90.088329403295702</v>
          </cell>
          <cell r="T5">
            <v>1271.0776396832</v>
          </cell>
          <cell r="U5">
            <v>100.652029125146</v>
          </cell>
          <cell r="V5">
            <v>338.49245641409198</v>
          </cell>
          <cell r="W5">
            <v>87.264655440336497</v>
          </cell>
        </row>
        <row r="6">
          <cell r="D6">
            <v>-9.8828600437900995</v>
          </cell>
          <cell r="E6">
            <v>15.7353354689811</v>
          </cell>
          <cell r="F6">
            <v>381.79969819460001</v>
          </cell>
          <cell r="G6">
            <v>5.7657093479616597</v>
          </cell>
          <cell r="H6">
            <v>371.91683815081001</v>
          </cell>
          <cell r="I6">
            <v>17.491341073885401</v>
          </cell>
          <cell r="J6">
            <v>11.518799797160399</v>
          </cell>
          <cell r="K6">
            <v>0.534106613759883</v>
          </cell>
          <cell r="P6">
            <v>1482.85648527937</v>
          </cell>
          <cell r="Q6">
            <v>89.5438237741553</v>
          </cell>
          <cell r="R6">
            <v>698.273722076284</v>
          </cell>
          <cell r="S6">
            <v>66.023102047850799</v>
          </cell>
          <cell r="T6">
            <v>1256.03875305369</v>
          </cell>
          <cell r="U6">
            <v>83.157548985891495</v>
          </cell>
          <cell r="V6">
            <v>394.53611110520001</v>
          </cell>
          <cell r="W6">
            <v>61.022559115578503</v>
          </cell>
        </row>
        <row r="7">
          <cell r="D7">
            <v>12.1092954436018</v>
          </cell>
          <cell r="E7">
            <v>17.1972365248198</v>
          </cell>
          <cell r="F7">
            <v>371.862907221412</v>
          </cell>
          <cell r="G7">
            <v>26.1909886129346</v>
          </cell>
          <cell r="H7">
            <v>383.97220266501398</v>
          </cell>
          <cell r="I7">
            <v>34.3992520301654</v>
          </cell>
          <cell r="J7">
            <v>13.161799440150901</v>
          </cell>
          <cell r="K7">
            <v>0.52412784218025998</v>
          </cell>
          <cell r="P7">
            <v>1780.12041097051</v>
          </cell>
          <cell r="Q7">
            <v>92.145822592501602</v>
          </cell>
          <cell r="R7">
            <v>883.627620460853</v>
          </cell>
          <cell r="S7">
            <v>70.478746763530097</v>
          </cell>
          <cell r="T7">
            <v>1520.95022365983</v>
          </cell>
          <cell r="U7">
            <v>86.190261071405601</v>
          </cell>
          <cell r="V7">
            <v>536.56598310020604</v>
          </cell>
          <cell r="W7">
            <v>65.996010197532797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_budget"/>
    </sheetNames>
    <sheetDataSet>
      <sheetData sheetId="0">
        <row r="2">
          <cell r="C2">
            <v>-48.207215065469697</v>
          </cell>
          <cell r="D2">
            <v>6.7749085262265103</v>
          </cell>
          <cell r="E2">
            <v>434.09203264099301</v>
          </cell>
          <cell r="F2">
            <v>19.943511290029701</v>
          </cell>
          <cell r="G2">
            <v>385.88481757552302</v>
          </cell>
          <cell r="H2">
            <v>23.4297046956234</v>
          </cell>
          <cell r="I2">
            <v>13.152856244078</v>
          </cell>
          <cell r="J2">
            <v>0.43536333474430899</v>
          </cell>
          <cell r="K2">
            <v>6.4812873018312898</v>
          </cell>
          <cell r="L2">
            <v>13.069168844235</v>
          </cell>
          <cell r="M2">
            <v>184.264477419359</v>
          </cell>
          <cell r="N2">
            <v>14.165779111636001</v>
          </cell>
          <cell r="O2">
            <v>190.74576472119099</v>
          </cell>
          <cell r="P2">
            <v>4.8542253651408398</v>
          </cell>
          <cell r="Q2">
            <v>4.8111307769078904</v>
          </cell>
          <cell r="R2">
            <v>1.1147676619488001</v>
          </cell>
        </row>
        <row r="3">
          <cell r="C3">
            <v>-74.270978684097301</v>
          </cell>
          <cell r="D3">
            <v>2.8414779594606498</v>
          </cell>
          <cell r="E3">
            <v>390.36113057370397</v>
          </cell>
          <cell r="F3">
            <v>21.8616209934859</v>
          </cell>
          <cell r="G3">
            <v>316.090151889607</v>
          </cell>
          <cell r="H3">
            <v>24.167828873094301</v>
          </cell>
          <cell r="I3">
            <v>15.940194659389901</v>
          </cell>
          <cell r="J3">
            <v>1.3089816867441</v>
          </cell>
          <cell r="K3">
            <v>103.16075824547001</v>
          </cell>
          <cell r="L3">
            <v>21.795417548415099</v>
          </cell>
          <cell r="M3">
            <v>84.289790307532996</v>
          </cell>
          <cell r="N3">
            <v>22.525836347053598</v>
          </cell>
          <cell r="O3">
            <v>187.45054855300299</v>
          </cell>
          <cell r="P3">
            <v>6.8925783204728699</v>
          </cell>
          <cell r="Q3">
            <v>1.70246168786785</v>
          </cell>
          <cell r="R3">
            <v>0.694360988798427</v>
          </cell>
        </row>
        <row r="4">
          <cell r="C4">
            <v>-62.202431355344601</v>
          </cell>
          <cell r="D4">
            <v>6.7907340516802197</v>
          </cell>
          <cell r="E4">
            <v>380.03362923821197</v>
          </cell>
          <cell r="F4">
            <v>7.2697323705008001</v>
          </cell>
          <cell r="G4">
            <v>317.831197882867</v>
          </cell>
          <cell r="H4">
            <v>5.90640102281741</v>
          </cell>
          <cell r="I4">
            <v>11.270552336170701</v>
          </cell>
          <cell r="J4">
            <v>0.32395801272762798</v>
          </cell>
          <cell r="K4">
            <v>55.037657073088198</v>
          </cell>
          <cell r="L4">
            <v>3.2685934158999701</v>
          </cell>
          <cell r="M4">
            <v>61.118258477539896</v>
          </cell>
          <cell r="N4">
            <v>4.2377162410003102</v>
          </cell>
          <cell r="O4">
            <v>116.155915550628</v>
          </cell>
          <cell r="P4">
            <v>2.2372808657157699</v>
          </cell>
          <cell r="Q4">
            <v>2.0155802921067401</v>
          </cell>
          <cell r="R4">
            <v>0.36686318439057802</v>
          </cell>
        </row>
        <row r="5">
          <cell r="C5">
            <v>-57.612660716691799</v>
          </cell>
          <cell r="D5">
            <v>7.7894566358965198</v>
          </cell>
          <cell r="E5">
            <v>342.51304857132197</v>
          </cell>
          <cell r="F5">
            <v>4.1207687498358903</v>
          </cell>
          <cell r="G5">
            <v>284.90038785463003</v>
          </cell>
          <cell r="H5">
            <v>8.0177290998411905</v>
          </cell>
          <cell r="I5">
            <v>10.974786702947901</v>
          </cell>
          <cell r="J5">
            <v>0.28627844610629199</v>
          </cell>
          <cell r="K5">
            <v>22.7369591943614</v>
          </cell>
          <cell r="L5">
            <v>18.386053217107101</v>
          </cell>
          <cell r="M5">
            <v>66.567502847241002</v>
          </cell>
          <cell r="N5">
            <v>16.87700842728</v>
          </cell>
          <cell r="O5">
            <v>89.304462041602406</v>
          </cell>
          <cell r="P5">
            <v>2.7636786341261401</v>
          </cell>
          <cell r="Q5">
            <v>1.49442870836984</v>
          </cell>
          <cell r="R5">
            <v>0.38380055760479498</v>
          </cell>
        </row>
        <row r="6">
          <cell r="C6">
            <v>-73.905929381707395</v>
          </cell>
          <cell r="D6">
            <v>3.3767526694973702</v>
          </cell>
          <cell r="E6">
            <v>329.61729478537302</v>
          </cell>
          <cell r="F6">
            <v>16.443192424171201</v>
          </cell>
          <cell r="G6">
            <v>255.71136540366601</v>
          </cell>
          <cell r="H6">
            <v>17.6309002393123</v>
          </cell>
          <cell r="I6">
            <v>9.9543179463213907</v>
          </cell>
          <cell r="J6">
            <v>0.28502971447828901</v>
          </cell>
          <cell r="K6">
            <v>64.023069337917306</v>
          </cell>
          <cell r="L6">
            <v>14.606041084224399</v>
          </cell>
          <cell r="M6">
            <v>52.182403409227298</v>
          </cell>
          <cell r="N6">
            <v>14.1934010647545</v>
          </cell>
          <cell r="O6">
            <v>116.205472747145</v>
          </cell>
          <cell r="P6">
            <v>4.54699903302763</v>
          </cell>
          <cell r="Q6">
            <v>1.56448185083897</v>
          </cell>
          <cell r="R6">
            <v>0.35370639277994997</v>
          </cell>
        </row>
        <row r="7">
          <cell r="C7">
            <v>-35.165356910794799</v>
          </cell>
          <cell r="D7">
            <v>5.6411190394057504</v>
          </cell>
          <cell r="E7">
            <v>321.46485279791199</v>
          </cell>
          <cell r="F7">
            <v>23.242108584024201</v>
          </cell>
          <cell r="G7">
            <v>286.29949588711702</v>
          </cell>
          <cell r="H7">
            <v>27.7511720090287</v>
          </cell>
          <cell r="I7">
            <v>11.0401589151988</v>
          </cell>
          <cell r="J7">
            <v>0.29373707318027198</v>
          </cell>
          <cell r="K7">
            <v>47.274652354396601</v>
          </cell>
          <cell r="L7">
            <v>14.916998104271199</v>
          </cell>
          <cell r="M7">
            <v>50.398054423500703</v>
          </cell>
          <cell r="N7">
            <v>13.9587465173536</v>
          </cell>
          <cell r="O7">
            <v>97.672706777897304</v>
          </cell>
          <cell r="P7">
            <v>9.7508627223959703</v>
          </cell>
          <cell r="Q7">
            <v>2.12164052495209</v>
          </cell>
          <cell r="R7">
            <v>0.37014285367076699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annual_summary"/>
    </sheetNames>
    <sheetDataSet>
      <sheetData sheetId="0">
        <row r="2">
          <cell r="J2">
            <v>71</v>
          </cell>
          <cell r="K2">
            <v>211</v>
          </cell>
          <cell r="L2">
            <v>12.486400019671301</v>
          </cell>
          <cell r="M2">
            <v>12.377574830314099</v>
          </cell>
          <cell r="N2">
            <v>12.414895995994501</v>
          </cell>
          <cell r="O2">
            <v>82.748840418258695</v>
          </cell>
          <cell r="P2">
            <v>10241.0212565893</v>
          </cell>
          <cell r="Q2">
            <v>140.38077174494401</v>
          </cell>
          <cell r="R2">
            <v>0.31220907174899698</v>
          </cell>
          <cell r="S2">
            <v>1102.9000000000001</v>
          </cell>
          <cell r="T2">
            <v>101.549631656203</v>
          </cell>
          <cell r="U2">
            <v>11.198301100461901</v>
          </cell>
        </row>
        <row r="3">
          <cell r="J3">
            <v>54</v>
          </cell>
          <cell r="K3">
            <v>204</v>
          </cell>
          <cell r="L3">
            <v>11.4196293576484</v>
          </cell>
          <cell r="M3">
            <v>11.265495383047901</v>
          </cell>
          <cell r="N3">
            <v>11.074653411986301</v>
          </cell>
          <cell r="O3">
            <v>82.562673197488607</v>
          </cell>
          <cell r="P3">
            <v>9776.1281948114993</v>
          </cell>
          <cell r="Q3">
            <v>137.38608425781999</v>
          </cell>
          <cell r="R3">
            <v>0.29508081795976199</v>
          </cell>
          <cell r="S3">
            <v>1296.5999999999999</v>
          </cell>
          <cell r="T3">
            <v>101.46306221461199</v>
          </cell>
          <cell r="U3">
            <v>10.3025411453196</v>
          </cell>
        </row>
        <row r="4">
          <cell r="J4">
            <v>89</v>
          </cell>
          <cell r="K4">
            <v>194</v>
          </cell>
          <cell r="L4">
            <v>11.368240207363</v>
          </cell>
          <cell r="M4">
            <v>11.1638076089612</v>
          </cell>
          <cell r="N4">
            <v>11.059038221290001</v>
          </cell>
          <cell r="O4">
            <v>83.750283414383603</v>
          </cell>
          <cell r="P4">
            <v>9820.6547107237093</v>
          </cell>
          <cell r="Q4">
            <v>141.318755530251</v>
          </cell>
          <cell r="R4">
            <v>0.29244440098621999</v>
          </cell>
          <cell r="S4">
            <v>1198.9000000000001</v>
          </cell>
          <cell r="T4">
            <v>101.747663861872</v>
          </cell>
          <cell r="U4">
            <v>10.489246578510301</v>
          </cell>
        </row>
        <row r="5">
          <cell r="J5">
            <v>78</v>
          </cell>
          <cell r="K5">
            <v>183</v>
          </cell>
          <cell r="L5">
            <v>11.3636866888128</v>
          </cell>
          <cell r="M5">
            <v>11.229499392351601</v>
          </cell>
          <cell r="N5">
            <v>11.1892918671233</v>
          </cell>
          <cell r="O5">
            <v>83.846897743721499</v>
          </cell>
          <cell r="P5">
            <v>11296.581517750499</v>
          </cell>
          <cell r="Q5">
            <v>145.48156054155299</v>
          </cell>
          <cell r="R5">
            <v>0.27219107254502201</v>
          </cell>
          <cell r="S5">
            <v>1060.8</v>
          </cell>
          <cell r="T5">
            <v>101.685346200913</v>
          </cell>
          <cell r="U5">
            <v>10.439128590411</v>
          </cell>
        </row>
        <row r="6">
          <cell r="J6">
            <v>29</v>
          </cell>
          <cell r="K6">
            <v>206</v>
          </cell>
          <cell r="L6">
            <v>11.3389290636384</v>
          </cell>
          <cell r="M6">
            <v>11.199906632058299</v>
          </cell>
          <cell r="N6">
            <v>11.245028234745</v>
          </cell>
          <cell r="O6">
            <v>85.397003216643895</v>
          </cell>
          <cell r="P6">
            <v>10754.2155844191</v>
          </cell>
          <cell r="Q6">
            <v>140.39078213154599</v>
          </cell>
          <cell r="R6">
            <v>0.25066090022884002</v>
          </cell>
          <cell r="S6">
            <v>1168.9000000000001</v>
          </cell>
          <cell r="T6">
            <v>101.769232385018</v>
          </cell>
          <cell r="U6">
            <v>10.3299685131204</v>
          </cell>
        </row>
        <row r="7">
          <cell r="J7">
            <v>84</v>
          </cell>
          <cell r="K7">
            <v>193</v>
          </cell>
          <cell r="L7">
            <v>11.4129945124429</v>
          </cell>
          <cell r="M7">
            <v>11.3213818792808</v>
          </cell>
          <cell r="N7">
            <v>11.3566446511986</v>
          </cell>
          <cell r="O7">
            <v>85.419397448630093</v>
          </cell>
          <cell r="P7">
            <v>10361.4971536046</v>
          </cell>
          <cell r="Q7">
            <v>145.05855808053701</v>
          </cell>
          <cell r="R7">
            <v>0.267351772010884</v>
          </cell>
          <cell r="S7">
            <v>1113</v>
          </cell>
          <cell r="T7">
            <v>101.775270153539</v>
          </cell>
          <cell r="U7">
            <v>10.8486388130137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opLeftCell="B1" workbookViewId="0">
      <selection activeCell="S1" sqref="S1:S2"/>
    </sheetView>
  </sheetViews>
  <sheetFormatPr defaultRowHeight="14.5" x14ac:dyDescent="0.35"/>
  <cols>
    <col min="2" max="3" width="8.7265625" style="4"/>
    <col min="4" max="4" width="5.90625" customWidth="1"/>
    <col min="5" max="5" width="2.36328125" customWidth="1"/>
    <col min="6" max="6" width="5.81640625" style="4" customWidth="1"/>
    <col min="7" max="7" width="7" customWidth="1"/>
    <col min="8" max="8" width="2.6328125" customWidth="1"/>
    <col min="9" max="9" width="5.90625" style="4" customWidth="1"/>
    <col min="10" max="10" width="6.6328125" customWidth="1"/>
    <col min="11" max="11" width="2.90625" customWidth="1"/>
    <col min="12" max="12" width="6.453125" style="4" customWidth="1"/>
    <col min="13" max="13" width="6.08984375" customWidth="1"/>
    <col min="14" max="14" width="2.6328125" customWidth="1"/>
    <col min="15" max="15" width="5.453125" style="4" customWidth="1"/>
    <col min="16" max="16" width="6.08984375" customWidth="1"/>
    <col min="17" max="17" width="2.81640625" customWidth="1"/>
    <col min="18" max="18" width="7.08984375" customWidth="1"/>
    <col min="19" max="19" width="12.1796875" customWidth="1"/>
    <col min="20" max="20" width="11.26953125" customWidth="1"/>
  </cols>
  <sheetData>
    <row r="1" spans="2:20" x14ac:dyDescent="0.35">
      <c r="D1" s="9" t="s">
        <v>14</v>
      </c>
      <c r="E1" s="9"/>
      <c r="F1" s="9"/>
      <c r="G1" s="9" t="s">
        <v>3</v>
      </c>
      <c r="H1" s="9"/>
      <c r="I1" s="9"/>
      <c r="J1" s="9" t="s">
        <v>4</v>
      </c>
      <c r="K1" s="9"/>
      <c r="L1" s="9"/>
      <c r="M1" s="9" t="s">
        <v>8</v>
      </c>
      <c r="N1" s="9"/>
      <c r="O1" s="9"/>
      <c r="P1" s="9" t="s">
        <v>15</v>
      </c>
      <c r="Q1" s="9"/>
      <c r="R1" s="9"/>
      <c r="S1" s="8" t="s">
        <v>9</v>
      </c>
      <c r="T1" s="8" t="s">
        <v>29</v>
      </c>
    </row>
    <row r="2" spans="2:20" x14ac:dyDescent="0.35">
      <c r="D2" s="9" t="s">
        <v>13</v>
      </c>
      <c r="E2" s="9"/>
      <c r="F2" s="9"/>
      <c r="G2" s="9" t="s">
        <v>13</v>
      </c>
      <c r="H2" s="9"/>
      <c r="I2" s="9"/>
      <c r="J2" s="9" t="s">
        <v>13</v>
      </c>
      <c r="K2" s="9"/>
      <c r="L2" s="9"/>
      <c r="M2" s="9" t="s">
        <v>13</v>
      </c>
      <c r="N2" s="9"/>
      <c r="O2" s="9"/>
      <c r="P2" s="9" t="s">
        <v>13</v>
      </c>
      <c r="Q2" s="9"/>
      <c r="R2" s="9"/>
      <c r="S2" s="8"/>
      <c r="T2" s="8"/>
    </row>
    <row r="3" spans="2:20" x14ac:dyDescent="0.35">
      <c r="B3" s="4">
        <v>2015</v>
      </c>
      <c r="C3" s="4" t="s">
        <v>5</v>
      </c>
      <c r="D3" s="1">
        <f>[1]annual_budget!D$2</f>
        <v>-41.725927763638403</v>
      </c>
      <c r="E3" s="3" t="s">
        <v>6</v>
      </c>
      <c r="F3" s="2">
        <f>[1]annual_budget!E$2</f>
        <v>14.461964290482699</v>
      </c>
      <c r="G3" s="1">
        <f>[1]annual_budget!F$2</f>
        <v>618.35651006035198</v>
      </c>
      <c r="H3" s="3" t="s">
        <v>6</v>
      </c>
      <c r="I3" s="2">
        <f>[1]annual_budget!G$2</f>
        <v>24.354517058141301</v>
      </c>
      <c r="J3" s="1">
        <f>[1]annual_budget!H$2</f>
        <v>576.63058229671401</v>
      </c>
      <c r="K3" s="3" t="s">
        <v>6</v>
      </c>
      <c r="L3" s="2">
        <f>[1]annual_budget!I$2</f>
        <v>26.8762624830756</v>
      </c>
      <c r="M3" s="1">
        <f>[1]annual_budget!J$2</f>
        <v>17.963987020985901</v>
      </c>
      <c r="N3" s="3" t="s">
        <v>6</v>
      </c>
      <c r="O3" s="2">
        <f>[1]annual_budget!K$2</f>
        <v>1.18651326575353</v>
      </c>
      <c r="P3" s="1">
        <f>D3+M3</f>
        <v>-23.761940742652502</v>
      </c>
      <c r="Q3" s="3" t="s">
        <v>6</v>
      </c>
      <c r="R3" s="2">
        <f>SQRT(F3^2 + O3^2)</f>
        <v>14.510555636122479</v>
      </c>
      <c r="S3" s="7">
        <f>ROUND(M3/(ABS(D3)+ABS(M3)),4)</f>
        <v>0.30099999999999999</v>
      </c>
      <c r="T3" s="7"/>
    </row>
    <row r="4" spans="2:20" x14ac:dyDescent="0.35">
      <c r="C4" s="4" t="s">
        <v>1</v>
      </c>
      <c r="D4" s="5">
        <f>[2]seasonal_budget!C$2</f>
        <v>-48.207215065469697</v>
      </c>
      <c r="E4" s="3" t="s">
        <v>6</v>
      </c>
      <c r="F4" s="6">
        <f>[2]seasonal_budget!D$2</f>
        <v>6.7749085262265103</v>
      </c>
      <c r="G4" s="5">
        <f>[2]seasonal_budget!E$2</f>
        <v>434.09203264099301</v>
      </c>
      <c r="H4" s="3" t="s">
        <v>6</v>
      </c>
      <c r="I4" s="6">
        <f>[2]seasonal_budget!F$2</f>
        <v>19.943511290029701</v>
      </c>
      <c r="J4" s="5">
        <f>[2]seasonal_budget!G$2</f>
        <v>385.88481757552302</v>
      </c>
      <c r="K4" s="3" t="s">
        <v>6</v>
      </c>
      <c r="L4" s="6">
        <f>[2]seasonal_budget!H$2</f>
        <v>23.4297046956234</v>
      </c>
      <c r="M4" s="5">
        <f>[2]seasonal_budget!I$2</f>
        <v>13.152856244078</v>
      </c>
      <c r="N4" s="3" t="s">
        <v>6</v>
      </c>
      <c r="O4" s="6">
        <f>[2]seasonal_budget!J$2</f>
        <v>0.43536333474430899</v>
      </c>
      <c r="P4" s="1">
        <f t="shared" ref="P4:P20" si="0">D4+M4</f>
        <v>-35.054358821391695</v>
      </c>
      <c r="Q4" s="3" t="s">
        <v>6</v>
      </c>
      <c r="R4" s="2">
        <f t="shared" ref="R4:R20" si="1">SQRT(F4^2 + O4^2)</f>
        <v>6.788882586403771</v>
      </c>
      <c r="S4" s="7">
        <f t="shared" ref="S4:S20" si="2">ROUND(M4/(ABS(D4)+ABS(M4)),3)</f>
        <v>0.214</v>
      </c>
      <c r="T4" s="7">
        <f>ROUND(ABS(D4)/(ABS(D4)+ABS(D5)),4)</f>
        <v>0.88149999999999995</v>
      </c>
    </row>
    <row r="5" spans="2:20" x14ac:dyDescent="0.35">
      <c r="C5" s="4" t="s">
        <v>2</v>
      </c>
      <c r="D5" s="1">
        <f>[2]seasonal_budget!K$2</f>
        <v>6.4812873018312898</v>
      </c>
      <c r="E5" s="3" t="s">
        <v>6</v>
      </c>
      <c r="F5" s="2">
        <f>[2]seasonal_budget!L$2</f>
        <v>13.069168844235</v>
      </c>
      <c r="G5" s="1">
        <f>[2]seasonal_budget!M$2</f>
        <v>184.264477419359</v>
      </c>
      <c r="H5" s="3" t="s">
        <v>6</v>
      </c>
      <c r="I5" s="2">
        <f>[2]seasonal_budget!N$2</f>
        <v>14.165779111636001</v>
      </c>
      <c r="J5" s="1">
        <f>[2]seasonal_budget!O$2</f>
        <v>190.74576472119099</v>
      </c>
      <c r="K5" s="3" t="s">
        <v>6</v>
      </c>
      <c r="L5" s="2">
        <f>[2]seasonal_budget!P$2</f>
        <v>4.8542253651408398</v>
      </c>
      <c r="M5" s="1">
        <f>[2]seasonal_budget!Q$2</f>
        <v>4.8111307769078904</v>
      </c>
      <c r="N5" s="3" t="s">
        <v>6</v>
      </c>
      <c r="O5" s="2">
        <f>[2]seasonal_budget!R$2</f>
        <v>1.1147676619488001</v>
      </c>
      <c r="P5" s="1">
        <f t="shared" si="0"/>
        <v>11.29241807873918</v>
      </c>
      <c r="Q5" s="3" t="s">
        <v>6</v>
      </c>
      <c r="R5" s="2">
        <f t="shared" si="1"/>
        <v>13.116626137054055</v>
      </c>
      <c r="S5" s="7">
        <f t="shared" si="2"/>
        <v>0.42599999999999999</v>
      </c>
      <c r="T5" s="7"/>
    </row>
    <row r="6" spans="2:20" x14ac:dyDescent="0.35">
      <c r="B6" s="4">
        <v>2016</v>
      </c>
      <c r="C6" s="4" t="s">
        <v>5</v>
      </c>
      <c r="D6" s="1">
        <f>[1]annual_budget!D$3</f>
        <v>28.889779561372801</v>
      </c>
      <c r="E6" s="3" t="s">
        <v>6</v>
      </c>
      <c r="F6" s="2">
        <f>[1]annual_budget!E$3</f>
        <v>21.7727512031354</v>
      </c>
      <c r="G6" s="1">
        <f>[1]annual_budget!F$3</f>
        <v>474.65092088123703</v>
      </c>
      <c r="H6" s="3" t="s">
        <v>6</v>
      </c>
      <c r="I6" s="2">
        <f>[1]annual_budget!G$3</f>
        <v>32.6362757315583</v>
      </c>
      <c r="J6" s="1">
        <f>[1]annual_budget!H$3</f>
        <v>503.54070044260999</v>
      </c>
      <c r="K6" s="3" t="s">
        <v>6</v>
      </c>
      <c r="L6" s="2">
        <f>[1]annual_budget!I$3</f>
        <v>27.251527113004201</v>
      </c>
      <c r="M6" s="1">
        <f>[1]annual_budget!J$3</f>
        <v>17.642656347257802</v>
      </c>
      <c r="N6" s="3" t="s">
        <v>6</v>
      </c>
      <c r="O6" s="2">
        <f>[1]annual_budget!K$3</f>
        <v>1.45347718515122</v>
      </c>
      <c r="P6" s="1">
        <f t="shared" si="0"/>
        <v>46.532435908630603</v>
      </c>
      <c r="Q6" s="3" t="s">
        <v>6</v>
      </c>
      <c r="R6" s="2">
        <f t="shared" si="1"/>
        <v>21.821211948042418</v>
      </c>
      <c r="S6" s="7">
        <f t="shared" si="2"/>
        <v>0.379</v>
      </c>
      <c r="T6" s="7"/>
    </row>
    <row r="7" spans="2:20" x14ac:dyDescent="0.35">
      <c r="C7" s="4" t="s">
        <v>1</v>
      </c>
      <c r="D7" s="1">
        <f>[2]seasonal_budget!C$3</f>
        <v>-74.270978684097301</v>
      </c>
      <c r="E7" s="3" t="s">
        <v>6</v>
      </c>
      <c r="F7" s="2">
        <f>[2]seasonal_budget!D$3</f>
        <v>2.8414779594606498</v>
      </c>
      <c r="G7" s="1">
        <f>[2]seasonal_budget!E$3</f>
        <v>390.36113057370397</v>
      </c>
      <c r="H7" s="3" t="s">
        <v>6</v>
      </c>
      <c r="I7" s="2">
        <f>[2]seasonal_budget!F$3</f>
        <v>21.8616209934859</v>
      </c>
      <c r="J7" s="1">
        <f>[2]seasonal_budget!G$3</f>
        <v>316.090151889607</v>
      </c>
      <c r="K7" s="3" t="s">
        <v>6</v>
      </c>
      <c r="L7" s="2">
        <f>[2]seasonal_budget!H$3</f>
        <v>24.167828873094301</v>
      </c>
      <c r="M7" s="1">
        <f>[2]seasonal_budget!I$3</f>
        <v>15.940194659389901</v>
      </c>
      <c r="N7" s="3" t="s">
        <v>6</v>
      </c>
      <c r="O7" s="2">
        <f>[2]seasonal_budget!J$3</f>
        <v>1.3089816867441</v>
      </c>
      <c r="P7" s="1">
        <f t="shared" si="0"/>
        <v>-58.330784024707398</v>
      </c>
      <c r="Q7" s="3" t="s">
        <v>6</v>
      </c>
      <c r="R7" s="2">
        <f t="shared" si="1"/>
        <v>3.1284868627392521</v>
      </c>
      <c r="S7" s="7">
        <f t="shared" si="2"/>
        <v>0.17699999999999999</v>
      </c>
      <c r="T7" s="7">
        <f>ROUND(ABS(D7)/(ABS(D7)+ABS(D8)),4)</f>
        <v>0.41860000000000003</v>
      </c>
    </row>
    <row r="8" spans="2:20" x14ac:dyDescent="0.35">
      <c r="C8" s="4" t="s">
        <v>2</v>
      </c>
      <c r="D8" s="1">
        <f>[2]seasonal_budget!K$3</f>
        <v>103.16075824547001</v>
      </c>
      <c r="E8" s="3" t="s">
        <v>6</v>
      </c>
      <c r="F8" s="2">
        <f>[2]seasonal_budget!L$3</f>
        <v>21.795417548415099</v>
      </c>
      <c r="G8" s="1">
        <f>[2]seasonal_budget!M$3</f>
        <v>84.289790307532996</v>
      </c>
      <c r="H8" s="3" t="s">
        <v>6</v>
      </c>
      <c r="I8" s="2">
        <f>[2]seasonal_budget!N$3</f>
        <v>22.525836347053598</v>
      </c>
      <c r="J8" s="1">
        <f>[2]seasonal_budget!O$3</f>
        <v>187.45054855300299</v>
      </c>
      <c r="K8" s="3" t="s">
        <v>6</v>
      </c>
      <c r="L8" s="2">
        <f>[2]seasonal_budget!P$3</f>
        <v>6.8925783204728699</v>
      </c>
      <c r="M8" s="1">
        <f>[2]seasonal_budget!Q$3</f>
        <v>1.70246168786785</v>
      </c>
      <c r="N8" s="3" t="s">
        <v>6</v>
      </c>
      <c r="O8" s="2">
        <f>[2]seasonal_budget!R$3</f>
        <v>0.694360988798427</v>
      </c>
      <c r="P8" s="1">
        <f t="shared" si="0"/>
        <v>104.86321993333786</v>
      </c>
      <c r="Q8" s="3" t="s">
        <v>6</v>
      </c>
      <c r="R8" s="2">
        <f t="shared" si="1"/>
        <v>21.806475260631323</v>
      </c>
      <c r="S8" s="7">
        <f t="shared" si="2"/>
        <v>1.6E-2</v>
      </c>
      <c r="T8" s="7"/>
    </row>
    <row r="9" spans="2:20" x14ac:dyDescent="0.35">
      <c r="B9" s="4">
        <v>2017</v>
      </c>
      <c r="C9" s="4" t="s">
        <v>5</v>
      </c>
      <c r="D9" s="1">
        <f>[1]annual_budget!D$4</f>
        <v>-7.1647742822563201</v>
      </c>
      <c r="E9" s="3" t="s">
        <v>6</v>
      </c>
      <c r="F9" s="2">
        <f>[1]annual_budget!E$4</f>
        <v>6.43236857423258</v>
      </c>
      <c r="G9" s="1">
        <f>[1]annual_budget!F$4</f>
        <v>441.15188771575203</v>
      </c>
      <c r="H9" s="3" t="s">
        <v>6</v>
      </c>
      <c r="I9" s="2">
        <f>[1]annual_budget!G$4</f>
        <v>8.4437631323442108</v>
      </c>
      <c r="J9" s="1">
        <f>[1]annual_budget!H$4</f>
        <v>433.98711343349498</v>
      </c>
      <c r="K9" s="3" t="s">
        <v>6</v>
      </c>
      <c r="L9" s="2">
        <f>[1]annual_budget!I$4</f>
        <v>7.1557307734026097</v>
      </c>
      <c r="M9" s="1">
        <f>[1]annual_budget!J$4</f>
        <v>13.2861326282774</v>
      </c>
      <c r="N9" s="3" t="s">
        <v>6</v>
      </c>
      <c r="O9" s="2">
        <f>[1]annual_budget!K$4</f>
        <v>0.53911068431870601</v>
      </c>
      <c r="P9" s="1">
        <f t="shared" si="0"/>
        <v>6.1213583460210801</v>
      </c>
      <c r="Q9" s="3" t="s">
        <v>6</v>
      </c>
      <c r="R9" s="2">
        <f t="shared" si="1"/>
        <v>6.4549210533298904</v>
      </c>
      <c r="S9" s="7">
        <f t="shared" si="2"/>
        <v>0.65</v>
      </c>
      <c r="T9" s="7"/>
    </row>
    <row r="10" spans="2:20" x14ac:dyDescent="0.35">
      <c r="C10" s="4" t="s">
        <v>1</v>
      </c>
      <c r="D10" s="1">
        <f>[2]seasonal_budget!C$4</f>
        <v>-62.202431355344601</v>
      </c>
      <c r="E10" s="3" t="s">
        <v>6</v>
      </c>
      <c r="F10" s="2">
        <f>[2]seasonal_budget!D$4</f>
        <v>6.7907340516802197</v>
      </c>
      <c r="G10" s="1">
        <f>[2]seasonal_budget!E$4</f>
        <v>380.03362923821197</v>
      </c>
      <c r="H10" s="3" t="s">
        <v>6</v>
      </c>
      <c r="I10" s="2">
        <f>[2]seasonal_budget!F$4</f>
        <v>7.2697323705008001</v>
      </c>
      <c r="J10" s="1">
        <f>[2]seasonal_budget!G$4</f>
        <v>317.831197882867</v>
      </c>
      <c r="K10" s="3" t="s">
        <v>6</v>
      </c>
      <c r="L10" s="2">
        <f>[2]seasonal_budget!H$4</f>
        <v>5.90640102281741</v>
      </c>
      <c r="M10" s="1">
        <f>[2]seasonal_budget!I$4</f>
        <v>11.270552336170701</v>
      </c>
      <c r="N10" s="3" t="s">
        <v>6</v>
      </c>
      <c r="O10" s="2">
        <f>[2]seasonal_budget!J$4</f>
        <v>0.32395801272762798</v>
      </c>
      <c r="P10" s="1">
        <f t="shared" si="0"/>
        <v>-50.931879019173898</v>
      </c>
      <c r="Q10" s="3" t="s">
        <v>6</v>
      </c>
      <c r="R10" s="2">
        <f t="shared" si="1"/>
        <v>6.7984570127830981</v>
      </c>
      <c r="S10" s="7">
        <f t="shared" si="2"/>
        <v>0.153</v>
      </c>
      <c r="T10" s="7">
        <f>ROUND(ABS(D10)/(ABS(D10)+ABS(D11)),4)</f>
        <v>0.53059999999999996</v>
      </c>
    </row>
    <row r="11" spans="2:20" x14ac:dyDescent="0.35">
      <c r="C11" s="4" t="s">
        <v>2</v>
      </c>
      <c r="D11" s="1">
        <f>[2]seasonal_budget!K$4</f>
        <v>55.037657073088198</v>
      </c>
      <c r="E11" s="3" t="s">
        <v>6</v>
      </c>
      <c r="F11" s="2">
        <f>[2]seasonal_budget!L$4</f>
        <v>3.2685934158999701</v>
      </c>
      <c r="G11" s="1">
        <f>[2]seasonal_budget!M$4</f>
        <v>61.118258477539896</v>
      </c>
      <c r="H11" s="3" t="s">
        <v>6</v>
      </c>
      <c r="I11" s="2">
        <f>[2]seasonal_budget!N$4</f>
        <v>4.2377162410003102</v>
      </c>
      <c r="J11" s="1">
        <f>[2]seasonal_budget!O$4</f>
        <v>116.155915550628</v>
      </c>
      <c r="K11" s="3" t="s">
        <v>6</v>
      </c>
      <c r="L11" s="2">
        <f>[2]seasonal_budget!P$4</f>
        <v>2.2372808657157699</v>
      </c>
      <c r="M11" s="1">
        <f>[2]seasonal_budget!Q$4</f>
        <v>2.0155802921067401</v>
      </c>
      <c r="N11" s="3" t="s">
        <v>6</v>
      </c>
      <c r="O11" s="2">
        <f>[2]seasonal_budget!R$4</f>
        <v>0.36686318439057802</v>
      </c>
      <c r="P11" s="1">
        <f t="shared" si="0"/>
        <v>57.053237365194938</v>
      </c>
      <c r="Q11" s="3" t="s">
        <v>6</v>
      </c>
      <c r="R11" s="2">
        <f t="shared" si="1"/>
        <v>3.2891171329896158</v>
      </c>
      <c r="S11" s="7">
        <f t="shared" si="2"/>
        <v>3.5000000000000003E-2</v>
      </c>
      <c r="T11" s="7"/>
    </row>
    <row r="12" spans="2:20" x14ac:dyDescent="0.35">
      <c r="B12" s="4">
        <v>2018</v>
      </c>
      <c r="C12" s="4" t="s">
        <v>5</v>
      </c>
      <c r="D12" s="1">
        <f>[1]annual_budget!D$5</f>
        <v>-34.875701522330402</v>
      </c>
      <c r="E12" s="3" t="s">
        <v>6</v>
      </c>
      <c r="F12" s="2">
        <f>[1]annual_budget!E$5</f>
        <v>23.316995471099101</v>
      </c>
      <c r="G12" s="1">
        <f>[1]annual_budget!F$5</f>
        <v>409.080551418563</v>
      </c>
      <c r="H12" s="3" t="s">
        <v>6</v>
      </c>
      <c r="I12" s="2">
        <f>[1]annual_budget!G$5</f>
        <v>16.254495803869499</v>
      </c>
      <c r="J12" s="1">
        <f>[1]annual_budget!H$5</f>
        <v>374.20484989623202</v>
      </c>
      <c r="K12" s="3" t="s">
        <v>6</v>
      </c>
      <c r="L12" s="2">
        <f>[1]annual_budget!I$5</f>
        <v>10.048025790190399</v>
      </c>
      <c r="M12" s="1">
        <f>[1]annual_budget!J$5</f>
        <v>12.4692154113177</v>
      </c>
      <c r="N12" s="3" t="s">
        <v>6</v>
      </c>
      <c r="O12" s="2">
        <f>[1]annual_budget!K$5</f>
        <v>0.47420484013596498</v>
      </c>
      <c r="P12" s="1">
        <f t="shared" si="0"/>
        <v>-22.406486111012704</v>
      </c>
      <c r="Q12" s="3" t="s">
        <v>6</v>
      </c>
      <c r="R12" s="2">
        <f t="shared" si="1"/>
        <v>23.321816996745007</v>
      </c>
      <c r="S12" s="7">
        <f t="shared" si="2"/>
        <v>0.26300000000000001</v>
      </c>
      <c r="T12" s="7"/>
    </row>
    <row r="13" spans="2:20" x14ac:dyDescent="0.35">
      <c r="C13" s="4" t="s">
        <v>1</v>
      </c>
      <c r="D13" s="1">
        <f>[2]seasonal_budget!C$5</f>
        <v>-57.612660716691799</v>
      </c>
      <c r="E13" s="3" t="s">
        <v>6</v>
      </c>
      <c r="F13" s="2">
        <f>[2]seasonal_budget!D$5</f>
        <v>7.7894566358965198</v>
      </c>
      <c r="G13" s="1">
        <f>[2]seasonal_budget!E$5</f>
        <v>342.51304857132197</v>
      </c>
      <c r="H13" s="3" t="s">
        <v>6</v>
      </c>
      <c r="I13" s="2">
        <f>[2]seasonal_budget!F$5</f>
        <v>4.1207687498358903</v>
      </c>
      <c r="J13" s="1">
        <f>[2]seasonal_budget!G$5</f>
        <v>284.90038785463003</v>
      </c>
      <c r="K13" s="3" t="s">
        <v>6</v>
      </c>
      <c r="L13" s="2">
        <f>[2]seasonal_budget!H$5</f>
        <v>8.0177290998411905</v>
      </c>
      <c r="M13" s="1">
        <f>[2]seasonal_budget!I$5</f>
        <v>10.974786702947901</v>
      </c>
      <c r="N13" s="3" t="s">
        <v>6</v>
      </c>
      <c r="O13" s="2">
        <f>[2]seasonal_budget!J$5</f>
        <v>0.28627844610629199</v>
      </c>
      <c r="P13" s="1">
        <f t="shared" si="0"/>
        <v>-46.637874013743897</v>
      </c>
      <c r="Q13" s="3" t="s">
        <v>6</v>
      </c>
      <c r="R13" s="2">
        <f t="shared" si="1"/>
        <v>7.7947155195823123</v>
      </c>
      <c r="S13" s="7">
        <f t="shared" si="2"/>
        <v>0.16</v>
      </c>
      <c r="T13" s="7">
        <f>ROUND(ABS(D13)/(ABS(D13)+ABS(D14)),4)</f>
        <v>0.71699999999999997</v>
      </c>
    </row>
    <row r="14" spans="2:20" x14ac:dyDescent="0.35">
      <c r="C14" s="4" t="s">
        <v>2</v>
      </c>
      <c r="D14" s="1">
        <f>[2]seasonal_budget!K$5</f>
        <v>22.7369591943614</v>
      </c>
      <c r="E14" s="3" t="s">
        <v>6</v>
      </c>
      <c r="F14" s="2">
        <f>[2]seasonal_budget!L$5</f>
        <v>18.386053217107101</v>
      </c>
      <c r="G14" s="1">
        <f>[2]seasonal_budget!M$5</f>
        <v>66.567502847241002</v>
      </c>
      <c r="H14" s="3" t="s">
        <v>6</v>
      </c>
      <c r="I14" s="2">
        <f>[2]seasonal_budget!N$5</f>
        <v>16.87700842728</v>
      </c>
      <c r="J14" s="1">
        <f>[2]seasonal_budget!O$5</f>
        <v>89.304462041602406</v>
      </c>
      <c r="K14" s="3" t="s">
        <v>6</v>
      </c>
      <c r="L14" s="2">
        <f>[2]seasonal_budget!P$5</f>
        <v>2.7636786341261401</v>
      </c>
      <c r="M14" s="1">
        <f>[2]seasonal_budget!Q$5</f>
        <v>1.49442870836984</v>
      </c>
      <c r="N14" s="3" t="s">
        <v>6</v>
      </c>
      <c r="O14" s="2">
        <f>[2]seasonal_budget!R$5</f>
        <v>0.38380055760479498</v>
      </c>
      <c r="P14" s="1">
        <f t="shared" si="0"/>
        <v>24.231387902731239</v>
      </c>
      <c r="Q14" s="3" t="s">
        <v>6</v>
      </c>
      <c r="R14" s="2">
        <f t="shared" si="1"/>
        <v>18.390058612476256</v>
      </c>
      <c r="S14" s="7">
        <f t="shared" si="2"/>
        <v>6.2E-2</v>
      </c>
      <c r="T14" s="7"/>
    </row>
    <row r="15" spans="2:20" x14ac:dyDescent="0.35">
      <c r="B15" s="4">
        <v>2019</v>
      </c>
      <c r="C15" s="4" t="s">
        <v>5</v>
      </c>
      <c r="D15" s="1">
        <f>[1]annual_budget!D$6</f>
        <v>-9.8828600437900995</v>
      </c>
      <c r="E15" s="3" t="s">
        <v>6</v>
      </c>
      <c r="F15" s="2">
        <f>[1]annual_budget!E$6</f>
        <v>15.7353354689811</v>
      </c>
      <c r="G15" s="1">
        <f>[1]annual_budget!F$6</f>
        <v>381.79969819460001</v>
      </c>
      <c r="H15" s="3" t="s">
        <v>6</v>
      </c>
      <c r="I15" s="2">
        <f>[1]annual_budget!G$6</f>
        <v>5.7657093479616597</v>
      </c>
      <c r="J15" s="1">
        <f>[1]annual_budget!H$6</f>
        <v>371.91683815081001</v>
      </c>
      <c r="K15" s="3" t="s">
        <v>6</v>
      </c>
      <c r="L15" s="2">
        <f>[1]annual_budget!I$6</f>
        <v>17.491341073885401</v>
      </c>
      <c r="M15" s="1">
        <f>[1]annual_budget!J$6</f>
        <v>11.518799797160399</v>
      </c>
      <c r="N15" s="3" t="s">
        <v>6</v>
      </c>
      <c r="O15" s="2">
        <f>[1]annual_budget!K$6</f>
        <v>0.534106613759883</v>
      </c>
      <c r="P15" s="1">
        <f t="shared" si="0"/>
        <v>1.6359397533703</v>
      </c>
      <c r="Q15" s="3" t="s">
        <v>6</v>
      </c>
      <c r="R15" s="2">
        <f t="shared" si="1"/>
        <v>15.744397485970579</v>
      </c>
      <c r="S15" s="7">
        <f t="shared" si="2"/>
        <v>0.53800000000000003</v>
      </c>
      <c r="T15" s="7"/>
    </row>
    <row r="16" spans="2:20" x14ac:dyDescent="0.35">
      <c r="C16" s="4" t="s">
        <v>1</v>
      </c>
      <c r="D16" s="1">
        <f>[2]seasonal_budget!C$6</f>
        <v>-73.905929381707395</v>
      </c>
      <c r="E16" s="3" t="s">
        <v>6</v>
      </c>
      <c r="F16" s="2">
        <f>[2]seasonal_budget!D$6</f>
        <v>3.3767526694973702</v>
      </c>
      <c r="G16" s="1">
        <f>[2]seasonal_budget!E$6</f>
        <v>329.61729478537302</v>
      </c>
      <c r="H16" s="3" t="s">
        <v>6</v>
      </c>
      <c r="I16" s="2">
        <f>[2]seasonal_budget!F$6</f>
        <v>16.443192424171201</v>
      </c>
      <c r="J16" s="1">
        <f>[2]seasonal_budget!G$6</f>
        <v>255.71136540366601</v>
      </c>
      <c r="K16" s="3" t="s">
        <v>6</v>
      </c>
      <c r="L16" s="2">
        <f>[2]seasonal_budget!H$6</f>
        <v>17.6309002393123</v>
      </c>
      <c r="M16" s="1">
        <f>[2]seasonal_budget!I$6</f>
        <v>9.9543179463213907</v>
      </c>
      <c r="N16" s="3" t="s">
        <v>6</v>
      </c>
      <c r="O16" s="2">
        <f>[2]seasonal_budget!J$6</f>
        <v>0.28502971447828901</v>
      </c>
      <c r="P16" s="1">
        <f t="shared" si="0"/>
        <v>-63.951611435386006</v>
      </c>
      <c r="Q16" s="3" t="s">
        <v>6</v>
      </c>
      <c r="R16" s="2">
        <f t="shared" si="1"/>
        <v>3.3887609135336167</v>
      </c>
      <c r="S16" s="7">
        <f t="shared" si="2"/>
        <v>0.11899999999999999</v>
      </c>
      <c r="T16" s="7">
        <f>ROUND(ABS(D16)/(ABS(D16)+ABS(D17)),4)</f>
        <v>0.53580000000000005</v>
      </c>
    </row>
    <row r="17" spans="2:20" x14ac:dyDescent="0.35">
      <c r="C17" s="4" t="s">
        <v>2</v>
      </c>
      <c r="D17" s="1">
        <f>[2]seasonal_budget!K$6</f>
        <v>64.023069337917306</v>
      </c>
      <c r="E17" s="3" t="s">
        <v>6</v>
      </c>
      <c r="F17" s="2">
        <f>[2]seasonal_budget!L$6</f>
        <v>14.606041084224399</v>
      </c>
      <c r="G17" s="1">
        <f>[2]seasonal_budget!M$6</f>
        <v>52.182403409227298</v>
      </c>
      <c r="H17" s="3" t="s">
        <v>6</v>
      </c>
      <c r="I17" s="2">
        <f>[2]seasonal_budget!N$6</f>
        <v>14.1934010647545</v>
      </c>
      <c r="J17" s="1">
        <f>[2]seasonal_budget!O$6</f>
        <v>116.205472747145</v>
      </c>
      <c r="K17" s="3" t="s">
        <v>6</v>
      </c>
      <c r="L17" s="2">
        <f>[2]seasonal_budget!P$6</f>
        <v>4.54699903302763</v>
      </c>
      <c r="M17" s="1">
        <f>[2]seasonal_budget!Q$6</f>
        <v>1.56448185083897</v>
      </c>
      <c r="N17" s="3" t="s">
        <v>6</v>
      </c>
      <c r="O17" s="2">
        <f>[2]seasonal_budget!R$6</f>
        <v>0.35370639277994997</v>
      </c>
      <c r="P17" s="1">
        <f t="shared" si="0"/>
        <v>65.587551188756279</v>
      </c>
      <c r="Q17" s="3" t="s">
        <v>6</v>
      </c>
      <c r="R17" s="2">
        <f t="shared" si="1"/>
        <v>14.610323212247717</v>
      </c>
      <c r="S17" s="7">
        <f t="shared" si="2"/>
        <v>2.4E-2</v>
      </c>
      <c r="T17" s="7"/>
    </row>
    <row r="18" spans="2:20" x14ac:dyDescent="0.35">
      <c r="B18" s="4">
        <v>2020</v>
      </c>
      <c r="C18" s="4" t="s">
        <v>5</v>
      </c>
      <c r="D18" s="1">
        <f>[1]annual_budget!D$7</f>
        <v>12.1092954436018</v>
      </c>
      <c r="E18" s="3" t="s">
        <v>6</v>
      </c>
      <c r="F18" s="2">
        <f>[1]annual_budget!E$7</f>
        <v>17.1972365248198</v>
      </c>
      <c r="G18" s="1">
        <f>[1]annual_budget!F$7</f>
        <v>371.862907221412</v>
      </c>
      <c r="H18" s="3" t="s">
        <v>6</v>
      </c>
      <c r="I18" s="2">
        <f>[1]annual_budget!G$7</f>
        <v>26.1909886129346</v>
      </c>
      <c r="J18" s="1">
        <f>[1]annual_budget!H$7</f>
        <v>383.97220266501398</v>
      </c>
      <c r="K18" s="3" t="s">
        <v>6</v>
      </c>
      <c r="L18" s="2">
        <f>[1]annual_budget!I$7</f>
        <v>34.3992520301654</v>
      </c>
      <c r="M18" s="1">
        <f>[1]annual_budget!J$7</f>
        <v>13.161799440150901</v>
      </c>
      <c r="N18" s="3" t="s">
        <v>6</v>
      </c>
      <c r="O18" s="2">
        <f>[1]annual_budget!K$7</f>
        <v>0.52412784218025998</v>
      </c>
      <c r="P18" s="1">
        <f t="shared" si="0"/>
        <v>25.271094883752703</v>
      </c>
      <c r="Q18" s="3" t="s">
        <v>6</v>
      </c>
      <c r="R18" s="2">
        <f t="shared" si="1"/>
        <v>17.205221709863107</v>
      </c>
      <c r="S18" s="7">
        <f t="shared" si="2"/>
        <v>0.52100000000000002</v>
      </c>
      <c r="T18" s="7"/>
    </row>
    <row r="19" spans="2:20" x14ac:dyDescent="0.35">
      <c r="C19" s="4" t="s">
        <v>1</v>
      </c>
      <c r="D19" s="1">
        <f>[2]seasonal_budget!C$7</f>
        <v>-35.165356910794799</v>
      </c>
      <c r="E19" s="3" t="s">
        <v>6</v>
      </c>
      <c r="F19" s="2">
        <f>[2]seasonal_budget!D$7</f>
        <v>5.6411190394057504</v>
      </c>
      <c r="G19" s="1">
        <f>[2]seasonal_budget!E$7</f>
        <v>321.46485279791199</v>
      </c>
      <c r="H19" s="3" t="s">
        <v>6</v>
      </c>
      <c r="I19" s="2">
        <f>[2]seasonal_budget!F$7</f>
        <v>23.242108584024201</v>
      </c>
      <c r="J19" s="1">
        <f>[2]seasonal_budget!G$7</f>
        <v>286.29949588711702</v>
      </c>
      <c r="K19" s="3" t="s">
        <v>6</v>
      </c>
      <c r="L19" s="2">
        <f>[2]seasonal_budget!H$7</f>
        <v>27.7511720090287</v>
      </c>
      <c r="M19" s="1">
        <f>[2]seasonal_budget!I$7</f>
        <v>11.0401589151988</v>
      </c>
      <c r="N19" s="3" t="s">
        <v>6</v>
      </c>
      <c r="O19" s="2">
        <f>[2]seasonal_budget!J$7</f>
        <v>0.29373707318027198</v>
      </c>
      <c r="P19" s="1">
        <f t="shared" si="0"/>
        <v>-24.125197995595997</v>
      </c>
      <c r="Q19" s="3" t="s">
        <v>6</v>
      </c>
      <c r="R19" s="2">
        <f t="shared" si="1"/>
        <v>5.6487614115756886</v>
      </c>
      <c r="S19" s="7">
        <f t="shared" si="2"/>
        <v>0.23899999999999999</v>
      </c>
      <c r="T19" s="7">
        <f>ROUND(ABS(D19)/(ABS(D19)+ABS(D20)),4)</f>
        <v>0.42659999999999998</v>
      </c>
    </row>
    <row r="20" spans="2:20" x14ac:dyDescent="0.35">
      <c r="C20" s="4" t="s">
        <v>2</v>
      </c>
      <c r="D20" s="1">
        <f>[2]seasonal_budget!K$7</f>
        <v>47.274652354396601</v>
      </c>
      <c r="E20" s="3" t="s">
        <v>6</v>
      </c>
      <c r="F20" s="2">
        <f>[2]seasonal_budget!L$7</f>
        <v>14.916998104271199</v>
      </c>
      <c r="G20" s="1">
        <f>[2]seasonal_budget!M$7</f>
        <v>50.398054423500703</v>
      </c>
      <c r="H20" s="3" t="s">
        <v>6</v>
      </c>
      <c r="I20" s="2">
        <f>[2]seasonal_budget!N$7</f>
        <v>13.9587465173536</v>
      </c>
      <c r="J20" s="1">
        <f>[2]seasonal_budget!O$7</f>
        <v>97.672706777897304</v>
      </c>
      <c r="K20" s="3" t="s">
        <v>6</v>
      </c>
      <c r="L20" s="2">
        <f>[2]seasonal_budget!P$7</f>
        <v>9.7508627223959703</v>
      </c>
      <c r="M20" s="1">
        <f>[2]seasonal_budget!Q$7</f>
        <v>2.12164052495209</v>
      </c>
      <c r="N20" s="3" t="s">
        <v>6</v>
      </c>
      <c r="O20" s="2">
        <f>[2]seasonal_budget!R$7</f>
        <v>0.37014285367076699</v>
      </c>
      <c r="P20" s="1">
        <f t="shared" si="0"/>
        <v>49.396292879348692</v>
      </c>
      <c r="Q20" s="3" t="s">
        <v>6</v>
      </c>
      <c r="R20" s="2">
        <f t="shared" si="1"/>
        <v>14.921589666485072</v>
      </c>
      <c r="S20" s="7">
        <f t="shared" si="2"/>
        <v>4.2999999999999997E-2</v>
      </c>
      <c r="T20" s="7"/>
    </row>
  </sheetData>
  <mergeCells count="12">
    <mergeCell ref="S1:S2"/>
    <mergeCell ref="T1:T2"/>
    <mergeCell ref="D2:F2"/>
    <mergeCell ref="G2:I2"/>
    <mergeCell ref="J2:L2"/>
    <mergeCell ref="M2:O2"/>
    <mergeCell ref="P2:R2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I10" sqref="I10"/>
    </sheetView>
  </sheetViews>
  <sheetFormatPr defaultRowHeight="14.5" x14ac:dyDescent="0.35"/>
  <cols>
    <col min="4" max="4" width="2.54296875" customWidth="1"/>
    <col min="5" max="5" width="7.36328125" customWidth="1"/>
    <col min="7" max="7" width="2.6328125" customWidth="1"/>
    <col min="10" max="10" width="2.453125" customWidth="1"/>
    <col min="11" max="11" width="7.81640625" customWidth="1"/>
    <col min="13" max="13" width="2.54296875" customWidth="1"/>
  </cols>
  <sheetData>
    <row r="2" spans="2:14" x14ac:dyDescent="0.35">
      <c r="C2" s="9" t="s">
        <v>16</v>
      </c>
      <c r="D2" s="9"/>
      <c r="E2" s="9"/>
      <c r="F2" s="9" t="s">
        <v>10</v>
      </c>
      <c r="G2" s="9"/>
      <c r="H2" s="9"/>
      <c r="I2" s="9" t="s">
        <v>11</v>
      </c>
      <c r="J2" s="9"/>
      <c r="K2" s="9"/>
      <c r="L2" s="9" t="s">
        <v>12</v>
      </c>
      <c r="M2" s="9"/>
      <c r="N2" s="9"/>
    </row>
    <row r="3" spans="2:14" x14ac:dyDescent="0.35">
      <c r="B3">
        <v>2015</v>
      </c>
      <c r="C3">
        <f>ROUND([1]annual_budget!P2, 1)</f>
        <v>2216.1</v>
      </c>
      <c r="D3" s="3" t="s">
        <v>6</v>
      </c>
      <c r="E3" s="4">
        <f>ROUND([1]annual_budget!Q2, 1)</f>
        <v>161.19999999999999</v>
      </c>
      <c r="F3">
        <f>ROUND([1]annual_budget!R2, 1)</f>
        <v>992.6</v>
      </c>
      <c r="G3" s="3" t="s">
        <v>6</v>
      </c>
      <c r="H3" s="4">
        <f>ROUND([1]annual_budget!S2, 1)</f>
        <v>89</v>
      </c>
      <c r="I3">
        <f>ROUND([1]annual_budget!T2, 1)</f>
        <v>1862.4</v>
      </c>
      <c r="J3" s="3" t="s">
        <v>6</v>
      </c>
      <c r="K3" s="4">
        <f>ROUND([1]annual_budget!U2, 1)</f>
        <v>143.30000000000001</v>
      </c>
      <c r="L3">
        <f>ROUND([1]annual_budget!V2, 1)</f>
        <v>518.9</v>
      </c>
      <c r="M3" s="3" t="s">
        <v>6</v>
      </c>
      <c r="N3" s="4">
        <f>ROUND([1]annual_budget!W2, 1)</f>
        <v>69.099999999999994</v>
      </c>
    </row>
    <row r="4" spans="2:14" x14ac:dyDescent="0.35">
      <c r="B4">
        <v>2016</v>
      </c>
      <c r="C4">
        <f>ROUND([1]annual_budget!P3, 1)</f>
        <v>2432.5</v>
      </c>
      <c r="D4" s="3" t="s">
        <v>6</v>
      </c>
      <c r="E4" s="4">
        <f>ROUND([1]annual_budget!Q3, 1)</f>
        <v>202.8</v>
      </c>
      <c r="F4">
        <f>ROUND([1]annual_budget!R3, 1)</f>
        <v>1230.8</v>
      </c>
      <c r="G4" s="3" t="s">
        <v>6</v>
      </c>
      <c r="H4" s="4">
        <f>ROUND([1]annual_budget!S3, 1)</f>
        <v>118.4</v>
      </c>
      <c r="I4">
        <f>ROUND([1]annual_budget!T3, 1)</f>
        <v>2085.1</v>
      </c>
      <c r="J4" s="3" t="s">
        <v>6</v>
      </c>
      <c r="K4" s="4">
        <f>ROUND([1]annual_budget!U3, 1)</f>
        <v>181.5</v>
      </c>
      <c r="L4">
        <f>ROUND([1]annual_budget!V3, 1)</f>
        <v>765.6</v>
      </c>
      <c r="M4" s="3" t="s">
        <v>6</v>
      </c>
      <c r="N4" s="4">
        <f>ROUND([1]annual_budget!W3, 1)</f>
        <v>96.5</v>
      </c>
    </row>
    <row r="5" spans="2:14" x14ac:dyDescent="0.35">
      <c r="B5">
        <v>2017</v>
      </c>
      <c r="C5">
        <f>ROUND([1]annual_budget!P4, 1)</f>
        <v>1725.9</v>
      </c>
      <c r="D5" s="3" t="s">
        <v>6</v>
      </c>
      <c r="E5" s="4">
        <f>ROUND([1]annual_budget!Q4, 1)</f>
        <v>73.099999999999994</v>
      </c>
      <c r="F5">
        <f>ROUND([1]annual_budget!R4, 1)</f>
        <v>820.9</v>
      </c>
      <c r="G5" s="3" t="s">
        <v>6</v>
      </c>
      <c r="H5" s="4">
        <f>ROUND([1]annual_budget!S4, 1)</f>
        <v>40.1</v>
      </c>
      <c r="I5">
        <f>ROUND([1]annual_budget!T4, 1)</f>
        <v>1464.3</v>
      </c>
      <c r="J5" s="3" t="s">
        <v>6</v>
      </c>
      <c r="K5" s="4">
        <f>ROUND([1]annual_budget!U4, 1)</f>
        <v>64.900000000000006</v>
      </c>
      <c r="L5">
        <f>ROUND([1]annual_budget!V4, 1)</f>
        <v>470.6</v>
      </c>
      <c r="M5" s="3" t="s">
        <v>6</v>
      </c>
      <c r="N5" s="4">
        <f>ROUND([1]annual_budget!W4, 1)</f>
        <v>31</v>
      </c>
    </row>
    <row r="6" spans="2:14" x14ac:dyDescent="0.35">
      <c r="B6">
        <v>2018</v>
      </c>
      <c r="C6">
        <f>ROUND([1]annual_budget!P5, 1)</f>
        <v>1516.6</v>
      </c>
      <c r="D6" s="3" t="s">
        <v>6</v>
      </c>
      <c r="E6" s="4">
        <f>ROUND([1]annual_budget!Q5, 1)</f>
        <v>104.9</v>
      </c>
      <c r="F6">
        <f>ROUND([1]annual_budget!R5, 1)</f>
        <v>667.3</v>
      </c>
      <c r="G6" s="3" t="s">
        <v>6</v>
      </c>
      <c r="H6" s="4">
        <f>ROUND([1]annual_budget!S5, 1)</f>
        <v>90.1</v>
      </c>
      <c r="I6">
        <f>ROUND([1]annual_budget!T5, 1)</f>
        <v>1271.0999999999999</v>
      </c>
      <c r="J6" s="3" t="s">
        <v>6</v>
      </c>
      <c r="K6" s="4">
        <f>ROUND([1]annual_budget!U5, 1)</f>
        <v>100.7</v>
      </c>
      <c r="L6">
        <f>ROUND([1]annual_budget!V5, 1)</f>
        <v>338.5</v>
      </c>
      <c r="M6" s="3" t="s">
        <v>6</v>
      </c>
      <c r="N6" s="4">
        <f>ROUND([1]annual_budget!W5, 1)</f>
        <v>87.3</v>
      </c>
    </row>
    <row r="7" spans="2:14" x14ac:dyDescent="0.35">
      <c r="B7">
        <v>2019</v>
      </c>
      <c r="C7">
        <f>ROUND([1]annual_budget!P6, 1)</f>
        <v>1482.9</v>
      </c>
      <c r="D7" s="3" t="s">
        <v>6</v>
      </c>
      <c r="E7" s="4">
        <f>ROUND([1]annual_budget!Q6, 1)</f>
        <v>89.5</v>
      </c>
      <c r="F7">
        <f>ROUND([1]annual_budget!R6, 1)</f>
        <v>698.3</v>
      </c>
      <c r="G7" s="3" t="s">
        <v>6</v>
      </c>
      <c r="H7" s="4">
        <f>ROUND([1]annual_budget!S6, 1)</f>
        <v>66</v>
      </c>
      <c r="I7">
        <f>ROUND([1]annual_budget!T6, 1)</f>
        <v>1256</v>
      </c>
      <c r="J7" s="3" t="s">
        <v>6</v>
      </c>
      <c r="K7" s="4">
        <f>ROUND([1]annual_budget!U6, 1)</f>
        <v>83.2</v>
      </c>
      <c r="L7">
        <f>ROUND([1]annual_budget!V6, 1)</f>
        <v>394.5</v>
      </c>
      <c r="M7" s="3" t="s">
        <v>6</v>
      </c>
      <c r="N7" s="4">
        <f>ROUND([1]annual_budget!W6, 1)</f>
        <v>61</v>
      </c>
    </row>
    <row r="8" spans="2:14" x14ac:dyDescent="0.35">
      <c r="B8">
        <v>2020</v>
      </c>
      <c r="C8">
        <f>ROUND([1]annual_budget!P7, 1)</f>
        <v>1780.1</v>
      </c>
      <c r="D8" s="3" t="s">
        <v>6</v>
      </c>
      <c r="E8" s="4">
        <f>ROUND([1]annual_budget!Q7, 1)</f>
        <v>92.1</v>
      </c>
      <c r="F8">
        <f>ROUND([1]annual_budget!R7, 1)</f>
        <v>883.6</v>
      </c>
      <c r="G8" s="3" t="s">
        <v>6</v>
      </c>
      <c r="H8" s="4">
        <f>ROUND([1]annual_budget!S7, 1)</f>
        <v>70.5</v>
      </c>
      <c r="I8">
        <f>ROUND([1]annual_budget!T7, 1)</f>
        <v>1521</v>
      </c>
      <c r="J8" s="3" t="s">
        <v>6</v>
      </c>
      <c r="K8" s="4">
        <f>ROUND([1]annual_budget!U7, 1)</f>
        <v>86.2</v>
      </c>
      <c r="L8">
        <f>ROUND([1]annual_budget!V7, 1)</f>
        <v>536.6</v>
      </c>
      <c r="M8" s="3" t="s">
        <v>6</v>
      </c>
      <c r="N8" s="4">
        <f>ROUND([1]annual_budget!W7, 1)</f>
        <v>66</v>
      </c>
    </row>
    <row r="9" spans="2:14" x14ac:dyDescent="0.35">
      <c r="D9" s="3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workbookViewId="0">
      <selection activeCell="C9" sqref="C9"/>
    </sheetView>
  </sheetViews>
  <sheetFormatPr defaultRowHeight="14.5" x14ac:dyDescent="0.35"/>
  <sheetData>
    <row r="2" spans="1:14" x14ac:dyDescent="0.35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14" x14ac:dyDescent="0.35">
      <c r="A3" s="4">
        <v>2015</v>
      </c>
      <c r="B3" s="4" t="s">
        <v>5</v>
      </c>
      <c r="C3">
        <f>[3]met_annual_summary!J2</f>
        <v>71</v>
      </c>
      <c r="D3">
        <f>[3]met_annual_summary!K2</f>
        <v>211</v>
      </c>
      <c r="E3">
        <f>[3]met_annual_summary!L2</f>
        <v>12.486400019671301</v>
      </c>
      <c r="F3">
        <f>[3]met_annual_summary!M2</f>
        <v>12.377574830314099</v>
      </c>
      <c r="G3">
        <f>[3]met_annual_summary!N2</f>
        <v>12.414895995994501</v>
      </c>
      <c r="H3">
        <f>[3]met_annual_summary!O2</f>
        <v>82.748840418258695</v>
      </c>
      <c r="I3">
        <f>[3]met_annual_summary!P2</f>
        <v>10241.0212565893</v>
      </c>
      <c r="J3">
        <f>[3]met_annual_summary!Q2</f>
        <v>140.38077174494401</v>
      </c>
      <c r="K3">
        <f>[3]met_annual_summary!R2</f>
        <v>0.31220907174899698</v>
      </c>
      <c r="L3">
        <f>[3]met_annual_summary!S2</f>
        <v>1102.9000000000001</v>
      </c>
      <c r="M3">
        <f>[3]met_annual_summary!T2</f>
        <v>101.549631656203</v>
      </c>
      <c r="N3">
        <f>[3]met_annual_summary!U2</f>
        <v>11.198301100461901</v>
      </c>
    </row>
    <row r="4" spans="1:14" x14ac:dyDescent="0.35">
      <c r="A4" s="4"/>
      <c r="B4" s="4" t="s">
        <v>1</v>
      </c>
    </row>
    <row r="5" spans="1:14" x14ac:dyDescent="0.35">
      <c r="A5" s="4"/>
      <c r="B5" s="4" t="s">
        <v>2</v>
      </c>
    </row>
    <row r="6" spans="1:14" x14ac:dyDescent="0.35">
      <c r="A6" s="4">
        <v>2016</v>
      </c>
      <c r="B6" s="4" t="s">
        <v>5</v>
      </c>
      <c r="C6">
        <f>[3]met_annual_summary!J3</f>
        <v>54</v>
      </c>
      <c r="D6">
        <f>[3]met_annual_summary!K3</f>
        <v>204</v>
      </c>
      <c r="E6">
        <f>[3]met_annual_summary!L3</f>
        <v>11.4196293576484</v>
      </c>
      <c r="F6">
        <f>[3]met_annual_summary!M3</f>
        <v>11.265495383047901</v>
      </c>
      <c r="G6">
        <f>[3]met_annual_summary!N3</f>
        <v>11.074653411986301</v>
      </c>
      <c r="H6">
        <f>[3]met_annual_summary!O3</f>
        <v>82.562673197488607</v>
      </c>
      <c r="I6">
        <f>[3]met_annual_summary!P3</f>
        <v>9776.1281948114993</v>
      </c>
      <c r="J6">
        <f>[3]met_annual_summary!Q3</f>
        <v>137.38608425781999</v>
      </c>
      <c r="K6">
        <f>[3]met_annual_summary!R3</f>
        <v>0.29508081795976199</v>
      </c>
      <c r="L6">
        <f>[3]met_annual_summary!S3</f>
        <v>1296.5999999999999</v>
      </c>
      <c r="M6">
        <f>[3]met_annual_summary!T3</f>
        <v>101.46306221461199</v>
      </c>
      <c r="N6">
        <f>[3]met_annual_summary!U3</f>
        <v>10.3025411453196</v>
      </c>
    </row>
    <row r="7" spans="1:14" x14ac:dyDescent="0.35">
      <c r="A7" s="4"/>
      <c r="B7" s="4" t="s">
        <v>1</v>
      </c>
    </row>
    <row r="8" spans="1:14" x14ac:dyDescent="0.35">
      <c r="A8" s="4"/>
      <c r="B8" s="4" t="s">
        <v>2</v>
      </c>
    </row>
    <row r="9" spans="1:14" x14ac:dyDescent="0.35">
      <c r="A9" s="4">
        <v>2017</v>
      </c>
      <c r="B9" s="4" t="s">
        <v>5</v>
      </c>
      <c r="C9">
        <f>[3]met_annual_summary!J$4</f>
        <v>89</v>
      </c>
      <c r="D9">
        <f>[3]met_annual_summary!K$4</f>
        <v>194</v>
      </c>
      <c r="E9">
        <f>[3]met_annual_summary!L$4</f>
        <v>11.368240207363</v>
      </c>
      <c r="F9">
        <f>[3]met_annual_summary!M$4</f>
        <v>11.1638076089612</v>
      </c>
      <c r="G9">
        <f>[3]met_annual_summary!N$4</f>
        <v>11.059038221290001</v>
      </c>
      <c r="H9">
        <f>[3]met_annual_summary!O$4</f>
        <v>83.750283414383603</v>
      </c>
      <c r="I9">
        <f>[3]met_annual_summary!P$4</f>
        <v>9820.6547107237093</v>
      </c>
      <c r="J9">
        <f>[3]met_annual_summary!Q$4</f>
        <v>141.318755530251</v>
      </c>
      <c r="K9">
        <f>[3]met_annual_summary!R$4</f>
        <v>0.29244440098621999</v>
      </c>
      <c r="L9">
        <f>[3]met_annual_summary!S$4</f>
        <v>1198.9000000000001</v>
      </c>
      <c r="M9">
        <f>[3]met_annual_summary!T$4</f>
        <v>101.747663861872</v>
      </c>
      <c r="N9">
        <f>[3]met_annual_summary!U$4</f>
        <v>10.489246578510301</v>
      </c>
    </row>
    <row r="10" spans="1:14" x14ac:dyDescent="0.35">
      <c r="A10" s="4"/>
      <c r="B10" s="4" t="s">
        <v>1</v>
      </c>
    </row>
    <row r="11" spans="1:14" x14ac:dyDescent="0.35">
      <c r="A11" s="4"/>
      <c r="B11" s="4" t="s">
        <v>2</v>
      </c>
    </row>
    <row r="12" spans="1:14" x14ac:dyDescent="0.35">
      <c r="A12" s="4">
        <v>2018</v>
      </c>
      <c r="B12" s="4" t="s">
        <v>5</v>
      </c>
      <c r="C12">
        <f>[3]met_annual_summary!J$5</f>
        <v>78</v>
      </c>
      <c r="D12">
        <f>[3]met_annual_summary!K$5</f>
        <v>183</v>
      </c>
      <c r="E12">
        <f>[3]met_annual_summary!L$5</f>
        <v>11.3636866888128</v>
      </c>
      <c r="F12">
        <f>[3]met_annual_summary!M$5</f>
        <v>11.229499392351601</v>
      </c>
      <c r="G12">
        <f>[3]met_annual_summary!N$5</f>
        <v>11.1892918671233</v>
      </c>
      <c r="H12">
        <f>[3]met_annual_summary!O$5</f>
        <v>83.846897743721499</v>
      </c>
      <c r="I12">
        <f>[3]met_annual_summary!P$5</f>
        <v>11296.581517750499</v>
      </c>
      <c r="J12">
        <f>[3]met_annual_summary!Q$5</f>
        <v>145.48156054155299</v>
      </c>
      <c r="K12">
        <f>[3]met_annual_summary!R$5</f>
        <v>0.27219107254502201</v>
      </c>
      <c r="L12">
        <f>[3]met_annual_summary!S$5</f>
        <v>1060.8</v>
      </c>
      <c r="M12">
        <f>[3]met_annual_summary!T$5</f>
        <v>101.685346200913</v>
      </c>
      <c r="N12">
        <f>[3]met_annual_summary!U$5</f>
        <v>10.439128590411</v>
      </c>
    </row>
    <row r="13" spans="1:14" x14ac:dyDescent="0.35">
      <c r="A13" s="4"/>
      <c r="B13" s="4" t="s">
        <v>1</v>
      </c>
    </row>
    <row r="14" spans="1:14" x14ac:dyDescent="0.35">
      <c r="A14" s="4"/>
      <c r="B14" s="4" t="s">
        <v>2</v>
      </c>
    </row>
    <row r="15" spans="1:14" x14ac:dyDescent="0.35">
      <c r="A15" s="4">
        <v>2019</v>
      </c>
      <c r="B15" s="4" t="s">
        <v>5</v>
      </c>
      <c r="C15">
        <f>[3]met_annual_summary!J$6</f>
        <v>29</v>
      </c>
      <c r="D15">
        <f>[3]met_annual_summary!K$6</f>
        <v>206</v>
      </c>
      <c r="E15">
        <f>[3]met_annual_summary!L$6</f>
        <v>11.3389290636384</v>
      </c>
      <c r="F15">
        <f>[3]met_annual_summary!M$6</f>
        <v>11.199906632058299</v>
      </c>
      <c r="G15">
        <f>[3]met_annual_summary!N$6</f>
        <v>11.245028234745</v>
      </c>
      <c r="H15">
        <f>[3]met_annual_summary!O$6</f>
        <v>85.397003216643895</v>
      </c>
      <c r="I15">
        <f>[3]met_annual_summary!P$6</f>
        <v>10754.2155844191</v>
      </c>
      <c r="J15">
        <f>[3]met_annual_summary!Q$6</f>
        <v>140.39078213154599</v>
      </c>
      <c r="K15">
        <f>[3]met_annual_summary!R$6</f>
        <v>0.25066090022884002</v>
      </c>
      <c r="L15">
        <f>[3]met_annual_summary!S$6</f>
        <v>1168.9000000000001</v>
      </c>
      <c r="M15">
        <f>[3]met_annual_summary!T$6</f>
        <v>101.769232385018</v>
      </c>
      <c r="N15">
        <f>[3]met_annual_summary!U$6</f>
        <v>10.3299685131204</v>
      </c>
    </row>
    <row r="16" spans="1:14" x14ac:dyDescent="0.35">
      <c r="A16" s="4"/>
      <c r="B16" s="4" t="s">
        <v>1</v>
      </c>
    </row>
    <row r="17" spans="1:14" x14ac:dyDescent="0.35">
      <c r="A17" s="4"/>
      <c r="B17" s="4" t="s">
        <v>2</v>
      </c>
    </row>
    <row r="18" spans="1:14" x14ac:dyDescent="0.35">
      <c r="A18" s="4">
        <v>2020</v>
      </c>
      <c r="B18" s="4" t="s">
        <v>5</v>
      </c>
      <c r="C18">
        <f>[3]met_annual_summary!J$7</f>
        <v>84</v>
      </c>
      <c r="D18">
        <f>[3]met_annual_summary!K$7</f>
        <v>193</v>
      </c>
      <c r="E18">
        <f>[3]met_annual_summary!L$7</f>
        <v>11.4129945124429</v>
      </c>
      <c r="F18">
        <f>[3]met_annual_summary!M$7</f>
        <v>11.3213818792808</v>
      </c>
      <c r="G18">
        <f>[3]met_annual_summary!N$7</f>
        <v>11.3566446511986</v>
      </c>
      <c r="H18">
        <f>[3]met_annual_summary!O$7</f>
        <v>85.419397448630093</v>
      </c>
      <c r="I18">
        <f>[3]met_annual_summary!P$7</f>
        <v>10361.4971536046</v>
      </c>
      <c r="J18">
        <f>[3]met_annual_summary!Q$7</f>
        <v>145.05855808053701</v>
      </c>
      <c r="K18">
        <f>[3]met_annual_summary!R$7</f>
        <v>0.267351772010884</v>
      </c>
      <c r="L18">
        <f>[3]met_annual_summary!S$7</f>
        <v>1113</v>
      </c>
      <c r="M18">
        <f>[3]met_annual_summary!T$7</f>
        <v>101.775270153539</v>
      </c>
      <c r="N18">
        <f>[3]met_annual_summary!U$7</f>
        <v>10.8486388130137</v>
      </c>
    </row>
    <row r="19" spans="1:14" x14ac:dyDescent="0.35">
      <c r="A19" s="4"/>
      <c r="B19" s="4" t="s">
        <v>1</v>
      </c>
    </row>
    <row r="20" spans="1:14" x14ac:dyDescent="0.35">
      <c r="A20" s="4"/>
      <c r="B20" s="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C6" sqref="C6"/>
    </sheetView>
  </sheetViews>
  <sheetFormatPr defaultRowHeight="14.5" x14ac:dyDescent="0.35"/>
  <cols>
    <col min="4" max="4" width="2.54296875" customWidth="1"/>
    <col min="7" max="7" width="2" customWidth="1"/>
    <col min="10" max="10" width="2.08984375" customWidth="1"/>
    <col min="13" max="13" width="2.26953125" customWidth="1"/>
    <col min="16" max="16" width="2.1796875" customWidth="1"/>
    <col min="19" max="19" width="2.453125" customWidth="1"/>
  </cols>
  <sheetData>
    <row r="1" spans="1:20" x14ac:dyDescent="0.35">
      <c r="C1" s="9">
        <v>2015</v>
      </c>
      <c r="D1" s="9"/>
      <c r="E1" s="9"/>
      <c r="F1" s="9">
        <v>2016</v>
      </c>
      <c r="G1" s="9"/>
      <c r="H1" s="9"/>
      <c r="I1" s="9">
        <v>2017</v>
      </c>
      <c r="J1" s="9"/>
      <c r="K1" s="9"/>
      <c r="L1" s="9">
        <v>2018</v>
      </c>
      <c r="M1" s="9"/>
      <c r="N1" s="9"/>
      <c r="O1" s="9">
        <v>2019</v>
      </c>
      <c r="P1" s="9"/>
      <c r="Q1" s="9"/>
      <c r="R1" s="9">
        <v>2020</v>
      </c>
      <c r="S1" s="9"/>
      <c r="T1" s="9"/>
    </row>
    <row r="3" spans="1:20" x14ac:dyDescent="0.35">
      <c r="A3" t="s">
        <v>0</v>
      </c>
      <c r="B3" t="s">
        <v>5</v>
      </c>
      <c r="C3">
        <v>-42.277921059163297</v>
      </c>
      <c r="E3">
        <v>17.364127841422899</v>
      </c>
      <c r="F3">
        <v>30.396232186367499</v>
      </c>
      <c r="H3">
        <v>21.993291675146899</v>
      </c>
      <c r="I3">
        <v>-7.1647742822563201</v>
      </c>
      <c r="K3">
        <v>7.6711900579941501</v>
      </c>
      <c r="L3">
        <v>-34.875701522330402</v>
      </c>
      <c r="N3">
        <v>24.9319333436286</v>
      </c>
      <c r="O3">
        <v>-9.8827392604211006</v>
      </c>
      <c r="Q3">
        <v>14.4476967457359</v>
      </c>
      <c r="R3">
        <v>12.1085824313722</v>
      </c>
      <c r="T3">
        <v>12.392017704092501</v>
      </c>
    </row>
    <row r="4" spans="1:20" x14ac:dyDescent="0.35">
      <c r="B4" t="s">
        <v>1</v>
      </c>
    </row>
    <row r="5" spans="1:20" x14ac:dyDescent="0.35">
      <c r="B5" t="s">
        <v>2</v>
      </c>
    </row>
    <row r="6" spans="1:20" x14ac:dyDescent="0.35">
      <c r="A6" t="s">
        <v>3</v>
      </c>
      <c r="B6" t="s">
        <v>5</v>
      </c>
      <c r="C6">
        <v>618.90850188483</v>
      </c>
    </row>
    <row r="7" spans="1:20" x14ac:dyDescent="0.35">
      <c r="B7" t="s">
        <v>1</v>
      </c>
    </row>
    <row r="8" spans="1:20" x14ac:dyDescent="0.35">
      <c r="B8" t="s">
        <v>2</v>
      </c>
    </row>
    <row r="9" spans="1:20" x14ac:dyDescent="0.35">
      <c r="A9" t="s">
        <v>4</v>
      </c>
      <c r="B9" t="s">
        <v>5</v>
      </c>
    </row>
    <row r="10" spans="1:20" x14ac:dyDescent="0.35">
      <c r="B10" t="s">
        <v>1</v>
      </c>
    </row>
    <row r="11" spans="1:20" x14ac:dyDescent="0.35">
      <c r="B11" t="s">
        <v>2</v>
      </c>
    </row>
  </sheetData>
  <mergeCells count="6">
    <mergeCell ref="R1:T1"/>
    <mergeCell ref="C1:E1"/>
    <mergeCell ref="F1:H1"/>
    <mergeCell ref="L1:N1"/>
    <mergeCell ref="O1:Q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"/>
  <sheetViews>
    <sheetView workbookViewId="0">
      <selection activeCell="C13" sqref="C13"/>
    </sheetView>
  </sheetViews>
  <sheetFormatPr defaultRowHeight="14.5" x14ac:dyDescent="0.35"/>
  <cols>
    <col min="2" max="2" width="7.36328125" customWidth="1"/>
    <col min="3" max="3" width="6.453125" customWidth="1"/>
    <col min="4" max="4" width="2.36328125" customWidth="1"/>
    <col min="5" max="5" width="5.453125" customWidth="1"/>
    <col min="6" max="6" width="6.6328125" customWidth="1"/>
    <col min="7" max="7" width="2.6328125" customWidth="1"/>
    <col min="8" max="8" width="5" customWidth="1"/>
    <col min="9" max="9" width="6.81640625" customWidth="1"/>
    <col min="10" max="10" width="2.54296875" customWidth="1"/>
    <col min="11" max="11" width="6" customWidth="1"/>
    <col min="12" max="12" width="6.453125" customWidth="1"/>
    <col min="13" max="13" width="2.36328125" customWidth="1"/>
    <col min="14" max="14" width="5.453125" customWidth="1"/>
    <col min="15" max="15" width="6.6328125" customWidth="1"/>
    <col min="16" max="16" width="2.6328125" customWidth="1"/>
    <col min="17" max="17" width="5" customWidth="1"/>
    <col min="18" max="18" width="6.81640625" customWidth="1"/>
    <col min="19" max="19" width="2.54296875" customWidth="1"/>
    <col min="20" max="20" width="6" customWidth="1"/>
    <col min="21" max="21" width="6.453125" customWidth="1"/>
    <col min="22" max="22" width="2.36328125" customWidth="1"/>
    <col min="23" max="23" width="5.453125" customWidth="1"/>
    <col min="24" max="24" width="6.6328125" customWidth="1"/>
    <col min="25" max="25" width="2.6328125" customWidth="1"/>
    <col min="26" max="26" width="5" customWidth="1"/>
    <col min="27" max="27" width="6.81640625" customWidth="1"/>
    <col min="28" max="28" width="2.54296875" customWidth="1"/>
    <col min="29" max="29" width="6" customWidth="1"/>
    <col min="30" max="30" width="6.453125" customWidth="1"/>
    <col min="31" max="31" width="2.36328125" customWidth="1"/>
    <col min="32" max="32" width="5.453125" customWidth="1"/>
    <col min="33" max="33" width="6.6328125" customWidth="1"/>
    <col min="34" max="34" width="2.6328125" customWidth="1"/>
    <col min="35" max="35" width="5" customWidth="1"/>
    <col min="36" max="36" width="6.81640625" customWidth="1"/>
    <col min="37" max="37" width="2.54296875" customWidth="1"/>
    <col min="38" max="38" width="6" customWidth="1"/>
  </cols>
  <sheetData>
    <row r="1" spans="2:38" x14ac:dyDescent="0.35">
      <c r="B1" s="9" t="s">
        <v>7</v>
      </c>
      <c r="C1" s="9" t="s">
        <v>0</v>
      </c>
      <c r="D1" s="9"/>
      <c r="E1" s="9"/>
      <c r="F1" s="9"/>
      <c r="G1" s="9"/>
      <c r="H1" s="9"/>
      <c r="I1" s="9"/>
      <c r="J1" s="9"/>
      <c r="K1" s="9"/>
      <c r="L1" s="9" t="s">
        <v>3</v>
      </c>
      <c r="M1" s="9"/>
      <c r="N1" s="9"/>
      <c r="O1" s="9"/>
      <c r="P1" s="9"/>
      <c r="Q1" s="9"/>
      <c r="R1" s="9"/>
      <c r="S1" s="9"/>
      <c r="T1" s="9"/>
      <c r="U1" s="9" t="s">
        <v>4</v>
      </c>
      <c r="V1" s="9"/>
      <c r="W1" s="9"/>
      <c r="X1" s="9"/>
      <c r="Y1" s="9"/>
      <c r="Z1" s="9"/>
      <c r="AA1" s="9"/>
      <c r="AB1" s="9"/>
      <c r="AC1" s="9"/>
      <c r="AD1" s="9" t="s">
        <v>8</v>
      </c>
      <c r="AE1" s="9"/>
      <c r="AF1" s="9"/>
      <c r="AG1" s="9"/>
      <c r="AH1" s="9"/>
      <c r="AI1" s="9"/>
      <c r="AJ1" s="9"/>
      <c r="AK1" s="9"/>
      <c r="AL1" s="9"/>
    </row>
    <row r="2" spans="2:38" x14ac:dyDescent="0.35">
      <c r="B2" s="9"/>
      <c r="C2" s="9" t="s">
        <v>5</v>
      </c>
      <c r="D2" s="9"/>
      <c r="E2" s="9"/>
      <c r="F2" s="9" t="s">
        <v>1</v>
      </c>
      <c r="G2" s="9"/>
      <c r="H2" s="9"/>
      <c r="I2" s="9" t="s">
        <v>2</v>
      </c>
      <c r="J2" s="9"/>
      <c r="K2" s="9"/>
      <c r="L2" s="9" t="s">
        <v>5</v>
      </c>
      <c r="M2" s="9"/>
      <c r="N2" s="9"/>
      <c r="O2" s="9" t="s">
        <v>1</v>
      </c>
      <c r="P2" s="9"/>
      <c r="Q2" s="9"/>
      <c r="R2" s="9" t="s">
        <v>2</v>
      </c>
      <c r="S2" s="9"/>
      <c r="T2" s="9"/>
      <c r="U2" s="9" t="s">
        <v>5</v>
      </c>
      <c r="V2" s="9"/>
      <c r="W2" s="9"/>
      <c r="X2" s="9" t="s">
        <v>1</v>
      </c>
      <c r="Y2" s="9"/>
      <c r="Z2" s="9"/>
      <c r="AA2" s="9" t="s">
        <v>2</v>
      </c>
      <c r="AB2" s="9"/>
      <c r="AC2" s="9"/>
      <c r="AD2" s="9" t="s">
        <v>5</v>
      </c>
      <c r="AE2" s="9"/>
      <c r="AF2" s="9"/>
      <c r="AG2" s="9" t="s">
        <v>1</v>
      </c>
      <c r="AH2" s="9"/>
      <c r="AI2" s="9"/>
      <c r="AJ2" s="9" t="s">
        <v>2</v>
      </c>
      <c r="AK2" s="9"/>
      <c r="AL2" s="9"/>
    </row>
    <row r="3" spans="2:38" x14ac:dyDescent="0.35">
      <c r="B3">
        <v>2015</v>
      </c>
      <c r="C3" s="1">
        <v>-42.277921059163297</v>
      </c>
      <c r="D3" s="3" t="s">
        <v>6</v>
      </c>
      <c r="E3" s="2">
        <v>17.364127841422899</v>
      </c>
      <c r="F3" s="1">
        <v>-48.208765517874902</v>
      </c>
      <c r="G3" s="3" t="s">
        <v>6</v>
      </c>
      <c r="H3" s="2">
        <v>6.7152128930898298</v>
      </c>
      <c r="I3" s="1">
        <v>5.9308444587115803</v>
      </c>
      <c r="J3" s="3" t="s">
        <v>6</v>
      </c>
      <c r="K3" s="2">
        <v>16.2625084500764</v>
      </c>
      <c r="L3" s="1">
        <v>618.90850188483</v>
      </c>
      <c r="M3" s="3" t="s">
        <v>6</v>
      </c>
      <c r="N3" s="2">
        <v>29.2111486466606</v>
      </c>
      <c r="O3" s="1">
        <v>434.093581622351</v>
      </c>
      <c r="P3" s="3" t="s">
        <v>6</v>
      </c>
      <c r="Q3" s="2">
        <v>23.819372618965801</v>
      </c>
      <c r="R3" s="1">
        <v>184.81492026247901</v>
      </c>
      <c r="S3" s="3" t="s">
        <v>6</v>
      </c>
      <c r="T3" s="2">
        <v>16.7436390689825</v>
      </c>
      <c r="U3" s="1">
        <v>576.63058082566704</v>
      </c>
      <c r="V3" s="3" t="s">
        <v>6</v>
      </c>
      <c r="W3" s="2">
        <v>29.642951714295101</v>
      </c>
      <c r="X3" s="1">
        <v>385.88481610447599</v>
      </c>
      <c r="Y3" s="3" t="s">
        <v>6</v>
      </c>
      <c r="Z3" s="2">
        <v>27.1428581000206</v>
      </c>
      <c r="AA3" s="1">
        <v>190.74576472119099</v>
      </c>
      <c r="AB3" s="3" t="s">
        <v>6</v>
      </c>
      <c r="AC3" s="2">
        <v>3.9388330445923501</v>
      </c>
      <c r="AD3" s="1">
        <v>17.581965925117</v>
      </c>
      <c r="AE3" s="3" t="s">
        <v>6</v>
      </c>
      <c r="AF3" s="2">
        <v>1.0139011744647899</v>
      </c>
      <c r="AG3" s="1">
        <v>13.0596244858263</v>
      </c>
      <c r="AH3" s="3" t="s">
        <v>6</v>
      </c>
      <c r="AI3" s="2">
        <v>0.37326750845668999</v>
      </c>
      <c r="AJ3" s="1">
        <v>4.5223414392907904</v>
      </c>
      <c r="AK3" s="3" t="s">
        <v>6</v>
      </c>
      <c r="AL3" s="2">
        <v>0.97382140770842396</v>
      </c>
    </row>
    <row r="4" spans="2:38" x14ac:dyDescent="0.35">
      <c r="B4">
        <v>2016</v>
      </c>
      <c r="C4" s="1">
        <v>30.396232186367499</v>
      </c>
      <c r="D4" s="3" t="s">
        <v>6</v>
      </c>
      <c r="E4" s="2">
        <v>21.993291675146899</v>
      </c>
      <c r="F4" s="1">
        <v>-74.270978684097301</v>
      </c>
      <c r="G4" s="3" t="s">
        <v>6</v>
      </c>
      <c r="H4" s="2">
        <v>2.7990617124539301</v>
      </c>
      <c r="I4" s="1">
        <v>104.667210870465</v>
      </c>
      <c r="J4" s="3" t="s">
        <v>6</v>
      </c>
      <c r="K4" s="2">
        <v>21.972141337176101</v>
      </c>
      <c r="L4" s="1">
        <v>473.14446296979401</v>
      </c>
      <c r="M4" s="3" t="s">
        <v>6</v>
      </c>
      <c r="N4" s="2">
        <v>33.061388384627399</v>
      </c>
      <c r="O4" s="1">
        <v>390.36113137415998</v>
      </c>
      <c r="P4" s="3" t="s">
        <v>6</v>
      </c>
      <c r="Q4" s="2">
        <v>21.2518564405887</v>
      </c>
      <c r="R4" s="1">
        <v>82.783331595634294</v>
      </c>
      <c r="S4" s="3" t="s">
        <v>6</v>
      </c>
      <c r="T4" s="2">
        <v>22.9521029888461</v>
      </c>
      <c r="U4" s="1">
        <v>503.54069515616197</v>
      </c>
      <c r="V4" s="3" t="s">
        <v>6</v>
      </c>
      <c r="W4" s="2">
        <v>31.040378033042</v>
      </c>
      <c r="X4" s="1">
        <v>316.09015269006198</v>
      </c>
      <c r="Y4" s="3" t="s">
        <v>6</v>
      </c>
      <c r="Z4" s="2">
        <v>23.192005446449802</v>
      </c>
      <c r="AA4" s="1">
        <v>187.45054246609899</v>
      </c>
      <c r="AB4" s="3" t="s">
        <v>6</v>
      </c>
      <c r="AC4" s="2">
        <v>10.893819790175501</v>
      </c>
      <c r="AD4" s="1">
        <v>17.9514418280529</v>
      </c>
      <c r="AE4" s="3" t="s">
        <v>6</v>
      </c>
      <c r="AF4" s="2">
        <v>1.1915075904600501</v>
      </c>
      <c r="AG4" s="1">
        <v>15.896018854140101</v>
      </c>
      <c r="AH4" s="3" t="s">
        <v>6</v>
      </c>
      <c r="AI4" s="2">
        <v>0.93827064516805803</v>
      </c>
      <c r="AJ4" s="1">
        <v>2.0554229739127998</v>
      </c>
      <c r="AK4" s="3" t="s">
        <v>6</v>
      </c>
      <c r="AL4" s="2">
        <v>0.62728550218812995</v>
      </c>
    </row>
    <row r="5" spans="2:38" x14ac:dyDescent="0.35">
      <c r="B5">
        <v>2017</v>
      </c>
      <c r="C5" s="1">
        <v>-7.1647742822563201</v>
      </c>
      <c r="D5" s="3" t="s">
        <v>6</v>
      </c>
      <c r="E5" s="2">
        <v>7.6711900579941501</v>
      </c>
      <c r="F5" s="1">
        <v>-62.202431355344601</v>
      </c>
      <c r="G5" s="3" t="s">
        <v>6</v>
      </c>
      <c r="H5" s="2">
        <v>8.0367478938416905</v>
      </c>
      <c r="I5" s="1">
        <v>55.037657073088198</v>
      </c>
      <c r="J5" s="3" t="s">
        <v>6</v>
      </c>
      <c r="K5" s="2">
        <v>5.1530834255378704</v>
      </c>
      <c r="L5" s="1">
        <v>441.15189088593303</v>
      </c>
      <c r="M5" s="3" t="s">
        <v>6</v>
      </c>
      <c r="N5" s="2">
        <v>9.1870436228802692</v>
      </c>
      <c r="O5" s="1">
        <v>380.03363256538302</v>
      </c>
      <c r="P5" s="3" t="s">
        <v>6</v>
      </c>
      <c r="Q5" s="2">
        <v>7.6891776220240704</v>
      </c>
      <c r="R5" s="1">
        <v>61.118258320550297</v>
      </c>
      <c r="S5" s="3" t="s">
        <v>6</v>
      </c>
      <c r="T5" s="2">
        <v>5.6831734816920196</v>
      </c>
      <c r="U5" s="1">
        <v>433.98711660367701</v>
      </c>
      <c r="V5" s="3" t="s">
        <v>6</v>
      </c>
      <c r="W5" s="2">
        <v>5.7756373920360202</v>
      </c>
      <c r="X5" s="1">
        <v>317.83120121003799</v>
      </c>
      <c r="Y5" s="3" t="s">
        <v>6</v>
      </c>
      <c r="Z5" s="2">
        <v>4.5561486225744501</v>
      </c>
      <c r="AA5" s="1">
        <v>116.15591539363901</v>
      </c>
      <c r="AB5" s="3" t="s">
        <v>6</v>
      </c>
      <c r="AC5" s="2">
        <v>2.2216707742877002</v>
      </c>
      <c r="AD5" s="1">
        <v>13.4728022008326</v>
      </c>
      <c r="AE5" s="3" t="s">
        <v>6</v>
      </c>
      <c r="AF5" s="2">
        <v>0.578916971583882</v>
      </c>
      <c r="AG5" s="1">
        <v>11.204025517644499</v>
      </c>
      <c r="AH5" s="3" t="s">
        <v>6</v>
      </c>
      <c r="AI5" s="2">
        <v>0.43160817587535399</v>
      </c>
      <c r="AJ5" s="1">
        <v>2.2687766831880798</v>
      </c>
      <c r="AK5" s="3" t="s">
        <v>6</v>
      </c>
      <c r="AL5" s="2">
        <v>0.360755855959704</v>
      </c>
    </row>
    <row r="6" spans="2:38" x14ac:dyDescent="0.35">
      <c r="B6">
        <v>2018</v>
      </c>
      <c r="C6" s="1">
        <v>-34.875701522330402</v>
      </c>
      <c r="D6" s="3" t="s">
        <v>6</v>
      </c>
      <c r="E6" s="2">
        <v>24.9319333436286</v>
      </c>
      <c r="F6" s="1">
        <v>-57.612660716691799</v>
      </c>
      <c r="G6" s="3" t="s">
        <v>6</v>
      </c>
      <c r="H6" s="2">
        <v>6.7708649189270096</v>
      </c>
      <c r="I6" s="1">
        <v>22.7369591943614</v>
      </c>
      <c r="J6" s="3" t="s">
        <v>6</v>
      </c>
      <c r="K6" s="2">
        <v>20.266832254952298</v>
      </c>
      <c r="L6" s="1">
        <v>409.08055446497798</v>
      </c>
      <c r="M6" s="3" t="s">
        <v>6</v>
      </c>
      <c r="N6" s="2">
        <v>16.432660524454</v>
      </c>
      <c r="O6" s="1">
        <v>342.51305081163002</v>
      </c>
      <c r="P6" s="3" t="s">
        <v>6</v>
      </c>
      <c r="Q6" s="2">
        <v>4.7898916713215698</v>
      </c>
      <c r="R6" s="1">
        <v>66.567503653348197</v>
      </c>
      <c r="S6" s="3" t="s">
        <v>6</v>
      </c>
      <c r="T6" s="2">
        <v>18.081784122460299</v>
      </c>
      <c r="U6" s="1">
        <v>374.20485294264802</v>
      </c>
      <c r="V6" s="3" t="s">
        <v>6</v>
      </c>
      <c r="W6" s="2">
        <v>10.6139079100874</v>
      </c>
      <c r="X6" s="1">
        <v>284.90039009493802</v>
      </c>
      <c r="Y6" s="3" t="s">
        <v>6</v>
      </c>
      <c r="Z6" s="2">
        <v>8.0711468333816292</v>
      </c>
      <c r="AA6" s="1">
        <v>89.304462847709601</v>
      </c>
      <c r="AB6" s="3" t="s">
        <v>6</v>
      </c>
      <c r="AC6" s="2">
        <v>3.06679497149007</v>
      </c>
      <c r="AD6" s="1">
        <v>12.598889633872499</v>
      </c>
      <c r="AE6" s="3" t="s">
        <v>6</v>
      </c>
      <c r="AF6" s="2">
        <v>0.52919026241001199</v>
      </c>
      <c r="AG6" s="1">
        <v>10.9364259962723</v>
      </c>
      <c r="AH6" s="3" t="s">
        <v>6</v>
      </c>
      <c r="AI6" s="2">
        <v>0.29006389754964701</v>
      </c>
      <c r="AJ6" s="1">
        <v>1.66246363760019</v>
      </c>
      <c r="AK6" s="3" t="s">
        <v>6</v>
      </c>
      <c r="AL6" s="2">
        <v>0.40084132113100601</v>
      </c>
    </row>
    <row r="7" spans="2:38" x14ac:dyDescent="0.35">
      <c r="B7">
        <v>2019</v>
      </c>
      <c r="C7" s="1">
        <v>-9.8827392604211006</v>
      </c>
      <c r="D7" s="3" t="s">
        <v>6</v>
      </c>
      <c r="E7" s="2">
        <v>14.4476967457359</v>
      </c>
      <c r="F7" s="1">
        <v>-73.905929381707395</v>
      </c>
      <c r="G7" s="3" t="s">
        <v>6</v>
      </c>
      <c r="H7" s="2">
        <v>3.15278313624483</v>
      </c>
      <c r="I7" s="1">
        <v>64.023190121286305</v>
      </c>
      <c r="J7" s="3" t="s">
        <v>6</v>
      </c>
      <c r="K7" s="2">
        <v>13.503829964709499</v>
      </c>
      <c r="L7" s="1">
        <v>381.79957973361201</v>
      </c>
      <c r="M7" s="3" t="s">
        <v>6</v>
      </c>
      <c r="N7" s="2">
        <v>6.5940457775897796</v>
      </c>
      <c r="O7" s="1">
        <v>329.61729685216</v>
      </c>
      <c r="P7" s="3" t="s">
        <v>6</v>
      </c>
      <c r="Q7" s="2">
        <v>15.393081367355901</v>
      </c>
      <c r="R7" s="1">
        <v>52.182282881451897</v>
      </c>
      <c r="S7" s="3" t="s">
        <v>6</v>
      </c>
      <c r="T7" s="2">
        <v>12.5830953686794</v>
      </c>
      <c r="U7" s="1">
        <v>371.91684047319097</v>
      </c>
      <c r="V7" s="3" t="s">
        <v>6</v>
      </c>
      <c r="W7" s="2">
        <v>16.482935988344199</v>
      </c>
      <c r="X7" s="1">
        <v>255.71136747045301</v>
      </c>
      <c r="Y7" s="3" t="s">
        <v>6</v>
      </c>
      <c r="Z7" s="2">
        <v>15.9228019629497</v>
      </c>
      <c r="AA7" s="1">
        <v>116.205473002738</v>
      </c>
      <c r="AB7" s="3" t="s">
        <v>6</v>
      </c>
      <c r="AC7" s="2">
        <v>3.6777098356609299</v>
      </c>
      <c r="AD7" s="1">
        <v>11.7362407390057</v>
      </c>
      <c r="AE7" s="3" t="s">
        <v>6</v>
      </c>
      <c r="AF7" s="2">
        <v>0.57835473311335495</v>
      </c>
      <c r="AG7" s="1">
        <v>9.9618195486234296</v>
      </c>
      <c r="AH7" s="3" t="s">
        <v>6</v>
      </c>
      <c r="AI7" s="2">
        <v>0.38628274273047197</v>
      </c>
      <c r="AJ7" s="1">
        <v>1.77442119038229</v>
      </c>
      <c r="AK7" s="3" t="s">
        <v>6</v>
      </c>
      <c r="AL7" s="2">
        <v>0.43331816344270702</v>
      </c>
    </row>
    <row r="8" spans="2:38" x14ac:dyDescent="0.35">
      <c r="B8">
        <v>2020</v>
      </c>
      <c r="C8" s="1">
        <v>12.1085824313722</v>
      </c>
      <c r="D8" s="3" t="s">
        <v>6</v>
      </c>
      <c r="E8" s="2">
        <v>12.392017704092501</v>
      </c>
      <c r="F8" s="1">
        <v>-35.165463990914603</v>
      </c>
      <c r="G8" s="3" t="s">
        <v>6</v>
      </c>
      <c r="H8" s="2">
        <v>4.4894587934239896</v>
      </c>
      <c r="I8" s="1">
        <v>47.274046422286801</v>
      </c>
      <c r="J8" s="3" t="s">
        <v>6</v>
      </c>
      <c r="K8" s="2">
        <v>10.755314913566201</v>
      </c>
      <c r="L8" s="1">
        <v>371.86361791434598</v>
      </c>
      <c r="M8" s="3" t="s">
        <v>6</v>
      </c>
      <c r="N8" s="2">
        <v>21.305110868836699</v>
      </c>
      <c r="O8" s="1">
        <v>321.46495705476099</v>
      </c>
      <c r="P8" s="3" t="s">
        <v>6</v>
      </c>
      <c r="Q8" s="2">
        <v>15.975545400481501</v>
      </c>
      <c r="R8" s="1">
        <v>50.398660859585</v>
      </c>
      <c r="S8" s="3" t="s">
        <v>6</v>
      </c>
      <c r="T8" s="2">
        <v>11.5590498060385</v>
      </c>
      <c r="U8" s="1">
        <v>383.97220034571899</v>
      </c>
      <c r="V8" s="3" t="s">
        <v>6</v>
      </c>
      <c r="W8" s="2">
        <v>24.420532811305101</v>
      </c>
      <c r="X8" s="1">
        <v>286.29949306384702</v>
      </c>
      <c r="Y8" s="3" t="s">
        <v>6</v>
      </c>
      <c r="Z8" s="2">
        <v>18.970822035155301</v>
      </c>
      <c r="AA8" s="1">
        <v>97.672707281871794</v>
      </c>
      <c r="AB8" s="3" t="s">
        <v>6</v>
      </c>
      <c r="AC8" s="2">
        <v>8.0217202029290195</v>
      </c>
      <c r="AD8" s="1">
        <v>13.257718906022101</v>
      </c>
      <c r="AE8" s="3" t="s">
        <v>6</v>
      </c>
      <c r="AF8" s="2">
        <v>0.64324292898240398</v>
      </c>
      <c r="AG8" s="1">
        <v>11.040070944556801</v>
      </c>
      <c r="AH8" s="3" t="s">
        <v>6</v>
      </c>
      <c r="AI8" s="2">
        <v>0.44396456899731401</v>
      </c>
      <c r="AJ8" s="1">
        <v>2.21764796146531</v>
      </c>
      <c r="AK8" s="3" t="s">
        <v>6</v>
      </c>
      <c r="AL8" s="2">
        <v>0.38492516646017799</v>
      </c>
    </row>
  </sheetData>
  <mergeCells count="17">
    <mergeCell ref="L1:T1"/>
    <mergeCell ref="L2:N2"/>
    <mergeCell ref="O2:Q2"/>
    <mergeCell ref="R2:T2"/>
    <mergeCell ref="C1:K1"/>
    <mergeCell ref="C2:E2"/>
    <mergeCell ref="F2:H2"/>
    <mergeCell ref="I2:K2"/>
    <mergeCell ref="B1:B2"/>
    <mergeCell ref="U1:AC1"/>
    <mergeCell ref="U2:W2"/>
    <mergeCell ref="X2:Z2"/>
    <mergeCell ref="AA2:AC2"/>
    <mergeCell ref="AD1:AL1"/>
    <mergeCell ref="AD2:AF2"/>
    <mergeCell ref="AG2:AI2"/>
    <mergeCell ref="AJ2:A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C_budget</vt:lpstr>
      <vt:lpstr>GHG budget</vt:lpstr>
      <vt:lpstr>Met_annual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 WS</cp:lastModifiedBy>
  <dcterms:created xsi:type="dcterms:W3CDTF">2022-02-18T18:42:39Z</dcterms:created>
  <dcterms:modified xsi:type="dcterms:W3CDTF">2022-02-23T01:39:31Z</dcterms:modified>
</cp:coreProperties>
</file>