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tinsa\Documents\burns_bog\BB1_interannual\df\"/>
    </mc:Choice>
  </mc:AlternateContent>
  <xr:revisionPtr revIDLastSave="0" documentId="13_ncr:1_{A81CEED4-992D-4DD3-974B-2445DECA5267}" xr6:coauthVersionLast="47" xr6:coauthVersionMax="47" xr10:uidLastSave="{00000000-0000-0000-0000-000000000000}"/>
  <bookViews>
    <workbookView minimized="1" xWindow="3810" yWindow="-12405" windowWidth="13800" windowHeight="7095" xr2:uid="{00000000-000D-0000-FFFF-FFFF00000000}"/>
  </bookViews>
  <sheets>
    <sheet name="met_annual_summary" sheetId="1" r:id="rId1"/>
    <sheet name="Sheet1" sheetId="2" r:id="rId2"/>
  </sheets>
  <externalReferences>
    <externalReference r:id="rId3"/>
    <externalReference r:id="rId4"/>
  </externalReferences>
  <definedNames>
    <definedName name="_xlnm._FilterDatabase" localSheetId="1" hidden="1">Sheet1!$A$1:$X$18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1" i="2" l="1"/>
  <c r="AF1" i="2"/>
  <c r="AE2" i="2"/>
  <c r="AF2" i="2"/>
  <c r="AE3" i="2"/>
  <c r="AF3" i="2"/>
  <c r="AE4" i="2"/>
  <c r="AF4" i="2"/>
  <c r="AE5" i="2"/>
  <c r="AF5" i="2"/>
  <c r="AE6" i="2"/>
  <c r="AF6" i="2"/>
  <c r="AE7" i="2"/>
  <c r="AF7" i="2"/>
  <c r="AE8" i="2"/>
  <c r="AF8" i="2"/>
  <c r="AE9" i="2"/>
  <c r="AF9" i="2"/>
  <c r="AE10" i="2"/>
  <c r="AF10" i="2"/>
  <c r="AE11" i="2"/>
  <c r="AF11" i="2"/>
  <c r="AE12" i="2"/>
  <c r="AF12" i="2"/>
  <c r="AE13" i="2"/>
  <c r="AF13" i="2"/>
  <c r="AE14" i="2"/>
  <c r="AF14" i="2"/>
  <c r="AE15" i="2"/>
  <c r="AF15" i="2"/>
  <c r="AE16" i="2"/>
  <c r="AF16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D14" i="2"/>
  <c r="D11" i="2"/>
  <c r="D8" i="2"/>
  <c r="D5" i="2"/>
  <c r="D4" i="2"/>
  <c r="D2" i="2"/>
  <c r="B14" i="2"/>
  <c r="B11" i="2"/>
  <c r="B8" i="2"/>
  <c r="B5" i="2"/>
  <c r="B2" i="2"/>
  <c r="AD1" i="2"/>
  <c r="AC1" i="2"/>
  <c r="Y1" i="2"/>
  <c r="Z1" i="2"/>
  <c r="AA1" i="2"/>
  <c r="AB1" i="2"/>
  <c r="A3" i="2"/>
  <c r="B3" i="2"/>
  <c r="C3" i="2"/>
  <c r="D3" i="2"/>
  <c r="D18" i="2" s="1"/>
  <c r="A4" i="2"/>
  <c r="B4" i="2"/>
  <c r="C4" i="2"/>
  <c r="A6" i="2"/>
  <c r="B6" i="2"/>
  <c r="C6" i="2"/>
  <c r="D6" i="2"/>
  <c r="A7" i="2"/>
  <c r="B7" i="2"/>
  <c r="C7" i="2"/>
  <c r="D7" i="2"/>
  <c r="A9" i="2"/>
  <c r="B9" i="2"/>
  <c r="C9" i="2"/>
  <c r="D9" i="2"/>
  <c r="A10" i="2"/>
  <c r="B10" i="2"/>
  <c r="C10" i="2"/>
  <c r="D10" i="2"/>
  <c r="A12" i="2"/>
  <c r="B12" i="2"/>
  <c r="C12" i="2"/>
  <c r="D12" i="2"/>
  <c r="A13" i="2"/>
  <c r="B13" i="2"/>
  <c r="C13" i="2"/>
  <c r="D13" i="2"/>
  <c r="A15" i="2"/>
  <c r="B15" i="2"/>
  <c r="C15" i="2"/>
  <c r="D15" i="2"/>
  <c r="A16" i="2"/>
  <c r="B16" i="2"/>
  <c r="C16" i="2"/>
  <c r="D16" i="2"/>
  <c r="U1" i="2"/>
  <c r="V1" i="2"/>
  <c r="W1" i="2"/>
  <c r="X1" i="2"/>
  <c r="O1" i="2"/>
  <c r="P1" i="2"/>
  <c r="Q1" i="2"/>
  <c r="R1" i="2"/>
  <c r="S1" i="2"/>
  <c r="T1" i="2"/>
  <c r="B1" i="2"/>
  <c r="C1" i="2"/>
  <c r="D1" i="2"/>
  <c r="E1" i="2"/>
  <c r="F1" i="2"/>
  <c r="G1" i="2"/>
  <c r="H1" i="2"/>
  <c r="I1" i="2"/>
  <c r="J1" i="2"/>
  <c r="K1" i="2"/>
  <c r="L1" i="2"/>
  <c r="M1" i="2"/>
  <c r="N1" i="2"/>
  <c r="A1" i="2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C9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C8" i="1"/>
  <c r="D22" i="2" l="1"/>
  <c r="AB18" i="2"/>
  <c r="P17" i="2"/>
  <c r="AF17" i="2"/>
  <c r="X17" i="2"/>
  <c r="H17" i="2"/>
  <c r="X18" i="2"/>
  <c r="P18" i="2"/>
  <c r="H18" i="2"/>
  <c r="Z17" i="2"/>
  <c r="R20" i="2"/>
  <c r="AB19" i="2"/>
  <c r="T19" i="2"/>
  <c r="L19" i="2"/>
  <c r="AD18" i="2"/>
  <c r="V18" i="2"/>
  <c r="N18" i="2"/>
  <c r="F18" i="2"/>
  <c r="AF18" i="2"/>
  <c r="AF19" i="2"/>
  <c r="M18" i="2"/>
  <c r="O17" i="2"/>
  <c r="AB21" i="2"/>
  <c r="T21" i="2"/>
  <c r="L21" i="2"/>
  <c r="AD17" i="2"/>
  <c r="V17" i="2"/>
  <c r="N17" i="2"/>
  <c r="F17" i="2"/>
  <c r="T18" i="2"/>
  <c r="D17" i="2"/>
  <c r="AA19" i="2"/>
  <c r="S19" i="2"/>
  <c r="K19" i="2"/>
  <c r="Y19" i="2"/>
  <c r="Q19" i="2"/>
  <c r="I19" i="2"/>
  <c r="AA18" i="2"/>
  <c r="S18" i="2"/>
  <c r="K18" i="2"/>
  <c r="AC20" i="2"/>
  <c r="U20" i="2"/>
  <c r="M20" i="2"/>
  <c r="E20" i="2"/>
  <c r="L18" i="2"/>
  <c r="AE17" i="2"/>
  <c r="Z19" i="2"/>
  <c r="X22" i="2"/>
  <c r="H22" i="2"/>
  <c r="R18" i="2"/>
  <c r="T17" i="2"/>
  <c r="D19" i="2"/>
  <c r="W19" i="2"/>
  <c r="O19" i="2"/>
  <c r="G19" i="2"/>
  <c r="Y21" i="2"/>
  <c r="Q21" i="2"/>
  <c r="I21" i="2"/>
  <c r="AA20" i="2"/>
  <c r="S20" i="2"/>
  <c r="K20" i="2"/>
  <c r="AE19" i="2"/>
  <c r="U18" i="2"/>
  <c r="W17" i="2"/>
  <c r="G17" i="2"/>
  <c r="R19" i="2"/>
  <c r="P22" i="2"/>
  <c r="Z18" i="2"/>
  <c r="J18" i="2"/>
  <c r="AB17" i="2"/>
  <c r="L17" i="2"/>
  <c r="AF22" i="2"/>
  <c r="AD19" i="2"/>
  <c r="V19" i="2"/>
  <c r="N19" i="2"/>
  <c r="F19" i="2"/>
  <c r="X21" i="2"/>
  <c r="P21" i="2"/>
  <c r="H21" i="2"/>
  <c r="R17" i="2"/>
  <c r="J17" i="2"/>
  <c r="AF21" i="2"/>
  <c r="X19" i="2"/>
  <c r="AC18" i="2"/>
  <c r="W20" i="2"/>
  <c r="O20" i="2"/>
  <c r="AA21" i="2"/>
  <c r="S21" i="2"/>
  <c r="K21" i="2"/>
  <c r="W22" i="2"/>
  <c r="O22" i="2"/>
  <c r="G22" i="2"/>
  <c r="AA17" i="2"/>
  <c r="S17" i="2"/>
  <c r="K17" i="2"/>
  <c r="AC22" i="2"/>
  <c r="U22" i="2"/>
  <c r="M22" i="2"/>
  <c r="E22" i="2"/>
  <c r="W18" i="2"/>
  <c r="O18" i="2"/>
  <c r="G18" i="2"/>
  <c r="Y17" i="2"/>
  <c r="Q17" i="2"/>
  <c r="I17" i="2"/>
  <c r="AE20" i="2"/>
  <c r="AE22" i="2"/>
  <c r="AE18" i="2"/>
  <c r="P19" i="2"/>
  <c r="E18" i="2"/>
  <c r="J19" i="2"/>
  <c r="AB22" i="2"/>
  <c r="T22" i="2"/>
  <c r="L22" i="2"/>
  <c r="X20" i="2"/>
  <c r="P20" i="2"/>
  <c r="H20" i="2"/>
  <c r="AF20" i="2"/>
  <c r="H19" i="2"/>
  <c r="AC19" i="2"/>
  <c r="U19" i="2"/>
  <c r="M19" i="2"/>
  <c r="E19" i="2"/>
  <c r="Y18" i="2"/>
  <c r="Q18" i="2"/>
  <c r="I18" i="2"/>
  <c r="AC17" i="2"/>
  <c r="U17" i="2"/>
  <c r="M17" i="2"/>
  <c r="E17" i="2"/>
  <c r="AB20" i="2"/>
  <c r="T20" i="2"/>
  <c r="L20" i="2"/>
  <c r="D20" i="2"/>
  <c r="AA22" i="2"/>
  <c r="S22" i="2"/>
  <c r="K22" i="2"/>
  <c r="AE21" i="2"/>
  <c r="W21" i="2"/>
  <c r="O21" i="2"/>
  <c r="G21" i="2"/>
  <c r="Z22" i="2"/>
  <c r="R22" i="2"/>
  <c r="J22" i="2"/>
  <c r="AD21" i="2"/>
  <c r="V21" i="2"/>
  <c r="N21" i="2"/>
  <c r="F21" i="2"/>
  <c r="Z20" i="2"/>
  <c r="J20" i="2"/>
  <c r="D21" i="2"/>
  <c r="Y22" i="2"/>
  <c r="Q22" i="2"/>
  <c r="I22" i="2"/>
  <c r="AC21" i="2"/>
  <c r="U21" i="2"/>
  <c r="M21" i="2"/>
  <c r="E21" i="2"/>
  <c r="Y20" i="2"/>
  <c r="Q20" i="2"/>
  <c r="I20" i="2"/>
  <c r="G20" i="2"/>
  <c r="AD22" i="2"/>
  <c r="V22" i="2"/>
  <c r="N22" i="2"/>
  <c r="F22" i="2"/>
  <c r="Z21" i="2"/>
  <c r="R21" i="2"/>
  <c r="J21" i="2"/>
  <c r="AD20" i="2"/>
  <c r="V20" i="2"/>
  <c r="N20" i="2"/>
  <c r="F20" i="2"/>
</calcChain>
</file>

<file path=xl/sharedStrings.xml><?xml version="1.0" encoding="utf-8"?>
<sst xmlns="http://schemas.openxmlformats.org/spreadsheetml/2006/main" count="47" uniqueCount="34">
  <si>
    <t>period</t>
  </si>
  <si>
    <t>min_TS.5</t>
  </si>
  <si>
    <t>max_TS.5</t>
  </si>
  <si>
    <t>min_Ta</t>
  </si>
  <si>
    <t>max_Ta</t>
  </si>
  <si>
    <t>min_wtd</t>
  </si>
  <si>
    <t>max_wtd</t>
  </si>
  <si>
    <t>day_wtd</t>
  </si>
  <si>
    <t>day_wtd2</t>
  </si>
  <si>
    <t>day_precip</t>
  </si>
  <si>
    <t>TS.5</t>
  </si>
  <si>
    <t>TS.10</t>
  </si>
  <si>
    <t>TS.50</t>
  </si>
  <si>
    <t>RH</t>
  </si>
  <si>
    <t>PARin</t>
  </si>
  <si>
    <t>SWin</t>
  </si>
  <si>
    <t>VPD</t>
  </si>
  <si>
    <t>Precip</t>
  </si>
  <si>
    <t>PA</t>
  </si>
  <si>
    <t>Ta</t>
  </si>
  <si>
    <t>SWC</t>
  </si>
  <si>
    <t>wtd</t>
  </si>
  <si>
    <t>2015-2016</t>
  </si>
  <si>
    <t>2016-2017</t>
  </si>
  <si>
    <t>2017-2018</t>
  </si>
  <si>
    <t>2018-2019</t>
  </si>
  <si>
    <t>2019-2020</t>
  </si>
  <si>
    <t>2020-2021</t>
  </si>
  <si>
    <t>mean</t>
  </si>
  <si>
    <t>SD</t>
  </si>
  <si>
    <t>annual</t>
  </si>
  <si>
    <t>sd</t>
  </si>
  <si>
    <t>growing season</t>
  </si>
  <si>
    <t>non-growing season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</si>
</sst>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70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164" fontId="0" fillId="0" borderId="0" xfId="0" applyNumberFormat="1"/>
    <xf numFmtId="164" fontId="0" fillId="34" borderId="0" xfId="0" applyNumberFormat="1" applyFill="1"/>
    <xf numFmtId="164" fontId="0" fillId="35" borderId="0" xfId="0" applyNumberFormat="1" applyFill="1"/>
    <xf numFmtId="164" fontId="0" fillId="33" borderId="0" xfId="0" applyNumberFormat="1" applyFill="1"/>
    <xf numFmtId="17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Sheet1!$R$1</c:f>
              <c:strCache>
                <c:ptCount val="1"/>
                <c:pt idx="0">
                  <c:v>RH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Sheet1!$B$2:$B$16</c:f>
              <c:strCache>
                <c:ptCount val="15"/>
                <c:pt idx="0">
                  <c:v>2016-2017</c:v>
                </c:pt>
                <c:pt idx="1">
                  <c:v>2016-2017</c:v>
                </c:pt>
                <c:pt idx="2">
                  <c:v>2016-2017</c:v>
                </c:pt>
                <c:pt idx="3">
                  <c:v>2017-2018</c:v>
                </c:pt>
                <c:pt idx="4">
                  <c:v>2017-2018</c:v>
                </c:pt>
                <c:pt idx="5">
                  <c:v>2017-2018</c:v>
                </c:pt>
                <c:pt idx="6">
                  <c:v>2018-2019</c:v>
                </c:pt>
                <c:pt idx="7">
                  <c:v>2018-2019</c:v>
                </c:pt>
                <c:pt idx="8">
                  <c:v>2018-2019</c:v>
                </c:pt>
                <c:pt idx="9">
                  <c:v>2019-2020</c:v>
                </c:pt>
                <c:pt idx="10">
                  <c:v>2019-2020</c:v>
                </c:pt>
                <c:pt idx="11">
                  <c:v>2019-2020</c:v>
                </c:pt>
                <c:pt idx="12">
                  <c:v>2020-2021</c:v>
                </c:pt>
                <c:pt idx="13">
                  <c:v>2020-2021</c:v>
                </c:pt>
                <c:pt idx="14">
                  <c:v>2020-2021</c:v>
                </c:pt>
              </c:strCache>
            </c:strRef>
          </c:xVal>
          <c:yVal>
            <c:numRef>
              <c:f>Sheet1!$R$2:$R$16</c:f>
              <c:numCache>
                <c:formatCode>0.000</c:formatCode>
                <c:ptCount val="15"/>
                <c:pt idx="0">
                  <c:v>82.562219699972104</c:v>
                </c:pt>
                <c:pt idx="1">
                  <c:v>86.279171209193095</c:v>
                </c:pt>
                <c:pt idx="2">
                  <c:v>78.865579401183993</c:v>
                </c:pt>
                <c:pt idx="3">
                  <c:v>83.750283414383603</c:v>
                </c:pt>
                <c:pt idx="4">
                  <c:v>87.827457885760097</c:v>
                </c:pt>
                <c:pt idx="5">
                  <c:v>79.695388584927102</c:v>
                </c:pt>
                <c:pt idx="6">
                  <c:v>83.846897743436102</c:v>
                </c:pt>
                <c:pt idx="7">
                  <c:v>86.559757226419407</c:v>
                </c:pt>
                <c:pt idx="8">
                  <c:v>81.148862629212204</c:v>
                </c:pt>
                <c:pt idx="9">
                  <c:v>85.397003216074694</c:v>
                </c:pt>
                <c:pt idx="10">
                  <c:v>89.090485488387998</c:v>
                </c:pt>
                <c:pt idx="11">
                  <c:v>81.703520943761404</c:v>
                </c:pt>
                <c:pt idx="12">
                  <c:v>85.419397448630093</c:v>
                </c:pt>
                <c:pt idx="13">
                  <c:v>89.566917987637396</c:v>
                </c:pt>
                <c:pt idx="14">
                  <c:v>81.294540956284195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D2-4099-AD63-893A13352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502959"/>
        <c:axId val="259410767"/>
      </c:scatterChart>
      <c:valAx>
        <c:axId val="262502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10767"/>
        <c:crosses val="autoZero"/>
        <c:crossBetween val="midCat"/>
      </c:valAx>
      <c:valAx>
        <c:axId val="2594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502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Sheet1!$V$1</c:f>
              <c:strCache>
                <c:ptCount val="1"/>
                <c:pt idx="0">
                  <c:v>Precip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Sheet1!$B$2:$B$16</c:f>
              <c:strCache>
                <c:ptCount val="15"/>
                <c:pt idx="0">
                  <c:v>2016-2017</c:v>
                </c:pt>
                <c:pt idx="1">
                  <c:v>2016-2017</c:v>
                </c:pt>
                <c:pt idx="2">
                  <c:v>2016-2017</c:v>
                </c:pt>
                <c:pt idx="3">
                  <c:v>2017-2018</c:v>
                </c:pt>
                <c:pt idx="4">
                  <c:v>2017-2018</c:v>
                </c:pt>
                <c:pt idx="5">
                  <c:v>2017-2018</c:v>
                </c:pt>
                <c:pt idx="6">
                  <c:v>2018-2019</c:v>
                </c:pt>
                <c:pt idx="7">
                  <c:v>2018-2019</c:v>
                </c:pt>
                <c:pt idx="8">
                  <c:v>2018-2019</c:v>
                </c:pt>
                <c:pt idx="9">
                  <c:v>2019-2020</c:v>
                </c:pt>
                <c:pt idx="10">
                  <c:v>2019-2020</c:v>
                </c:pt>
                <c:pt idx="11">
                  <c:v>2019-2020</c:v>
                </c:pt>
                <c:pt idx="12">
                  <c:v>2020-2021</c:v>
                </c:pt>
                <c:pt idx="13">
                  <c:v>2020-2021</c:v>
                </c:pt>
                <c:pt idx="14">
                  <c:v>2020-2021</c:v>
                </c:pt>
              </c:strCache>
            </c:strRef>
          </c:xVal>
          <c:yVal>
            <c:numRef>
              <c:f>Sheet1!$V$2:$V$16</c:f>
              <c:numCache>
                <c:formatCode>0.000</c:formatCode>
                <c:ptCount val="15"/>
                <c:pt idx="0">
                  <c:v>1296.5999999999999</c:v>
                </c:pt>
                <c:pt idx="1">
                  <c:v>981</c:v>
                </c:pt>
                <c:pt idx="2">
                  <c:v>315.60000000000002</c:v>
                </c:pt>
                <c:pt idx="3">
                  <c:v>1198.9000000000001</c:v>
                </c:pt>
                <c:pt idx="4">
                  <c:v>909.6</c:v>
                </c:pt>
                <c:pt idx="5">
                  <c:v>289.3</c:v>
                </c:pt>
                <c:pt idx="6">
                  <c:v>1060.8</c:v>
                </c:pt>
                <c:pt idx="7">
                  <c:v>710.2</c:v>
                </c:pt>
                <c:pt idx="8">
                  <c:v>350.6</c:v>
                </c:pt>
                <c:pt idx="9">
                  <c:v>1168.9000000000001</c:v>
                </c:pt>
                <c:pt idx="10">
                  <c:v>857.5</c:v>
                </c:pt>
                <c:pt idx="11">
                  <c:v>311.39999999999998</c:v>
                </c:pt>
                <c:pt idx="12">
                  <c:v>1113</c:v>
                </c:pt>
                <c:pt idx="13">
                  <c:v>841.7</c:v>
                </c:pt>
                <c:pt idx="14">
                  <c:v>271.3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4F-4E26-B1A0-525FB5EE7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77455"/>
        <c:axId val="150777871"/>
      </c:scatterChart>
      <c:valAx>
        <c:axId val="15077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77871"/>
        <c:crosses val="autoZero"/>
        <c:crossBetween val="midCat"/>
      </c:valAx>
      <c:valAx>
        <c:axId val="15077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77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SWin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Sheet1!$B$2:$B$16</c:f>
              <c:strCache>
                <c:ptCount val="15"/>
                <c:pt idx="0">
                  <c:v>2016-2017</c:v>
                </c:pt>
                <c:pt idx="1">
                  <c:v>2016-2017</c:v>
                </c:pt>
                <c:pt idx="2">
                  <c:v>2016-2017</c:v>
                </c:pt>
                <c:pt idx="3">
                  <c:v>2017-2018</c:v>
                </c:pt>
                <c:pt idx="4">
                  <c:v>2017-2018</c:v>
                </c:pt>
                <c:pt idx="5">
                  <c:v>2017-2018</c:v>
                </c:pt>
                <c:pt idx="6">
                  <c:v>2018-2019</c:v>
                </c:pt>
                <c:pt idx="7">
                  <c:v>2018-2019</c:v>
                </c:pt>
                <c:pt idx="8">
                  <c:v>2018-2019</c:v>
                </c:pt>
                <c:pt idx="9">
                  <c:v>2019-2020</c:v>
                </c:pt>
                <c:pt idx="10">
                  <c:v>2019-2020</c:v>
                </c:pt>
                <c:pt idx="11">
                  <c:v>2019-2020</c:v>
                </c:pt>
                <c:pt idx="12">
                  <c:v>2020-2021</c:v>
                </c:pt>
                <c:pt idx="13">
                  <c:v>2020-2021</c:v>
                </c:pt>
                <c:pt idx="14">
                  <c:v>2020-2021</c:v>
                </c:pt>
              </c:strCache>
            </c:strRef>
          </c:xVal>
          <c:yVal>
            <c:numRef>
              <c:f>Sheet1!$T$2:$T$16</c:f>
              <c:numCache>
                <c:formatCode>0.000</c:formatCode>
                <c:ptCount val="15"/>
                <c:pt idx="0">
                  <c:v>137.390890128053</c:v>
                </c:pt>
                <c:pt idx="1">
                  <c:v>53.096546856626503</c:v>
                </c:pt>
                <c:pt idx="2">
                  <c:v>221.22460857286001</c:v>
                </c:pt>
                <c:pt idx="3">
                  <c:v>141.323462151256</c:v>
                </c:pt>
                <c:pt idx="4">
                  <c:v>62.414759014537502</c:v>
                </c:pt>
                <c:pt idx="5">
                  <c:v>219.80097018886599</c:v>
                </c:pt>
                <c:pt idx="6">
                  <c:v>145.482384742466</c:v>
                </c:pt>
                <c:pt idx="7">
                  <c:v>74.720955338598898</c:v>
                </c:pt>
                <c:pt idx="8">
                  <c:v>215.857139668716</c:v>
                </c:pt>
                <c:pt idx="9">
                  <c:v>140.39384281005201</c:v>
                </c:pt>
                <c:pt idx="10">
                  <c:v>65.314014201958102</c:v>
                </c:pt>
                <c:pt idx="11">
                  <c:v>215.47367141814701</c:v>
                </c:pt>
                <c:pt idx="12">
                  <c:v>145.05940397094699</c:v>
                </c:pt>
                <c:pt idx="13">
                  <c:v>62.145783561240798</c:v>
                </c:pt>
                <c:pt idx="14">
                  <c:v>227.519944487705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38-499B-BAA0-9087A1922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926463"/>
        <c:axId val="411941023"/>
      </c:scatterChart>
      <c:valAx>
        <c:axId val="411926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41023"/>
        <c:crosses val="autoZero"/>
        <c:crossBetween val="midCat"/>
      </c:valAx>
      <c:valAx>
        <c:axId val="41194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26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TS.50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Sheet1!$B$2:$B$16</c:f>
              <c:strCache>
                <c:ptCount val="15"/>
                <c:pt idx="0">
                  <c:v>2016-2017</c:v>
                </c:pt>
                <c:pt idx="1">
                  <c:v>2016-2017</c:v>
                </c:pt>
                <c:pt idx="2">
                  <c:v>2016-2017</c:v>
                </c:pt>
                <c:pt idx="3">
                  <c:v>2017-2018</c:v>
                </c:pt>
                <c:pt idx="4">
                  <c:v>2017-2018</c:v>
                </c:pt>
                <c:pt idx="5">
                  <c:v>2017-2018</c:v>
                </c:pt>
                <c:pt idx="6">
                  <c:v>2018-2019</c:v>
                </c:pt>
                <c:pt idx="7">
                  <c:v>2018-2019</c:v>
                </c:pt>
                <c:pt idx="8">
                  <c:v>2018-2019</c:v>
                </c:pt>
                <c:pt idx="9">
                  <c:v>2019-2020</c:v>
                </c:pt>
                <c:pt idx="10">
                  <c:v>2019-2020</c:v>
                </c:pt>
                <c:pt idx="11">
                  <c:v>2019-2020</c:v>
                </c:pt>
                <c:pt idx="12">
                  <c:v>2020-2021</c:v>
                </c:pt>
                <c:pt idx="13">
                  <c:v>2020-2021</c:v>
                </c:pt>
                <c:pt idx="14">
                  <c:v>2020-2021</c:v>
                </c:pt>
              </c:strCache>
            </c:strRef>
          </c:xVal>
          <c:yVal>
            <c:numRef>
              <c:f>Sheet1!$Q$2:$Q$16</c:f>
              <c:numCache>
                <c:formatCode>0.000</c:formatCode>
                <c:ptCount val="15"/>
                <c:pt idx="0">
                  <c:v>11.074650062780499</c:v>
                </c:pt>
                <c:pt idx="1">
                  <c:v>8.2791950683281694</c:v>
                </c:pt>
                <c:pt idx="2">
                  <c:v>13.854829346880701</c:v>
                </c:pt>
                <c:pt idx="3">
                  <c:v>11.059038220975999</c:v>
                </c:pt>
                <c:pt idx="4">
                  <c:v>8.4292723377403806</c:v>
                </c:pt>
                <c:pt idx="5">
                  <c:v>13.6744337988388</c:v>
                </c:pt>
                <c:pt idx="6">
                  <c:v>11.1892918671518</c:v>
                </c:pt>
                <c:pt idx="7">
                  <c:v>8.4139516279189603</c:v>
                </c:pt>
                <c:pt idx="8">
                  <c:v>13.949466312727701</c:v>
                </c:pt>
                <c:pt idx="9">
                  <c:v>11.245028234745</c:v>
                </c:pt>
                <c:pt idx="10">
                  <c:v>8.62198693579235</c:v>
                </c:pt>
                <c:pt idx="11">
                  <c:v>13.8680695336976</c:v>
                </c:pt>
                <c:pt idx="12">
                  <c:v>11.3566446511986</c:v>
                </c:pt>
                <c:pt idx="13">
                  <c:v>9.0056720715430405</c:v>
                </c:pt>
                <c:pt idx="14">
                  <c:v>13.6947703861566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C6-428B-AFE2-7709C2203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953919"/>
        <c:axId val="411959743"/>
      </c:scatterChart>
      <c:valAx>
        <c:axId val="41195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59743"/>
        <c:crosses val="autoZero"/>
        <c:crossBetween val="midCat"/>
      </c:valAx>
      <c:valAx>
        <c:axId val="41195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5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09492563429571"/>
          <c:y val="0.17171296296296298"/>
          <c:w val="0.8699050743657043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Sheet1!$Y$1</c:f>
              <c:strCache>
                <c:ptCount val="1"/>
                <c:pt idx="0">
                  <c:v>SWC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Sheet1!$Y$2:$Y$16</c:f>
              <c:numCache>
                <c:formatCode>0.000</c:formatCode>
                <c:ptCount val="15"/>
                <c:pt idx="0">
                  <c:v>79.344639100407505</c:v>
                </c:pt>
                <c:pt idx="1">
                  <c:v>85.378829067236694</c:v>
                </c:pt>
                <c:pt idx="2">
                  <c:v>73.343422849244106</c:v>
                </c:pt>
                <c:pt idx="3">
                  <c:v>80.526500381502302</c:v>
                </c:pt>
                <c:pt idx="4">
                  <c:v>84.0784174178022</c:v>
                </c:pt>
                <c:pt idx="5">
                  <c:v>76.993992727914403</c:v>
                </c:pt>
                <c:pt idx="6">
                  <c:v>83.538085477351601</c:v>
                </c:pt>
                <c:pt idx="7">
                  <c:v>86.757276640384603</c:v>
                </c:pt>
                <c:pt idx="8">
                  <c:v>80.336485522859704</c:v>
                </c:pt>
                <c:pt idx="9">
                  <c:v>83.666735043761406</c:v>
                </c:pt>
                <c:pt idx="10">
                  <c:v>86.756213960965397</c:v>
                </c:pt>
                <c:pt idx="11">
                  <c:v>80.577256126557401</c:v>
                </c:pt>
                <c:pt idx="12">
                  <c:v>86.217338583904095</c:v>
                </c:pt>
                <c:pt idx="13">
                  <c:v>86.8410290384615</c:v>
                </c:pt>
                <c:pt idx="14">
                  <c:v>85.5970562739071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8E-48C4-8F2B-136834988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329135"/>
        <c:axId val="508334127"/>
      </c:scatterChart>
      <c:valAx>
        <c:axId val="508329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334127"/>
        <c:crosses val="autoZero"/>
        <c:crossBetween val="midCat"/>
      </c:valAx>
      <c:valAx>
        <c:axId val="50833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329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Sheet1!$AB$1</c:f>
              <c:strCache>
                <c:ptCount val="1"/>
                <c:pt idx="0">
                  <c:v>br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Sheet1!$AB$2:$AB$16</c:f>
              <c:numCache>
                <c:formatCode>0.000</c:formatCode>
                <c:ptCount val="15"/>
                <c:pt idx="0">
                  <c:v>-1.52728118513768</c:v>
                </c:pt>
                <c:pt idx="1">
                  <c:v>-3.3221856159502501</c:v>
                </c:pt>
                <c:pt idx="2">
                  <c:v>-0.56416173445777296</c:v>
                </c:pt>
                <c:pt idx="3">
                  <c:v>-0.54347737381053096</c:v>
                </c:pt>
                <c:pt idx="4">
                  <c:v>-1.80821120430222</c:v>
                </c:pt>
                <c:pt idx="5">
                  <c:v>0.26199556851378702</c:v>
                </c:pt>
                <c:pt idx="6">
                  <c:v>3.0749128030424999</c:v>
                </c:pt>
                <c:pt idx="7">
                  <c:v>-0.35567945743360202</c:v>
                </c:pt>
                <c:pt idx="8">
                  <c:v>4.9682997883325903</c:v>
                </c:pt>
                <c:pt idx="9">
                  <c:v>-2.1717692649013198</c:v>
                </c:pt>
                <c:pt idx="10">
                  <c:v>-5.1315937045415003</c:v>
                </c:pt>
                <c:pt idx="11">
                  <c:v>-0.47109665869923201</c:v>
                </c:pt>
                <c:pt idx="12">
                  <c:v>-1.71847354114864</c:v>
                </c:pt>
                <c:pt idx="13">
                  <c:v>1.72475041355731</c:v>
                </c:pt>
                <c:pt idx="14">
                  <c:v>-4.1456641977446296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D6-43BF-BF21-29A78C410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920639"/>
        <c:axId val="411907743"/>
      </c:scatterChart>
      <c:valAx>
        <c:axId val="411920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07743"/>
        <c:crosses val="autoZero"/>
        <c:crossBetween val="midCat"/>
      </c:valAx>
      <c:valAx>
        <c:axId val="41190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20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wtmd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Sheet1!$L$2:$L$16</c:f>
              <c:numCache>
                <c:formatCode>0.000</c:formatCode>
                <c:ptCount val="15"/>
                <c:pt idx="0">
                  <c:v>98</c:v>
                </c:pt>
                <c:pt idx="1">
                  <c:v>29</c:v>
                </c:pt>
                <c:pt idx="2">
                  <c:v>69</c:v>
                </c:pt>
                <c:pt idx="3">
                  <c:v>146</c:v>
                </c:pt>
                <c:pt idx="4">
                  <c:v>42</c:v>
                </c:pt>
                <c:pt idx="5">
                  <c:v>104</c:v>
                </c:pt>
                <c:pt idx="6">
                  <c:v>147</c:v>
                </c:pt>
                <c:pt idx="7">
                  <c:v>33</c:v>
                </c:pt>
                <c:pt idx="8">
                  <c:v>114</c:v>
                </c:pt>
                <c:pt idx="9">
                  <c:v>100</c:v>
                </c:pt>
                <c:pt idx="10">
                  <c:v>20</c:v>
                </c:pt>
                <c:pt idx="11">
                  <c:v>80</c:v>
                </c:pt>
                <c:pt idx="12">
                  <c:v>129</c:v>
                </c:pt>
                <c:pt idx="13">
                  <c:v>13</c:v>
                </c:pt>
                <c:pt idx="14">
                  <c:v>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A1-4CE9-A4CD-3AF0278A3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326223"/>
        <c:axId val="508331631"/>
      </c:scatterChart>
      <c:valAx>
        <c:axId val="50832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331631"/>
        <c:crosses val="autoZero"/>
        <c:crossBetween val="midCat"/>
      </c:valAx>
      <c:valAx>
        <c:axId val="50833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326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Sheet1!$AA$1</c:f>
              <c:strCache>
                <c:ptCount val="1"/>
                <c:pt idx="0">
                  <c:v>wtd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Sheet1!$AA$2:$AA$16</c:f>
              <c:numCache>
                <c:formatCode>0.000</c:formatCode>
                <c:ptCount val="15"/>
                <c:pt idx="0">
                  <c:v>4.7754421135951901E-2</c:v>
                </c:pt>
                <c:pt idx="1">
                  <c:v>7.3150538944788498E-2</c:v>
                </c:pt>
                <c:pt idx="2">
                  <c:v>2.24970799271637E-2</c:v>
                </c:pt>
                <c:pt idx="3">
                  <c:v>6.1566516823800101E-3</c:v>
                </c:pt>
                <c:pt idx="4">
                  <c:v>6.0325182777581997E-2</c:v>
                </c:pt>
                <c:pt idx="5">
                  <c:v>-4.7715876510662399E-2</c:v>
                </c:pt>
                <c:pt idx="6">
                  <c:v>-5.95613980751407E-4</c:v>
                </c:pt>
                <c:pt idx="7">
                  <c:v>4.3540267416052297E-2</c:v>
                </c:pt>
                <c:pt idx="8">
                  <c:v>-4.4490315697791202E-2</c:v>
                </c:pt>
                <c:pt idx="9">
                  <c:v>2.2910562259477799E-2</c:v>
                </c:pt>
                <c:pt idx="10">
                  <c:v>6.10473762823159E-2</c:v>
                </c:pt>
                <c:pt idx="11">
                  <c:v>-1.5226251763360199E-2</c:v>
                </c:pt>
                <c:pt idx="12">
                  <c:v>-1.00957008831142E-3</c:v>
                </c:pt>
                <c:pt idx="13">
                  <c:v>7.3563762006962005E-2</c:v>
                </c:pt>
                <c:pt idx="14">
                  <c:v>-7.5175397636616098E-2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87-4F5B-AC9A-A916EB096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326223"/>
        <c:axId val="508331631"/>
      </c:scatterChart>
      <c:valAx>
        <c:axId val="50832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331631"/>
        <c:crosses val="autoZero"/>
        <c:crossBetween val="midCat"/>
      </c:valAx>
      <c:valAx>
        <c:axId val="50833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326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Sheet1!$Z$1</c:f>
              <c:strCache>
                <c:ptCount val="1"/>
                <c:pt idx="0">
                  <c:v>ET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Sheet1!$Z$2:$Z$16</c:f>
              <c:numCache>
                <c:formatCode>0.000</c:formatCode>
                <c:ptCount val="15"/>
                <c:pt idx="0">
                  <c:v>656.25557428077195</c:v>
                </c:pt>
                <c:pt idx="1">
                  <c:v>62.501106382973298</c:v>
                </c:pt>
                <c:pt idx="2">
                  <c:v>593.75446789779903</c:v>
                </c:pt>
                <c:pt idx="3">
                  <c:v>756.16305644499801</c:v>
                </c:pt>
                <c:pt idx="4">
                  <c:v>90.454722980857895</c:v>
                </c:pt>
                <c:pt idx="5">
                  <c:v>665.70833346413997</c:v>
                </c:pt>
                <c:pt idx="6">
                  <c:v>575.07640563854102</c:v>
                </c:pt>
                <c:pt idx="7">
                  <c:v>100.18099327971299</c:v>
                </c:pt>
                <c:pt idx="8">
                  <c:v>474.89541235882803</c:v>
                </c:pt>
                <c:pt idx="9">
                  <c:v>553.96507930083305</c:v>
                </c:pt>
                <c:pt idx="10">
                  <c:v>101.158712947951</c:v>
                </c:pt>
                <c:pt idx="11">
                  <c:v>452.80636635288198</c:v>
                </c:pt>
                <c:pt idx="12">
                  <c:v>659.77148051625204</c:v>
                </c:pt>
                <c:pt idx="13">
                  <c:v>97.411665141057398</c:v>
                </c:pt>
                <c:pt idx="14">
                  <c:v>562.35981537519501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2E-42D6-A59C-87D17749B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326223"/>
        <c:axId val="508331631"/>
      </c:scatterChart>
      <c:valAx>
        <c:axId val="50832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331631"/>
        <c:crosses val="autoZero"/>
        <c:crossBetween val="midCat"/>
      </c:valAx>
      <c:valAx>
        <c:axId val="50833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326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469761</xdr:colOff>
      <xdr:row>28</xdr:row>
      <xdr:rowOff>14308</xdr:rowOff>
    </xdr:from>
    <xdr:to>
      <xdr:col>5</xdr:col>
      <xdr:colOff>486299</xdr:colOff>
      <xdr:row>44</xdr:row>
      <xdr:rowOff>28597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297B7A-FA32-4F32-A822-0363703FA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539639</xdr:colOff>
      <xdr:row>28</xdr:row>
      <xdr:rowOff>18119</xdr:rowOff>
    </xdr:from>
    <xdr:to>
      <xdr:col>11</xdr:col>
      <xdr:colOff>203061</xdr:colOff>
      <xdr:row>43</xdr:row>
      <xdr:rowOff>157007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614DFA-E4DB-45BB-A8D1-A3839E4FC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222110</xdr:colOff>
      <xdr:row>28</xdr:row>
      <xdr:rowOff>27643</xdr:rowOff>
    </xdr:from>
    <xdr:to>
      <xdr:col>16</xdr:col>
      <xdr:colOff>256401</xdr:colOff>
      <xdr:row>43</xdr:row>
      <xdr:rowOff>146706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9CC9F5-6190-4C92-B26F-A43994CED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460235</xdr:colOff>
      <xdr:row>44</xdr:row>
      <xdr:rowOff>38122</xdr:rowOff>
    </xdr:from>
    <xdr:to>
      <xdr:col>5</xdr:col>
      <xdr:colOff>467249</xdr:colOff>
      <xdr:row>58</xdr:row>
      <xdr:rowOff>66697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C40CD3-B32B-4FF9-94ED-7B25E56C2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501539</xdr:colOff>
      <xdr:row>44</xdr:row>
      <xdr:rowOff>7640</xdr:rowOff>
    </xdr:from>
    <xdr:to>
      <xdr:col>11</xdr:col>
      <xdr:colOff>214491</xdr:colOff>
      <xdr:row>58</xdr:row>
      <xdr:rowOff>70506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CAD64E-24D8-40DF-B356-FB187BE17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218301</xdr:colOff>
      <xdr:row>43</xdr:row>
      <xdr:rowOff>177009</xdr:rowOff>
    </xdr:from>
    <xdr:to>
      <xdr:col>16</xdr:col>
      <xdr:colOff>328791</xdr:colOff>
      <xdr:row>58</xdr:row>
      <xdr:rowOff>55267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A7C971-C4BC-49B2-BA39-6C85EC612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294501</xdr:colOff>
      <xdr:row>28</xdr:row>
      <xdr:rowOff>973</xdr:rowOff>
    </xdr:from>
    <xdr:to>
      <xdr:col>21</xdr:col>
      <xdr:colOff>448199</xdr:colOff>
      <xdr:row>43</xdr:row>
      <xdr:rowOff>150516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80E6F7F-7729-46E2-B859-8D466FA12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339697</xdr:colOff>
      <xdr:row>43</xdr:row>
      <xdr:rowOff>173189</xdr:rowOff>
    </xdr:from>
    <xdr:to>
      <xdr:col>21</xdr:col>
      <xdr:colOff>514789</xdr:colOff>
      <xdr:row>58</xdr:row>
      <xdr:rowOff>106575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17F4596-3D63-4987-BEE7-E68A88A2C2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561411</xdr:colOff>
      <xdr:row>28</xdr:row>
      <xdr:rowOff>64708</xdr:rowOff>
    </xdr:from>
    <xdr:to>
      <xdr:col>27</xdr:col>
      <xdr:colOff>108022</xdr:colOff>
      <xdr:row>44</xdr:row>
      <xdr:rowOff>38217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3F48129-3137-4F61-8ACF-8E8339348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t_season_summary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et_annual_summary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_season_summary"/>
    </sheetNames>
    <sheetDataSet>
      <sheetData sheetId="0">
        <row r="1">
          <cell r="B1" t="str">
            <v>period</v>
          </cell>
          <cell r="C1" t="str">
            <v>season</v>
          </cell>
          <cell r="D1" t="str">
            <v>min_TS.5</v>
          </cell>
          <cell r="E1" t="str">
            <v>max_TS.5</v>
          </cell>
          <cell r="F1" t="str">
            <v>min_Ta</v>
          </cell>
          <cell r="G1" t="str">
            <v>max_Ta</v>
          </cell>
          <cell r="H1" t="str">
            <v>min_wtd</v>
          </cell>
          <cell r="I1" t="str">
            <v>max_wtd</v>
          </cell>
          <cell r="J1" t="str">
            <v>day_wtd</v>
          </cell>
          <cell r="K1" t="str">
            <v>day_wtd2</v>
          </cell>
          <cell r="L1" t="str">
            <v>wtmd</v>
          </cell>
          <cell r="M1" t="str">
            <v>wtms</v>
          </cell>
          <cell r="N1" t="str">
            <v>day_precip</v>
          </cell>
          <cell r="O1" t="str">
            <v>TS.5</v>
          </cell>
          <cell r="P1" t="str">
            <v>TS.10</v>
          </cell>
          <cell r="Q1" t="str">
            <v>TS.50</v>
          </cell>
          <cell r="R1" t="str">
            <v>RH</v>
          </cell>
          <cell r="S1" t="str">
            <v>PARin</v>
          </cell>
          <cell r="T1" t="str">
            <v>SWin</v>
          </cell>
          <cell r="U1" t="str">
            <v>VPD</v>
          </cell>
          <cell r="V1" t="str">
            <v>Precip</v>
          </cell>
          <cell r="W1" t="str">
            <v>PA</v>
          </cell>
          <cell r="X1" t="str">
            <v>Ta</v>
          </cell>
          <cell r="Y1" t="str">
            <v>SWC</v>
          </cell>
          <cell r="Z1" t="str">
            <v>ET</v>
          </cell>
          <cell r="AA1" t="str">
            <v>wtd</v>
          </cell>
          <cell r="AB1" t="str">
            <v>br</v>
          </cell>
          <cell r="AC1" t="str">
            <v>albedo</v>
          </cell>
          <cell r="AD1" t="str">
            <v>LST</v>
          </cell>
          <cell r="AE1" t="str">
            <v>G</v>
          </cell>
          <cell r="AF1" t="str">
            <v>G_corr</v>
          </cell>
        </row>
        <row r="2">
          <cell r="A2">
            <v>1</v>
          </cell>
          <cell r="B2" t="str">
            <v>2016-2017</v>
          </cell>
          <cell r="C2" t="str">
            <v>non-growing season</v>
          </cell>
          <cell r="D2">
            <v>0.62057860416666699</v>
          </cell>
          <cell r="E2">
            <v>13.865451041666701</v>
          </cell>
          <cell r="F2">
            <v>-6.0647462291666701</v>
          </cell>
          <cell r="G2">
            <v>15.7352904166667</v>
          </cell>
          <cell r="H2">
            <v>-0.187403696101093</v>
          </cell>
          <cell r="I2">
            <v>0.16870634047308999</v>
          </cell>
          <cell r="J2">
            <v>153</v>
          </cell>
          <cell r="K2">
            <v>14</v>
          </cell>
          <cell r="L2">
            <v>29</v>
          </cell>
          <cell r="M2">
            <v>153</v>
          </cell>
          <cell r="N2">
            <v>147</v>
          </cell>
          <cell r="O2">
            <v>6.46102490887304</v>
          </cell>
          <cell r="P2">
            <v>6.5404109960593502</v>
          </cell>
          <cell r="Q2">
            <v>8.2791950683281694</v>
          </cell>
          <cell r="R2">
            <v>86.279171209193095</v>
          </cell>
          <cell r="S2">
            <v>1797.2495571642401</v>
          </cell>
          <cell r="T2">
            <v>53.096546856626503</v>
          </cell>
          <cell r="U2">
            <v>0.13278623384826699</v>
          </cell>
          <cell r="V2">
            <v>981</v>
          </cell>
          <cell r="W2">
            <v>101.35943610689</v>
          </cell>
          <cell r="X2">
            <v>5.34059617260443</v>
          </cell>
          <cell r="Y2">
            <v>85.378829067236694</v>
          </cell>
          <cell r="Z2">
            <v>62.501106382973298</v>
          </cell>
          <cell r="AA2">
            <v>7.3150538944788498E-2</v>
          </cell>
          <cell r="AB2">
            <v>-3.3221856159502501</v>
          </cell>
          <cell r="AC2">
            <v>0.21217008783829999</v>
          </cell>
          <cell r="AD2">
            <v>5.2068076342503202</v>
          </cell>
          <cell r="AE2">
            <v>-2.5646474736257501</v>
          </cell>
          <cell r="AF2">
            <v>6.7964936272451002</v>
          </cell>
        </row>
        <row r="3">
          <cell r="A3">
            <v>2</v>
          </cell>
          <cell r="B3" t="str">
            <v>2016-2017</v>
          </cell>
          <cell r="C3" t="str">
            <v>growing season</v>
          </cell>
          <cell r="D3">
            <v>9.4623010624999999</v>
          </cell>
          <cell r="E3">
            <v>19.538633541666702</v>
          </cell>
          <cell r="F3">
            <v>7.0296019166666701</v>
          </cell>
          <cell r="G3">
            <v>22.3171102083333</v>
          </cell>
          <cell r="H3">
            <v>-0.16741037222222199</v>
          </cell>
          <cell r="I3">
            <v>0.15517339777560701</v>
          </cell>
          <cell r="J3">
            <v>114</v>
          </cell>
          <cell r="K3">
            <v>40</v>
          </cell>
          <cell r="L3">
            <v>69</v>
          </cell>
          <cell r="M3">
            <v>114</v>
          </cell>
          <cell r="N3">
            <v>57</v>
          </cell>
          <cell r="O3">
            <v>16.3511208224044</v>
          </cell>
          <cell r="P3">
            <v>15.964726226548301</v>
          </cell>
          <cell r="Q3">
            <v>13.854829346880701</v>
          </cell>
          <cell r="R3">
            <v>78.865579401183993</v>
          </cell>
          <cell r="S3">
            <v>7979.1642839296401</v>
          </cell>
          <cell r="T3">
            <v>221.22460857286001</v>
          </cell>
          <cell r="U3">
            <v>0.45650467853469401</v>
          </cell>
          <cell r="V3">
            <v>315.60000000000002</v>
          </cell>
          <cell r="W3">
            <v>101.56612192623</v>
          </cell>
          <cell r="X3">
            <v>15.237660838000901</v>
          </cell>
          <cell r="Y3">
            <v>73.343422849244106</v>
          </cell>
          <cell r="Z3">
            <v>593.75446789779903</v>
          </cell>
          <cell r="AA3">
            <v>2.24970799271637E-2</v>
          </cell>
          <cell r="AB3">
            <v>-0.56416173445777296</v>
          </cell>
          <cell r="AC3">
            <v>0.16037298426195401</v>
          </cell>
          <cell r="AD3">
            <v>17.128187134153499</v>
          </cell>
          <cell r="AE3">
            <v>5.2510244732278402</v>
          </cell>
          <cell r="AF3">
            <v>24.2010839802916</v>
          </cell>
        </row>
        <row r="4">
          <cell r="A4">
            <v>3</v>
          </cell>
          <cell r="B4" t="str">
            <v>2017-2018</v>
          </cell>
          <cell r="C4" t="str">
            <v>non-growing season</v>
          </cell>
          <cell r="D4">
            <v>2.58097264583333</v>
          </cell>
          <cell r="E4">
            <v>13.983985000000001</v>
          </cell>
          <cell r="F4">
            <v>-2.55568808333333</v>
          </cell>
          <cell r="G4">
            <v>13.1099737083333</v>
          </cell>
          <cell r="H4">
            <v>-0.16628018852953999</v>
          </cell>
          <cell r="I4">
            <v>0.151494564638889</v>
          </cell>
          <cell r="J4">
            <v>140</v>
          </cell>
          <cell r="K4">
            <v>17</v>
          </cell>
          <cell r="L4">
            <v>42</v>
          </cell>
          <cell r="M4">
            <v>140</v>
          </cell>
          <cell r="N4">
            <v>128</v>
          </cell>
          <cell r="O4">
            <v>6.9084672914377299</v>
          </cell>
          <cell r="P4">
            <v>6.8802411824633696</v>
          </cell>
          <cell r="Q4">
            <v>8.4292723377403806</v>
          </cell>
          <cell r="R4">
            <v>87.827457885760097</v>
          </cell>
          <cell r="S4">
            <v>2041.44416933098</v>
          </cell>
          <cell r="T4">
            <v>62.414759014537502</v>
          </cell>
          <cell r="U4">
            <v>0.12870824901413999</v>
          </cell>
          <cell r="V4">
            <v>909.6</v>
          </cell>
          <cell r="W4">
            <v>101.784905649038</v>
          </cell>
          <cell r="X4">
            <v>5.6242768431776602</v>
          </cell>
          <cell r="Y4">
            <v>84.0784174178022</v>
          </cell>
          <cell r="Z4">
            <v>90.454722980857895</v>
          </cell>
          <cell r="AA4">
            <v>6.0325182777581997E-2</v>
          </cell>
          <cell r="AB4">
            <v>-1.80821120430222</v>
          </cell>
          <cell r="AC4">
            <v>0.161010149745658</v>
          </cell>
          <cell r="AD4">
            <v>5.8933744985070602</v>
          </cell>
          <cell r="AE4">
            <v>-1.9904934662918801</v>
          </cell>
          <cell r="AF4">
            <v>7.7905600763525698</v>
          </cell>
        </row>
        <row r="5">
          <cell r="A5">
            <v>4</v>
          </cell>
          <cell r="B5" t="str">
            <v>2017-2018</v>
          </cell>
          <cell r="C5" t="str">
            <v>growing season</v>
          </cell>
          <cell r="D5">
            <v>9.0760594791666698</v>
          </cell>
          <cell r="E5">
            <v>19.337575208333298</v>
          </cell>
          <cell r="F5">
            <v>5.8726029583333297</v>
          </cell>
          <cell r="G5">
            <v>23.2928102083333</v>
          </cell>
          <cell r="H5">
            <v>-0.22698214991718299</v>
          </cell>
          <cell r="I5">
            <v>0.135221276825955</v>
          </cell>
          <cell r="J5">
            <v>79</v>
          </cell>
          <cell r="K5">
            <v>72</v>
          </cell>
          <cell r="L5">
            <v>104</v>
          </cell>
          <cell r="M5">
            <v>79</v>
          </cell>
          <cell r="N5">
            <v>66</v>
          </cell>
          <cell r="O5">
            <v>15.803642776980899</v>
          </cell>
          <cell r="P5">
            <v>15.423966568875199</v>
          </cell>
          <cell r="Q5">
            <v>13.6744337988388</v>
          </cell>
          <cell r="R5">
            <v>79.695388584927102</v>
          </cell>
          <cell r="S5">
            <v>7779.2105084428404</v>
          </cell>
          <cell r="T5">
            <v>219.80097018886599</v>
          </cell>
          <cell r="U5">
            <v>0.45528582086178199</v>
          </cell>
          <cell r="V5">
            <v>289.3</v>
          </cell>
          <cell r="W5">
            <v>101.71062558743201</v>
          </cell>
          <cell r="X5">
            <v>15.3276317797131</v>
          </cell>
          <cell r="Y5">
            <v>76.993992727914403</v>
          </cell>
          <cell r="Z5">
            <v>665.70833346413997</v>
          </cell>
          <cell r="AA5">
            <v>-4.7715876510662399E-2</v>
          </cell>
          <cell r="AB5">
            <v>0.26199556851378702</v>
          </cell>
          <cell r="AC5">
            <v>0.159873848068705</v>
          </cell>
          <cell r="AD5">
            <v>17.1321335874681</v>
          </cell>
          <cell r="AE5">
            <v>3.5917868996660598</v>
          </cell>
          <cell r="AF5">
            <v>21.321245666924</v>
          </cell>
        </row>
        <row r="6">
          <cell r="A6">
            <v>5</v>
          </cell>
          <cell r="B6" t="str">
            <v>2018-2019</v>
          </cell>
          <cell r="C6" t="str">
            <v>non-growing season</v>
          </cell>
          <cell r="D6">
            <v>2.3737881875000002</v>
          </cell>
          <cell r="E6">
            <v>14.048213333333299</v>
          </cell>
          <cell r="F6">
            <v>-4.5783303333333301</v>
          </cell>
          <cell r="G6">
            <v>14.324548541666701</v>
          </cell>
          <cell r="H6">
            <v>-0.121758748979688</v>
          </cell>
          <cell r="I6">
            <v>0.13705595801432299</v>
          </cell>
          <cell r="J6">
            <v>149</v>
          </cell>
          <cell r="K6">
            <v>23</v>
          </cell>
          <cell r="L6">
            <v>33</v>
          </cell>
          <cell r="M6">
            <v>149</v>
          </cell>
          <cell r="N6">
            <v>115</v>
          </cell>
          <cell r="O6">
            <v>6.8651399918154796</v>
          </cell>
          <cell r="P6">
            <v>6.8764273996680396</v>
          </cell>
          <cell r="Q6">
            <v>8.4139516279189603</v>
          </cell>
          <cell r="R6">
            <v>86.559757226419407</v>
          </cell>
          <cell r="S6">
            <v>2532.14371096592</v>
          </cell>
          <cell r="T6">
            <v>74.720955338598898</v>
          </cell>
          <cell r="U6">
            <v>0.14501625615559599</v>
          </cell>
          <cell r="V6">
            <v>710.2</v>
          </cell>
          <cell r="W6">
            <v>101.73993732314599</v>
          </cell>
          <cell r="X6">
            <v>5.5095200032051297</v>
          </cell>
          <cell r="Y6">
            <v>86.757276640384603</v>
          </cell>
          <cell r="Z6">
            <v>100.18099327971299</v>
          </cell>
          <cell r="AA6">
            <v>4.3540267416052297E-2</v>
          </cell>
          <cell r="AB6">
            <v>-0.35567945743360202</v>
          </cell>
          <cell r="AC6">
            <v>0.19729692419320899</v>
          </cell>
          <cell r="AD6">
            <v>5.7193998923883296</v>
          </cell>
          <cell r="AE6">
            <v>-3.0984175121516002</v>
          </cell>
          <cell r="AF6">
            <v>6.7855155772949898</v>
          </cell>
        </row>
        <row r="7">
          <cell r="A7">
            <v>6</v>
          </cell>
          <cell r="B7" t="str">
            <v>2018-2019</v>
          </cell>
          <cell r="C7" t="str">
            <v>growing season</v>
          </cell>
          <cell r="D7">
            <v>10.543074583333301</v>
          </cell>
          <cell r="E7">
            <v>18.616695</v>
          </cell>
          <cell r="F7">
            <v>8.1155258124999996</v>
          </cell>
          <cell r="G7">
            <v>22.573797916666699</v>
          </cell>
          <cell r="H7">
            <v>-0.19151451441189299</v>
          </cell>
          <cell r="I7">
            <v>9.7711915326388593E-2</v>
          </cell>
          <cell r="J7">
            <v>69</v>
          </cell>
          <cell r="K7">
            <v>55</v>
          </cell>
          <cell r="L7">
            <v>114</v>
          </cell>
          <cell r="M7">
            <v>69</v>
          </cell>
          <cell r="N7">
            <v>68</v>
          </cell>
          <cell r="O7">
            <v>15.8376511634791</v>
          </cell>
          <cell r="P7">
            <v>15.5587841063297</v>
          </cell>
          <cell r="Q7">
            <v>13.949466312727701</v>
          </cell>
          <cell r="R7">
            <v>81.148862629212204</v>
          </cell>
          <cell r="S7">
            <v>8764.4377844076607</v>
          </cell>
          <cell r="T7">
            <v>215.857139668716</v>
          </cell>
          <cell r="U7">
            <v>0.39867094683072601</v>
          </cell>
          <cell r="V7">
            <v>350.6</v>
          </cell>
          <cell r="W7">
            <v>101.63105340847</v>
          </cell>
          <cell r="X7">
            <v>15.341799425888</v>
          </cell>
          <cell r="Y7">
            <v>80.336485522859704</v>
          </cell>
          <cell r="Z7">
            <v>474.89541235882803</v>
          </cell>
          <cell r="AA7">
            <v>-4.4490315697791202E-2</v>
          </cell>
          <cell r="AB7">
            <v>4.9682997883325903</v>
          </cell>
          <cell r="AC7">
            <v>0.15157911558520701</v>
          </cell>
          <cell r="AD7">
            <v>17.203375173699001</v>
          </cell>
          <cell r="AE7">
            <v>3.58698311199579</v>
          </cell>
          <cell r="AF7">
            <v>19.901421173721001</v>
          </cell>
        </row>
        <row r="8">
          <cell r="A8">
            <v>7</v>
          </cell>
          <cell r="B8" t="str">
            <v>2019-2020</v>
          </cell>
          <cell r="C8" t="str">
            <v>non-growing season</v>
          </cell>
          <cell r="D8">
            <v>2.9322165208333302</v>
          </cell>
          <cell r="E8">
            <v>12.6540883333333</v>
          </cell>
          <cell r="F8">
            <v>-7.4519362291666704</v>
          </cell>
          <cell r="G8">
            <v>12.165517083333301</v>
          </cell>
          <cell r="H8">
            <v>-6.8269716508680897E-2</v>
          </cell>
          <cell r="I8">
            <v>0.14045966769075499</v>
          </cell>
          <cell r="J8">
            <v>163</v>
          </cell>
          <cell r="K8">
            <v>0</v>
          </cell>
          <cell r="L8">
            <v>20</v>
          </cell>
          <cell r="M8">
            <v>163</v>
          </cell>
          <cell r="N8">
            <v>134</v>
          </cell>
          <cell r="O8">
            <v>6.9452176203324196</v>
          </cell>
          <cell r="P8">
            <v>6.9660034681807801</v>
          </cell>
          <cell r="Q8">
            <v>8.62198693579235</v>
          </cell>
          <cell r="R8">
            <v>89.090485488387998</v>
          </cell>
          <cell r="S8">
            <v>2312.0132194798598</v>
          </cell>
          <cell r="T8">
            <v>65.314014201958102</v>
          </cell>
          <cell r="U8">
            <v>0.11266400009461799</v>
          </cell>
          <cell r="V8">
            <v>857.5</v>
          </cell>
          <cell r="W8">
            <v>101.815786265938</v>
          </cell>
          <cell r="X8">
            <v>5.6036543962317804</v>
          </cell>
          <cell r="Y8">
            <v>86.756213960965397</v>
          </cell>
          <cell r="Z8">
            <v>101.158712947951</v>
          </cell>
          <cell r="AA8">
            <v>6.10473762823159E-2</v>
          </cell>
          <cell r="AB8">
            <v>-5.1315937045415003</v>
          </cell>
          <cell r="AC8">
            <v>0.16602281966386001</v>
          </cell>
          <cell r="AD8">
            <v>5.8249649155320604</v>
          </cell>
          <cell r="AE8">
            <v>-2.89143584891369</v>
          </cell>
          <cell r="AF8">
            <v>5.7447236380469899</v>
          </cell>
        </row>
        <row r="9">
          <cell r="A9">
            <v>8</v>
          </cell>
          <cell r="B9" t="str">
            <v>2019-2020</v>
          </cell>
          <cell r="C9" t="str">
            <v>growing season</v>
          </cell>
          <cell r="D9">
            <v>8.7780473958333296</v>
          </cell>
          <cell r="E9">
            <v>19.004124583333301</v>
          </cell>
          <cell r="F9">
            <v>5.4445531875000004</v>
          </cell>
          <cell r="G9">
            <v>22.667674791666698</v>
          </cell>
          <cell r="H9">
            <v>-0.13916087499999999</v>
          </cell>
          <cell r="I9">
            <v>8.2926344726562198E-2</v>
          </cell>
          <cell r="J9">
            <v>103</v>
          </cell>
          <cell r="K9">
            <v>29</v>
          </cell>
          <cell r="L9">
            <v>80</v>
          </cell>
          <cell r="M9">
            <v>103</v>
          </cell>
          <cell r="N9">
            <v>72</v>
          </cell>
          <cell r="O9">
            <v>15.732640506944399</v>
          </cell>
          <cell r="P9">
            <v>15.433809796106599</v>
          </cell>
          <cell r="Q9">
            <v>13.8680695336976</v>
          </cell>
          <cell r="R9">
            <v>81.703520943761404</v>
          </cell>
          <cell r="S9">
            <v>8442.2023755979008</v>
          </cell>
          <cell r="T9">
            <v>215.47367141814701</v>
          </cell>
          <cell r="U9">
            <v>0.38865780045072201</v>
          </cell>
          <cell r="V9">
            <v>311.39999999999998</v>
          </cell>
          <cell r="W9">
            <v>101.722678504098</v>
          </cell>
          <cell r="X9">
            <v>15.0562826300091</v>
          </cell>
          <cell r="Y9">
            <v>80.577256126557401</v>
          </cell>
          <cell r="Z9">
            <v>452.80636635288198</v>
          </cell>
          <cell r="AA9">
            <v>-1.5226251763360199E-2</v>
          </cell>
          <cell r="AB9">
            <v>-0.47109665869923201</v>
          </cell>
          <cell r="AC9">
            <v>0.152228827511281</v>
          </cell>
          <cell r="AD9">
            <v>16.9532099745092</v>
          </cell>
          <cell r="AE9">
            <v>3.4981221860496001</v>
          </cell>
          <cell r="AF9">
            <v>20.787652452851201</v>
          </cell>
        </row>
        <row r="10">
          <cell r="A10">
            <v>9</v>
          </cell>
          <cell r="B10" t="str">
            <v>2020-2021</v>
          </cell>
          <cell r="C10" t="str">
            <v>non-growing season</v>
          </cell>
          <cell r="D10">
            <v>3.038751875</v>
          </cell>
          <cell r="E10">
            <v>14.9819041666667</v>
          </cell>
          <cell r="F10">
            <v>-2.0604100624999999</v>
          </cell>
          <cell r="G10">
            <v>14.711883562500001</v>
          </cell>
          <cell r="H10">
            <v>-6.01185802083333E-2</v>
          </cell>
          <cell r="I10">
            <v>0.134905277083333</v>
          </cell>
          <cell r="J10">
            <v>169</v>
          </cell>
          <cell r="K10">
            <v>0</v>
          </cell>
          <cell r="L10">
            <v>13</v>
          </cell>
          <cell r="M10">
            <v>169</v>
          </cell>
          <cell r="N10">
            <v>132</v>
          </cell>
          <cell r="O10">
            <v>7.3715225455586104</v>
          </cell>
          <cell r="P10">
            <v>7.4526879259386396</v>
          </cell>
          <cell r="Q10">
            <v>9.0056720715430405</v>
          </cell>
          <cell r="R10">
            <v>89.566917987637396</v>
          </cell>
          <cell r="S10">
            <v>1954.0663242446999</v>
          </cell>
          <cell r="T10">
            <v>62.145783561240798</v>
          </cell>
          <cell r="U10">
            <v>0.10935777346133201</v>
          </cell>
          <cell r="V10">
            <v>841.7</v>
          </cell>
          <cell r="W10">
            <v>101.809326045101</v>
          </cell>
          <cell r="X10">
            <v>6.2260339975961498</v>
          </cell>
          <cell r="Y10">
            <v>86.8410290384615</v>
          </cell>
          <cell r="Z10">
            <v>97.411665141057398</v>
          </cell>
          <cell r="AA10">
            <v>7.3563762006962005E-2</v>
          </cell>
          <cell r="AB10">
            <v>1.72475041355731</v>
          </cell>
          <cell r="AC10">
            <v>0.17777706984439101</v>
          </cell>
          <cell r="AD10">
            <v>5.7852477210030804</v>
          </cell>
          <cell r="AE10">
            <v>-2.7929021187065199</v>
          </cell>
          <cell r="AF10">
            <v>4.1552175441961596</v>
          </cell>
        </row>
        <row r="11">
          <cell r="A11">
            <v>10</v>
          </cell>
          <cell r="B11" t="str">
            <v>2020-2021</v>
          </cell>
          <cell r="C11" t="str">
            <v>growing season</v>
          </cell>
          <cell r="D11">
            <v>8.6056316458333306</v>
          </cell>
          <cell r="E11">
            <v>20.4230264583333</v>
          </cell>
          <cell r="F11">
            <v>5.4435048958333301</v>
          </cell>
          <cell r="G11">
            <v>29.438781041666701</v>
          </cell>
          <cell r="H11">
            <v>-0.22713602499999999</v>
          </cell>
          <cell r="I11">
            <v>8.0839833124999996E-2</v>
          </cell>
          <cell r="J11">
            <v>67</v>
          </cell>
          <cell r="K11">
            <v>84</v>
          </cell>
          <cell r="L11">
            <v>116</v>
          </cell>
          <cell r="M11">
            <v>67</v>
          </cell>
          <cell r="N11">
            <v>61</v>
          </cell>
          <cell r="O11">
            <v>15.4323819330601</v>
          </cell>
          <cell r="P11">
            <v>15.1689354285064</v>
          </cell>
          <cell r="Q11">
            <v>13.6947703861566</v>
          </cell>
          <cell r="R11">
            <v>81.294540956284195</v>
          </cell>
          <cell r="S11">
            <v>8407.4308293599406</v>
          </cell>
          <cell r="T11">
            <v>227.519944487705</v>
          </cell>
          <cell r="U11">
            <v>0.42448241537710502</v>
          </cell>
          <cell r="V11">
            <v>271.3</v>
          </cell>
          <cell r="W11">
            <v>101.741400359745</v>
          </cell>
          <cell r="X11">
            <v>15.445983492827899</v>
          </cell>
          <cell r="Y11">
            <v>85.5970562739071</v>
          </cell>
          <cell r="Z11">
            <v>562.35981537519501</v>
          </cell>
          <cell r="AA11">
            <v>-7.5175397636616098E-2</v>
          </cell>
          <cell r="AB11">
            <v>-4.1456641977446296</v>
          </cell>
          <cell r="AC11">
            <v>0.15760963024622901</v>
          </cell>
          <cell r="AD11">
            <v>17.347708417998501</v>
          </cell>
          <cell r="AE11">
            <v>3.4921368117134199</v>
          </cell>
          <cell r="AF11">
            <v>21.205745534319199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_annual_summary"/>
    </sheetNames>
    <sheetDataSet>
      <sheetData sheetId="0">
        <row r="1">
          <cell r="B1" t="str">
            <v>period</v>
          </cell>
        </row>
        <row r="2">
          <cell r="B2" t="str">
            <v>2016-2017</v>
          </cell>
          <cell r="C2">
            <v>0.62057860416666699</v>
          </cell>
          <cell r="D2">
            <v>19.538633541666702</v>
          </cell>
          <cell r="E2">
            <v>-6.0647462291666701</v>
          </cell>
          <cell r="F2">
            <v>22.3171102083333</v>
          </cell>
          <cell r="G2">
            <v>-0.187403696101093</v>
          </cell>
          <cell r="H2">
            <v>0.16870634047308999</v>
          </cell>
          <cell r="I2">
            <v>267</v>
          </cell>
          <cell r="J2">
            <v>54</v>
          </cell>
          <cell r="K2">
            <v>98</v>
          </cell>
          <cell r="L2">
            <v>267</v>
          </cell>
          <cell r="M2">
            <v>204</v>
          </cell>
          <cell r="N2">
            <v>11.4196209422326</v>
          </cell>
          <cell r="O2">
            <v>11.2654786321675</v>
          </cell>
          <cell r="P2">
            <v>11.074650062780499</v>
          </cell>
          <cell r="Q2">
            <v>82.562219699972104</v>
          </cell>
          <cell r="R2">
            <v>9776.4138410938795</v>
          </cell>
          <cell r="S2">
            <v>137.390890128053</v>
          </cell>
          <cell r="T2">
            <v>0.29508890611570798</v>
          </cell>
          <cell r="U2">
            <v>1296.5999999999999</v>
          </cell>
          <cell r="V2">
            <v>101.463062147819</v>
          </cell>
          <cell r="W2">
            <v>10.302686128132001</v>
          </cell>
          <cell r="X2">
            <v>79.344639100407505</v>
          </cell>
          <cell r="Y2">
            <v>656.25557428077195</v>
          </cell>
          <cell r="Z2">
            <v>4.7754421135951901E-2</v>
          </cell>
          <cell r="AA2">
            <v>-1.52728118513768</v>
          </cell>
          <cell r="AB2">
            <v>0.18598536420716399</v>
          </cell>
          <cell r="AC2">
            <v>11.2002484267841</v>
          </cell>
          <cell r="AD2">
            <v>1.3646601260286599</v>
          </cell>
          <cell r="AE2">
            <v>15.5466036124306</v>
          </cell>
        </row>
        <row r="3">
          <cell r="B3" t="str">
            <v>2017-2018</v>
          </cell>
          <cell r="C3">
            <v>2.58097264583333</v>
          </cell>
          <cell r="D3">
            <v>19.337575208333298</v>
          </cell>
          <cell r="E3">
            <v>-2.55568808333333</v>
          </cell>
          <cell r="F3">
            <v>23.2928102083333</v>
          </cell>
          <cell r="G3">
            <v>-0.22698214991718299</v>
          </cell>
          <cell r="H3">
            <v>0.151494564638889</v>
          </cell>
          <cell r="I3">
            <v>219</v>
          </cell>
          <cell r="J3">
            <v>89</v>
          </cell>
          <cell r="K3">
            <v>146</v>
          </cell>
          <cell r="L3">
            <v>219</v>
          </cell>
          <cell r="M3">
            <v>194</v>
          </cell>
          <cell r="N3">
            <v>11.3682402061073</v>
          </cell>
          <cell r="O3">
            <v>11.163807609075301</v>
          </cell>
          <cell r="P3">
            <v>11.059038220975999</v>
          </cell>
          <cell r="Q3">
            <v>83.750283414383603</v>
          </cell>
          <cell r="R3">
            <v>9820.6546777738204</v>
          </cell>
          <cell r="S3">
            <v>141.323462151256</v>
          </cell>
          <cell r="T3">
            <v>0.29244440147473899</v>
          </cell>
          <cell r="U3">
            <v>1198.9000000000001</v>
          </cell>
          <cell r="V3">
            <v>101.74766386472599</v>
          </cell>
          <cell r="W3">
            <v>10.4892465784817</v>
          </cell>
          <cell r="X3">
            <v>80.526500381502302</v>
          </cell>
          <cell r="Y3">
            <v>756.16305644499801</v>
          </cell>
          <cell r="Z3">
            <v>6.1566516823800101E-3</v>
          </cell>
          <cell r="AA3">
            <v>-0.54347737381053096</v>
          </cell>
          <cell r="AB3">
            <v>0.16042767577680001</v>
          </cell>
          <cell r="AC3">
            <v>11.6383267702385</v>
          </cell>
          <cell r="AD3">
            <v>0.86301856435142499</v>
          </cell>
          <cell r="AE3">
            <v>14.7070837162257</v>
          </cell>
        </row>
        <row r="4">
          <cell r="B4" t="str">
            <v>2018-2019</v>
          </cell>
          <cell r="C4">
            <v>2.3737881875000002</v>
          </cell>
          <cell r="D4">
            <v>18.616695</v>
          </cell>
          <cell r="E4">
            <v>-4.5783303333333301</v>
          </cell>
          <cell r="F4">
            <v>22.573797916666699</v>
          </cell>
          <cell r="G4">
            <v>-0.19151451441189299</v>
          </cell>
          <cell r="H4">
            <v>0.13705595801432299</v>
          </cell>
          <cell r="I4">
            <v>218</v>
          </cell>
          <cell r="J4">
            <v>78</v>
          </cell>
          <cell r="K4">
            <v>147</v>
          </cell>
          <cell r="L4">
            <v>218</v>
          </cell>
          <cell r="M4">
            <v>183</v>
          </cell>
          <cell r="N4">
            <v>11.3636866888413</v>
          </cell>
          <cell r="O4">
            <v>11.229499392323101</v>
          </cell>
          <cell r="P4">
            <v>11.1892918671518</v>
          </cell>
          <cell r="Q4">
            <v>83.846897743436102</v>
          </cell>
          <cell r="R4">
            <v>11296.581495373601</v>
          </cell>
          <cell r="S4">
            <v>145.482384742466</v>
          </cell>
          <cell r="T4">
            <v>0.27219107367216799</v>
          </cell>
          <cell r="U4">
            <v>1060.8</v>
          </cell>
          <cell r="V4">
            <v>101.68534620976</v>
          </cell>
          <cell r="W4">
            <v>10.439128590468</v>
          </cell>
          <cell r="X4">
            <v>83.538085477351601</v>
          </cell>
          <cell r="Y4">
            <v>575.07640563854102</v>
          </cell>
          <cell r="Z4">
            <v>-5.95613980751407E-4</v>
          </cell>
          <cell r="AA4">
            <v>3.0749128030424999</v>
          </cell>
          <cell r="AB4">
            <v>0.17431242151391099</v>
          </cell>
          <cell r="AC4">
            <v>11.4771190060317</v>
          </cell>
          <cell r="AD4">
            <v>0.25344088296887202</v>
          </cell>
          <cell r="AE4">
            <v>13.3614353694757</v>
          </cell>
        </row>
        <row r="5">
          <cell r="B5" t="str">
            <v>2019-2020</v>
          </cell>
          <cell r="C5">
            <v>2.9322165208333302</v>
          </cell>
          <cell r="D5">
            <v>19.004124583333301</v>
          </cell>
          <cell r="E5">
            <v>-7.4519362291666704</v>
          </cell>
          <cell r="F5">
            <v>22.667674791666698</v>
          </cell>
          <cell r="G5">
            <v>-0.13916087499999999</v>
          </cell>
          <cell r="H5">
            <v>0.14045966769075499</v>
          </cell>
          <cell r="I5">
            <v>266</v>
          </cell>
          <cell r="J5">
            <v>29</v>
          </cell>
          <cell r="K5">
            <v>100</v>
          </cell>
          <cell r="L5">
            <v>266</v>
          </cell>
          <cell r="M5">
            <v>206</v>
          </cell>
          <cell r="N5">
            <v>11.3389290636384</v>
          </cell>
          <cell r="O5">
            <v>11.1999066321437</v>
          </cell>
          <cell r="P5">
            <v>11.245028234745</v>
          </cell>
          <cell r="Q5">
            <v>85.397003216074694</v>
          </cell>
          <cell r="R5">
            <v>10754.2155950778</v>
          </cell>
          <cell r="S5">
            <v>140.39384281005201</v>
          </cell>
          <cell r="T5">
            <v>0.25066090027267002</v>
          </cell>
          <cell r="U5">
            <v>1168.9000000000001</v>
          </cell>
          <cell r="V5">
            <v>101.769232385018</v>
          </cell>
          <cell r="W5">
            <v>10.3299685131204</v>
          </cell>
          <cell r="X5">
            <v>83.666735043761406</v>
          </cell>
          <cell r="Y5">
            <v>553.96507930083305</v>
          </cell>
          <cell r="Z5">
            <v>2.2910562259477799E-2</v>
          </cell>
          <cell r="AA5">
            <v>-2.1717692649013198</v>
          </cell>
          <cell r="AB5">
            <v>0.15904961368617501</v>
          </cell>
          <cell r="AC5">
            <v>11.4350719287354</v>
          </cell>
          <cell r="AD5">
            <v>0.32974630094384</v>
          </cell>
          <cell r="AE5">
            <v>13.3283489083202</v>
          </cell>
        </row>
        <row r="6">
          <cell r="B6" t="str">
            <v>2020-2021</v>
          </cell>
          <cell r="C6">
            <v>3.038751875</v>
          </cell>
          <cell r="D6">
            <v>20.4230264583333</v>
          </cell>
          <cell r="E6">
            <v>-2.0604100624999999</v>
          </cell>
          <cell r="F6">
            <v>29.438781041666701</v>
          </cell>
          <cell r="G6">
            <v>-0.22713602499999999</v>
          </cell>
          <cell r="H6">
            <v>0.134905277083333</v>
          </cell>
          <cell r="I6">
            <v>236</v>
          </cell>
          <cell r="J6">
            <v>84</v>
          </cell>
          <cell r="K6">
            <v>129</v>
          </cell>
          <cell r="L6">
            <v>236</v>
          </cell>
          <cell r="M6">
            <v>193</v>
          </cell>
          <cell r="N6">
            <v>11.4129945124429</v>
          </cell>
          <cell r="O6">
            <v>11.3213818792808</v>
          </cell>
          <cell r="P6">
            <v>11.3566446511986</v>
          </cell>
          <cell r="Q6">
            <v>85.419397448630093</v>
          </cell>
          <cell r="R6">
            <v>10361.4971536046</v>
          </cell>
          <cell r="S6">
            <v>145.05940397094699</v>
          </cell>
          <cell r="T6">
            <v>0.267351772010884</v>
          </cell>
          <cell r="U6">
            <v>1113</v>
          </cell>
          <cell r="V6">
            <v>101.775270153539</v>
          </cell>
          <cell r="W6">
            <v>10.8486388130137</v>
          </cell>
          <cell r="X6">
            <v>86.217338583904095</v>
          </cell>
          <cell r="Y6">
            <v>659.77148051625204</v>
          </cell>
          <cell r="Z6">
            <v>-1.00957008831142E-3</v>
          </cell>
          <cell r="AA6">
            <v>-1.71847354114864</v>
          </cell>
          <cell r="AB6">
            <v>0.167665723415724</v>
          </cell>
          <cell r="AC6">
            <v>11.582317056757001</v>
          </cell>
          <cell r="AD6">
            <v>0.35822698887388799</v>
          </cell>
          <cell r="AE6">
            <v>12.7038384269154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"/>
  <sheetViews>
    <sheetView tabSelected="1" workbookViewId="0">
      <selection activeCell="B3" sqref="B3"/>
    </sheetView>
  </sheetViews>
  <sheetFormatPr defaultRowHeight="14.4" x14ac:dyDescent="0.3"/>
  <cols>
    <col min="3" max="3" width="8.77734375" bestFit="1" customWidth="1"/>
    <col min="4" max="4" width="9.44140625" customWidth="1"/>
    <col min="5" max="5" width="9" bestFit="1" customWidth="1"/>
    <col min="6" max="6" width="9.33203125" bestFit="1" customWidth="1"/>
    <col min="7" max="7" width="9" bestFit="1" customWidth="1"/>
    <col min="8" max="8" width="8.77734375" bestFit="1" customWidth="1"/>
    <col min="9" max="9" width="10.33203125" bestFit="1" customWidth="1"/>
    <col min="10" max="10" width="9.33203125" bestFit="1" customWidth="1"/>
    <col min="11" max="11" width="10.33203125" bestFit="1" customWidth="1"/>
    <col min="12" max="12" width="10.77734375" customWidth="1"/>
    <col min="13" max="13" width="10.88671875" customWidth="1"/>
    <col min="14" max="14" width="11.5546875" customWidth="1"/>
    <col min="15" max="15" width="9.33203125" bestFit="1" customWidth="1"/>
    <col min="16" max="16" width="12.33203125" bestFit="1" customWidth="1"/>
    <col min="17" max="17" width="10.33203125" bestFit="1" customWidth="1"/>
    <col min="18" max="18" width="8.77734375" bestFit="1" customWidth="1"/>
    <col min="19" max="19" width="11.33203125" bestFit="1" customWidth="1"/>
    <col min="20" max="20" width="10.33203125" bestFit="1" customWidth="1"/>
    <col min="21" max="22" width="9.33203125" bestFit="1" customWidth="1"/>
    <col min="23" max="23" width="9" bestFit="1" customWidth="1"/>
  </cols>
  <sheetData>
    <row r="1" spans="1:2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3">
      <c r="A2">
        <v>1</v>
      </c>
      <c r="B2" t="s">
        <v>22</v>
      </c>
      <c r="C2" s="2">
        <v>2.16809670833333</v>
      </c>
      <c r="D2" s="3">
        <v>20.7951320833333</v>
      </c>
      <c r="E2" s="2">
        <v>-4.25345445833333</v>
      </c>
      <c r="F2" s="2">
        <v>22.792107708333301</v>
      </c>
      <c r="G2" s="2">
        <v>-0.211470072916667</v>
      </c>
      <c r="H2" s="2">
        <v>0.15592981458705901</v>
      </c>
      <c r="I2" s="2">
        <v>201</v>
      </c>
      <c r="J2" s="2">
        <v>71</v>
      </c>
      <c r="K2" s="4">
        <v>211</v>
      </c>
      <c r="L2" s="3">
        <v>12.486400019671301</v>
      </c>
      <c r="M2" s="3">
        <v>12.377574830314099</v>
      </c>
      <c r="N2" s="3">
        <v>12.414895995994501</v>
      </c>
      <c r="O2" s="2">
        <v>82.748840418258695</v>
      </c>
      <c r="P2" s="2">
        <v>10241.0212565893</v>
      </c>
      <c r="Q2" s="2">
        <v>140.38077174494401</v>
      </c>
      <c r="R2" s="3">
        <v>0.31220907174899698</v>
      </c>
      <c r="S2" s="2">
        <v>1102.9000000000001</v>
      </c>
      <c r="T2" s="2">
        <v>101.549631656203</v>
      </c>
      <c r="U2" s="3">
        <v>11.198301100461901</v>
      </c>
      <c r="V2" s="2">
        <v>82.562543681999998</v>
      </c>
      <c r="W2" s="3">
        <v>-1.4932656455403199E-3</v>
      </c>
    </row>
    <row r="3" spans="1:23" x14ac:dyDescent="0.3">
      <c r="A3">
        <v>2</v>
      </c>
      <c r="B3" t="s">
        <v>23</v>
      </c>
      <c r="C3" s="4">
        <v>0.62057860416666699</v>
      </c>
      <c r="D3" s="2">
        <v>19.538633541666702</v>
      </c>
      <c r="E3" s="4">
        <v>-6.0647462291666701</v>
      </c>
      <c r="F3" s="2">
        <v>22.3171102083333</v>
      </c>
      <c r="G3" s="2">
        <v>-0.188682866666667</v>
      </c>
      <c r="H3" s="4">
        <v>0.16870633541666699</v>
      </c>
      <c r="I3" s="4">
        <v>267</v>
      </c>
      <c r="J3" s="2">
        <v>54</v>
      </c>
      <c r="K3" s="2">
        <v>204</v>
      </c>
      <c r="L3" s="2">
        <v>11.4196293576484</v>
      </c>
      <c r="M3" s="2">
        <v>11.265495383047901</v>
      </c>
      <c r="N3" s="2">
        <v>11.074653411986301</v>
      </c>
      <c r="O3" s="3">
        <v>82.562673197488607</v>
      </c>
      <c r="P3" s="2">
        <v>9776.1281948114993</v>
      </c>
      <c r="Q3" s="2">
        <v>137.38608425781999</v>
      </c>
      <c r="R3" s="2">
        <v>0.29508081795976199</v>
      </c>
      <c r="S3" s="2">
        <v>1296.5999999999999</v>
      </c>
      <c r="T3" s="2">
        <v>101.46306221461199</v>
      </c>
      <c r="U3" s="4">
        <v>10.3025411453196</v>
      </c>
      <c r="V3" s="2">
        <v>79.336116831620998</v>
      </c>
      <c r="W3" s="4">
        <v>4.7750281212820801E-2</v>
      </c>
    </row>
    <row r="4" spans="1:23" x14ac:dyDescent="0.3">
      <c r="A4">
        <v>3</v>
      </c>
      <c r="B4" t="s">
        <v>24</v>
      </c>
      <c r="C4" s="2">
        <v>2.58097264583333</v>
      </c>
      <c r="D4" s="2">
        <v>19.337575208333298</v>
      </c>
      <c r="E4" s="2">
        <v>-2.55568808333333</v>
      </c>
      <c r="F4" s="2">
        <v>23.2928102083333</v>
      </c>
      <c r="G4" s="3">
        <v>-0.22947273125000001</v>
      </c>
      <c r="H4" s="2">
        <v>0.15149456875</v>
      </c>
      <c r="I4" s="2">
        <v>219</v>
      </c>
      <c r="J4" s="3">
        <v>89</v>
      </c>
      <c r="K4" s="2">
        <v>194</v>
      </c>
      <c r="L4" s="2">
        <v>11.368240207363</v>
      </c>
      <c r="M4" s="2">
        <v>11.1638076089612</v>
      </c>
      <c r="N4" s="2">
        <v>11.059038221290001</v>
      </c>
      <c r="O4" s="2">
        <v>83.750283414383603</v>
      </c>
      <c r="P4" s="2">
        <v>9820.6547107237093</v>
      </c>
      <c r="Q4" s="2">
        <v>141.318755530251</v>
      </c>
      <c r="R4" s="2">
        <v>0.29244440098621999</v>
      </c>
      <c r="S4" s="4">
        <v>1198.9000000000001</v>
      </c>
      <c r="T4" s="2">
        <v>101.747663861872</v>
      </c>
      <c r="U4" s="2">
        <v>10.489246578510301</v>
      </c>
      <c r="V4" s="2">
        <v>80.522679877283096</v>
      </c>
      <c r="W4" s="2">
        <v>6.0927637192001701E-3</v>
      </c>
    </row>
    <row r="5" spans="1:23" x14ac:dyDescent="0.3">
      <c r="A5">
        <v>4</v>
      </c>
      <c r="B5" t="s">
        <v>25</v>
      </c>
      <c r="C5" s="2">
        <v>2.3737881875000002</v>
      </c>
      <c r="D5" s="2">
        <v>18.616695</v>
      </c>
      <c r="E5" s="2">
        <v>-4.5783303333333301</v>
      </c>
      <c r="F5" s="2">
        <v>22.573797916666699</v>
      </c>
      <c r="G5" s="2">
        <v>-0.191514516666667</v>
      </c>
      <c r="H5" s="2">
        <v>0.13705596041666701</v>
      </c>
      <c r="I5" s="2">
        <v>218</v>
      </c>
      <c r="J5" s="2">
        <v>78</v>
      </c>
      <c r="K5" s="2">
        <v>183</v>
      </c>
      <c r="L5" s="2">
        <v>11.3636866888128</v>
      </c>
      <c r="M5" s="2">
        <v>11.229499392351601</v>
      </c>
      <c r="N5" s="2">
        <v>11.1892918671233</v>
      </c>
      <c r="O5" s="2">
        <v>83.846897743721499</v>
      </c>
      <c r="P5" s="2">
        <v>11296.581517750499</v>
      </c>
      <c r="Q5" s="2">
        <v>145.48156054155299</v>
      </c>
      <c r="R5" s="2">
        <v>0.27219107254502201</v>
      </c>
      <c r="S5" s="2">
        <v>1060.8</v>
      </c>
      <c r="T5" s="2">
        <v>101.685346200913</v>
      </c>
      <c r="U5" s="2">
        <v>10.439128590411</v>
      </c>
      <c r="V5" s="2">
        <v>83.529022373287702</v>
      </c>
      <c r="W5" s="2">
        <v>-5.9561408572551399E-4</v>
      </c>
    </row>
    <row r="6" spans="1:23" x14ac:dyDescent="0.3">
      <c r="A6">
        <v>5</v>
      </c>
      <c r="B6" t="s">
        <v>26</v>
      </c>
      <c r="C6" s="2">
        <v>2.9322165208333302</v>
      </c>
      <c r="D6" s="2">
        <v>19.004124583333301</v>
      </c>
      <c r="E6" s="2">
        <v>-7.4519362291666704</v>
      </c>
      <c r="F6" s="2">
        <v>22.667674791666698</v>
      </c>
      <c r="G6" s="2">
        <v>-0.13916087499999999</v>
      </c>
      <c r="H6" s="2">
        <v>0.14045966874999999</v>
      </c>
      <c r="I6" s="2">
        <v>266</v>
      </c>
      <c r="J6" s="2">
        <v>29</v>
      </c>
      <c r="K6" s="2">
        <v>206</v>
      </c>
      <c r="L6" s="4">
        <v>11.3389290636384</v>
      </c>
      <c r="M6" s="2">
        <v>11.199906632058299</v>
      </c>
      <c r="N6" s="2">
        <v>11.245028234745</v>
      </c>
      <c r="O6" s="2">
        <v>85.397003216643895</v>
      </c>
      <c r="P6" s="2">
        <v>10754.2155844191</v>
      </c>
      <c r="Q6" s="2">
        <v>140.39078213154599</v>
      </c>
      <c r="R6" s="2">
        <v>0.25066090022884002</v>
      </c>
      <c r="S6" s="2">
        <v>1168.9000000000001</v>
      </c>
      <c r="T6" s="2">
        <v>101.769232385018</v>
      </c>
      <c r="U6" s="2">
        <v>10.3299685131204</v>
      </c>
      <c r="V6" s="2">
        <v>83.659496503870699</v>
      </c>
      <c r="W6" s="2">
        <v>2.29105623226116E-2</v>
      </c>
    </row>
    <row r="7" spans="1:23" x14ac:dyDescent="0.3">
      <c r="A7">
        <v>6</v>
      </c>
      <c r="B7" t="s">
        <v>27</v>
      </c>
      <c r="C7" s="2">
        <v>3.038751875</v>
      </c>
      <c r="D7" s="2">
        <v>20.4230264583333</v>
      </c>
      <c r="E7" s="2">
        <v>-2.0604100624999999</v>
      </c>
      <c r="F7" s="3">
        <v>29.438781041666701</v>
      </c>
      <c r="G7" s="2">
        <v>-0.228642183333333</v>
      </c>
      <c r="H7" s="2">
        <v>0.134905277083333</v>
      </c>
      <c r="I7" s="2">
        <v>236</v>
      </c>
      <c r="J7" s="2">
        <v>84</v>
      </c>
      <c r="K7" s="3">
        <v>193</v>
      </c>
      <c r="L7" s="2">
        <v>11.4129945124429</v>
      </c>
      <c r="M7" s="2">
        <v>11.3213818792808</v>
      </c>
      <c r="N7" s="2">
        <v>11.3566446511986</v>
      </c>
      <c r="O7" s="4">
        <v>85.419397448630093</v>
      </c>
      <c r="P7" s="2">
        <v>10361.4971536046</v>
      </c>
      <c r="Q7" s="2">
        <v>145.05855808053701</v>
      </c>
      <c r="R7" s="2">
        <v>0.267351772010884</v>
      </c>
      <c r="S7" s="2">
        <v>1113</v>
      </c>
      <c r="T7" s="2">
        <v>101.775270153539</v>
      </c>
      <c r="U7" s="2">
        <v>10.8486388130137</v>
      </c>
      <c r="V7" s="2">
        <v>86.206453500570802</v>
      </c>
      <c r="W7" s="2">
        <v>-1.1200961899095899E-3</v>
      </c>
    </row>
    <row r="8" spans="1:23" x14ac:dyDescent="0.3">
      <c r="B8" s="1" t="s">
        <v>28</v>
      </c>
      <c r="C8" s="5">
        <f>AVERAGE(C2:C7)</f>
        <v>2.2857340902777761</v>
      </c>
      <c r="D8" s="5">
        <f t="shared" ref="D8:W8" si="0">AVERAGE(D2:D7)</f>
        <v>19.619197812499984</v>
      </c>
      <c r="E8" s="5">
        <f t="shared" si="0"/>
        <v>-4.4940942326388882</v>
      </c>
      <c r="F8" s="5">
        <f t="shared" si="0"/>
        <v>23.847046979166667</v>
      </c>
      <c r="G8" s="5">
        <f t="shared" si="0"/>
        <v>-0.198157207638889</v>
      </c>
      <c r="H8" s="5">
        <f t="shared" si="0"/>
        <v>0.148091937500621</v>
      </c>
      <c r="I8" s="5">
        <f t="shared" si="0"/>
        <v>234.5</v>
      </c>
      <c r="J8" s="5">
        <f t="shared" si="0"/>
        <v>67.5</v>
      </c>
      <c r="K8" s="5">
        <f t="shared" si="0"/>
        <v>198.5</v>
      </c>
      <c r="L8" s="5">
        <f t="shared" si="0"/>
        <v>11.564979974929466</v>
      </c>
      <c r="M8" s="5">
        <f t="shared" si="0"/>
        <v>11.426277621002319</v>
      </c>
      <c r="N8" s="5">
        <f t="shared" si="0"/>
        <v>11.389925397056283</v>
      </c>
      <c r="O8" s="5">
        <f t="shared" si="0"/>
        <v>83.954182573187737</v>
      </c>
      <c r="P8" s="5">
        <f t="shared" si="0"/>
        <v>10375.016402983118</v>
      </c>
      <c r="Q8" s="5">
        <f t="shared" si="0"/>
        <v>141.66941871444183</v>
      </c>
      <c r="R8" s="5">
        <f t="shared" si="0"/>
        <v>0.28165633924662087</v>
      </c>
      <c r="S8" s="5">
        <f t="shared" si="0"/>
        <v>1156.8500000000001</v>
      </c>
      <c r="T8" s="5">
        <f t="shared" si="0"/>
        <v>101.66503441202617</v>
      </c>
      <c r="U8" s="5">
        <f t="shared" si="0"/>
        <v>10.601304123472817</v>
      </c>
      <c r="V8" s="5">
        <f t="shared" si="0"/>
        <v>82.636052128105561</v>
      </c>
      <c r="W8" s="5">
        <f t="shared" si="0"/>
        <v>1.2257438555576192E-2</v>
      </c>
    </row>
    <row r="9" spans="1:23" x14ac:dyDescent="0.3">
      <c r="B9" t="s">
        <v>29</v>
      </c>
      <c r="C9" s="2">
        <f>STDEV(C2:C7)</f>
        <v>0.87937204781660039</v>
      </c>
      <c r="D9" s="2">
        <f t="shared" ref="D9:W9" si="1">STDEV(D2:D7)</f>
        <v>0.83643179762643405</v>
      </c>
      <c r="E9" s="2">
        <f t="shared" si="1"/>
        <v>2.0474871053029084</v>
      </c>
      <c r="F9" s="2">
        <f t="shared" si="1"/>
        <v>2.758273138888395</v>
      </c>
      <c r="G9" s="2">
        <f t="shared" si="1"/>
        <v>3.3768872913030309E-2</v>
      </c>
      <c r="H9" s="2">
        <f t="shared" si="1"/>
        <v>1.3052937964478156E-2</v>
      </c>
      <c r="I9" s="2">
        <f t="shared" si="1"/>
        <v>27.149585632197041</v>
      </c>
      <c r="J9" s="2">
        <f t="shared" si="1"/>
        <v>22.456624857711812</v>
      </c>
      <c r="K9" s="2">
        <f t="shared" si="1"/>
        <v>10.329569206893384</v>
      </c>
      <c r="L9" s="2">
        <f t="shared" si="1"/>
        <v>0.45245238849553254</v>
      </c>
      <c r="M9" s="2">
        <f t="shared" si="1"/>
        <v>0.46918576880476526</v>
      </c>
      <c r="N9" s="2">
        <f t="shared" si="1"/>
        <v>0.51416030289558479</v>
      </c>
      <c r="O9" s="2">
        <f t="shared" si="1"/>
        <v>1.2386136601138391</v>
      </c>
      <c r="P9" s="2">
        <f t="shared" si="1"/>
        <v>579.17108371370239</v>
      </c>
      <c r="Q9" s="2">
        <f t="shared" si="1"/>
        <v>3.0914117232090823</v>
      </c>
      <c r="R9" s="2">
        <f t="shared" si="1"/>
        <v>2.2293485710484198E-2</v>
      </c>
      <c r="S9" s="2">
        <f t="shared" si="1"/>
        <v>84.264458699976203</v>
      </c>
      <c r="T9" s="2">
        <f t="shared" si="1"/>
        <v>0.12989218268393862</v>
      </c>
      <c r="U9" s="2">
        <f t="shared" si="1"/>
        <v>0.35194316775627249</v>
      </c>
      <c r="V9" s="2">
        <f t="shared" si="1"/>
        <v>2.4476077681175776</v>
      </c>
      <c r="W9" s="2">
        <f t="shared" si="1"/>
        <v>1.9720422945866553E-2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39"/>
  <sheetViews>
    <sheetView zoomScale="124" zoomScaleNormal="124" workbookViewId="0">
      <pane xSplit="3" ySplit="1" topLeftCell="T2" activePane="bottomRight" state="frozen"/>
      <selection pane="topRight" activeCell="D1" sqref="D1"/>
      <selection pane="bottomLeft" activeCell="A2" sqref="A2"/>
      <selection pane="bottomRight" activeCell="Z17" sqref="Z17"/>
    </sheetView>
  </sheetViews>
  <sheetFormatPr defaultRowHeight="14.4" x14ac:dyDescent="0.3"/>
  <cols>
    <col min="2" max="2" width="12.77734375" customWidth="1"/>
    <col min="3" max="3" width="19.21875" customWidth="1"/>
    <col min="4" max="5" width="12.21875" bestFit="1" customWidth="1"/>
    <col min="6" max="6" width="11.77734375" bestFit="1" customWidth="1"/>
    <col min="7" max="7" width="12.21875" bestFit="1" customWidth="1"/>
    <col min="8" max="8" width="11.77734375" bestFit="1" customWidth="1"/>
    <col min="9" max="9" width="11.109375" bestFit="1" customWidth="1"/>
    <col min="10" max="10" width="13.33203125" bestFit="1" customWidth="1"/>
    <col min="11" max="11" width="12.21875" bestFit="1" customWidth="1"/>
    <col min="12" max="12" width="12.21875" customWidth="1"/>
    <col min="13" max="14" width="13.33203125" bestFit="1" customWidth="1"/>
    <col min="15" max="18" width="12.21875" bestFit="1" customWidth="1"/>
    <col min="19" max="19" width="15.5546875" bestFit="1" customWidth="1"/>
    <col min="20" max="20" width="13.33203125" bestFit="1" customWidth="1"/>
    <col min="21" max="21" width="11.109375" bestFit="1" customWidth="1"/>
    <col min="22" max="22" width="14.44140625" bestFit="1" customWidth="1"/>
    <col min="23" max="23" width="13.33203125" bestFit="1" customWidth="1"/>
    <col min="24" max="25" width="12.21875" bestFit="1" customWidth="1"/>
    <col min="26" max="26" width="13.33203125" bestFit="1" customWidth="1"/>
    <col min="27" max="28" width="11.77734375" bestFit="1" customWidth="1"/>
    <col min="29" max="29" width="11.109375" bestFit="1" customWidth="1"/>
    <col min="30" max="30" width="12.21875" bestFit="1" customWidth="1"/>
    <col min="31" max="31" width="11.77734375" bestFit="1" customWidth="1"/>
    <col min="32" max="32" width="12.21875" bestFit="1" customWidth="1"/>
  </cols>
  <sheetData>
    <row r="1" spans="1:32" x14ac:dyDescent="0.3">
      <c r="A1">
        <f>[1]met_season_summary!A1</f>
        <v>0</v>
      </c>
      <c r="B1" t="str">
        <f>[1]met_season_summary!B1</f>
        <v>period</v>
      </c>
      <c r="C1" t="str">
        <f>[1]met_season_summary!C1</f>
        <v>season</v>
      </c>
      <c r="D1" t="str">
        <f>[1]met_season_summary!D1</f>
        <v>min_TS.5</v>
      </c>
      <c r="E1" t="str">
        <f>[1]met_season_summary!E1</f>
        <v>max_TS.5</v>
      </c>
      <c r="F1" t="str">
        <f>[1]met_season_summary!F1</f>
        <v>min_Ta</v>
      </c>
      <c r="G1" t="str">
        <f>[1]met_season_summary!G1</f>
        <v>max_Ta</v>
      </c>
      <c r="H1" t="str">
        <f>[1]met_season_summary!H1</f>
        <v>min_wtd</v>
      </c>
      <c r="I1" t="str">
        <f>[1]met_season_summary!I1</f>
        <v>max_wtd</v>
      </c>
      <c r="J1" t="str">
        <f>[1]met_season_summary!J1</f>
        <v>day_wtd</v>
      </c>
      <c r="K1" t="str">
        <f>[1]met_season_summary!K1</f>
        <v>day_wtd2</v>
      </c>
      <c r="L1" t="str">
        <f>[1]met_season_summary!L1</f>
        <v>wtmd</v>
      </c>
      <c r="M1" t="str">
        <f>[1]met_season_summary!M1</f>
        <v>wtms</v>
      </c>
      <c r="N1" t="str">
        <f>[1]met_season_summary!N1</f>
        <v>day_precip</v>
      </c>
      <c r="O1" t="str">
        <f>[1]met_season_summary!O1</f>
        <v>TS.5</v>
      </c>
      <c r="P1" t="str">
        <f>[1]met_season_summary!P1</f>
        <v>TS.10</v>
      </c>
      <c r="Q1" t="str">
        <f>[1]met_season_summary!Q1</f>
        <v>TS.50</v>
      </c>
      <c r="R1" t="str">
        <f>[1]met_season_summary!R1</f>
        <v>RH</v>
      </c>
      <c r="S1" t="str">
        <f>[1]met_season_summary!S1</f>
        <v>PARin</v>
      </c>
      <c r="T1" t="str">
        <f>[1]met_season_summary!T1</f>
        <v>SWin</v>
      </c>
      <c r="U1" t="str">
        <f>[1]met_season_summary!U1</f>
        <v>VPD</v>
      </c>
      <c r="V1" t="str">
        <f>[1]met_season_summary!V1</f>
        <v>Precip</v>
      </c>
      <c r="W1" t="str">
        <f>[1]met_season_summary!W1</f>
        <v>PA</v>
      </c>
      <c r="X1" t="str">
        <f>[1]met_season_summary!X1</f>
        <v>Ta</v>
      </c>
      <c r="Y1" t="str">
        <f>[1]met_season_summary!Y1</f>
        <v>SWC</v>
      </c>
      <c r="Z1" t="str">
        <f>[1]met_season_summary!Z1</f>
        <v>ET</v>
      </c>
      <c r="AA1" t="str">
        <f>[1]met_season_summary!AA1</f>
        <v>wtd</v>
      </c>
      <c r="AB1" t="str">
        <f>[1]met_season_summary!AB1</f>
        <v>br</v>
      </c>
      <c r="AC1" t="str">
        <f>[1]met_season_summary!AC1</f>
        <v>albedo</v>
      </c>
      <c r="AD1" t="str">
        <f>[1]met_season_summary!AD1</f>
        <v>LST</v>
      </c>
      <c r="AE1" t="str">
        <f>[1]met_season_summary!AE1</f>
        <v>G</v>
      </c>
      <c r="AF1" t="str">
        <f>[1]met_season_summary!AF1</f>
        <v>G_corr</v>
      </c>
    </row>
    <row r="2" spans="1:32" x14ac:dyDescent="0.3">
      <c r="B2" t="str">
        <f>[2]met_annual_summary!$B$2</f>
        <v>2016-2017</v>
      </c>
      <c r="C2" t="s">
        <v>30</v>
      </c>
      <c r="D2" s="6">
        <f>[2]met_annual_summary!C2</f>
        <v>0.62057860416666699</v>
      </c>
      <c r="E2" s="6">
        <f>[2]met_annual_summary!D2</f>
        <v>19.538633541666702</v>
      </c>
      <c r="F2" s="6">
        <f>[2]met_annual_summary!E2</f>
        <v>-6.0647462291666701</v>
      </c>
      <c r="G2" s="6">
        <f>[2]met_annual_summary!F2</f>
        <v>22.3171102083333</v>
      </c>
      <c r="H2" s="6">
        <f>[2]met_annual_summary!G2</f>
        <v>-0.187403696101093</v>
      </c>
      <c r="I2" s="6">
        <f>[2]met_annual_summary!H2</f>
        <v>0.16870634047308999</v>
      </c>
      <c r="J2" s="6">
        <f>[2]met_annual_summary!I2</f>
        <v>267</v>
      </c>
      <c r="K2" s="6">
        <f>[2]met_annual_summary!J2</f>
        <v>54</v>
      </c>
      <c r="L2" s="6">
        <f>[2]met_annual_summary!K2</f>
        <v>98</v>
      </c>
      <c r="M2" s="6">
        <f>[2]met_annual_summary!L2</f>
        <v>267</v>
      </c>
      <c r="N2" s="6">
        <f>[2]met_annual_summary!M2</f>
        <v>204</v>
      </c>
      <c r="O2" s="6">
        <f>[2]met_annual_summary!N2</f>
        <v>11.4196209422326</v>
      </c>
      <c r="P2" s="6">
        <f>[2]met_annual_summary!O2</f>
        <v>11.2654786321675</v>
      </c>
      <c r="Q2" s="6">
        <f>[2]met_annual_summary!P2</f>
        <v>11.074650062780499</v>
      </c>
      <c r="R2" s="6">
        <f>[2]met_annual_summary!Q2</f>
        <v>82.562219699972104</v>
      </c>
      <c r="S2" s="6">
        <f>[2]met_annual_summary!R2</f>
        <v>9776.4138410938795</v>
      </c>
      <c r="T2" s="6">
        <f>[2]met_annual_summary!S2</f>
        <v>137.390890128053</v>
      </c>
      <c r="U2" s="6">
        <f>[2]met_annual_summary!T2</f>
        <v>0.29508890611570798</v>
      </c>
      <c r="V2" s="6">
        <f>[2]met_annual_summary!U2</f>
        <v>1296.5999999999999</v>
      </c>
      <c r="W2" s="6">
        <f>[2]met_annual_summary!V2</f>
        <v>101.463062147819</v>
      </c>
      <c r="X2" s="6">
        <f>[2]met_annual_summary!W2</f>
        <v>10.302686128132001</v>
      </c>
      <c r="Y2" s="6">
        <f>[2]met_annual_summary!X2</f>
        <v>79.344639100407505</v>
      </c>
      <c r="Z2" s="6">
        <f>[2]met_annual_summary!Y2</f>
        <v>656.25557428077195</v>
      </c>
      <c r="AA2" s="6">
        <f>[2]met_annual_summary!Z2</f>
        <v>4.7754421135951901E-2</v>
      </c>
      <c r="AB2" s="6">
        <f>[2]met_annual_summary!AA2</f>
        <v>-1.52728118513768</v>
      </c>
      <c r="AC2" s="6">
        <f>[2]met_annual_summary!AB2</f>
        <v>0.18598536420716399</v>
      </c>
      <c r="AD2" s="6">
        <f>[2]met_annual_summary!AC2</f>
        <v>11.2002484267841</v>
      </c>
      <c r="AE2" s="6">
        <f>[2]met_annual_summary!AD2</f>
        <v>1.3646601260286599</v>
      </c>
      <c r="AF2" s="6">
        <f>[2]met_annual_summary!AE2</f>
        <v>15.5466036124306</v>
      </c>
    </row>
    <row r="3" spans="1:32" x14ac:dyDescent="0.3">
      <c r="A3">
        <f>[1]met_season_summary!A2</f>
        <v>1</v>
      </c>
      <c r="B3" t="str">
        <f>[1]met_season_summary!B2</f>
        <v>2016-2017</v>
      </c>
      <c r="C3" t="str">
        <f>[1]met_season_summary!C2</f>
        <v>non-growing season</v>
      </c>
      <c r="D3" s="6">
        <f>[1]met_season_summary!D2</f>
        <v>0.62057860416666699</v>
      </c>
      <c r="E3" s="6">
        <f>[1]met_season_summary!E2</f>
        <v>13.865451041666701</v>
      </c>
      <c r="F3" s="6">
        <f>[1]met_season_summary!F2</f>
        <v>-6.0647462291666701</v>
      </c>
      <c r="G3" s="6">
        <f>[1]met_season_summary!G2</f>
        <v>15.7352904166667</v>
      </c>
      <c r="H3" s="6">
        <f>[1]met_season_summary!H2</f>
        <v>-0.187403696101093</v>
      </c>
      <c r="I3" s="6">
        <f>[1]met_season_summary!I2</f>
        <v>0.16870634047308999</v>
      </c>
      <c r="J3" s="6">
        <f>[1]met_season_summary!J2</f>
        <v>153</v>
      </c>
      <c r="K3" s="6">
        <f>[1]met_season_summary!K2</f>
        <v>14</v>
      </c>
      <c r="L3" s="6">
        <f>[1]met_season_summary!L2</f>
        <v>29</v>
      </c>
      <c r="M3" s="6">
        <f>[1]met_season_summary!M2</f>
        <v>153</v>
      </c>
      <c r="N3" s="6">
        <f>[1]met_season_summary!N2</f>
        <v>147</v>
      </c>
      <c r="O3" s="6">
        <f>[1]met_season_summary!O2</f>
        <v>6.46102490887304</v>
      </c>
      <c r="P3" s="6">
        <f>[1]met_season_summary!P2</f>
        <v>6.5404109960593502</v>
      </c>
      <c r="Q3" s="6">
        <f>[1]met_season_summary!Q2</f>
        <v>8.2791950683281694</v>
      </c>
      <c r="R3" s="6">
        <f>[1]met_season_summary!R2</f>
        <v>86.279171209193095</v>
      </c>
      <c r="S3" s="6">
        <f>[1]met_season_summary!S2</f>
        <v>1797.2495571642401</v>
      </c>
      <c r="T3" s="6">
        <f>[1]met_season_summary!T2</f>
        <v>53.096546856626503</v>
      </c>
      <c r="U3" s="6">
        <f>[1]met_season_summary!U2</f>
        <v>0.13278623384826699</v>
      </c>
      <c r="V3" s="6">
        <f>[1]met_season_summary!V2</f>
        <v>981</v>
      </c>
      <c r="W3" s="6">
        <f>[1]met_season_summary!W2</f>
        <v>101.35943610689</v>
      </c>
      <c r="X3" s="6">
        <f>[1]met_season_summary!X2</f>
        <v>5.34059617260443</v>
      </c>
      <c r="Y3" s="6">
        <f>[1]met_season_summary!Y2</f>
        <v>85.378829067236694</v>
      </c>
      <c r="Z3" s="6">
        <f>[1]met_season_summary!Z2</f>
        <v>62.501106382973298</v>
      </c>
      <c r="AA3" s="6">
        <f>[1]met_season_summary!AA2</f>
        <v>7.3150538944788498E-2</v>
      </c>
      <c r="AB3" s="6">
        <f>[1]met_season_summary!AB2</f>
        <v>-3.3221856159502501</v>
      </c>
      <c r="AC3" s="6">
        <f>[1]met_season_summary!AC2</f>
        <v>0.21217008783829999</v>
      </c>
      <c r="AD3" s="6">
        <f>[1]met_season_summary!AD2</f>
        <v>5.2068076342503202</v>
      </c>
      <c r="AE3" s="6">
        <f>[1]met_season_summary!AE2</f>
        <v>-2.5646474736257501</v>
      </c>
      <c r="AF3" s="6">
        <f>[1]met_season_summary!AF2</f>
        <v>6.7964936272451002</v>
      </c>
    </row>
    <row r="4" spans="1:32" x14ac:dyDescent="0.3">
      <c r="A4">
        <f>[1]met_season_summary!A3</f>
        <v>2</v>
      </c>
      <c r="B4" t="str">
        <f>[1]met_season_summary!B3</f>
        <v>2016-2017</v>
      </c>
      <c r="C4" t="str">
        <f>[1]met_season_summary!C3</f>
        <v>growing season</v>
      </c>
      <c r="D4" s="6">
        <f>[1]met_season_summary!D3</f>
        <v>9.4623010624999999</v>
      </c>
      <c r="E4" s="6">
        <f>[1]met_season_summary!E3</f>
        <v>19.538633541666702</v>
      </c>
      <c r="F4" s="6">
        <f>[1]met_season_summary!F3</f>
        <v>7.0296019166666701</v>
      </c>
      <c r="G4" s="6">
        <f>[1]met_season_summary!G3</f>
        <v>22.3171102083333</v>
      </c>
      <c r="H4" s="6">
        <f>[1]met_season_summary!H3</f>
        <v>-0.16741037222222199</v>
      </c>
      <c r="I4" s="6">
        <f>[1]met_season_summary!I3</f>
        <v>0.15517339777560701</v>
      </c>
      <c r="J4" s="6">
        <f>[1]met_season_summary!J3</f>
        <v>114</v>
      </c>
      <c r="K4" s="6">
        <f>[1]met_season_summary!K3</f>
        <v>40</v>
      </c>
      <c r="L4" s="6">
        <f>[1]met_season_summary!L3</f>
        <v>69</v>
      </c>
      <c r="M4" s="6">
        <f>[1]met_season_summary!M3</f>
        <v>114</v>
      </c>
      <c r="N4" s="6">
        <f>[1]met_season_summary!N3</f>
        <v>57</v>
      </c>
      <c r="O4" s="6">
        <f>[1]met_season_summary!O3</f>
        <v>16.3511208224044</v>
      </c>
      <c r="P4" s="6">
        <f>[1]met_season_summary!P3</f>
        <v>15.964726226548301</v>
      </c>
      <c r="Q4" s="6">
        <f>[1]met_season_summary!Q3</f>
        <v>13.854829346880701</v>
      </c>
      <c r="R4" s="6">
        <f>[1]met_season_summary!R3</f>
        <v>78.865579401183993</v>
      </c>
      <c r="S4" s="6">
        <f>[1]met_season_summary!S3</f>
        <v>7979.1642839296401</v>
      </c>
      <c r="T4" s="6">
        <f>[1]met_season_summary!T3</f>
        <v>221.22460857286001</v>
      </c>
      <c r="U4" s="6">
        <f>[1]met_season_summary!U3</f>
        <v>0.45650467853469401</v>
      </c>
      <c r="V4" s="6">
        <f>[1]met_season_summary!V3</f>
        <v>315.60000000000002</v>
      </c>
      <c r="W4" s="6">
        <f>[1]met_season_summary!W3</f>
        <v>101.56612192623</v>
      </c>
      <c r="X4" s="6">
        <f>[1]met_season_summary!X3</f>
        <v>15.237660838000901</v>
      </c>
      <c r="Y4" s="6">
        <f>[1]met_season_summary!Y3</f>
        <v>73.343422849244106</v>
      </c>
      <c r="Z4" s="6">
        <f>[1]met_season_summary!Z3</f>
        <v>593.75446789779903</v>
      </c>
      <c r="AA4" s="6">
        <f>[1]met_season_summary!AA3</f>
        <v>2.24970799271637E-2</v>
      </c>
      <c r="AB4" s="6">
        <f>[1]met_season_summary!AB3</f>
        <v>-0.56416173445777296</v>
      </c>
      <c r="AC4" s="6">
        <f>[1]met_season_summary!AC3</f>
        <v>0.16037298426195401</v>
      </c>
      <c r="AD4" s="6">
        <f>[1]met_season_summary!AD3</f>
        <v>17.128187134153499</v>
      </c>
      <c r="AE4" s="6">
        <f>[1]met_season_summary!AE3</f>
        <v>5.2510244732278402</v>
      </c>
      <c r="AF4" s="6">
        <f>[1]met_season_summary!AF3</f>
        <v>24.2010839802916</v>
      </c>
    </row>
    <row r="5" spans="1:32" x14ac:dyDescent="0.3">
      <c r="B5" t="str">
        <f>[2]met_annual_summary!$B$3</f>
        <v>2017-2018</v>
      </c>
      <c r="C5" t="s">
        <v>30</v>
      </c>
      <c r="D5" s="6">
        <f>[2]met_annual_summary!C3</f>
        <v>2.58097264583333</v>
      </c>
      <c r="E5" s="6">
        <f>[2]met_annual_summary!D3</f>
        <v>19.337575208333298</v>
      </c>
      <c r="F5" s="6">
        <f>[2]met_annual_summary!E3</f>
        <v>-2.55568808333333</v>
      </c>
      <c r="G5" s="6">
        <f>[2]met_annual_summary!F3</f>
        <v>23.2928102083333</v>
      </c>
      <c r="H5" s="6">
        <f>[2]met_annual_summary!G3</f>
        <v>-0.22698214991718299</v>
      </c>
      <c r="I5" s="6">
        <f>[2]met_annual_summary!H3</f>
        <v>0.151494564638889</v>
      </c>
      <c r="J5" s="6">
        <f>[2]met_annual_summary!I3</f>
        <v>219</v>
      </c>
      <c r="K5" s="6">
        <f>[2]met_annual_summary!J3</f>
        <v>89</v>
      </c>
      <c r="L5" s="6">
        <f>[2]met_annual_summary!K3</f>
        <v>146</v>
      </c>
      <c r="M5" s="6">
        <f>[2]met_annual_summary!L3</f>
        <v>219</v>
      </c>
      <c r="N5" s="6">
        <f>[2]met_annual_summary!M3</f>
        <v>194</v>
      </c>
      <c r="O5" s="6">
        <f>[2]met_annual_summary!N3</f>
        <v>11.3682402061073</v>
      </c>
      <c r="P5" s="6">
        <f>[2]met_annual_summary!O3</f>
        <v>11.163807609075301</v>
      </c>
      <c r="Q5" s="6">
        <f>[2]met_annual_summary!P3</f>
        <v>11.059038220975999</v>
      </c>
      <c r="R5" s="6">
        <f>[2]met_annual_summary!Q3</f>
        <v>83.750283414383603</v>
      </c>
      <c r="S5" s="6">
        <f>[2]met_annual_summary!R3</f>
        <v>9820.6546777738204</v>
      </c>
      <c r="T5" s="6">
        <f>[2]met_annual_summary!S3</f>
        <v>141.323462151256</v>
      </c>
      <c r="U5" s="6">
        <f>[2]met_annual_summary!T3</f>
        <v>0.29244440147473899</v>
      </c>
      <c r="V5" s="6">
        <f>[2]met_annual_summary!U3</f>
        <v>1198.9000000000001</v>
      </c>
      <c r="W5" s="6">
        <f>[2]met_annual_summary!V3</f>
        <v>101.74766386472599</v>
      </c>
      <c r="X5" s="6">
        <f>[2]met_annual_summary!W3</f>
        <v>10.4892465784817</v>
      </c>
      <c r="Y5" s="6">
        <f>[2]met_annual_summary!X3</f>
        <v>80.526500381502302</v>
      </c>
      <c r="Z5" s="6">
        <f>[2]met_annual_summary!Y3</f>
        <v>756.16305644499801</v>
      </c>
      <c r="AA5" s="6">
        <f>[2]met_annual_summary!Z3</f>
        <v>6.1566516823800101E-3</v>
      </c>
      <c r="AB5" s="6">
        <f>[2]met_annual_summary!AA3</f>
        <v>-0.54347737381053096</v>
      </c>
      <c r="AC5" s="6">
        <f>[2]met_annual_summary!AB3</f>
        <v>0.16042767577680001</v>
      </c>
      <c r="AD5" s="6">
        <f>[2]met_annual_summary!AC3</f>
        <v>11.6383267702385</v>
      </c>
      <c r="AE5" s="6">
        <f>[2]met_annual_summary!AD3</f>
        <v>0.86301856435142499</v>
      </c>
      <c r="AF5" s="6">
        <f>[2]met_annual_summary!AE3</f>
        <v>14.7070837162257</v>
      </c>
    </row>
    <row r="6" spans="1:32" x14ac:dyDescent="0.3">
      <c r="A6">
        <f>[1]met_season_summary!A4</f>
        <v>3</v>
      </c>
      <c r="B6" t="str">
        <f>[1]met_season_summary!B4</f>
        <v>2017-2018</v>
      </c>
      <c r="C6" t="str">
        <f>[1]met_season_summary!C4</f>
        <v>non-growing season</v>
      </c>
      <c r="D6" s="6">
        <f>[1]met_season_summary!D4</f>
        <v>2.58097264583333</v>
      </c>
      <c r="E6" s="6">
        <f>[1]met_season_summary!E4</f>
        <v>13.983985000000001</v>
      </c>
      <c r="F6" s="6">
        <f>[1]met_season_summary!F4</f>
        <v>-2.55568808333333</v>
      </c>
      <c r="G6" s="6">
        <f>[1]met_season_summary!G4</f>
        <v>13.1099737083333</v>
      </c>
      <c r="H6" s="6">
        <f>[1]met_season_summary!H4</f>
        <v>-0.16628018852953999</v>
      </c>
      <c r="I6" s="6">
        <f>[1]met_season_summary!I4</f>
        <v>0.151494564638889</v>
      </c>
      <c r="J6" s="6">
        <f>[1]met_season_summary!J4</f>
        <v>140</v>
      </c>
      <c r="K6" s="6">
        <f>[1]met_season_summary!K4</f>
        <v>17</v>
      </c>
      <c r="L6" s="6">
        <f>[1]met_season_summary!L4</f>
        <v>42</v>
      </c>
      <c r="M6" s="6">
        <f>[1]met_season_summary!M4</f>
        <v>140</v>
      </c>
      <c r="N6" s="6">
        <f>[1]met_season_summary!N4</f>
        <v>128</v>
      </c>
      <c r="O6" s="6">
        <f>[1]met_season_summary!O4</f>
        <v>6.9084672914377299</v>
      </c>
      <c r="P6" s="6">
        <f>[1]met_season_summary!P4</f>
        <v>6.8802411824633696</v>
      </c>
      <c r="Q6" s="6">
        <f>[1]met_season_summary!Q4</f>
        <v>8.4292723377403806</v>
      </c>
      <c r="R6" s="6">
        <f>[1]met_season_summary!R4</f>
        <v>87.827457885760097</v>
      </c>
      <c r="S6" s="6">
        <f>[1]met_season_summary!S4</f>
        <v>2041.44416933098</v>
      </c>
      <c r="T6" s="6">
        <f>[1]met_season_summary!T4</f>
        <v>62.414759014537502</v>
      </c>
      <c r="U6" s="6">
        <f>[1]met_season_summary!U4</f>
        <v>0.12870824901413999</v>
      </c>
      <c r="V6" s="6">
        <f>[1]met_season_summary!V4</f>
        <v>909.6</v>
      </c>
      <c r="W6" s="6">
        <f>[1]met_season_summary!W4</f>
        <v>101.784905649038</v>
      </c>
      <c r="X6" s="6">
        <f>[1]met_season_summary!X4</f>
        <v>5.6242768431776602</v>
      </c>
      <c r="Y6" s="6">
        <f>[1]met_season_summary!Y4</f>
        <v>84.0784174178022</v>
      </c>
      <c r="Z6" s="6">
        <f>[1]met_season_summary!Z4</f>
        <v>90.454722980857895</v>
      </c>
      <c r="AA6" s="6">
        <f>[1]met_season_summary!AA4</f>
        <v>6.0325182777581997E-2</v>
      </c>
      <c r="AB6" s="6">
        <f>[1]met_season_summary!AB4</f>
        <v>-1.80821120430222</v>
      </c>
      <c r="AC6" s="6">
        <f>[1]met_season_summary!AC4</f>
        <v>0.161010149745658</v>
      </c>
      <c r="AD6" s="6">
        <f>[1]met_season_summary!AD4</f>
        <v>5.8933744985070602</v>
      </c>
      <c r="AE6" s="6">
        <f>[1]met_season_summary!AE4</f>
        <v>-1.9904934662918801</v>
      </c>
      <c r="AF6" s="6">
        <f>[1]met_season_summary!AF4</f>
        <v>7.7905600763525698</v>
      </c>
    </row>
    <row r="7" spans="1:32" x14ac:dyDescent="0.3">
      <c r="A7">
        <f>[1]met_season_summary!A5</f>
        <v>4</v>
      </c>
      <c r="B7" t="str">
        <f>[1]met_season_summary!B5</f>
        <v>2017-2018</v>
      </c>
      <c r="C7" t="str">
        <f>[1]met_season_summary!C5</f>
        <v>growing season</v>
      </c>
      <c r="D7" s="6">
        <f>[1]met_season_summary!D5</f>
        <v>9.0760594791666698</v>
      </c>
      <c r="E7" s="6">
        <f>[1]met_season_summary!E5</f>
        <v>19.337575208333298</v>
      </c>
      <c r="F7" s="6">
        <f>[1]met_season_summary!F5</f>
        <v>5.8726029583333297</v>
      </c>
      <c r="G7" s="6">
        <f>[1]met_season_summary!G5</f>
        <v>23.2928102083333</v>
      </c>
      <c r="H7" s="6">
        <f>[1]met_season_summary!H5</f>
        <v>-0.22698214991718299</v>
      </c>
      <c r="I7" s="6">
        <f>[1]met_season_summary!I5</f>
        <v>0.135221276825955</v>
      </c>
      <c r="J7" s="6">
        <f>[1]met_season_summary!J5</f>
        <v>79</v>
      </c>
      <c r="K7" s="6">
        <f>[1]met_season_summary!K5</f>
        <v>72</v>
      </c>
      <c r="L7" s="6">
        <f>[1]met_season_summary!L5</f>
        <v>104</v>
      </c>
      <c r="M7" s="6">
        <f>[1]met_season_summary!M5</f>
        <v>79</v>
      </c>
      <c r="N7" s="6">
        <f>[1]met_season_summary!N5</f>
        <v>66</v>
      </c>
      <c r="O7" s="6">
        <f>[1]met_season_summary!O5</f>
        <v>15.803642776980899</v>
      </c>
      <c r="P7" s="6">
        <f>[1]met_season_summary!P5</f>
        <v>15.423966568875199</v>
      </c>
      <c r="Q7" s="6">
        <f>[1]met_season_summary!Q5</f>
        <v>13.6744337988388</v>
      </c>
      <c r="R7" s="6">
        <f>[1]met_season_summary!R5</f>
        <v>79.695388584927102</v>
      </c>
      <c r="S7" s="6">
        <f>[1]met_season_summary!S5</f>
        <v>7779.2105084428404</v>
      </c>
      <c r="T7" s="6">
        <f>[1]met_season_summary!T5</f>
        <v>219.80097018886599</v>
      </c>
      <c r="U7" s="6">
        <f>[1]met_season_summary!U5</f>
        <v>0.45528582086178199</v>
      </c>
      <c r="V7" s="6">
        <f>[1]met_season_summary!V5</f>
        <v>289.3</v>
      </c>
      <c r="W7" s="6">
        <f>[1]met_season_summary!W5</f>
        <v>101.71062558743201</v>
      </c>
      <c r="X7" s="6">
        <f>[1]met_season_summary!X5</f>
        <v>15.3276317797131</v>
      </c>
      <c r="Y7" s="6">
        <f>[1]met_season_summary!Y5</f>
        <v>76.993992727914403</v>
      </c>
      <c r="Z7" s="6">
        <f>[1]met_season_summary!Z5</f>
        <v>665.70833346413997</v>
      </c>
      <c r="AA7" s="6">
        <f>[1]met_season_summary!AA5</f>
        <v>-4.7715876510662399E-2</v>
      </c>
      <c r="AB7" s="6">
        <f>[1]met_season_summary!AB5</f>
        <v>0.26199556851378702</v>
      </c>
      <c r="AC7" s="6">
        <f>[1]met_season_summary!AC5</f>
        <v>0.159873848068705</v>
      </c>
      <c r="AD7" s="6">
        <f>[1]met_season_summary!AD5</f>
        <v>17.1321335874681</v>
      </c>
      <c r="AE7" s="6">
        <f>[1]met_season_summary!AE5</f>
        <v>3.5917868996660598</v>
      </c>
      <c r="AF7" s="6">
        <f>[1]met_season_summary!AF5</f>
        <v>21.321245666924</v>
      </c>
    </row>
    <row r="8" spans="1:32" x14ac:dyDescent="0.3">
      <c r="B8" t="str">
        <f>[2]met_annual_summary!$B$4</f>
        <v>2018-2019</v>
      </c>
      <c r="C8" t="s">
        <v>30</v>
      </c>
      <c r="D8" s="6">
        <f>[2]met_annual_summary!C4</f>
        <v>2.3737881875000002</v>
      </c>
      <c r="E8" s="6">
        <f>[2]met_annual_summary!D4</f>
        <v>18.616695</v>
      </c>
      <c r="F8" s="6">
        <f>[2]met_annual_summary!E4</f>
        <v>-4.5783303333333301</v>
      </c>
      <c r="G8" s="6">
        <f>[2]met_annual_summary!F4</f>
        <v>22.573797916666699</v>
      </c>
      <c r="H8" s="6">
        <f>[2]met_annual_summary!G4</f>
        <v>-0.19151451441189299</v>
      </c>
      <c r="I8" s="6">
        <f>[2]met_annual_summary!H4</f>
        <v>0.13705595801432299</v>
      </c>
      <c r="J8" s="6">
        <f>[2]met_annual_summary!I4</f>
        <v>218</v>
      </c>
      <c r="K8" s="6">
        <f>[2]met_annual_summary!J4</f>
        <v>78</v>
      </c>
      <c r="L8" s="6">
        <f>[2]met_annual_summary!K4</f>
        <v>147</v>
      </c>
      <c r="M8" s="6">
        <f>[2]met_annual_summary!L4</f>
        <v>218</v>
      </c>
      <c r="N8" s="6">
        <f>[2]met_annual_summary!M4</f>
        <v>183</v>
      </c>
      <c r="O8" s="6">
        <f>[2]met_annual_summary!N4</f>
        <v>11.3636866888413</v>
      </c>
      <c r="P8" s="6">
        <f>[2]met_annual_summary!O4</f>
        <v>11.229499392323101</v>
      </c>
      <c r="Q8" s="6">
        <f>[2]met_annual_summary!P4</f>
        <v>11.1892918671518</v>
      </c>
      <c r="R8" s="6">
        <f>[2]met_annual_summary!Q4</f>
        <v>83.846897743436102</v>
      </c>
      <c r="S8" s="6">
        <f>[2]met_annual_summary!R4</f>
        <v>11296.581495373601</v>
      </c>
      <c r="T8" s="6">
        <f>[2]met_annual_summary!S4</f>
        <v>145.482384742466</v>
      </c>
      <c r="U8" s="6">
        <f>[2]met_annual_summary!T4</f>
        <v>0.27219107367216799</v>
      </c>
      <c r="V8" s="6">
        <f>[2]met_annual_summary!U4</f>
        <v>1060.8</v>
      </c>
      <c r="W8" s="6">
        <f>[2]met_annual_summary!V4</f>
        <v>101.68534620976</v>
      </c>
      <c r="X8" s="6">
        <f>[2]met_annual_summary!W4</f>
        <v>10.439128590468</v>
      </c>
      <c r="Y8" s="6">
        <f>[2]met_annual_summary!X4</f>
        <v>83.538085477351601</v>
      </c>
      <c r="Z8" s="6">
        <f>[2]met_annual_summary!Y4</f>
        <v>575.07640563854102</v>
      </c>
      <c r="AA8" s="6">
        <f>[2]met_annual_summary!Z4</f>
        <v>-5.95613980751407E-4</v>
      </c>
      <c r="AB8" s="6">
        <f>[2]met_annual_summary!AA4</f>
        <v>3.0749128030424999</v>
      </c>
      <c r="AC8" s="6">
        <f>[2]met_annual_summary!AB4</f>
        <v>0.17431242151391099</v>
      </c>
      <c r="AD8" s="6">
        <f>[2]met_annual_summary!AC4</f>
        <v>11.4771190060317</v>
      </c>
      <c r="AE8" s="6">
        <f>[2]met_annual_summary!AD4</f>
        <v>0.25344088296887202</v>
      </c>
      <c r="AF8" s="6">
        <f>[2]met_annual_summary!AE4</f>
        <v>13.3614353694757</v>
      </c>
    </row>
    <row r="9" spans="1:32" x14ac:dyDescent="0.3">
      <c r="A9">
        <f>[1]met_season_summary!A6</f>
        <v>5</v>
      </c>
      <c r="B9" t="str">
        <f>[1]met_season_summary!B6</f>
        <v>2018-2019</v>
      </c>
      <c r="C9" t="str">
        <f>[1]met_season_summary!C6</f>
        <v>non-growing season</v>
      </c>
      <c r="D9" s="6">
        <f>[1]met_season_summary!D6</f>
        <v>2.3737881875000002</v>
      </c>
      <c r="E9" s="6">
        <f>[1]met_season_summary!E6</f>
        <v>14.048213333333299</v>
      </c>
      <c r="F9" s="6">
        <f>[1]met_season_summary!F6</f>
        <v>-4.5783303333333301</v>
      </c>
      <c r="G9" s="6">
        <f>[1]met_season_summary!G6</f>
        <v>14.324548541666701</v>
      </c>
      <c r="H9" s="6">
        <f>[1]met_season_summary!H6</f>
        <v>-0.121758748979688</v>
      </c>
      <c r="I9" s="6">
        <f>[1]met_season_summary!I6</f>
        <v>0.13705595801432299</v>
      </c>
      <c r="J9" s="6">
        <f>[1]met_season_summary!J6</f>
        <v>149</v>
      </c>
      <c r="K9" s="6">
        <f>[1]met_season_summary!K6</f>
        <v>23</v>
      </c>
      <c r="L9" s="6">
        <f>[1]met_season_summary!L6</f>
        <v>33</v>
      </c>
      <c r="M9" s="6">
        <f>[1]met_season_summary!M6</f>
        <v>149</v>
      </c>
      <c r="N9" s="6">
        <f>[1]met_season_summary!N6</f>
        <v>115</v>
      </c>
      <c r="O9" s="6">
        <f>[1]met_season_summary!O6</f>
        <v>6.8651399918154796</v>
      </c>
      <c r="P9" s="6">
        <f>[1]met_season_summary!P6</f>
        <v>6.8764273996680396</v>
      </c>
      <c r="Q9" s="6">
        <f>[1]met_season_summary!Q6</f>
        <v>8.4139516279189603</v>
      </c>
      <c r="R9" s="6">
        <f>[1]met_season_summary!R6</f>
        <v>86.559757226419407</v>
      </c>
      <c r="S9" s="6">
        <f>[1]met_season_summary!S6</f>
        <v>2532.14371096592</v>
      </c>
      <c r="T9" s="6">
        <f>[1]met_season_summary!T6</f>
        <v>74.720955338598898</v>
      </c>
      <c r="U9" s="6">
        <f>[1]met_season_summary!U6</f>
        <v>0.14501625615559599</v>
      </c>
      <c r="V9" s="6">
        <f>[1]met_season_summary!V6</f>
        <v>710.2</v>
      </c>
      <c r="W9" s="6">
        <f>[1]met_season_summary!W6</f>
        <v>101.73993732314599</v>
      </c>
      <c r="X9" s="6">
        <f>[1]met_season_summary!X6</f>
        <v>5.5095200032051297</v>
      </c>
      <c r="Y9" s="6">
        <f>[1]met_season_summary!Y6</f>
        <v>86.757276640384603</v>
      </c>
      <c r="Z9" s="6">
        <f>[1]met_season_summary!Z6</f>
        <v>100.18099327971299</v>
      </c>
      <c r="AA9" s="6">
        <f>[1]met_season_summary!AA6</f>
        <v>4.3540267416052297E-2</v>
      </c>
      <c r="AB9" s="6">
        <f>[1]met_season_summary!AB6</f>
        <v>-0.35567945743360202</v>
      </c>
      <c r="AC9" s="6">
        <f>[1]met_season_summary!AC6</f>
        <v>0.19729692419320899</v>
      </c>
      <c r="AD9" s="6">
        <f>[1]met_season_summary!AD6</f>
        <v>5.7193998923883296</v>
      </c>
      <c r="AE9" s="6">
        <f>[1]met_season_summary!AE6</f>
        <v>-3.0984175121516002</v>
      </c>
      <c r="AF9" s="6">
        <f>[1]met_season_summary!AF6</f>
        <v>6.7855155772949898</v>
      </c>
    </row>
    <row r="10" spans="1:32" x14ac:dyDescent="0.3">
      <c r="A10">
        <f>[1]met_season_summary!A7</f>
        <v>6</v>
      </c>
      <c r="B10" t="str">
        <f>[1]met_season_summary!B7</f>
        <v>2018-2019</v>
      </c>
      <c r="C10" t="str">
        <f>[1]met_season_summary!C7</f>
        <v>growing season</v>
      </c>
      <c r="D10" s="6">
        <f>[1]met_season_summary!D7</f>
        <v>10.543074583333301</v>
      </c>
      <c r="E10" s="6">
        <f>[1]met_season_summary!E7</f>
        <v>18.616695</v>
      </c>
      <c r="F10" s="6">
        <f>[1]met_season_summary!F7</f>
        <v>8.1155258124999996</v>
      </c>
      <c r="G10" s="6">
        <f>[1]met_season_summary!G7</f>
        <v>22.573797916666699</v>
      </c>
      <c r="H10" s="6">
        <f>[1]met_season_summary!H7</f>
        <v>-0.19151451441189299</v>
      </c>
      <c r="I10" s="6">
        <f>[1]met_season_summary!I7</f>
        <v>9.7711915326388593E-2</v>
      </c>
      <c r="J10" s="6">
        <f>[1]met_season_summary!J7</f>
        <v>69</v>
      </c>
      <c r="K10" s="6">
        <f>[1]met_season_summary!K7</f>
        <v>55</v>
      </c>
      <c r="L10" s="6">
        <f>[1]met_season_summary!L7</f>
        <v>114</v>
      </c>
      <c r="M10" s="6">
        <f>[1]met_season_summary!M7</f>
        <v>69</v>
      </c>
      <c r="N10" s="6">
        <f>[1]met_season_summary!N7</f>
        <v>68</v>
      </c>
      <c r="O10" s="6">
        <f>[1]met_season_summary!O7</f>
        <v>15.8376511634791</v>
      </c>
      <c r="P10" s="6">
        <f>[1]met_season_summary!P7</f>
        <v>15.5587841063297</v>
      </c>
      <c r="Q10" s="6">
        <f>[1]met_season_summary!Q7</f>
        <v>13.949466312727701</v>
      </c>
      <c r="R10" s="6">
        <f>[1]met_season_summary!R7</f>
        <v>81.148862629212204</v>
      </c>
      <c r="S10" s="6">
        <f>[1]met_season_summary!S7</f>
        <v>8764.4377844076607</v>
      </c>
      <c r="T10" s="6">
        <f>[1]met_season_summary!T7</f>
        <v>215.857139668716</v>
      </c>
      <c r="U10" s="6">
        <f>[1]met_season_summary!U7</f>
        <v>0.39867094683072601</v>
      </c>
      <c r="V10" s="6">
        <f>[1]met_season_summary!V7</f>
        <v>350.6</v>
      </c>
      <c r="W10" s="6">
        <f>[1]met_season_summary!W7</f>
        <v>101.63105340847</v>
      </c>
      <c r="X10" s="6">
        <f>[1]met_season_summary!X7</f>
        <v>15.341799425888</v>
      </c>
      <c r="Y10" s="6">
        <f>[1]met_season_summary!Y7</f>
        <v>80.336485522859704</v>
      </c>
      <c r="Z10" s="6">
        <f>[1]met_season_summary!Z7</f>
        <v>474.89541235882803</v>
      </c>
      <c r="AA10" s="6">
        <f>[1]met_season_summary!AA7</f>
        <v>-4.4490315697791202E-2</v>
      </c>
      <c r="AB10" s="6">
        <f>[1]met_season_summary!AB7</f>
        <v>4.9682997883325903</v>
      </c>
      <c r="AC10" s="6">
        <f>[1]met_season_summary!AC7</f>
        <v>0.15157911558520701</v>
      </c>
      <c r="AD10" s="6">
        <f>[1]met_season_summary!AD7</f>
        <v>17.203375173699001</v>
      </c>
      <c r="AE10" s="6">
        <f>[1]met_season_summary!AE7</f>
        <v>3.58698311199579</v>
      </c>
      <c r="AF10" s="6">
        <f>[1]met_season_summary!AF7</f>
        <v>19.901421173721001</v>
      </c>
    </row>
    <row r="11" spans="1:32" x14ac:dyDescent="0.3">
      <c r="B11" t="str">
        <f>[2]met_annual_summary!$B$5</f>
        <v>2019-2020</v>
      </c>
      <c r="C11" t="s">
        <v>30</v>
      </c>
      <c r="D11" s="6">
        <f>[2]met_annual_summary!C5</f>
        <v>2.9322165208333302</v>
      </c>
      <c r="E11" s="6">
        <f>[2]met_annual_summary!D5</f>
        <v>19.004124583333301</v>
      </c>
      <c r="F11" s="6">
        <f>[2]met_annual_summary!E5</f>
        <v>-7.4519362291666704</v>
      </c>
      <c r="G11" s="6">
        <f>[2]met_annual_summary!F5</f>
        <v>22.667674791666698</v>
      </c>
      <c r="H11" s="6">
        <f>[2]met_annual_summary!G5</f>
        <v>-0.13916087499999999</v>
      </c>
      <c r="I11" s="6">
        <f>[2]met_annual_summary!H5</f>
        <v>0.14045966769075499</v>
      </c>
      <c r="J11" s="6">
        <f>[2]met_annual_summary!I5</f>
        <v>266</v>
      </c>
      <c r="K11" s="6">
        <f>[2]met_annual_summary!J5</f>
        <v>29</v>
      </c>
      <c r="L11" s="6">
        <f>[2]met_annual_summary!K5</f>
        <v>100</v>
      </c>
      <c r="M11" s="6">
        <f>[2]met_annual_summary!L5</f>
        <v>266</v>
      </c>
      <c r="N11" s="6">
        <f>[2]met_annual_summary!M5</f>
        <v>206</v>
      </c>
      <c r="O11" s="6">
        <f>[2]met_annual_summary!N5</f>
        <v>11.3389290636384</v>
      </c>
      <c r="P11" s="6">
        <f>[2]met_annual_summary!O5</f>
        <v>11.1999066321437</v>
      </c>
      <c r="Q11" s="6">
        <f>[2]met_annual_summary!P5</f>
        <v>11.245028234745</v>
      </c>
      <c r="R11" s="6">
        <f>[2]met_annual_summary!Q5</f>
        <v>85.397003216074694</v>
      </c>
      <c r="S11" s="6">
        <f>[2]met_annual_summary!R5</f>
        <v>10754.2155950778</v>
      </c>
      <c r="T11" s="6">
        <f>[2]met_annual_summary!S5</f>
        <v>140.39384281005201</v>
      </c>
      <c r="U11" s="6">
        <f>[2]met_annual_summary!T5</f>
        <v>0.25066090027267002</v>
      </c>
      <c r="V11" s="6">
        <f>[2]met_annual_summary!U5</f>
        <v>1168.9000000000001</v>
      </c>
      <c r="W11" s="6">
        <f>[2]met_annual_summary!V5</f>
        <v>101.769232385018</v>
      </c>
      <c r="X11" s="6">
        <f>[2]met_annual_summary!W5</f>
        <v>10.3299685131204</v>
      </c>
      <c r="Y11" s="6">
        <f>[2]met_annual_summary!X5</f>
        <v>83.666735043761406</v>
      </c>
      <c r="Z11" s="6">
        <f>[2]met_annual_summary!Y5</f>
        <v>553.96507930083305</v>
      </c>
      <c r="AA11" s="6">
        <f>[2]met_annual_summary!Z5</f>
        <v>2.2910562259477799E-2</v>
      </c>
      <c r="AB11" s="6">
        <f>[2]met_annual_summary!AA5</f>
        <v>-2.1717692649013198</v>
      </c>
      <c r="AC11" s="6">
        <f>[2]met_annual_summary!AB5</f>
        <v>0.15904961368617501</v>
      </c>
      <c r="AD11" s="6">
        <f>[2]met_annual_summary!AC5</f>
        <v>11.4350719287354</v>
      </c>
      <c r="AE11" s="6">
        <f>[2]met_annual_summary!AD5</f>
        <v>0.32974630094384</v>
      </c>
      <c r="AF11" s="6">
        <f>[2]met_annual_summary!AE5</f>
        <v>13.3283489083202</v>
      </c>
    </row>
    <row r="12" spans="1:32" x14ac:dyDescent="0.3">
      <c r="A12">
        <f>[1]met_season_summary!A8</f>
        <v>7</v>
      </c>
      <c r="B12" t="str">
        <f>[1]met_season_summary!B8</f>
        <v>2019-2020</v>
      </c>
      <c r="C12" t="str">
        <f>[1]met_season_summary!C8</f>
        <v>non-growing season</v>
      </c>
      <c r="D12" s="6">
        <f>[1]met_season_summary!D8</f>
        <v>2.9322165208333302</v>
      </c>
      <c r="E12" s="6">
        <f>[1]met_season_summary!E8</f>
        <v>12.6540883333333</v>
      </c>
      <c r="F12" s="6">
        <f>[1]met_season_summary!F8</f>
        <v>-7.4519362291666704</v>
      </c>
      <c r="G12" s="6">
        <f>[1]met_season_summary!G8</f>
        <v>12.165517083333301</v>
      </c>
      <c r="H12" s="6">
        <f>[1]met_season_summary!H8</f>
        <v>-6.8269716508680897E-2</v>
      </c>
      <c r="I12" s="6">
        <f>[1]met_season_summary!I8</f>
        <v>0.14045966769075499</v>
      </c>
      <c r="J12" s="6">
        <f>[1]met_season_summary!J8</f>
        <v>163</v>
      </c>
      <c r="K12" s="6">
        <f>[1]met_season_summary!K8</f>
        <v>0</v>
      </c>
      <c r="L12" s="6">
        <f>[1]met_season_summary!L8</f>
        <v>20</v>
      </c>
      <c r="M12" s="6">
        <f>[1]met_season_summary!M8</f>
        <v>163</v>
      </c>
      <c r="N12" s="6">
        <f>[1]met_season_summary!N8</f>
        <v>134</v>
      </c>
      <c r="O12" s="6">
        <f>[1]met_season_summary!O8</f>
        <v>6.9452176203324196</v>
      </c>
      <c r="P12" s="6">
        <f>[1]met_season_summary!P8</f>
        <v>6.9660034681807801</v>
      </c>
      <c r="Q12" s="6">
        <f>[1]met_season_summary!Q8</f>
        <v>8.62198693579235</v>
      </c>
      <c r="R12" s="6">
        <f>[1]met_season_summary!R8</f>
        <v>89.090485488387998</v>
      </c>
      <c r="S12" s="6">
        <f>[1]met_season_summary!S8</f>
        <v>2312.0132194798598</v>
      </c>
      <c r="T12" s="6">
        <f>[1]met_season_summary!T8</f>
        <v>65.314014201958102</v>
      </c>
      <c r="U12" s="6">
        <f>[1]met_season_summary!U8</f>
        <v>0.11266400009461799</v>
      </c>
      <c r="V12" s="6">
        <f>[1]met_season_summary!V8</f>
        <v>857.5</v>
      </c>
      <c r="W12" s="6">
        <f>[1]met_season_summary!W8</f>
        <v>101.815786265938</v>
      </c>
      <c r="X12" s="6">
        <f>[1]met_season_summary!X8</f>
        <v>5.6036543962317804</v>
      </c>
      <c r="Y12" s="6">
        <f>[1]met_season_summary!Y8</f>
        <v>86.756213960965397</v>
      </c>
      <c r="Z12" s="6">
        <f>[1]met_season_summary!Z8</f>
        <v>101.158712947951</v>
      </c>
      <c r="AA12" s="6">
        <f>[1]met_season_summary!AA8</f>
        <v>6.10473762823159E-2</v>
      </c>
      <c r="AB12" s="6">
        <f>[1]met_season_summary!AB8</f>
        <v>-5.1315937045415003</v>
      </c>
      <c r="AC12" s="6">
        <f>[1]met_season_summary!AC8</f>
        <v>0.16602281966386001</v>
      </c>
      <c r="AD12" s="6">
        <f>[1]met_season_summary!AD8</f>
        <v>5.8249649155320604</v>
      </c>
      <c r="AE12" s="6">
        <f>[1]met_season_summary!AE8</f>
        <v>-2.89143584891369</v>
      </c>
      <c r="AF12" s="6">
        <f>[1]met_season_summary!AF8</f>
        <v>5.7447236380469899</v>
      </c>
    </row>
    <row r="13" spans="1:32" x14ac:dyDescent="0.3">
      <c r="A13">
        <f>[1]met_season_summary!A9</f>
        <v>8</v>
      </c>
      <c r="B13" t="str">
        <f>[1]met_season_summary!B9</f>
        <v>2019-2020</v>
      </c>
      <c r="C13" t="str">
        <f>[1]met_season_summary!C9</f>
        <v>growing season</v>
      </c>
      <c r="D13" s="6">
        <f>[1]met_season_summary!D9</f>
        <v>8.7780473958333296</v>
      </c>
      <c r="E13" s="6">
        <f>[1]met_season_summary!E9</f>
        <v>19.004124583333301</v>
      </c>
      <c r="F13" s="6">
        <f>[1]met_season_summary!F9</f>
        <v>5.4445531875000004</v>
      </c>
      <c r="G13" s="6">
        <f>[1]met_season_summary!G9</f>
        <v>22.667674791666698</v>
      </c>
      <c r="H13" s="6">
        <f>[1]met_season_summary!H9</f>
        <v>-0.13916087499999999</v>
      </c>
      <c r="I13" s="6">
        <f>[1]met_season_summary!I9</f>
        <v>8.2926344726562198E-2</v>
      </c>
      <c r="J13" s="6">
        <f>[1]met_season_summary!J9</f>
        <v>103</v>
      </c>
      <c r="K13" s="6">
        <f>[1]met_season_summary!K9</f>
        <v>29</v>
      </c>
      <c r="L13" s="6">
        <f>[1]met_season_summary!L9</f>
        <v>80</v>
      </c>
      <c r="M13" s="6">
        <f>[1]met_season_summary!M9</f>
        <v>103</v>
      </c>
      <c r="N13" s="6">
        <f>[1]met_season_summary!N9</f>
        <v>72</v>
      </c>
      <c r="O13" s="6">
        <f>[1]met_season_summary!O9</f>
        <v>15.732640506944399</v>
      </c>
      <c r="P13" s="6">
        <f>[1]met_season_summary!P9</f>
        <v>15.433809796106599</v>
      </c>
      <c r="Q13" s="6">
        <f>[1]met_season_summary!Q9</f>
        <v>13.8680695336976</v>
      </c>
      <c r="R13" s="6">
        <f>[1]met_season_summary!R9</f>
        <v>81.703520943761404</v>
      </c>
      <c r="S13" s="6">
        <f>[1]met_season_summary!S9</f>
        <v>8442.2023755979008</v>
      </c>
      <c r="T13" s="6">
        <f>[1]met_season_summary!T9</f>
        <v>215.47367141814701</v>
      </c>
      <c r="U13" s="6">
        <f>[1]met_season_summary!U9</f>
        <v>0.38865780045072201</v>
      </c>
      <c r="V13" s="6">
        <f>[1]met_season_summary!V9</f>
        <v>311.39999999999998</v>
      </c>
      <c r="W13" s="6">
        <f>[1]met_season_summary!W9</f>
        <v>101.722678504098</v>
      </c>
      <c r="X13" s="6">
        <f>[1]met_season_summary!X9</f>
        <v>15.0562826300091</v>
      </c>
      <c r="Y13" s="6">
        <f>[1]met_season_summary!Y9</f>
        <v>80.577256126557401</v>
      </c>
      <c r="Z13" s="6">
        <f>[1]met_season_summary!Z9</f>
        <v>452.80636635288198</v>
      </c>
      <c r="AA13" s="6">
        <f>[1]met_season_summary!AA9</f>
        <v>-1.5226251763360199E-2</v>
      </c>
      <c r="AB13" s="6">
        <f>[1]met_season_summary!AB9</f>
        <v>-0.47109665869923201</v>
      </c>
      <c r="AC13" s="6">
        <f>[1]met_season_summary!AC9</f>
        <v>0.152228827511281</v>
      </c>
      <c r="AD13" s="6">
        <f>[1]met_season_summary!AD9</f>
        <v>16.9532099745092</v>
      </c>
      <c r="AE13" s="6">
        <f>[1]met_season_summary!AE9</f>
        <v>3.4981221860496001</v>
      </c>
      <c r="AF13" s="6">
        <f>[1]met_season_summary!AF9</f>
        <v>20.787652452851201</v>
      </c>
    </row>
    <row r="14" spans="1:32" x14ac:dyDescent="0.3">
      <c r="B14" t="str">
        <f>[2]met_annual_summary!$B$6</f>
        <v>2020-2021</v>
      </c>
      <c r="C14" t="s">
        <v>30</v>
      </c>
      <c r="D14" s="6">
        <f>[2]met_annual_summary!C6</f>
        <v>3.038751875</v>
      </c>
      <c r="E14" s="6">
        <f>[2]met_annual_summary!D6</f>
        <v>20.4230264583333</v>
      </c>
      <c r="F14" s="6">
        <f>[2]met_annual_summary!E6</f>
        <v>-2.0604100624999999</v>
      </c>
      <c r="G14" s="6">
        <f>[2]met_annual_summary!F6</f>
        <v>29.438781041666701</v>
      </c>
      <c r="H14" s="6">
        <f>[2]met_annual_summary!G6</f>
        <v>-0.22713602499999999</v>
      </c>
      <c r="I14" s="6">
        <f>[2]met_annual_summary!H6</f>
        <v>0.134905277083333</v>
      </c>
      <c r="J14" s="6">
        <f>[2]met_annual_summary!I6</f>
        <v>236</v>
      </c>
      <c r="K14" s="6">
        <f>[2]met_annual_summary!J6</f>
        <v>84</v>
      </c>
      <c r="L14" s="6">
        <f>[2]met_annual_summary!K6</f>
        <v>129</v>
      </c>
      <c r="M14" s="6">
        <f>[2]met_annual_summary!L6</f>
        <v>236</v>
      </c>
      <c r="N14" s="6">
        <f>[2]met_annual_summary!M6</f>
        <v>193</v>
      </c>
      <c r="O14" s="6">
        <f>[2]met_annual_summary!N6</f>
        <v>11.4129945124429</v>
      </c>
      <c r="P14" s="6">
        <f>[2]met_annual_summary!O6</f>
        <v>11.3213818792808</v>
      </c>
      <c r="Q14" s="6">
        <f>[2]met_annual_summary!P6</f>
        <v>11.3566446511986</v>
      </c>
      <c r="R14" s="6">
        <f>[2]met_annual_summary!Q6</f>
        <v>85.419397448630093</v>
      </c>
      <c r="S14" s="6">
        <f>[2]met_annual_summary!R6</f>
        <v>10361.4971536046</v>
      </c>
      <c r="T14" s="6">
        <f>[2]met_annual_summary!S6</f>
        <v>145.05940397094699</v>
      </c>
      <c r="U14" s="6">
        <f>[2]met_annual_summary!T6</f>
        <v>0.267351772010884</v>
      </c>
      <c r="V14" s="6">
        <f>[2]met_annual_summary!U6</f>
        <v>1113</v>
      </c>
      <c r="W14" s="6">
        <f>[2]met_annual_summary!V6</f>
        <v>101.775270153539</v>
      </c>
      <c r="X14" s="6">
        <f>[2]met_annual_summary!W6</f>
        <v>10.8486388130137</v>
      </c>
      <c r="Y14" s="6">
        <f>[2]met_annual_summary!X6</f>
        <v>86.217338583904095</v>
      </c>
      <c r="Z14" s="6">
        <f>[2]met_annual_summary!Y6</f>
        <v>659.77148051625204</v>
      </c>
      <c r="AA14" s="6">
        <f>[2]met_annual_summary!Z6</f>
        <v>-1.00957008831142E-3</v>
      </c>
      <c r="AB14" s="6">
        <f>[2]met_annual_summary!AA6</f>
        <v>-1.71847354114864</v>
      </c>
      <c r="AC14" s="6">
        <f>[2]met_annual_summary!AB6</f>
        <v>0.167665723415724</v>
      </c>
      <c r="AD14" s="6">
        <f>[2]met_annual_summary!AC6</f>
        <v>11.582317056757001</v>
      </c>
      <c r="AE14" s="6">
        <f>[2]met_annual_summary!AD6</f>
        <v>0.35822698887388799</v>
      </c>
      <c r="AF14" s="6">
        <f>[2]met_annual_summary!AE6</f>
        <v>12.7038384269154</v>
      </c>
    </row>
    <row r="15" spans="1:32" x14ac:dyDescent="0.3">
      <c r="A15">
        <f>[1]met_season_summary!A10</f>
        <v>9</v>
      </c>
      <c r="B15" t="str">
        <f>[1]met_season_summary!B10</f>
        <v>2020-2021</v>
      </c>
      <c r="C15" t="str">
        <f>[1]met_season_summary!C10</f>
        <v>non-growing season</v>
      </c>
      <c r="D15" s="6">
        <f>[1]met_season_summary!D10</f>
        <v>3.038751875</v>
      </c>
      <c r="E15" s="6">
        <f>[1]met_season_summary!E10</f>
        <v>14.9819041666667</v>
      </c>
      <c r="F15" s="6">
        <f>[1]met_season_summary!F10</f>
        <v>-2.0604100624999999</v>
      </c>
      <c r="G15" s="6">
        <f>[1]met_season_summary!G10</f>
        <v>14.711883562500001</v>
      </c>
      <c r="H15" s="6">
        <f>[1]met_season_summary!H10</f>
        <v>-6.01185802083333E-2</v>
      </c>
      <c r="I15" s="6">
        <f>[1]met_season_summary!I10</f>
        <v>0.134905277083333</v>
      </c>
      <c r="J15" s="6">
        <f>[1]met_season_summary!J10</f>
        <v>169</v>
      </c>
      <c r="K15" s="6">
        <f>[1]met_season_summary!K10</f>
        <v>0</v>
      </c>
      <c r="L15" s="6">
        <f>[1]met_season_summary!L10</f>
        <v>13</v>
      </c>
      <c r="M15" s="6">
        <f>[1]met_season_summary!M10</f>
        <v>169</v>
      </c>
      <c r="N15" s="6">
        <f>[1]met_season_summary!N10</f>
        <v>132</v>
      </c>
      <c r="O15" s="6">
        <f>[1]met_season_summary!O10</f>
        <v>7.3715225455586104</v>
      </c>
      <c r="P15" s="6">
        <f>[1]met_season_summary!P10</f>
        <v>7.4526879259386396</v>
      </c>
      <c r="Q15" s="6">
        <f>[1]met_season_summary!Q10</f>
        <v>9.0056720715430405</v>
      </c>
      <c r="R15" s="6">
        <f>[1]met_season_summary!R10</f>
        <v>89.566917987637396</v>
      </c>
      <c r="S15" s="6">
        <f>[1]met_season_summary!S10</f>
        <v>1954.0663242446999</v>
      </c>
      <c r="T15" s="6">
        <f>[1]met_season_summary!T10</f>
        <v>62.145783561240798</v>
      </c>
      <c r="U15" s="6">
        <f>[1]met_season_summary!U10</f>
        <v>0.10935777346133201</v>
      </c>
      <c r="V15" s="6">
        <f>[1]met_season_summary!V10</f>
        <v>841.7</v>
      </c>
      <c r="W15" s="6">
        <f>[1]met_season_summary!W10</f>
        <v>101.809326045101</v>
      </c>
      <c r="X15" s="6">
        <f>[1]met_season_summary!X10</f>
        <v>6.2260339975961498</v>
      </c>
      <c r="Y15" s="6">
        <f>[1]met_season_summary!Y10</f>
        <v>86.8410290384615</v>
      </c>
      <c r="Z15" s="6">
        <f>[1]met_season_summary!Z10</f>
        <v>97.411665141057398</v>
      </c>
      <c r="AA15" s="6">
        <f>[1]met_season_summary!AA10</f>
        <v>7.3563762006962005E-2</v>
      </c>
      <c r="AB15" s="6">
        <f>[1]met_season_summary!AB10</f>
        <v>1.72475041355731</v>
      </c>
      <c r="AC15" s="6">
        <f>[1]met_season_summary!AC10</f>
        <v>0.17777706984439101</v>
      </c>
      <c r="AD15" s="6">
        <f>[1]met_season_summary!AD10</f>
        <v>5.7852477210030804</v>
      </c>
      <c r="AE15" s="6">
        <f>[1]met_season_summary!AE10</f>
        <v>-2.7929021187065199</v>
      </c>
      <c r="AF15" s="6">
        <f>[1]met_season_summary!AF10</f>
        <v>4.1552175441961596</v>
      </c>
    </row>
    <row r="16" spans="1:32" x14ac:dyDescent="0.3">
      <c r="A16">
        <f>[1]met_season_summary!A11</f>
        <v>10</v>
      </c>
      <c r="B16" t="str">
        <f>[1]met_season_summary!B11</f>
        <v>2020-2021</v>
      </c>
      <c r="C16" t="str">
        <f>[1]met_season_summary!C11</f>
        <v>growing season</v>
      </c>
      <c r="D16" s="6">
        <f>[1]met_season_summary!D11</f>
        <v>8.6056316458333306</v>
      </c>
      <c r="E16" s="6">
        <f>[1]met_season_summary!E11</f>
        <v>20.4230264583333</v>
      </c>
      <c r="F16" s="6">
        <f>[1]met_season_summary!F11</f>
        <v>5.4435048958333301</v>
      </c>
      <c r="G16" s="6">
        <f>[1]met_season_summary!G11</f>
        <v>29.438781041666701</v>
      </c>
      <c r="H16" s="6">
        <f>[1]met_season_summary!H11</f>
        <v>-0.22713602499999999</v>
      </c>
      <c r="I16" s="6">
        <f>[1]met_season_summary!I11</f>
        <v>8.0839833124999996E-2</v>
      </c>
      <c r="J16" s="6">
        <f>[1]met_season_summary!J11</f>
        <v>67</v>
      </c>
      <c r="K16" s="6">
        <f>[1]met_season_summary!K11</f>
        <v>84</v>
      </c>
      <c r="L16" s="6">
        <f>[1]met_season_summary!L11</f>
        <v>116</v>
      </c>
      <c r="M16" s="6">
        <f>[1]met_season_summary!M11</f>
        <v>67</v>
      </c>
      <c r="N16" s="6">
        <f>[1]met_season_summary!N11</f>
        <v>61</v>
      </c>
      <c r="O16" s="6">
        <f>[1]met_season_summary!O11</f>
        <v>15.4323819330601</v>
      </c>
      <c r="P16" s="6">
        <f>[1]met_season_summary!P11</f>
        <v>15.1689354285064</v>
      </c>
      <c r="Q16" s="6">
        <f>[1]met_season_summary!Q11</f>
        <v>13.6947703861566</v>
      </c>
      <c r="R16" s="6">
        <f>[1]met_season_summary!R11</f>
        <v>81.294540956284195</v>
      </c>
      <c r="S16" s="6">
        <f>[1]met_season_summary!S11</f>
        <v>8407.4308293599406</v>
      </c>
      <c r="T16" s="6">
        <f>[1]met_season_summary!T11</f>
        <v>227.519944487705</v>
      </c>
      <c r="U16" s="6">
        <f>[1]met_season_summary!U11</f>
        <v>0.42448241537710502</v>
      </c>
      <c r="V16" s="6">
        <f>[1]met_season_summary!V11</f>
        <v>271.3</v>
      </c>
      <c r="W16" s="6">
        <f>[1]met_season_summary!W11</f>
        <v>101.741400359745</v>
      </c>
      <c r="X16" s="6">
        <f>[1]met_season_summary!X11</f>
        <v>15.445983492827899</v>
      </c>
      <c r="Y16" s="6">
        <f>[1]met_season_summary!Y11</f>
        <v>85.5970562739071</v>
      </c>
      <c r="Z16" s="6">
        <f>[1]met_season_summary!Z11</f>
        <v>562.35981537519501</v>
      </c>
      <c r="AA16" s="6">
        <f>[1]met_season_summary!AA11</f>
        <v>-7.5175397636616098E-2</v>
      </c>
      <c r="AB16" s="6">
        <f>[1]met_season_summary!AB11</f>
        <v>-4.1456641977446296</v>
      </c>
      <c r="AC16" s="6">
        <f>[1]met_season_summary!AC11</f>
        <v>0.15760963024622901</v>
      </c>
      <c r="AD16" s="6">
        <f>[1]met_season_summary!AD11</f>
        <v>17.347708417998501</v>
      </c>
      <c r="AE16" s="6">
        <f>[1]met_season_summary!AE11</f>
        <v>3.4921368117134199</v>
      </c>
      <c r="AF16" s="6">
        <f>[1]met_season_summary!AF11</f>
        <v>21.205745534319199</v>
      </c>
    </row>
    <row r="17" spans="2:32" ht="15" customHeight="1" x14ac:dyDescent="0.3">
      <c r="B17" t="s">
        <v>30</v>
      </c>
      <c r="C17" t="s">
        <v>28</v>
      </c>
      <c r="D17" s="6">
        <f>AVERAGE(D2,D5,D8,D11,D14)</f>
        <v>2.3092615666666654</v>
      </c>
      <c r="E17" s="6">
        <f t="shared" ref="E17:AF19" si="0">AVERAGE(E2,E5,E8,E11,E14)</f>
        <v>19.38401095833332</v>
      </c>
      <c r="F17" s="6">
        <f t="shared" si="0"/>
        <v>-4.5422221875000002</v>
      </c>
      <c r="G17" s="6">
        <f t="shared" si="0"/>
        <v>24.058034833333341</v>
      </c>
      <c r="H17" s="6">
        <f t="shared" si="0"/>
        <v>-0.19443945208603378</v>
      </c>
      <c r="I17" s="6">
        <f t="shared" si="0"/>
        <v>0.14652436158007801</v>
      </c>
      <c r="J17" s="6">
        <f t="shared" si="0"/>
        <v>241.2</v>
      </c>
      <c r="K17" s="6">
        <f t="shared" si="0"/>
        <v>66.8</v>
      </c>
      <c r="L17" s="6">
        <f t="shared" si="0"/>
        <v>124</v>
      </c>
      <c r="M17" s="6">
        <f t="shared" si="0"/>
        <v>241.2</v>
      </c>
      <c r="N17" s="6">
        <f t="shared" si="0"/>
        <v>196</v>
      </c>
      <c r="O17" s="6">
        <f t="shared" si="0"/>
        <v>11.380694282652501</v>
      </c>
      <c r="P17" s="6">
        <f t="shared" si="0"/>
        <v>11.23601482899808</v>
      </c>
      <c r="Q17" s="6">
        <f t="shared" si="0"/>
        <v>11.184930607370379</v>
      </c>
      <c r="R17" s="6">
        <f t="shared" si="0"/>
        <v>84.195160304499311</v>
      </c>
      <c r="S17" s="6">
        <f t="shared" si="0"/>
        <v>10401.87255258474</v>
      </c>
      <c r="T17" s="6">
        <f t="shared" si="0"/>
        <v>141.92999676055479</v>
      </c>
      <c r="U17" s="6">
        <f t="shared" si="0"/>
        <v>0.27554741070923383</v>
      </c>
      <c r="V17" s="6">
        <f t="shared" si="0"/>
        <v>1167.6400000000001</v>
      </c>
      <c r="W17" s="6">
        <f t="shared" si="0"/>
        <v>101.68811495217241</v>
      </c>
      <c r="X17" s="6">
        <f t="shared" si="0"/>
        <v>10.481933724643159</v>
      </c>
      <c r="Y17" s="6">
        <f t="shared" si="0"/>
        <v>82.65865971738539</v>
      </c>
      <c r="Z17" s="6">
        <f t="shared" si="0"/>
        <v>640.24631923627931</v>
      </c>
      <c r="AA17" s="6">
        <f t="shared" si="0"/>
        <v>1.5043290201749378E-2</v>
      </c>
      <c r="AB17" s="6">
        <f t="shared" si="0"/>
        <v>-0.57721771239113417</v>
      </c>
      <c r="AC17" s="6">
        <f t="shared" si="0"/>
        <v>0.16948815971995482</v>
      </c>
      <c r="AD17" s="6">
        <f t="shared" si="0"/>
        <v>11.46661663770934</v>
      </c>
      <c r="AE17" s="6">
        <f t="shared" si="0"/>
        <v>0.63381857263333696</v>
      </c>
      <c r="AF17" s="6">
        <f t="shared" si="0"/>
        <v>13.929462006673521</v>
      </c>
    </row>
    <row r="18" spans="2:32" ht="15" customHeight="1" x14ac:dyDescent="0.3">
      <c r="B18" t="s">
        <v>33</v>
      </c>
      <c r="C18" t="s">
        <v>28</v>
      </c>
      <c r="D18" s="6">
        <f t="shared" ref="D18:S19" si="1">AVERAGE(D3,D6,D9,D12,D15)</f>
        <v>2.3092615666666654</v>
      </c>
      <c r="E18" s="6">
        <f t="shared" si="1"/>
        <v>13.906728375</v>
      </c>
      <c r="F18" s="6">
        <f t="shared" si="1"/>
        <v>-4.5422221875000002</v>
      </c>
      <c r="G18" s="6">
        <f t="shared" si="1"/>
        <v>14.009442662500001</v>
      </c>
      <c r="H18" s="6">
        <f t="shared" si="1"/>
        <v>-0.12076618606546703</v>
      </c>
      <c r="I18" s="6">
        <f t="shared" si="1"/>
        <v>0.14652436158007801</v>
      </c>
      <c r="J18" s="6">
        <f t="shared" si="1"/>
        <v>154.80000000000001</v>
      </c>
      <c r="K18" s="6">
        <f t="shared" si="1"/>
        <v>10.8</v>
      </c>
      <c r="L18" s="6">
        <f t="shared" si="1"/>
        <v>27.4</v>
      </c>
      <c r="M18" s="6">
        <f t="shared" si="1"/>
        <v>154.80000000000001</v>
      </c>
      <c r="N18" s="6">
        <f t="shared" si="1"/>
        <v>131.19999999999999</v>
      </c>
      <c r="O18" s="6">
        <f t="shared" si="1"/>
        <v>6.9102744716034561</v>
      </c>
      <c r="P18" s="6">
        <f t="shared" si="1"/>
        <v>6.9431541944620347</v>
      </c>
      <c r="Q18" s="6">
        <f t="shared" si="1"/>
        <v>8.5500156082645802</v>
      </c>
      <c r="R18" s="6">
        <f t="shared" si="1"/>
        <v>87.86475795947959</v>
      </c>
      <c r="S18" s="6">
        <f t="shared" si="1"/>
        <v>2127.38339623714</v>
      </c>
      <c r="T18" s="6">
        <f t="shared" si="0"/>
        <v>63.538411794592363</v>
      </c>
      <c r="U18" s="6">
        <f t="shared" si="0"/>
        <v>0.1257065025147906</v>
      </c>
      <c r="V18" s="6">
        <f t="shared" si="0"/>
        <v>860</v>
      </c>
      <c r="W18" s="6">
        <f t="shared" si="0"/>
        <v>101.70187827802259</v>
      </c>
      <c r="X18" s="6">
        <f t="shared" si="0"/>
        <v>5.6608162825630295</v>
      </c>
      <c r="Y18" s="6">
        <f t="shared" si="0"/>
        <v>85.962353224970087</v>
      </c>
      <c r="Z18" s="6">
        <f t="shared" si="0"/>
        <v>90.341440146510507</v>
      </c>
      <c r="AA18" s="6">
        <f t="shared" si="0"/>
        <v>6.232542548554014E-2</v>
      </c>
      <c r="AB18" s="6">
        <f t="shared" si="0"/>
        <v>-1.7785839137340524</v>
      </c>
      <c r="AC18" s="6">
        <f t="shared" si="0"/>
        <v>0.1828554102570836</v>
      </c>
      <c r="AD18" s="6">
        <f t="shared" si="0"/>
        <v>5.6859589323361703</v>
      </c>
      <c r="AE18" s="6">
        <f t="shared" si="0"/>
        <v>-2.6675792839378882</v>
      </c>
      <c r="AF18" s="6">
        <f t="shared" si="0"/>
        <v>6.2545020926271615</v>
      </c>
    </row>
    <row r="19" spans="2:32" ht="15" customHeight="1" x14ac:dyDescent="0.3">
      <c r="B19" t="s">
        <v>32</v>
      </c>
      <c r="C19" t="s">
        <v>28</v>
      </c>
      <c r="D19" s="6">
        <f t="shared" si="1"/>
        <v>9.2930228333333247</v>
      </c>
      <c r="E19" s="6">
        <f t="shared" si="0"/>
        <v>19.38401095833332</v>
      </c>
      <c r="F19" s="6">
        <f t="shared" si="0"/>
        <v>6.3811577541666651</v>
      </c>
      <c r="G19" s="6">
        <f t="shared" si="0"/>
        <v>24.058034833333341</v>
      </c>
      <c r="H19" s="6">
        <f t="shared" si="0"/>
        <v>-0.19044078731025957</v>
      </c>
      <c r="I19" s="6">
        <f t="shared" si="0"/>
        <v>0.11037455355590256</v>
      </c>
      <c r="J19" s="6">
        <f t="shared" si="0"/>
        <v>86.4</v>
      </c>
      <c r="K19" s="6">
        <f t="shared" si="0"/>
        <v>56</v>
      </c>
      <c r="L19" s="6">
        <f t="shared" si="0"/>
        <v>96.6</v>
      </c>
      <c r="M19" s="6">
        <f t="shared" si="0"/>
        <v>86.4</v>
      </c>
      <c r="N19" s="6">
        <f t="shared" si="0"/>
        <v>64.8</v>
      </c>
      <c r="O19" s="6">
        <f t="shared" si="0"/>
        <v>15.831487440573778</v>
      </c>
      <c r="P19" s="6">
        <f t="shared" si="0"/>
        <v>15.510044425273241</v>
      </c>
      <c r="Q19" s="6">
        <f t="shared" si="0"/>
        <v>13.80831387566028</v>
      </c>
      <c r="R19" s="6">
        <f t="shared" si="0"/>
        <v>80.541578503073794</v>
      </c>
      <c r="S19" s="6">
        <f t="shared" si="0"/>
        <v>8274.4891563475958</v>
      </c>
      <c r="T19" s="6">
        <f t="shared" si="0"/>
        <v>219.97526686725882</v>
      </c>
      <c r="U19" s="6">
        <f t="shared" si="0"/>
        <v>0.42472033241100576</v>
      </c>
      <c r="V19" s="6">
        <f t="shared" si="0"/>
        <v>307.64</v>
      </c>
      <c r="W19" s="6">
        <f t="shared" si="0"/>
        <v>101.674375957195</v>
      </c>
      <c r="X19" s="6">
        <f t="shared" si="0"/>
        <v>15.281871633287802</v>
      </c>
      <c r="Y19" s="6">
        <f t="shared" si="0"/>
        <v>79.369642700096549</v>
      </c>
      <c r="Z19" s="6">
        <f t="shared" si="0"/>
        <v>549.90487908976888</v>
      </c>
      <c r="AA19" s="6">
        <f t="shared" si="0"/>
        <v>-3.2022152336253239E-2</v>
      </c>
      <c r="AB19" s="6">
        <f t="shared" si="0"/>
        <v>9.8745531889484536E-3</v>
      </c>
      <c r="AC19" s="6">
        <f t="shared" si="0"/>
        <v>0.15633288113467519</v>
      </c>
      <c r="AD19" s="6">
        <f t="shared" si="0"/>
        <v>17.152922857565663</v>
      </c>
      <c r="AE19" s="6">
        <f t="shared" si="0"/>
        <v>3.8840106965305417</v>
      </c>
      <c r="AF19" s="6">
        <f t="shared" si="0"/>
        <v>21.483429761621402</v>
      </c>
    </row>
    <row r="20" spans="2:32" ht="15" customHeight="1" x14ac:dyDescent="0.3">
      <c r="B20" t="s">
        <v>30</v>
      </c>
      <c r="C20" t="s">
        <v>31</v>
      </c>
      <c r="D20" s="6">
        <f>STDEV(D2,D5,D8,D11,D14)</f>
        <v>0.9810542451935208</v>
      </c>
      <c r="E20" s="6">
        <f t="shared" ref="E20:AF22" si="2">STDEV(E2,E5,E8,E11,E14)</f>
        <v>0.67799429739832595</v>
      </c>
      <c r="F20" s="6">
        <f t="shared" si="2"/>
        <v>2.2853625659145962</v>
      </c>
      <c r="G20" s="6">
        <f t="shared" si="2"/>
        <v>3.029227513137267</v>
      </c>
      <c r="H20" s="6">
        <f t="shared" si="2"/>
        <v>3.620038421682021E-2</v>
      </c>
      <c r="I20" s="6">
        <f t="shared" si="2"/>
        <v>1.3947915692438941E-2</v>
      </c>
      <c r="J20" s="6">
        <f t="shared" si="2"/>
        <v>24.180570712867798</v>
      </c>
      <c r="K20" s="6">
        <f t="shared" si="2"/>
        <v>25.033976911389846</v>
      </c>
      <c r="L20" s="6">
        <f t="shared" si="2"/>
        <v>23.926972228010797</v>
      </c>
      <c r="M20" s="6">
        <f t="shared" si="2"/>
        <v>24.180570712867798</v>
      </c>
      <c r="N20" s="6">
        <f t="shared" si="2"/>
        <v>9.3005376188691375</v>
      </c>
      <c r="O20" s="6">
        <f t="shared" si="2"/>
        <v>3.4450273800486091E-2</v>
      </c>
      <c r="P20" s="6">
        <f t="shared" si="2"/>
        <v>6.065431636597627E-2</v>
      </c>
      <c r="Q20" s="6">
        <f t="shared" si="2"/>
        <v>0.12361952689390572</v>
      </c>
      <c r="R20" s="6">
        <f t="shared" si="2"/>
        <v>1.2174646037857215</v>
      </c>
      <c r="S20" s="6">
        <f t="shared" si="2"/>
        <v>643.2908950315483</v>
      </c>
      <c r="T20" s="6">
        <f t="shared" si="2"/>
        <v>3.3817078553456579</v>
      </c>
      <c r="U20" s="6">
        <f t="shared" si="2"/>
        <v>1.8473969750301949E-2</v>
      </c>
      <c r="V20" s="6">
        <f t="shared" si="2"/>
        <v>89.456374842713117</v>
      </c>
      <c r="W20" s="6">
        <f t="shared" si="2"/>
        <v>0.13074648246215179</v>
      </c>
      <c r="X20" s="6">
        <f t="shared" si="2"/>
        <v>0.21885012311399749</v>
      </c>
      <c r="Y20" s="6">
        <f t="shared" si="2"/>
        <v>2.7378201588716067</v>
      </c>
      <c r="Z20" s="6">
        <f t="shared" si="2"/>
        <v>80.258625920111641</v>
      </c>
      <c r="AA20" s="6">
        <f t="shared" si="2"/>
        <v>2.0695132569764119E-2</v>
      </c>
      <c r="AB20" s="6">
        <f t="shared" si="2"/>
        <v>2.1264333891955052</v>
      </c>
      <c r="AC20" s="6">
        <f t="shared" si="2"/>
        <v>1.1065804810495085E-2</v>
      </c>
      <c r="AD20" s="6">
        <f t="shared" si="2"/>
        <v>0.16950541936552369</v>
      </c>
      <c r="AE20" s="6">
        <f t="shared" si="2"/>
        <v>0.47427836410086982</v>
      </c>
      <c r="AF20" s="6">
        <f t="shared" si="2"/>
        <v>1.1625389104321135</v>
      </c>
    </row>
    <row r="21" spans="2:32" ht="15" customHeight="1" x14ac:dyDescent="0.3">
      <c r="B21" t="s">
        <v>33</v>
      </c>
      <c r="C21" t="s">
        <v>31</v>
      </c>
      <c r="D21" s="6">
        <f t="shared" ref="D21:S22" si="3">STDEV(D3,D6,D9,D12,D15)</f>
        <v>0.9810542451935208</v>
      </c>
      <c r="E21" s="6">
        <f t="shared" si="3"/>
        <v>0.82957827460115852</v>
      </c>
      <c r="F21" s="6">
        <f t="shared" si="3"/>
        <v>2.2853625659145962</v>
      </c>
      <c r="G21" s="6">
        <f t="shared" si="3"/>
        <v>1.3946658510782661</v>
      </c>
      <c r="H21" s="6">
        <f t="shared" si="3"/>
        <v>5.6892615420007106E-2</v>
      </c>
      <c r="I21" s="6">
        <f t="shared" si="3"/>
        <v>1.3947915692438941E-2</v>
      </c>
      <c r="J21" s="6">
        <f t="shared" si="3"/>
        <v>11.454256850621082</v>
      </c>
      <c r="K21" s="6">
        <f t="shared" si="3"/>
        <v>10.377861051295685</v>
      </c>
      <c r="L21" s="6">
        <f t="shared" si="3"/>
        <v>11.282730166054666</v>
      </c>
      <c r="M21" s="6">
        <f t="shared" si="3"/>
        <v>11.454256850621082</v>
      </c>
      <c r="N21" s="6">
        <f t="shared" si="3"/>
        <v>11.519548602267365</v>
      </c>
      <c r="O21" s="6">
        <f t="shared" si="3"/>
        <v>0.32320131735103846</v>
      </c>
      <c r="P21" s="6">
        <f t="shared" si="3"/>
        <v>0.32816128233834779</v>
      </c>
      <c r="Q21" s="6">
        <f t="shared" si="3"/>
        <v>0.2825061032479505</v>
      </c>
      <c r="R21" s="6">
        <f t="shared" si="3"/>
        <v>1.4678436810550772</v>
      </c>
      <c r="S21" s="6">
        <f t="shared" si="3"/>
        <v>293.39895785272347</v>
      </c>
      <c r="T21" s="6">
        <f t="shared" si="2"/>
        <v>7.7530090347524991</v>
      </c>
      <c r="U21" s="6">
        <f t="shared" si="2"/>
        <v>1.4742688649910296E-2</v>
      </c>
      <c r="V21" s="6">
        <f t="shared" si="2"/>
        <v>99.852816685359855</v>
      </c>
      <c r="W21" s="6">
        <f t="shared" si="2"/>
        <v>0.19373224317631701</v>
      </c>
      <c r="X21" s="6">
        <f t="shared" si="2"/>
        <v>0.33522573000750056</v>
      </c>
      <c r="Y21" s="6">
        <f t="shared" si="2"/>
        <v>1.2169535588850418</v>
      </c>
      <c r="Z21" s="6">
        <f t="shared" si="2"/>
        <v>16.116104486360264</v>
      </c>
      <c r="AA21" s="6">
        <f t="shared" si="2"/>
        <v>1.2267842450147556E-2</v>
      </c>
      <c r="AB21" s="6">
        <f t="shared" si="2"/>
        <v>2.6421708474859957</v>
      </c>
      <c r="AC21" s="6">
        <f t="shared" si="2"/>
        <v>2.1530494076404061E-2</v>
      </c>
      <c r="AD21" s="6">
        <f t="shared" si="2"/>
        <v>0.2751846690296148</v>
      </c>
      <c r="AE21" s="6">
        <f t="shared" si="2"/>
        <v>0.424405264905794</v>
      </c>
      <c r="AF21" s="6">
        <f t="shared" si="2"/>
        <v>1.3785929386423794</v>
      </c>
    </row>
    <row r="22" spans="2:32" ht="15" customHeight="1" x14ac:dyDescent="0.3">
      <c r="B22" t="s">
        <v>32</v>
      </c>
      <c r="C22" t="s">
        <v>31</v>
      </c>
      <c r="D22" s="6">
        <f t="shared" si="3"/>
        <v>0.77072432482049247</v>
      </c>
      <c r="E22" s="6">
        <f t="shared" si="2"/>
        <v>0.67799429739832595</v>
      </c>
      <c r="F22" s="6">
        <f t="shared" si="2"/>
        <v>1.1665720478236579</v>
      </c>
      <c r="G22" s="6">
        <f t="shared" si="2"/>
        <v>3.029227513137267</v>
      </c>
      <c r="H22" s="6">
        <f t="shared" si="2"/>
        <v>3.8219739552491819E-2</v>
      </c>
      <c r="I22" s="6">
        <f t="shared" si="2"/>
        <v>3.3205204360469316E-2</v>
      </c>
      <c r="J22" s="6">
        <f t="shared" si="2"/>
        <v>21.042813500100202</v>
      </c>
      <c r="K22" s="6">
        <f t="shared" si="2"/>
        <v>22.5055548698538</v>
      </c>
      <c r="L22" s="6">
        <f t="shared" si="2"/>
        <v>21.042813500100202</v>
      </c>
      <c r="M22" s="6">
        <f t="shared" si="2"/>
        <v>21.042813500100202</v>
      </c>
      <c r="N22" s="6">
        <f t="shared" si="2"/>
        <v>5.8906705900092557</v>
      </c>
      <c r="O22" s="6">
        <f t="shared" si="2"/>
        <v>0.33162029894861123</v>
      </c>
      <c r="P22" s="6">
        <f t="shared" si="2"/>
        <v>0.29098434693371245</v>
      </c>
      <c r="Q22" s="6">
        <f t="shared" si="2"/>
        <v>0.11882175432007466</v>
      </c>
      <c r="R22" s="6">
        <f t="shared" si="2"/>
        <v>1.205287006109325</v>
      </c>
      <c r="S22" s="6">
        <f t="shared" si="2"/>
        <v>393.18207926214239</v>
      </c>
      <c r="T22" s="6">
        <f t="shared" si="2"/>
        <v>4.892257342903096</v>
      </c>
      <c r="U22" s="6">
        <f t="shared" si="2"/>
        <v>3.1319431060272088E-2</v>
      </c>
      <c r="V22" s="6">
        <f t="shared" si="2"/>
        <v>29.916600742731454</v>
      </c>
      <c r="W22" s="6">
        <f t="shared" si="2"/>
        <v>7.3714348526970813E-2</v>
      </c>
      <c r="X22" s="6">
        <f t="shared" si="2"/>
        <v>0.14617030015420718</v>
      </c>
      <c r="Y22" s="6">
        <f t="shared" si="2"/>
        <v>4.5588604259209919</v>
      </c>
      <c r="Z22" s="6">
        <f t="shared" si="2"/>
        <v>87.382625842497902</v>
      </c>
      <c r="AA22" s="6">
        <f t="shared" si="2"/>
        <v>3.7142965749494994E-2</v>
      </c>
      <c r="AB22" s="6">
        <f t="shared" si="2"/>
        <v>3.2587919193923969</v>
      </c>
      <c r="AC22" s="6">
        <f t="shared" si="2"/>
        <v>4.1812830400428389E-3</v>
      </c>
      <c r="AD22" s="6">
        <f t="shared" si="2"/>
        <v>0.14266756479574286</v>
      </c>
      <c r="AE22" s="6">
        <f t="shared" si="2"/>
        <v>0.76564056241024936</v>
      </c>
      <c r="AF22" s="6">
        <f t="shared" si="2"/>
        <v>1.6183258246187078</v>
      </c>
    </row>
    <row r="25" spans="2:32" x14ac:dyDescent="0.3">
      <c r="X25" s="2"/>
    </row>
    <row r="26" spans="2:32" x14ac:dyDescent="0.3">
      <c r="X26" s="2"/>
    </row>
    <row r="27" spans="2:32" x14ac:dyDescent="0.3">
      <c r="X27" s="2"/>
    </row>
    <row r="28" spans="2:32" x14ac:dyDescent="0.3">
      <c r="X28" s="2"/>
    </row>
    <row r="29" spans="2:32" x14ac:dyDescent="0.3">
      <c r="X29" s="2"/>
    </row>
    <row r="30" spans="2:32" x14ac:dyDescent="0.3">
      <c r="X30" s="2"/>
    </row>
    <row r="31" spans="2:32" x14ac:dyDescent="0.3">
      <c r="X31" s="2"/>
    </row>
    <row r="32" spans="2:32" x14ac:dyDescent="0.3">
      <c r="X32" s="2"/>
    </row>
    <row r="33" spans="24:24" x14ac:dyDescent="0.3">
      <c r="X33" s="2"/>
    </row>
    <row r="34" spans="24:24" x14ac:dyDescent="0.3">
      <c r="X34" s="2"/>
    </row>
    <row r="35" spans="24:24" x14ac:dyDescent="0.3">
      <c r="X35" s="2"/>
    </row>
    <row r="36" spans="24:24" x14ac:dyDescent="0.3">
      <c r="X36" s="2"/>
    </row>
    <row r="37" spans="24:24" x14ac:dyDescent="0.3">
      <c r="X37" s="2"/>
    </row>
    <row r="38" spans="24:24" x14ac:dyDescent="0.3">
      <c r="X38" s="2"/>
    </row>
    <row r="39" spans="24:24" x14ac:dyDescent="0.3">
      <c r="X39" s="2"/>
    </row>
  </sheetData>
  <autoFilter ref="A1:X18" xr:uid="{00000000-0001-0000-0100-000000000000}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met_annual_summary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WS</dc:creator>
  <cp:lastModifiedBy>tinsa</cp:lastModifiedBy>
  <dcterms:created xsi:type="dcterms:W3CDTF">2022-03-01T00:54:17Z</dcterms:created>
  <dcterms:modified xsi:type="dcterms:W3CDTF">2022-04-24T07:31:00Z</dcterms:modified>
</cp:coreProperties>
</file>