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tsch/Daten/Job/STFW/STFW IoT/Code HFIT-19/1 Decoder/"/>
    </mc:Choice>
  </mc:AlternateContent>
  <xr:revisionPtr revIDLastSave="0" documentId="8_{13063A5C-803C-FF40-9F50-2798202DFE63}" xr6:coauthVersionLast="47" xr6:coauthVersionMax="47" xr10:uidLastSave="{00000000-0000-0000-0000-000000000000}"/>
  <bookViews>
    <workbookView xWindow="180" yWindow="500" windowWidth="37780" windowHeight="28300" xr2:uid="{B3433464-5F9E-8147-AE2C-DBF6298C40EE}"/>
  </bookViews>
  <sheets>
    <sheet name="Uplink" sheetId="1" r:id="rId1"/>
    <sheet name="Downlin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1" i="2"/>
  <c r="L46" i="1"/>
  <c r="E48" i="1"/>
  <c r="E46" i="1"/>
  <c r="E47" i="1" s="1"/>
  <c r="Q22" i="1"/>
  <c r="H36" i="1"/>
  <c r="G38" i="1" s="1"/>
  <c r="G36" i="1"/>
  <c r="Q23" i="1"/>
  <c r="Q25" i="1" s="1"/>
  <c r="P34" i="1"/>
  <c r="P35" i="1" s="1"/>
  <c r="N32" i="1"/>
  <c r="N33" i="1" s="1"/>
  <c r="F34" i="1"/>
  <c r="F35" i="1" s="1"/>
  <c r="E32" i="1"/>
  <c r="E33" i="1" s="1"/>
  <c r="J22" i="1"/>
  <c r="J23" i="1" s="1"/>
  <c r="J25" i="1" s="1"/>
  <c r="E22" i="1"/>
  <c r="E23" i="1" s="1"/>
  <c r="E25" i="1" s="1"/>
  <c r="G37" i="1" l="1"/>
  <c r="G39" i="1"/>
  <c r="B22" i="1"/>
  <c r="B23" i="1"/>
  <c r="B25" i="1" s="1"/>
</calcChain>
</file>

<file path=xl/sharedStrings.xml><?xml version="1.0" encoding="utf-8"?>
<sst xmlns="http://schemas.openxmlformats.org/spreadsheetml/2006/main" count="139" uniqueCount="93">
  <si>
    <t>Decoder miroInsight</t>
  </si>
  <si>
    <t>UPLINK</t>
  </si>
  <si>
    <t>Port 15</t>
  </si>
  <si>
    <t>Ein Payload besteht aus einem oder mehreren Structs aneinandergehängt.</t>
  </si>
  <si>
    <t>Ein einzelnes Struct ist so aufgebaut:</t>
  </si>
  <si>
    <t>Length</t>
  </si>
  <si>
    <t>Type</t>
  </si>
  <si>
    <t>Data</t>
  </si>
  <si>
    <t>4/7/10/...</t>
  </si>
  <si>
    <t>01</t>
  </si>
  <si>
    <t>Temperatur (2 bytes), relative Luftfeuchtigkeit</t>
  </si>
  <si>
    <t>2/4/6/...</t>
  </si>
  <si>
    <t>02</t>
  </si>
  <si>
    <t>CO2</t>
  </si>
  <si>
    <t>03</t>
  </si>
  <si>
    <t>Stromverbrauch in µAh</t>
  </si>
  <si>
    <t>05</t>
  </si>
  <si>
    <t>Settings Interval, accumulated messages, flags, retransmissions</t>
  </si>
  <si>
    <t>06</t>
  </si>
  <si>
    <t>Settings CO2</t>
  </si>
  <si>
    <t>09</t>
  </si>
  <si>
    <t>Batteriespannung (in 0.01V)</t>
  </si>
  <si>
    <t>0A</t>
  </si>
  <si>
    <t>Firmware Hash</t>
  </si>
  <si>
    <t>Byte 0</t>
  </si>
  <si>
    <t>Byte 1</t>
  </si>
  <si>
    <t>Byte 2</t>
  </si>
  <si>
    <t>Byte 3</t>
  </si>
  <si>
    <t>Byte 4</t>
  </si>
  <si>
    <t>Payload:</t>
  </si>
  <si>
    <t>dd</t>
  </si>
  <si>
    <t>EA</t>
  </si>
  <si>
    <t>be</t>
  </si>
  <si>
    <t>00</t>
  </si>
  <si>
    <t>Länge</t>
  </si>
  <si>
    <t>Typ t/h</t>
  </si>
  <si>
    <t>Temperatur</t>
  </si>
  <si>
    <t>RH</t>
  </si>
  <si>
    <t>Typ CO2</t>
  </si>
  <si>
    <t>Typ Strom</t>
  </si>
  <si>
    <t>Value</t>
  </si>
  <si>
    <t>hex</t>
  </si>
  <si>
    <t>dec</t>
  </si>
  <si>
    <t>Faktor:</t>
  </si>
  <si>
    <t>°C</t>
  </si>
  <si>
    <t>%</t>
  </si>
  <si>
    <t>ppm</t>
  </si>
  <si>
    <t>Ah</t>
  </si>
  <si>
    <t>Feucht:</t>
  </si>
  <si>
    <t>CO2:</t>
  </si>
  <si>
    <t>Stromverbrauch:</t>
  </si>
  <si>
    <t>CO2 Subsamples:</t>
  </si>
  <si>
    <t>Send cycle:</t>
  </si>
  <si>
    <t>Flag LED (0:off, 1:on):</t>
  </si>
  <si>
    <t>Encoder miroInsight</t>
  </si>
  <si>
    <t>Typ Struct:</t>
  </si>
  <si>
    <t>Intervall Konfiguration</t>
  </si>
  <si>
    <t>CO2 Konfiguration</t>
  </si>
  <si>
    <t>Reset</t>
  </si>
  <si>
    <t># retransmissions:</t>
  </si>
  <si>
    <t>Uplinks:</t>
  </si>
  <si>
    <t>Flags Bits:</t>
  </si>
  <si>
    <t>Typ</t>
  </si>
  <si>
    <t>SendCycle</t>
  </si>
  <si>
    <t>Flags</t>
  </si>
  <si>
    <t>Send-Interval</t>
  </si>
  <si>
    <t>Interval Temp+Hum:</t>
  </si>
  <si>
    <t>deprecated</t>
  </si>
  <si>
    <t>CO2-Subsamples</t>
  </si>
  <si>
    <t>Calibration period</t>
  </si>
  <si>
    <t>CO2 ABC Calibration Period:</t>
  </si>
  <si>
    <t>Battery Voltage</t>
  </si>
  <si>
    <t>V</t>
  </si>
  <si>
    <t>Firmware Hash (git):</t>
  </si>
  <si>
    <t>Temperatur:</t>
  </si>
  <si>
    <t>Battery Voltage:</t>
  </si>
  <si>
    <t>BC</t>
  </si>
  <si>
    <t>FE</t>
  </si>
  <si>
    <t>AE</t>
  </si>
  <si>
    <t>36</t>
  </si>
  <si>
    <t>DOWNLINK</t>
  </si>
  <si>
    <t>Port 3</t>
  </si>
  <si>
    <t>Intervall Konfiguration:</t>
  </si>
  <si>
    <t>s</t>
  </si>
  <si>
    <t>Intervall:</t>
  </si>
  <si>
    <t>LED beim Senden (1:on, 0:off):</t>
  </si>
  <si>
    <t>Confirmed messages (ACK):</t>
  </si>
  <si>
    <t>Typischerweise off, weil Stromverbrauch höher</t>
  </si>
  <si>
    <t>Wenn 'on' dann sieht man wenn das Gerät sendet</t>
  </si>
  <si>
    <t>CO2 Konfiguration: Settings nicht verstellen, sie sind erprobt.</t>
  </si>
  <si>
    <t># Retransmissions:</t>
  </si>
  <si>
    <t>Bitte auf 4 lassen, ist guter Erfahrungswert</t>
  </si>
  <si>
    <t>Send Cycle: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</si>
</sst>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00"/>
    <numFmt numFmtId="166" formatCode="0E+00"/>
    <numFmt numFmtId="167" formatCode="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49" fontId="0" fillId="0" borderId="0" xfId="0" quotePrefix="1" applyNumberFormat="1"/>
    <xf numFmtId="4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7" borderId="0" xfId="0" applyFont="1" applyFill="1"/>
    <xf numFmtId="0" fontId="1" fillId="7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6" xfId="0" applyBorder="1" applyAlignment="1">
      <alignment horizontal="center"/>
    </xf>
    <xf numFmtId="164" fontId="0" fillId="5" borderId="6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49" fontId="0" fillId="5" borderId="6" xfId="0" applyNumberForma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6" xfId="0" applyNumberFormat="1" applyFill="1" applyBorder="1" applyAlignment="1">
      <alignment horizontal="right"/>
    </xf>
    <xf numFmtId="49" fontId="0" fillId="6" borderId="0" xfId="0" applyNumberFormat="1" applyFill="1" applyBorder="1" applyAlignment="1">
      <alignment horizontal="right"/>
    </xf>
    <xf numFmtId="49" fontId="0" fillId="6" borderId="6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5" xfId="0" applyNumberFormat="1" applyFill="1" applyBorder="1"/>
    <xf numFmtId="164" fontId="0" fillId="3" borderId="5" xfId="0" applyNumberFormat="1" applyFill="1" applyBorder="1"/>
    <xf numFmtId="164" fontId="0" fillId="3" borderId="5" xfId="0" applyNumberFormat="1" applyFill="1" applyBorder="1" applyAlignment="1">
      <alignment horizontal="right"/>
    </xf>
    <xf numFmtId="164" fontId="0" fillId="4" borderId="5" xfId="0" applyNumberFormat="1" applyFill="1" applyBorder="1" applyAlignment="1">
      <alignment horizontal="right"/>
    </xf>
    <xf numFmtId="49" fontId="0" fillId="4" borderId="5" xfId="0" applyNumberFormat="1" applyFill="1" applyBorder="1" applyAlignment="1">
      <alignment horizontal="right"/>
    </xf>
    <xf numFmtId="49" fontId="0" fillId="4" borderId="4" xfId="0" applyNumberForma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1" fillId="0" borderId="0" xfId="0" applyFont="1" applyFill="1"/>
    <xf numFmtId="16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/>
    <xf numFmtId="164" fontId="0" fillId="5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0" borderId="0" xfId="0" applyNumberFormat="1" applyFont="1" applyFill="1"/>
    <xf numFmtId="0" fontId="0" fillId="7" borderId="0" xfId="0" applyNumberFormat="1" applyFill="1" applyAlignment="1">
      <alignment horizontal="right"/>
    </xf>
    <xf numFmtId="0" fontId="0" fillId="6" borderId="0" xfId="0" applyFill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E167-E36C-AB4B-B9D0-864547B33173}">
  <dimension ref="A1:AL53"/>
  <sheetViews>
    <sheetView tabSelected="1" zoomScale="140" zoomScaleNormal="140" workbookViewId="0">
      <selection activeCell="G16" sqref="G16"/>
    </sheetView>
  </sheetViews>
  <sheetFormatPr baseColWidth="10" defaultColWidth="11" defaultRowHeight="16" x14ac:dyDescent="0.2"/>
  <cols>
    <col min="1" max="1" width="11.83203125" bestFit="1" customWidth="1"/>
    <col min="2" max="11" width="11" customWidth="1"/>
    <col min="12" max="12" width="14.33203125" customWidth="1"/>
    <col min="13" max="16" width="11" customWidth="1"/>
    <col min="17" max="17" width="11.6640625" customWidth="1"/>
    <col min="18" max="20" width="6.83203125" customWidth="1"/>
    <col min="21" max="21" width="9" customWidth="1"/>
    <col min="22" max="60" width="6.83203125" customWidth="1"/>
  </cols>
  <sheetData>
    <row r="1" spans="1:38" x14ac:dyDescent="0.2">
      <c r="A1" s="1" t="s">
        <v>0</v>
      </c>
      <c r="D1" t="s">
        <v>1</v>
      </c>
      <c r="F1" t="s">
        <v>2</v>
      </c>
    </row>
    <row r="3" spans="1:38" x14ac:dyDescent="0.2">
      <c r="A3" t="s">
        <v>3</v>
      </c>
    </row>
    <row r="4" spans="1:38" x14ac:dyDescent="0.2">
      <c r="A4" t="s">
        <v>4</v>
      </c>
      <c r="AE4" s="8"/>
      <c r="AF4" s="8"/>
      <c r="AG4" s="8"/>
      <c r="AH4" s="8"/>
      <c r="AI4" s="8"/>
      <c r="AJ4" s="8"/>
      <c r="AK4" s="8"/>
      <c r="AL4" s="2"/>
    </row>
    <row r="5" spans="1:38" x14ac:dyDescent="0.2">
      <c r="A5" s="14" t="s">
        <v>5</v>
      </c>
      <c r="B5" s="13" t="s">
        <v>6</v>
      </c>
      <c r="C5" s="12" t="s">
        <v>7</v>
      </c>
      <c r="D5" s="12"/>
      <c r="E5" s="13"/>
    </row>
    <row r="7" spans="1:38" x14ac:dyDescent="0.2">
      <c r="A7" t="s">
        <v>8</v>
      </c>
      <c r="B7" s="6" t="s">
        <v>9</v>
      </c>
      <c r="C7" t="s">
        <v>10</v>
      </c>
    </row>
    <row r="8" spans="1:38" x14ac:dyDescent="0.2">
      <c r="A8" t="s">
        <v>11</v>
      </c>
      <c r="B8" s="7" t="s">
        <v>12</v>
      </c>
      <c r="C8" t="s">
        <v>13</v>
      </c>
    </row>
    <row r="9" spans="1:38" x14ac:dyDescent="0.2">
      <c r="A9">
        <v>5</v>
      </c>
      <c r="B9" s="7" t="s">
        <v>14</v>
      </c>
      <c r="C9" t="s">
        <v>15</v>
      </c>
    </row>
    <row r="10" spans="1:38" x14ac:dyDescent="0.2">
      <c r="B10" s="7"/>
    </row>
    <row r="11" spans="1:38" x14ac:dyDescent="0.2">
      <c r="A11">
        <v>5</v>
      </c>
      <c r="B11" s="7" t="s">
        <v>16</v>
      </c>
      <c r="C11" t="s">
        <v>17</v>
      </c>
    </row>
    <row r="12" spans="1:38" x14ac:dyDescent="0.2">
      <c r="A12">
        <v>7</v>
      </c>
      <c r="B12" s="7" t="s">
        <v>18</v>
      </c>
      <c r="C12" t="s">
        <v>19</v>
      </c>
    </row>
    <row r="13" spans="1:38" x14ac:dyDescent="0.2">
      <c r="A13">
        <v>3</v>
      </c>
      <c r="B13" s="7" t="s">
        <v>20</v>
      </c>
      <c r="C13" s="10" t="s">
        <v>21</v>
      </c>
    </row>
    <row r="14" spans="1:38" x14ac:dyDescent="0.2">
      <c r="A14">
        <v>5</v>
      </c>
      <c r="B14" s="7" t="s">
        <v>22</v>
      </c>
      <c r="C14" s="11" t="s">
        <v>23</v>
      </c>
    </row>
    <row r="16" spans="1:38" x14ac:dyDescent="0.2">
      <c r="E16" s="11"/>
    </row>
    <row r="17" spans="1:18" x14ac:dyDescent="0.2">
      <c r="B17" s="7"/>
      <c r="C17" s="11"/>
      <c r="D17" s="11"/>
      <c r="E17" s="11"/>
    </row>
    <row r="18" spans="1:18" x14ac:dyDescent="0.2">
      <c r="B18" t="s">
        <v>24</v>
      </c>
      <c r="C18" t="s">
        <v>25</v>
      </c>
      <c r="D18" t="s">
        <v>26</v>
      </c>
      <c r="E18" t="s">
        <v>27</v>
      </c>
      <c r="F18" t="s">
        <v>28</v>
      </c>
    </row>
    <row r="19" spans="1:18" x14ac:dyDescent="0.2">
      <c r="A19" t="s">
        <v>29</v>
      </c>
      <c r="B19" s="26">
        <v>4</v>
      </c>
      <c r="C19" s="27">
        <v>1</v>
      </c>
      <c r="D19" s="27" t="s">
        <v>30</v>
      </c>
      <c r="E19" s="27">
        <v>9</v>
      </c>
      <c r="F19" s="27">
        <v>34</v>
      </c>
      <c r="H19" s="28">
        <v>3</v>
      </c>
      <c r="I19" s="28">
        <v>2</v>
      </c>
      <c r="J19" s="29" t="s">
        <v>31</v>
      </c>
      <c r="K19" s="28">
        <v>1</v>
      </c>
      <c r="M19" s="30">
        <v>5</v>
      </c>
      <c r="N19" s="30">
        <v>3</v>
      </c>
      <c r="O19" s="31" t="s">
        <v>12</v>
      </c>
      <c r="P19" s="31" t="s">
        <v>32</v>
      </c>
      <c r="Q19" s="31" t="s">
        <v>33</v>
      </c>
      <c r="R19" s="32" t="s">
        <v>33</v>
      </c>
    </row>
    <row r="20" spans="1:18" x14ac:dyDescent="0.2">
      <c r="B20" s="18" t="s">
        <v>34</v>
      </c>
      <c r="C20" s="33" t="s">
        <v>35</v>
      </c>
      <c r="D20" s="55" t="s">
        <v>36</v>
      </c>
      <c r="E20" s="55"/>
      <c r="F20" s="33" t="s">
        <v>37</v>
      </c>
      <c r="H20" s="33" t="s">
        <v>34</v>
      </c>
      <c r="I20" s="33" t="s">
        <v>38</v>
      </c>
      <c r="J20" s="33"/>
      <c r="K20" s="33"/>
      <c r="M20" s="33" t="s">
        <v>34</v>
      </c>
      <c r="N20" s="33" t="s">
        <v>39</v>
      </c>
      <c r="O20" s="33"/>
      <c r="P20" s="33"/>
      <c r="Q20" s="33"/>
      <c r="R20" s="34"/>
    </row>
    <row r="22" spans="1:18" x14ac:dyDescent="0.2">
      <c r="A22" t="s">
        <v>40</v>
      </c>
      <c r="B22" s="2" t="str">
        <f>E19&amp;D19</f>
        <v>9dd</v>
      </c>
      <c r="C22" t="s">
        <v>41</v>
      </c>
      <c r="E22" s="3">
        <f>F19</f>
        <v>34</v>
      </c>
      <c r="F22" t="s">
        <v>41</v>
      </c>
      <c r="J22" s="4" t="str">
        <f>K19&amp;J19</f>
        <v>1EA</v>
      </c>
      <c r="K22" t="s">
        <v>41</v>
      </c>
      <c r="Q22" s="8" t="str">
        <f>R19&amp;Q19&amp;P19&amp;O19</f>
        <v>0000be02</v>
      </c>
      <c r="R22" t="s">
        <v>41</v>
      </c>
    </row>
    <row r="23" spans="1:18" x14ac:dyDescent="0.2">
      <c r="B23" s="2">
        <f>HEX2DEC(E19&amp;D19)</f>
        <v>2525</v>
      </c>
      <c r="C23" t="s">
        <v>42</v>
      </c>
      <c r="E23">
        <f>HEX2DEC(E22)</f>
        <v>52</v>
      </c>
      <c r="F23" t="s">
        <v>42</v>
      </c>
      <c r="J23">
        <f>HEX2DEC(J22)</f>
        <v>490</v>
      </c>
      <c r="K23" t="s">
        <v>42</v>
      </c>
      <c r="Q23">
        <f>HEX2DEC(Q22)</f>
        <v>48642</v>
      </c>
      <c r="R23" t="s">
        <v>42</v>
      </c>
    </row>
    <row r="24" spans="1:18" x14ac:dyDescent="0.2">
      <c r="A24" t="s">
        <v>43</v>
      </c>
      <c r="B24" s="2">
        <v>0.01</v>
      </c>
      <c r="C24" t="s">
        <v>44</v>
      </c>
      <c r="E24">
        <v>0.5</v>
      </c>
      <c r="F24" t="s">
        <v>45</v>
      </c>
      <c r="J24">
        <v>1</v>
      </c>
      <c r="K24" t="s">
        <v>46</v>
      </c>
      <c r="Q24" s="9">
        <v>9.9999999999999995E-7</v>
      </c>
      <c r="R24" t="s">
        <v>47</v>
      </c>
    </row>
    <row r="25" spans="1:18" x14ac:dyDescent="0.2">
      <c r="A25" t="s">
        <v>74</v>
      </c>
      <c r="B25" s="16">
        <f>B23*B24</f>
        <v>25.25</v>
      </c>
      <c r="C25" s="15" t="s">
        <v>44</v>
      </c>
      <c r="D25" s="2" t="s">
        <v>48</v>
      </c>
      <c r="E25" s="15">
        <f>E23*E24</f>
        <v>26</v>
      </c>
      <c r="F25" s="15" t="s">
        <v>45</v>
      </c>
      <c r="I25" s="2" t="s">
        <v>49</v>
      </c>
      <c r="J25" s="15">
        <f>J23*J24</f>
        <v>490</v>
      </c>
      <c r="K25" s="15" t="s">
        <v>46</v>
      </c>
      <c r="P25" s="2" t="s">
        <v>50</v>
      </c>
      <c r="Q25" s="15">
        <f>Q23*Q24</f>
        <v>4.8641999999999998E-2</v>
      </c>
      <c r="R25" s="15" t="s">
        <v>47</v>
      </c>
    </row>
    <row r="29" spans="1:18" x14ac:dyDescent="0.2">
      <c r="A29" t="s">
        <v>29</v>
      </c>
      <c r="B29" s="19">
        <v>5</v>
      </c>
      <c r="C29" s="19">
        <v>5</v>
      </c>
      <c r="D29" s="20">
        <v>58</v>
      </c>
      <c r="E29" s="21" t="s">
        <v>12</v>
      </c>
      <c r="F29" s="19">
        <v>0</v>
      </c>
      <c r="G29" s="19">
        <v>44</v>
      </c>
      <c r="J29" s="23">
        <v>7</v>
      </c>
      <c r="K29" s="23">
        <v>6</v>
      </c>
      <c r="L29" s="22">
        <v>10</v>
      </c>
      <c r="M29" s="23">
        <v>0</v>
      </c>
      <c r="N29" s="24">
        <v>20</v>
      </c>
      <c r="O29" s="25" t="s">
        <v>33</v>
      </c>
      <c r="P29" s="24">
        <v>80</v>
      </c>
      <c r="Q29" s="25" t="s">
        <v>9</v>
      </c>
    </row>
    <row r="30" spans="1:18" x14ac:dyDescent="0.2">
      <c r="B30" s="18" t="s">
        <v>34</v>
      </c>
      <c r="C30" s="18" t="s">
        <v>62</v>
      </c>
      <c r="D30" s="52" t="s">
        <v>65</v>
      </c>
      <c r="E30" s="53"/>
      <c r="F30" s="18" t="s">
        <v>63</v>
      </c>
      <c r="G30" s="18" t="s">
        <v>64</v>
      </c>
      <c r="J30" s="18" t="s">
        <v>34</v>
      </c>
      <c r="K30" s="18" t="s">
        <v>62</v>
      </c>
      <c r="L30" s="52" t="s">
        <v>67</v>
      </c>
      <c r="M30" s="53"/>
      <c r="N30" s="52" t="s">
        <v>68</v>
      </c>
      <c r="O30" s="53"/>
      <c r="P30" s="52" t="s">
        <v>69</v>
      </c>
      <c r="Q30" s="53"/>
    </row>
    <row r="32" spans="1:18" x14ac:dyDescent="0.2">
      <c r="A32" t="s">
        <v>40</v>
      </c>
      <c r="D32" s="2" t="s">
        <v>66</v>
      </c>
      <c r="E32" s="8" t="str">
        <f>E29&amp;D29</f>
        <v>0258</v>
      </c>
      <c r="F32" t="s">
        <v>41</v>
      </c>
      <c r="M32" s="2" t="s">
        <v>51</v>
      </c>
      <c r="N32" s="7" t="str">
        <f>O29&amp;N29</f>
        <v>0020</v>
      </c>
      <c r="O32" t="s">
        <v>41</v>
      </c>
    </row>
    <row r="33" spans="1:17" x14ac:dyDescent="0.2">
      <c r="E33" s="15">
        <f>HEX2DEC(E32)</f>
        <v>600</v>
      </c>
      <c r="F33" t="s">
        <v>42</v>
      </c>
      <c r="M33" s="2"/>
      <c r="N33" s="15">
        <f>HEX2DEC(N32)</f>
        <v>32</v>
      </c>
      <c r="O33" t="s">
        <v>42</v>
      </c>
    </row>
    <row r="34" spans="1:17" x14ac:dyDescent="0.2">
      <c r="E34" s="2" t="s">
        <v>52</v>
      </c>
      <c r="F34" s="3">
        <f>F29</f>
        <v>0</v>
      </c>
      <c r="G34" t="s">
        <v>41</v>
      </c>
      <c r="O34" s="2" t="s">
        <v>70</v>
      </c>
      <c r="P34" s="8" t="str">
        <f>Q29&amp;P29</f>
        <v>0180</v>
      </c>
      <c r="Q34" t="s">
        <v>41</v>
      </c>
    </row>
    <row r="35" spans="1:17" x14ac:dyDescent="0.2">
      <c r="F35" s="15">
        <f>HEX2DEC(F34)</f>
        <v>0</v>
      </c>
      <c r="G35" t="s">
        <v>42</v>
      </c>
      <c r="O35" s="2"/>
      <c r="P35" s="15">
        <f>HEX2DEC(P34)</f>
        <v>384</v>
      </c>
      <c r="Q35" t="s">
        <v>42</v>
      </c>
    </row>
    <row r="36" spans="1:17" x14ac:dyDescent="0.2">
      <c r="F36" s="2" t="s">
        <v>61</v>
      </c>
      <c r="G36" s="17" t="str">
        <f>HEX2BIN(G29,8)</f>
        <v>01000100</v>
      </c>
      <c r="H36">
        <f>HEX2DEC(G29)</f>
        <v>68</v>
      </c>
      <c r="I36" t="s">
        <v>42</v>
      </c>
      <c r="M36" s="2"/>
    </row>
    <row r="37" spans="1:17" x14ac:dyDescent="0.2">
      <c r="F37" s="2" t="s">
        <v>53</v>
      </c>
      <c r="G37" s="16" t="str">
        <f>IF(_xlfn.BITAND(H36,64)=64,"on","off")</f>
        <v>on</v>
      </c>
      <c r="M37" s="2"/>
    </row>
    <row r="38" spans="1:17" x14ac:dyDescent="0.2">
      <c r="F38" s="2" t="s">
        <v>60</v>
      </c>
      <c r="G38" s="16" t="str">
        <f>IF(_xlfn.BITAND(H36,128)=128,"confirmed","unconfirmed")</f>
        <v>unconfirmed</v>
      </c>
    </row>
    <row r="39" spans="1:17" x14ac:dyDescent="0.2">
      <c r="F39" s="2" t="s">
        <v>59</v>
      </c>
      <c r="G39" s="16">
        <f>_xlfn.BITAND(G36,7)</f>
        <v>4</v>
      </c>
    </row>
    <row r="43" spans="1:17" x14ac:dyDescent="0.2">
      <c r="A43" t="s">
        <v>29</v>
      </c>
      <c r="B43" s="19">
        <v>3</v>
      </c>
      <c r="C43" s="19">
        <v>9</v>
      </c>
      <c r="D43" s="20">
        <v>69</v>
      </c>
      <c r="E43" s="21" t="s">
        <v>9</v>
      </c>
      <c r="F43" s="35"/>
      <c r="G43" s="35"/>
      <c r="H43" t="s">
        <v>29</v>
      </c>
      <c r="I43" s="43">
        <v>5</v>
      </c>
      <c r="J43" s="43" t="s">
        <v>22</v>
      </c>
      <c r="K43" s="46" t="s">
        <v>76</v>
      </c>
      <c r="L43" s="45" t="s">
        <v>77</v>
      </c>
      <c r="M43" s="45" t="s">
        <v>78</v>
      </c>
      <c r="N43" s="44" t="s">
        <v>79</v>
      </c>
    </row>
    <row r="44" spans="1:17" x14ac:dyDescent="0.2">
      <c r="B44" s="18" t="s">
        <v>34</v>
      </c>
      <c r="C44" s="18" t="s">
        <v>62</v>
      </c>
      <c r="D44" s="52" t="s">
        <v>71</v>
      </c>
      <c r="E44" s="53"/>
      <c r="F44" s="36"/>
      <c r="G44" s="36"/>
      <c r="I44" s="18" t="s">
        <v>34</v>
      </c>
      <c r="J44" s="18" t="s">
        <v>62</v>
      </c>
      <c r="K44" s="54" t="s">
        <v>23</v>
      </c>
      <c r="L44" s="52"/>
      <c r="M44" s="52"/>
      <c r="N44" s="53"/>
    </row>
    <row r="46" spans="1:17" x14ac:dyDescent="0.2">
      <c r="A46" t="s">
        <v>40</v>
      </c>
      <c r="D46" s="2" t="s">
        <v>75</v>
      </c>
      <c r="E46" s="8" t="str">
        <f>E43&amp;D43</f>
        <v>0169</v>
      </c>
      <c r="F46" t="s">
        <v>41</v>
      </c>
      <c r="H46" t="s">
        <v>40</v>
      </c>
      <c r="K46" s="2" t="s">
        <v>73</v>
      </c>
      <c r="L46" s="48" t="str">
        <f>N43&amp;M43&amp;L43&amp;K43</f>
        <v>36AEFEBC</v>
      </c>
      <c r="M46" t="s">
        <v>41</v>
      </c>
    </row>
    <row r="47" spans="1:17" x14ac:dyDescent="0.2">
      <c r="E47" s="42">
        <f>HEX2DEC(E46)</f>
        <v>361</v>
      </c>
      <c r="F47" t="s">
        <v>42</v>
      </c>
      <c r="L47" s="47"/>
    </row>
    <row r="48" spans="1:17" x14ac:dyDescent="0.2">
      <c r="E48" s="15">
        <f>E47*0.01</f>
        <v>3.61</v>
      </c>
      <c r="F48" s="38" t="s">
        <v>72</v>
      </c>
      <c r="G48" s="11"/>
      <c r="L48" s="39"/>
      <c r="M48" s="38"/>
    </row>
    <row r="49" spans="5:13" x14ac:dyDescent="0.2">
      <c r="E49" s="11"/>
      <c r="F49" s="39"/>
      <c r="G49" s="11"/>
      <c r="L49" s="11"/>
      <c r="M49" s="39"/>
    </row>
    <row r="50" spans="5:13" x14ac:dyDescent="0.2">
      <c r="E50" s="11"/>
      <c r="F50" s="37"/>
      <c r="G50" s="40"/>
      <c r="H50" s="11"/>
      <c r="I50" s="11"/>
    </row>
    <row r="51" spans="5:13" x14ac:dyDescent="0.2">
      <c r="E51" s="11"/>
      <c r="F51" s="37"/>
      <c r="G51" s="41"/>
      <c r="H51" s="11"/>
      <c r="I51" s="11"/>
    </row>
    <row r="52" spans="5:13" x14ac:dyDescent="0.2">
      <c r="E52" s="11"/>
      <c r="F52" s="37"/>
      <c r="G52" s="41"/>
      <c r="H52" s="11"/>
      <c r="I52" s="11"/>
    </row>
    <row r="53" spans="5:13" x14ac:dyDescent="0.2">
      <c r="E53" s="11"/>
      <c r="F53" s="37"/>
      <c r="G53" s="41"/>
      <c r="H53" s="11"/>
      <c r="I53" s="11"/>
    </row>
  </sheetData>
  <mergeCells count="7">
    <mergeCell ref="P30:Q30"/>
    <mergeCell ref="D44:E44"/>
    <mergeCell ref="K44:N44"/>
    <mergeCell ref="D20:E20"/>
    <mergeCell ref="D30:E30"/>
    <mergeCell ref="L30:M30"/>
    <mergeCell ref="N30:O3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FF7E-5B35-1B43-9633-F7605ABF9329}">
  <dimension ref="A1:E19"/>
  <sheetViews>
    <sheetView zoomScale="160" zoomScaleNormal="160" workbookViewId="0">
      <selection activeCell="H27" sqref="H27"/>
    </sheetView>
  </sheetViews>
  <sheetFormatPr baseColWidth="10" defaultColWidth="11" defaultRowHeight="16" x14ac:dyDescent="0.2"/>
  <cols>
    <col min="1" max="1" width="14.83203125" customWidth="1"/>
    <col min="3" max="3" width="14.83203125" customWidth="1"/>
  </cols>
  <sheetData>
    <row r="1" spans="1:5" x14ac:dyDescent="0.2">
      <c r="A1" s="1" t="s">
        <v>54</v>
      </c>
      <c r="D1" t="s">
        <v>80</v>
      </c>
      <c r="E1" t="s">
        <v>81</v>
      </c>
    </row>
    <row r="3" spans="1:5" ht="17" x14ac:dyDescent="0.25">
      <c r="A3" s="5" t="s">
        <v>55</v>
      </c>
      <c r="B3">
        <v>80</v>
      </c>
      <c r="C3" t="s">
        <v>56</v>
      </c>
    </row>
    <row r="4" spans="1:5" x14ac:dyDescent="0.2">
      <c r="B4">
        <v>81</v>
      </c>
      <c r="C4" t="s">
        <v>57</v>
      </c>
    </row>
    <row r="5" spans="1:5" x14ac:dyDescent="0.2">
      <c r="B5">
        <v>84</v>
      </c>
      <c r="C5" t="s">
        <v>58</v>
      </c>
    </row>
    <row r="8" spans="1:5" x14ac:dyDescent="0.2">
      <c r="A8" s="1" t="s">
        <v>82</v>
      </c>
    </row>
    <row r="10" spans="1:5" x14ac:dyDescent="0.2">
      <c r="B10" s="2" t="s">
        <v>84</v>
      </c>
      <c r="C10" s="49">
        <v>600</v>
      </c>
      <c r="D10" t="s">
        <v>83</v>
      </c>
    </row>
    <row r="11" spans="1:5" x14ac:dyDescent="0.2">
      <c r="B11" s="2" t="s">
        <v>92</v>
      </c>
      <c r="C11" s="49">
        <v>0</v>
      </c>
      <c r="D11" t="str">
        <f>C11+1&amp;" Messung(en) pro Übermittlung"</f>
        <v>1 Messung(en) pro Übermittlung</v>
      </c>
    </row>
    <row r="12" spans="1:5" x14ac:dyDescent="0.2">
      <c r="B12" s="2" t="s">
        <v>85</v>
      </c>
      <c r="C12" s="49">
        <v>1</v>
      </c>
      <c r="D12" t="s">
        <v>88</v>
      </c>
    </row>
    <row r="13" spans="1:5" x14ac:dyDescent="0.2">
      <c r="B13" s="2" t="s">
        <v>86</v>
      </c>
      <c r="C13" s="49">
        <v>0</v>
      </c>
      <c r="D13" t="s">
        <v>87</v>
      </c>
    </row>
    <row r="14" spans="1:5" x14ac:dyDescent="0.2">
      <c r="B14" s="50" t="s">
        <v>90</v>
      </c>
      <c r="C14" s="51">
        <v>4</v>
      </c>
      <c r="D14" s="51" t="s">
        <v>91</v>
      </c>
      <c r="E14" s="51"/>
    </row>
    <row r="15" spans="1:5" x14ac:dyDescent="0.2">
      <c r="B15" s="2" t="s">
        <v>29</v>
      </c>
      <c r="C15" s="15" t="str">
        <f>"0580"&amp;MID(DEC2HEX(C10,4),3,4)&amp;MID(DEC2HEX(C10,4),1,2)&amp;DEC2HEX(C11,2)&amp;DEC2HEX(128*C13+64*C12+C14)</f>
        <v>058058020044</v>
      </c>
    </row>
    <row r="19" spans="1:1" x14ac:dyDescent="0.2">
      <c r="A19" s="1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8FB7825D90F944ADD051C3AC9E2919" ma:contentTypeVersion="11" ma:contentTypeDescription="Ein neues Dokument erstellen." ma:contentTypeScope="" ma:versionID="9112786213b6a31646496ca25ed08d48">
  <xsd:schema xmlns:xsd="http://www.w3.org/2001/XMLSchema" xmlns:xs="http://www.w3.org/2001/XMLSchema" xmlns:p="http://schemas.microsoft.com/office/2006/metadata/properties" xmlns:ns2="22cbd2ea-5da2-4b1c-a35e-c555c1e294e9" xmlns:ns3="44d80170-fdf6-447a-a2dd-b534d9eb0df5" targetNamespace="http://schemas.microsoft.com/office/2006/metadata/properties" ma:root="true" ma:fieldsID="f1ee9b0a59abb31c58097ce940952166" ns2:_="" ns3:_="">
    <xsd:import namespace="22cbd2ea-5da2-4b1c-a35e-c555c1e294e9"/>
    <xsd:import namespace="44d80170-fdf6-447a-a2dd-b534d9eb0df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bd2ea-5da2-4b1c-a35e-c555c1e294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80170-fdf6-447a-a2dd-b534d9eb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D4D69-5C85-4BB1-8529-7DDA4E15C4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78406-31AE-4316-900D-DB091A917F62}">
  <ds:schemaRefs>
    <ds:schemaRef ds:uri="http://www.w3.org/XML/1998/namespace"/>
    <ds:schemaRef ds:uri="http://purl.org/dc/elements/1.1/"/>
    <ds:schemaRef ds:uri="http://schemas.microsoft.com/office/2006/documentManagement/types"/>
    <ds:schemaRef ds:uri="22cbd2ea-5da2-4b1c-a35e-c555c1e294e9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4d80170-fdf6-447a-a2dd-b534d9eb0df5"/>
  </ds:schemaRefs>
</ds:datastoreItem>
</file>

<file path=customXml/itemProps3.xml><?xml version="1.0" encoding="utf-8"?>
<ds:datastoreItem xmlns:ds="http://schemas.openxmlformats.org/officeDocument/2006/customXml" ds:itemID="{B480CB67-365F-42B0-9DFC-5792469E4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bd2ea-5da2-4b1c-a35e-c555c1e294e9"/>
    <ds:schemaRef ds:uri="44d80170-fdf6-447a-a2dd-b534d9eb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Uplink</vt:lpstr>
      <vt:lpstr>Downlink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2021-05-09T20:29:15Z</dcterms:created>
  <dcterms:modified xsi:type="dcterms:W3CDTF">2022-05-03T16:25:03Z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0x010100248FB7825D90F944ADD051C3AC9E2919</vt:lpwstr>
  </property>
</Properties>
</file>