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Internship\Projects\"/>
    </mc:Choice>
  </mc:AlternateContent>
  <xr:revisionPtr revIDLastSave="0" documentId="13_ncr:1_{EA31BFDA-DE7A-487C-9AA7-3406C609F4BC}" xr6:coauthVersionLast="47" xr6:coauthVersionMax="47" xr10:uidLastSave="{00000000-0000-0000-0000-000000000000}"/>
  <bookViews>
    <workbookView xWindow="-108" yWindow="-108" windowWidth="23256" windowHeight="12456" xr2:uid="{00000000-000D-0000-FFFF-FFFF00000000}"/>
  </bookViews>
  <sheets>
    <sheet name="Dashboard" sheetId="22" r:id="rId1"/>
    <sheet name="orders" sheetId="17" r:id="rId2"/>
    <sheet name="Pivot_table_1" sheetId="19" r:id="rId3"/>
    <sheet name="Pivot_table_2" sheetId="20" r:id="rId4"/>
    <sheet name="Pivot_table_3" sheetId="21" r:id="rId5"/>
    <sheet name="customers" sheetId="13" r:id="rId6"/>
    <sheet name="products" sheetId="2" r:id="rId7"/>
  </sheets>
  <definedNames>
    <definedName name="_xlnm._FilterDatabase" localSheetId="1"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F2" i="17"/>
  <c r="I2" i="17"/>
  <c r="N2"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sharedStrings.xml><?xml version="1.0" encoding="utf-8"?>
<sst xmlns="http://schemas.openxmlformats.org/spreadsheetml/2006/main" count="11094" uniqueCount="6215">
  <si>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</si>
  <si>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</si>
  <si>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</si>
  <si>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</si>
  <si>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</si>
  <si>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</si>
  <si>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</si>
  <si>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</si>
  <si>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</si>
  <si>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</si>
  <si>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</si>
  <si>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</si>
  <si>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</si>
  <si>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</si>
  <si>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</si>
  <si>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</si>
  <si>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</si>
  <si>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</si>
  <si>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</si>
  <si>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</si>
  <si>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</si>
  <si>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</si>
  <si>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</si>
  <si>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</si>
  <si>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</si>
  <si>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</si>
  <si>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</si>
  <si>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</si>
  <si>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</si>
  <si>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</si>
  <si>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</si>
  <si>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</si>
  <si>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</si>
  <si>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</si>
  <si>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</si>
  <si>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</si>
  <si>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</si>
  <si>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</si>
  <si>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</si>
  <si>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</si>
  <si>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</si>
  <si>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</si>
  <si>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</si>
  <si>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</si>
  <si>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</si>
  <si>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</si>
  <si>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</si>
  <si>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</si>
  <si>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</si>
  <si>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</si>
  <si>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</si>
  <si>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</si>
  <si>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</si>
  <si>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</si>
  <si>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</si>
  <si>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</si>
  <si>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</si>
  <si>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</si>
  <si>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</si>
  <si>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</si>
  <si>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</si>
  <si>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</si>
  <si>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</si>
  <si>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</si>
  <si>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</si>
  <si>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</si>
  <si>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</si>
  <si>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</si>
  <si>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</si>
  <si>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</si>
  <si>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</si>
  <si>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</si>
  <si>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</si>
  <si>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</si>
  <si>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</si>
  <si>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</si>
  <si>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</si>
  <si>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</si>
  <si>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</si>
  <si>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</si>
  <si>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</si>
  <si>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</si>
  <si>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</si>
  <si>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</si>
  <si>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</si>
  <si>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</si>
  <si>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</si>
  <si>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</si>
  <si>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</si>
  <si>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</si>
  <si>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</si>
  <si>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</si>
  <si>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</si>
  <si>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</si>
  <si>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</si>
  <si>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</si>
  <si>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</si>
  <si>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</si>
  <si>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</si>
  <si>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</si>
  <si>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</si>
  <si>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</si>
  <si>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</si>
  <si>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</si>
  <si>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</si>
  <si>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</si>
  <si>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</si>
  <si>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</si>
  <si>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</si>
  <si>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</si>
  <si>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</si>
  <si>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</si>
  <si>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</si>
  <si>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</si>
  <si>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</si>
  <si>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</si>
  <si>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</si>
  <si>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</si>
  <si>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</si>
  <si>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</si>
  <si>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</si>
  <si>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</si>
  <si>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</si>
  <si>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</si>
  <si>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</si>
  <si>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</si>
  <si>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</si>
  <si>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</si>
  <si>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</si>
  <si>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</si>
  <si>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</si>
  <si>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</si>
  <si>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</si>
  <si>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</si>
  <si>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</si>
  <si>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</si>
  <si>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</si>
  <si>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</si>
  <si>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</si>
  <si>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</si>
  <si>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</si>
  <si>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</si>
  <si>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</si>
  <si>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</si>
  <si>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</si>
  <si>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</si>
  <si>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</si>
  <si>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</si>
  <si>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</si>
  <si>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</si>
  <si>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</si>
  <si>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</si>
  <si>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</si>
  <si>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</si>
  <si>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</si>
  <si>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</si>
  <si>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</si>
  <si>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</si>
  <si>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</si>
  <si>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</si>
  <si>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</si>
  <si>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</si>
  <si>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</si>
  <si>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</si>
  <si>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</si>
  <si>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</si>
  <si>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</si>
  <si>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</si>
  <si>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</si>
  <si>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</si>
  <si>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</si>
  <si>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</si>
  <si>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</si>
  <si>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</si>
  <si>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</si>
  <si>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</si>
  <si>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</si>
  <si>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</si>
  <si>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</si>
  <si>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</si>
  <si>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</si>
  <si>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</si>
  <si>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</si>
  <si>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</si>
  <si>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</si>
  <si>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</si>
  <si>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</si>
  <si>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</si>
  <si>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</si>
  <si>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</si>
  <si>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</si>
  <si>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</si>
  <si>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</si>
  <si>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</si>
  <si>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</si>
  <si>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</si>
  <si>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</si>
  <si>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</si>
  <si>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</si>
  <si>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</si>
  <si>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</si>
  <si>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</si>
  <si>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</si>
  <si>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</si>
  <si>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</si>
  <si>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</si>
  <si>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</si>
  <si>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</si>
  <si>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</si>
  <si>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</si>
  <si>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</si>
  <si>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</si>
  <si>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</si>
  <si>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</si>
  <si>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</si>
  <si>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</si>
  <si>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</si>
  <si>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</si>
  <si>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</si>
  <si>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</si>
  <si>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</si>
  <si>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</si>
  <si>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</si>
  <si>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</si>
  <si>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</si>
  <si>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</si>
  <si>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</si>
  <si>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</si>
  <si>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</si>
  <si>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</si>
  <si>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</si>
  <si>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</si>
  <si>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</si>
  <si>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</si>
  <si>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</si>
  <si>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</si>
  <si>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</si>
  <si>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</si>
  <si>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</si>
  <si>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</si>
  <si>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</si>
  <si>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</si>
  <si>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</si>
  <si>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</si>
  <si>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</si>
  <si>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</si>
  <si>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</si>
  <si>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</si>
  <si>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</si>
  <si>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</si>
  <si>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</si>
  <si>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</si>
  <si>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</si>
  <si>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</si>
  <si>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</si>
  <si>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</si>
  <si>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</si>
  <si>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</si>
  <si>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</si>
  <si>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</si>
  <si>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</si>
  <si>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</si>
  <si>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</si>
  <si>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</si>
  <si>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</si>
  <si>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</si>
  <si>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</si>
  <si>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</si>
  <si>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</si>
  <si>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</si>
  <si>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</si>
  <si>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</si>
  <si>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</si>
  <si>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</si>
  <si>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</si>
  <si>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</si>
  <si>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</si>
  <si>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</si>
  <si>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</si>
  <si>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</si>
  <si>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</si>
  <si>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</si>
  <si>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</si>
  <si>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</si>
  <si>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</si>
  <si>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</si>
  <si>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</si>
  <si>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</si>
  <si>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</si>
  <si>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</si>
  <si>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</si>
  <si>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</si>
  <si>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</si>
  <si>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</si>
  <si>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</si>
  <si>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</si>
  <si>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</si>
  <si>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</si>
  <si>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</si>
  <si>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</si>
  <si>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</si>
  <si>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</si>
  <si>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</si>
  <si>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</si>
  <si>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</si>
  <si>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</si>
  <si>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</si>
  <si>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</si>
  <si>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</si>
  <si>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</si>
  <si>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</si>
  <si>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</si>
  <si>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</si>
  <si>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</si>
  <si>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</si>
  <si>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</si>
  <si>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</si>
  <si>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</si>
  <si>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</si>
  <si>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</si>
  <si>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</si>
  <si>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</si>
  <si>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</si>
  <si>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</si>
  <si>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</si>
  <si>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</si>
  <si>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</si>
  <si>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</si>
  <si>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</si>
  <si>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</si>
  <si>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</si>
  <si>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</si>
  <si>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</si>
  <si>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</si>
  <si>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</si>
  <si>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</si>
  <si>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</si>
  <si>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</si>
  <si>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</si>
  <si>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</si>
  <si>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</si>
  <si>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</si>
  <si>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</si>
  <si>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</si>
  <si>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</si>
  <si>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</si>
  <si>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</si>
  <si>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</si>
  <si>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</si>
  <si>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</si>
  <si>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</si>
  <si>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</si>
  <si>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</si>
  <si>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</si>
  <si>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</si>
  <si>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</si>
  <si>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</si>
  <si>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</si>
  <si>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</si>
  <si>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</si>
  <si>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</si>
  <si>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</si>
  <si>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</si>
  <si>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</si>
  <si>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</si>
  <si>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</si>
  <si>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</si>
  <si>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</si>
  <si>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</si>
  <si>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</si>
  <si>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</si>
  <si>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</si>
  <si>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</si>
  <si>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</si>
  <si>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</si>
  <si>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</si>
  <si>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</si>
  <si>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</si>
  <si>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</si>
  <si>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</si>
  <si>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</si>
  <si>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</si>
  <si>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</si>
  <si>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</si>
  <si>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</si>
  <si>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</si>
  <si>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</si>
  <si>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</si>
  <si>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</si>
  <si>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</si>
  <si>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</si>
  <si>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</si>
  <si>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</si>
  <si>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</si>
  <si>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</si>
  <si>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</si>
  <si>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</si>
  <si>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</si>
  <si>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</si>
  <si>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</si>
  <si>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</si>
  <si>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</si>
  <si>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</si>
  <si>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</si>
  <si>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</si>
  <si>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</si>
  <si>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</si>
  <si>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</si>
  <si>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</si>
  <si>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</si>
  <si>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</si>
  <si>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</si>
  <si>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</si>
  <si>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</si>
  <si>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</si>
  <si>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</si>
  <si>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</si>
  <si>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</si>
  <si>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</si>
  <si>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</si>
  <si>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</si>
  <si>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</si>
  <si>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</si>
  <si>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</si>
  <si>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</si>
  <si>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</si>
  <si>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</si>
  <si>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</si>
  <si>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</si>
  <si>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</si>
  <si>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</si>
  <si>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</si>
  <si>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</si>
  <si>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</si>
  <si>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</si>
  <si>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</si>
  <si>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</si>
  <si>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</si>
  <si>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</si>
  <si>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</si>
  <si>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</si>
  <si>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</si>
  <si>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</si>
  <si>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</si>
  <si>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</si>
  <si>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</si>
  <si>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</si>
  <si>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</si>
  <si>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</si>
  <si>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</si>
  <si>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</si>
  <si>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</si>
  <si>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</si>
  <si>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</si>
  <si>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</si>
  <si>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</si>
  <si>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</si>
  <si>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</si>
  <si>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</si>
  <si>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</si>
  <si>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</si>
  <si>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</si>
  <si>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</si>
  <si>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</si>
  <si>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</si>
  <si>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</si>
  <si>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</si>
  <si>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</si>
  <si>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</si>
  <si>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</si>
  <si>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</si>
  <si>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</si>
  <si>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</si>
  <si>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</si>
  <si>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</si>
  <si>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</si>
  <si>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</si>
  <si>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</si>
  <si>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</si>
  <si>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</si>
  <si>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</si>
  <si>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</si>
  <si>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</si>
  <si>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</si>
  <si>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</si>
  <si>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</si>
  <si>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</si>
  <si>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</si>
  <si>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</si>
  <si>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</si>
  <si>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</si>
  <si>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</si>
  <si>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</si>
  <si>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</si>
  <si>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</si>
  <si>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</si>
  <si>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</si>
  <si>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</si>
  <si>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</si>
  <si>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</si>
  <si>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</si>
  <si>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</si>
  <si>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</si>
  <si>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</si>
  <si>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</si>
  <si>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</si>
  <si>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</si>
  <si>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</si>
  <si>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</si>
  <si>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</si>
  <si>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</si>
  <si>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</si>
  <si>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</si>
  <si>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</si>
  <si>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</si>
  <si>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</si>
  <si>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</si>
  <si>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</si>
  <si>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</si>
  <si>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</si>
  <si>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</si>
  <si>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</si>
  <si>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</si>
  <si>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</si>
  <si>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</si>
  <si>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</si>
  <si>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</si>
  <si>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</si>
  <si>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</si>
  <si>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</si>
  <si>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</si>
  <si>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</si>
  <si>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</si>
  <si>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</si>
  <si>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</si>
  <si>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</si>
  <si>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</si>
  <si>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</si>
  <si>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</si>
  <si>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</si>
  <si>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</si>
  <si>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</si>
  <si>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</si>
  <si>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</si>
  <si>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</si>
  <si>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</si>
  <si>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</si>
  <si>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</si>
  <si>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</si>
  <si>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</si>
  <si>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</si>
  <si>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</si>
  <si>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</si>
  <si>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</si>
  <si>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</si>
  <si>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</si>
  <si>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</si>
  <si>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</si>
  <si>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</si>
  <si>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</si>
  <si>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</si>
  <si>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</si>
  <si>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</si>
  <si>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</si>
  <si>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</si>
  <si>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</si>
  <si>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</si>
  <si>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</si>
  <si>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</si>
  <si>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</si>
  <si>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</si>
  <si>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</si>
  <si>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</si>
  <si>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</si>
  <si>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</si>
  <si>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</si>
  <si>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</si>
  <si>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</si>
  <si>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</si>
  <si>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</si>
  <si>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</si>
  <si>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</si>
  <si>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</si>
  <si>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</si>
  <si>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</si>
  <si>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</si>
  <si>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</si>
  <si>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</si>
  <si>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</si>
  <si>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</si>
  <si>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</si>
  <si>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</si>
  <si>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</si>
  <si>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</si>
  <si>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</si>
  <si>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</si>
  <si>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</si>
  <si>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</si>
  <si>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</si>
  <si>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</si>
  <si>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</si>
  <si>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</si>
  <si>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</si>
  <si>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</si>
  <si>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</si>
  <si>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</si>
  <si>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</si>
  <si>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</si>
  <si>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</si>
  <si>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</si>
  <si>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</si>
  <si>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</si>
  <si>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</si>
  <si>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</si>
  <si>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</si>
  <si>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</si>
  <si>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</si>
  <si>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</si>
  <si>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</si>
  <si>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</si>
  <si>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</si>
  <si>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</si>
  <si>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</si>
  <si>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</si>
  <si>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</si>
  <si>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</si>
  <si>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</si>
  <si>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</si>
  <si>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</si>
  <si>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</si>
  <si>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</si>
  <si>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</si>
  <si>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</si>
  <si>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</si>
  <si>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</si>
  <si>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</si>
  <si>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</si>
  <si>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</si>
  <si>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</si>
  <si>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</si>
  <si>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</si>
  <si>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</si>
  <si>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</si>
  <si>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</si>
  <si>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</si>
  <si>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</si>
  <si>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</si>
  <si>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</si>
  <si>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</si>
  <si>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</si>
  <si>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</si>
  <si>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</si>
  <si>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</si>
  <si>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</si>
  <si>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</si>
  <si>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</si>
  <si>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</si>
  <si>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</si>
  <si>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</si>
  <si>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</si>
  <si>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</si>
  <si>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</si>
  <si>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</si>
  <si>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</si>
  <si>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</si>
  <si>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</si>
  <si>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</si>
  <si>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</si>
  <si>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</si>
  <si>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</si>
  <si>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</si>
  <si>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</si>
  <si>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</si>
  <si>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</si>
  <si>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</si>
  <si>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</si>
  <si>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</si>
  <si>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</si>
  <si>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</si>
  <si>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</si>
  <si>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</si>
  <si>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</si>
  <si>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</si>
  <si>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</si>
  <si>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</si>
  <si>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</si>
  <si>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</si>
  <si>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</si>
  <si>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</si>
  <si>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</si>
  <si>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</si>
  <si>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</si>
  <si>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</si>
  <si>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</si>
  <si>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</si>
  <si>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</si>
  <si>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</si>
  <si>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</si>
  <si>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</si>
  <si>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</si>
  <si>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</si>
  <si>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</si>
  <si>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</si>
  <si>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</si>
  <si>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</si>
  <si>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</si>
  <si>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</si>
  <si>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</si>
  <si>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</si>
  <si>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</si>
  <si>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</si>
  <si>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</si>
  <si>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</si>
  <si>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</si>
  <si>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</si>
  <si>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</si>
  <si>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</si>
  <si>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</si>
  <si>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</si>
  <si>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</si>
  <si>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</si>
  <si>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</si>
  <si>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</si>
  <si>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</si>
  <si>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</si>
  <si>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</si>
  <si>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</si>
  <si>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</si>
  <si>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</si>
  <si>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</si>
  <si>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</si>
  <si>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</si>
  <si>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</si>
  <si>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</si>
  <si>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</si>
  <si>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</si>
  <si>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</si>
  <si>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</si>
  <si>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</si>
  <si>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</si>
  <si>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</si>
  <si>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</si>
  <si>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</si>
  <si>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</si>
  <si>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</si>
  <si>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</si>
  <si>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</si>
  <si>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</si>
  <si>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</si>
  <si>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</si>
  <si>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</si>
  <si>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</si>
  <si>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</si>
  <si>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</si>
  <si>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</si>
  <si>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</si>
  <si>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</si>
  <si>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</si>
  <si>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</si>
  <si>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</si>
  <si>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</si>
  <si>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</si>
  <si>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</si>
  <si>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</si>
  <si>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</si>
  <si>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</si>
  <si>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</si>
  <si>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</si>
  <si>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</si>
  <si>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</si>
  <si>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</si>
  <si>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</si>
  <si>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</si>
  <si>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</si>
  <si>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</si>
  <si>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</si>
  <si>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</si>
  <si>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</si>
  <si>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</si>
  <si>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</si>
  <si>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</si>
  <si>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</si>
  <si>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</si>
  <si>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</si>
  <si>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</si>
  <si>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</si>
  <si>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</si>
  <si>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</si>
  <si>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</si>
  <si>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</si>
  <si>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</si>
  <si>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</si>
  <si>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</si>
  <si>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</si>
  <si>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</si>
  <si>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</si>
  <si>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</si>
  <si>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</si>
  <si>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</si>
  <si>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</si>
  <si>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</si>
  <si>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</si>
  <si>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</si>
  <si>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</si>
  <si>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</si>
  <si>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</si>
  <si>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</si>
  <si>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</si>
  <si>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</si>
  <si>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</si>
  <si>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</si>
  <si>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</si>
  <si>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</si>
  <si>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</si>
  <si>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</si>
  <si>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</si>
  <si>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</si>
  <si>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</si>
  <si>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</si>
  <si>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</si>
  <si>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</si>
  <si>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</si>
  <si>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</si>
  <si>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</si>
  <si>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</si>
  <si>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</si>
  <si>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</si>
  <si>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</si>
  <si>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</si>
  <si>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</si>
  <si>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</si>
  <si>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</si>
  <si>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</si>
  <si>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</si>
  <si>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</si>
  <si>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</si>
  <si>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</si>
  <si>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</si>
  <si>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</si>
  <si>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</si>
  <si>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</si>
  <si>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</si>
  <si>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</si>
  <si>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</si>
  <si>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</si>
  <si>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</si>
  <si>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</si>
  <si>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</si>
  <si>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</si>
  <si>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</si>
  <si>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</si>
  <si>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</si>
  <si>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</si>
  <si>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</si>
  <si>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</si>
  <si>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</si>
  <si>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</si>
  <si>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</si>
  <si>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</si>
  <si>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</si>
  <si>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</si>
  <si>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</si>
  <si>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</si>
  <si>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</si>
  <si>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</si>
  <si>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</si>
  <si>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</si>
  <si>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</si>
  <si>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</si>
  <si>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</si>
  <si>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</si>
  <si>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</si>
  <si>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</si>
  <si>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</si>
  <si>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</si>
  <si>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</si>
  <si>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</si>
  <si>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</si>
  <si>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</si>
  <si>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</si>
  <si>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</si>
  <si>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</si>
  <si>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</si>
  <si>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</si>
  <si>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</si>
  <si>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</si>
  <si>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</si>
  <si>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</si>
  <si>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</si>
  <si>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</si>
  <si>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</si>
  <si>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</si>
  <si>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</si>
  <si>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</si>
  <si>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</si>
  <si>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</si>
  <si>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</si>
  <si>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</si>
  <si>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</si>
  <si>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</si>
  <si>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</si>
  <si>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</si>
  <si>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</si>
  <si>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</si>
  <si>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</si>
  <si>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</si>
  <si>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</si>
  <si>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</si>
  <si>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</si>
  <si>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</si>
  <si>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</si>
  <si>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</si>
  <si>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</si>
  <si>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</si>
  <si>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</si>
  <si>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</si>
  <si>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</si>
  <si>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</si>
  <si>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</si>
  <si>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</si>
  <si>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</si>
  <si>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</si>
  <si>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</si>
  <si>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</si>
  <si>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</si>
  <si>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</si>
  <si>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</si>
  <si>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</si>
  <si>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</si>
  <si>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</si>
  <si>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</si>
  <si>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</si>
  <si>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</si>
  <si>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</si>
  <si>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</si>
  <si>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</si>
  <si>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</si>
  <si>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</si>
  <si>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</si>
  <si>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</si>
  <si>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</si>
  <si>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</si>
  <si>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</si>
  <si>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</si>
  <si>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</si>
  <si>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</si>
  <si>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</si>
  <si>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</si>
  <si>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</si>
  <si>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</si>
  <si>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</si>
  <si>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</si>
  <si>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</si>
  <si>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</si>
  <si>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</si>
  <si>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</si>
  <si>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</si>
  <si>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</si>
  <si>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</si>
  <si>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</si>
  <si>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</si>
  <si>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</si>
  <si>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</si>
  <si>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</si>
  <si>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</si>
  <si>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</si>
  <si>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</si>
  <si>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</si>
  <si>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</si>
  <si>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</si>
  <si>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</si>
  <si>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</si>
  <si>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</si>
  <si>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</si>
  <si>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</si>
  <si>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</si>
  <si>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</si>
  <si>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</si>
  <si>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</si>
  <si>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</si>
  <si>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</si>
  <si>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</si>
  <si>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</si>
  <si>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</si>
  <si>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</si>
  <si>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</si>
  <si>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</si>
  <si>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</si>
  <si>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</si>
  <si>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</si>
  <si>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</si>
  <si>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</si>
  <si>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</si>
  <si>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</si>
  <si>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</si>
  <si>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</si>
  <si>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</si>
  <si>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</si>
  <si>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</si>
  <si>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</si>
  <si>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</si>
  <si>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</si>
  <si>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</si>
  <si>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</si>
  <si>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</si>
  <si>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</si>
  <si>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</si>
  <si>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</si>
  <si>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</si>
  <si>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</si>
  <si>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</si>
  <si>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</si>
  <si>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</si>
  <si>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</si>
  <si>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</si>
  <si>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</si>
  <si>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</si>
  <si>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</si>
  <si>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</si>
  <si>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</si>
  <si>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</si>
  <si>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</si>
  <si>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</si>
  <si>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</si>
  <si>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</si>
  <si>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</si>
  <si>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</si>
  <si>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</si>
  <si>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</si>
  <si>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</si>
  <si>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</si>
  <si>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</si>
  <si>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</si>
  <si>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</si>
  <si>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</si>
  <si>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</si>
  <si>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</si>
  <si>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</si>
  <si>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</si>
  <si>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</si>
  <si>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</si>
  <si>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</si>
  <si>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</si>
  <si>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</si>
  <si>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</si>
  <si>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</si>
  <si>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</si>
  <si>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</si>
  <si>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</si>
  <si>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</si>
  <si>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</si>
  <si>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</si>
  <si>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</si>
  <si>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</si>
  <si>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</si>
  <si>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</si>
  <si>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</si>
  <si>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</si>
  <si>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</si>
  <si>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</si>
  <si>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</si>
  <si>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</si>
  <si>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</si>
  <si>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</si>
  <si>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</si>
  <si>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</si>
  <si>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</si>
  <si>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</si>
  <si>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</si>
  <si>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</si>
  <si>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</si>
  <si>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</si>
  <si>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</si>
  <si>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</si>
  <si>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</si>
  <si>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</si>
  <si>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</si>
  <si>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</si>
  <si>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</si>
  <si>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</si>
  <si>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</si>
  <si>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</si>
  <si>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</si>
  <si>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</si>
  <si>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</si>
  <si>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</si>
  <si>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</si>
  <si>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</si>
  <si>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</si>
  <si>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</si>
  <si>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</si>
  <si>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</si>
  <si>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</si>
  <si>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</si>
  <si>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</si>
  <si>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</si>
  <si>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</si>
  <si>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</si>
  <si>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</si>
  <si>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</si>
  <si>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</si>
  <si>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</si>
  <si>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</si>
  <si>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</si>
  <si>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</si>
  <si>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</si>
  <si>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</si>
  <si>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</si>
  <si>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</si>
  <si>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</si>
  <si>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</si>
  <si>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</si>
  <si>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</si>
  <si>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</si>
  <si>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</si>
  <si>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</si>
  <si>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</si>
  <si>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</si>
  <si>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</si>
  <si>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</si>
  <si>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</si>
  <si>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</si>
  <si>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</si>
  <si>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</si>
  <si>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</si>
  <si>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</si>
  <si>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</si>
  <si>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</si>
  <si>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</si>
  <si>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</si>
  <si>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</si>
  <si>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</si>
  <si>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</si>
  <si>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</si>
  <si>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</si>
  <si>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</si>
  <si>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</si>
  <si>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</si>
  <si>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</si>
  <si>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</si>
  <si>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</si>
  <si>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</si>
  <si>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</si>
  <si>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</si>
  <si>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</si>
  <si>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</si>
  <si>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</si>
  <si>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</si>
  <si>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</si>
  <si>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</si>
  <si>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</si>
  <si>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</si>
  <si>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</si>
  <si>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</si>
  <si>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</si>
  <si>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</si>
  <si>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</si>
  <si>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</si>
  <si>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</si>
  <si>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</si>
  <si>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</si>
  <si>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</si>
  <si>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</si>
  <si>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</si>
  <si>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</si>
  <si>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</si>
  <si>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</si>
  <si>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</si>
  <si>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</si>
  <si>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</si>
  <si>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</si>
  <si>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</si>
  <si>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</si>
  <si>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</si>
  <si>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</si>
  <si>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</si>
  <si>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</si>
  <si>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</si>
  <si>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</si>
  <si>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</si>
  <si>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</si>
  <si>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</si>
  <si>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</si>
  <si>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</si>
  <si>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</si>
  <si>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</si>
  <si>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</si>
  <si>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</si>
  <si>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</si>
  <si>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</si>
  <si>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</si>
  <si>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</si>
  <si>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</si>
  <si>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</si>
  <si>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</si>
  <si>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</si>
  <si>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</si>
  <si>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</si>
  <si>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</si>
  <si>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</si>
  <si>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</si>
  <si>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</si>
  <si>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</si>
  <si>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</si>
  <si>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</si>
  <si>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</si>
  <si>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</si>
  <si>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</si>
  <si>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</si>
  <si>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</si>
  <si>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</si>
  <si>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</si>
  <si>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</si>
  <si>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</si>
  <si>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</si>
  <si>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</si>
  <si>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</si>
  <si>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</si>
  <si>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</si>
  <si>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</si>
  <si>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</si>
  <si>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</si>
  <si>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</si>
  <si>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</si>
  <si>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</si>
  <si>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</si>
  <si>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</si>
  <si>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</si>
  <si>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</si>
  <si>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</si>
  <si>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</si>
  <si>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</si>
  <si>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</si>
  <si>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</si>
  <si>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</si>
  <si>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</si>
  <si>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</si>
  <si>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</si>
  <si>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</si>
  <si>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</si>
  <si>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</si>
  <si>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</si>
  <si>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</si>
  <si>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</si>
  <si>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</si>
  <si>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</si>
  <si>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</si>
  <si>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</si>
  <si>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</si>
  <si>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</si>
  <si>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</si>
  <si>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</si>
  <si>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</si>
  <si>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</si>
  <si>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</si>
  <si>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</si>
  <si>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</si>
  <si>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</si>
  <si>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</si>
  <si>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</si>
  <si>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</si>
  <si>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</si>
  <si>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</si>
  <si>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</si>
  <si>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</si>
  <si>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</si>
  <si>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</si>
  <si>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</si>
  <si>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</si>
  <si>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</si>
  <si>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</si>
  <si>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</si>
  <si>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</si>
  <si>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</si>
  <si>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</si>
  <si>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</si>
  <si>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</si>
  <si>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</si>
  <si>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</si>
  <si>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</si>
  <si>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</si>
  <si>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</si>
  <si>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</si>
  <si>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</si>
  <si>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</si>
  <si>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</si>
  <si>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</si>
  <si>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</si>
  <si>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</si>
  <si>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</si>
  <si>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</si>
  <si>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</si>
  <si>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</si>
  <si>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</si>
  <si>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</si>
  <si>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</si>
  <si>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</si>
  <si>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</si>
  <si>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</si>
  <si>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</si>
  <si>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</si>
  <si>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</si>
  <si>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</si>
  <si>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</si>
  <si>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</si>
  <si>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</si>
  <si>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</si>
  <si>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</si>
  <si>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</si>
  <si>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</si>
  <si>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</si>
  <si>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</si>
  <si>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</si>
  <si>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</si>
  <si>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</si>
  <si>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</si>
  <si>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</si>
  <si>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</si>
  <si>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</si>
  <si>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</si>
  <si>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</si>
  <si>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</si>
  <si>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</si>
  <si>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</si>
  <si>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</si>
  <si>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</si>
  <si>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</si>
  <si>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</si>
  <si>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</si>
  <si>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</si>
  <si>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</si>
  <si>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</si>
  <si>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</si>
  <si>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</si>
  <si>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</si>
  <si>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</si>
  <si>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</si>
  <si>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</si>
  <si>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</si>
  <si>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</si>
  <si>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</si>
  <si>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</si>
  <si>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</si>
  <si>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</si>
  <si>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</si>
  <si>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</si>
  <si>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</si>
  <si>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</si>
  <si>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</si>
  <si>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</si>
  <si>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</si>
  <si>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</si>
  <si>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</si>
  <si>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</si>
  <si>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</si>
  <si>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</si>
  <si>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</si>
  <si>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</si>
  <si>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</si>
  <si>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</si>
  <si>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</si>
  <si>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</si>
  <si>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</si>
  <si>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</si>
  <si>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</si>
  <si>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</si>
  <si>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</si>
  <si>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</si>
  <si>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</si>
  <si>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</si>
  <si>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</si>
  <si>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</si>
  <si>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</si>
  <si>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</si>
  <si>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</si>
  <si>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</si>
  <si>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</si>
  <si>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</si>
  <si>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</si>
  <si>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</si>
  <si>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</si>
  <si>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</si>
  <si>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</si>
  <si>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</si>
  <si>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</si>
  <si>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</si>
  <si>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</si>
  <si>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</si>
  <si>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</si>
  <si>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</si>
  <si>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</si>
  <si>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</si>
  <si>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</si>
  <si>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</si>
  <si>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</si>
  <si>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</si>
  <si>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</si>
  <si>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</si>
  <si>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</si>
  <si>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</si>
  <si>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</si>
  <si>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</si>
  <si>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</si>
  <si>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</si>
  <si>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</si>
  <si>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</si>
  <si>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</si>
  <si>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</si>
  <si>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</si>
  <si>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</si>
  <si>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</si>
  <si>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</si>
  <si>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</si>
  <si>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</si>
  <si>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</si>
  <si>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</si>
  <si>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</si>
  <si>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</si>
  <si>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</si>
  <si>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</si>
  <si>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</si>
  <si>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</si>
  <si>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</si>
  <si>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</si>
  <si>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</si>
  <si>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</si>
  <si>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</si>
  <si>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</si>
  <si>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</si>
  <si>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</si>
  <si>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</si>
  <si>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</si>
  <si>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</si>
  <si>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</si>
  <si>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</si>
  <si>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</si>
  <si>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</si>
  <si>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</si>
  <si>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</si>
  <si>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</si>
  <si>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</si>
  <si>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</si>
  <si>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</si>
  <si>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</si>
  <si>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</si>
  <si>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</si>
  <si>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</si>
  <si>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</si>
  <si>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</si>
  <si>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</si>
  <si>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</si>
  <si>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</si>
  <si>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</si>
  <si>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</si>
  <si>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</si>
  <si>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</si>
  <si>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</si>
  <si>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</si>
  <si>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</si>
  <si>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</si>
  <si>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</si>
  <si>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</si>
  <si>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</si>
  <si>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</si>
  <si>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</si>
  <si>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</si>
  <si>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</si>
  <si>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</si>
  <si>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</si>
  <si>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</si>
  <si>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</si>
  <si>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</si>
  <si>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</si>
  <si>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</si>
  <si>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</si>
  <si>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</si>
  <si>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</si>
  <si>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</si>
  <si>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</si>
  <si>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</si>
  <si>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</si>
  <si>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</si>
  <si>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</si>
  <si>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</si>
  <si>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</si>
  <si>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</si>
  <si>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</si>
  <si>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</si>
  <si>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</si>
  <si>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</si>
  <si>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</si>
  <si>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</si>
  <si>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</si>
  <si>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</si>
  <si>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</si>
  <si>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</si>
  <si>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</si>
  <si>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</si>
  <si>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</si>
  <si>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</si>
  <si>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</si>
  <si>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</si>
  <si>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</si>
  <si>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</si>
  <si>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</si>
  <si>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</si>
  <si>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</si>
  <si>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</si>
  <si>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</si>
  <si>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</si>
  <si>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</si>
  <si>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</si>
  <si>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</si>
  <si>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</si>
  <si>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</si>
  <si>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</si>
  <si>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</si>
  <si>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</si>
  <si>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</si>
  <si>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</si>
  <si>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</si>
  <si>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</si>
  <si>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</si>
  <si>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</si>
  <si>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</si>
  <si>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</si>
  <si>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</si>
  <si>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</si>
  <si>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</si>
  <si>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</si>
  <si>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</si>
  <si>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</si>
  <si>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</si>
  <si>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</si>
  <si>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</si>
  <si>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</si>
  <si>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</si>
  <si>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</si>
  <si>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</si>
  <si>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</si>
  <si>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</si>
  <si>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</si>
  <si>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</si>
  <si>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</si>
  <si>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</si>
  <si>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</si>
  <si>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</si>
  <si>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</si>
  <si>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</si>
  <si>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</si>
  <si>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</si>
  <si>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</si>
  <si>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</si>
  <si>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</si>
  <si>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</si>
  <si>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</si>
  <si>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</si>
  <si>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</si>
  <si>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</si>
  <si>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</si>
  <si>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</si>
  <si>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</si>
  <si>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</si>
  <si>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</si>
  <si>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</si>
  <si>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</si>
  <si>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</si>
  <si>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</si>
  <si>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</si>
  <si>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</si>
  <si>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</si>
  <si>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</si>
  <si>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</si>
  <si>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</si>
  <si>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</si>
  <si>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</si>
  <si>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</si>
  <si>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</si>
  <si>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</si>
  <si>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</si>
  <si>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</si>
  <si>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</si>
  <si>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</si>
  <si>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</si>
  <si>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</si>
  <si>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</si>
  <si>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</si>
  <si>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</si>
  <si>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</si>
  <si>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</si>
  <si>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</si>
  <si>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</si>
  <si>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</si>
  <si>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</si>
  <si>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</si>
  <si>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</si>
  <si>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</si>
  <si>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</si>
  <si>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</si>
  <si>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</si>
  <si>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</si>
  <si>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</si>
  <si>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</si>
  <si>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</si>
  <si>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</si>
  <si>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</si>
  <si>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</si>
  <si>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</si>
  <si>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</si>
  <si>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</si>
  <si>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</si>
  <si>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</si>
  <si>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</si>
  <si>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</si>
  <si>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</si>
  <si>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</si>
  <si>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</si>
  <si>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</si>
  <si>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</si>
  <si>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</si>
  <si>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</si>
  <si>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</si>
  <si>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</si>
  <si>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</si>
  <si>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</si>
  <si>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</si>
  <si>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</si>
  <si>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</si>
  <si>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</si>
  <si>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</si>
  <si>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</si>
  <si>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</si>
  <si>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</si>
  <si>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</si>
  <si>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</si>
  <si>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</si>
  <si>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</si>
  <si>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</si>
  <si>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</si>
  <si>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</si>
  <si>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</si>
  <si>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</si>
  <si>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</si>
  <si>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</si>
  <si>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</si>
  <si>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</si>
  <si>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</si>
  <si>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</si>
  <si>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</si>
  <si>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</si>
  <si>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</si>
  <si>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</si>
  <si>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</si>
  <si>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</si>
  <si>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</si>
  <si>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</si>
  <si>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</si>
  <si>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</si>
  <si>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</si>
  <si>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</si>
  <si>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</si>
  <si>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</si>
  <si>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</si>
  <si>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</si>
  <si>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</si>
  <si>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</si>
  <si>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</si>
  <si>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</si>
  <si>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</si>
  <si>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</si>
  <si>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</si>
  <si>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</si>
  <si>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</si>
  <si>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</si>
  <si>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</si>
  <si>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</si>
  <si>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</si>
  <si>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</si>
  <si>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</si>
  <si>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</si>
  <si>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</si>
  <si>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</si>
  <si>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</si>
  <si>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</si>
  <si>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</si>
  <si>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</si>
  <si>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</si>
  <si>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</si>
  <si>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</si>
  <si>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</si>
  <si>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</si>
  <si>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</si>
  <si>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</si>
  <si>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</si>
  <si>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</si>
  <si>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</si>
  <si>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</si>
  <si>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</si>
  <si>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</si>
  <si>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</si>
  <si>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</si>
  <si>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</si>
  <si>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</si>
  <si>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</si>
  <si>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</si>
  <si>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</si>
  <si>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</si>
  <si>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</si>
  <si>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</si>
  <si>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</si>
  <si>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</si>
  <si>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</si>
  <si>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</si>
  <si>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</si>
  <si>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</si>
  <si>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</si>
  <si>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</si>
  <si>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</si>
  <si>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</si>
  <si>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</si>
  <si>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</si>
  <si>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</si>
  <si>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</si>
  <si>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</si>
  <si>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</si>
  <si>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</si>
  <si>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</si>
  <si>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</si>
  <si>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</si>
  <si>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</si>
  <si>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</si>
  <si>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</si>
  <si>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</si>
  <si>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</si>
  <si>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</si>
  <si>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</si>
  <si>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</si>
  <si>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</si>
  <si>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</si>
  <si>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</si>
  <si>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</si>
  <si>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</si>
  <si>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</si>
  <si>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</si>
  <si>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</si>
  <si>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</si>
  <si>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</si>
  <si>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</si>
  <si>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</si>
  <si>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</si>
  <si>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</si>
  <si>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</si>
  <si>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</si>
  <si>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</si>
  <si>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</si>
  <si>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</si>
  <si>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</si>
  <si>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</si>
  <si>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</si>
  <si>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</si>
  <si>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</si>
  <si>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</si>
  <si>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</si>
  <si>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</si>
  <si>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</si>
  <si>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</si>
  <si>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</si>
  <si>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</si>
  <si>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</si>
  <si>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</si>
  <si>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</si>
  <si>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</si>
  <si>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</si>
  <si>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</si>
  <si>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</si>
  <si>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</si>
  <si>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</si>
  <si>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</si>
  <si>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</si>
  <si>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</si>
  <si>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</si>
  <si>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</si>
  <si>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</si>
  <si>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</si>
  <si>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</si>
  <si>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</si>
  <si>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</si>
  <si>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</si>
  <si>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</si>
  <si>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</si>
  <si>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</si>
  <si>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</si>
  <si>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</si>
  <si>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</si>
  <si>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</si>
  <si>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</si>
  <si>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</si>
  <si>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</si>
  <si>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</si>
  <si>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</si>
  <si>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</si>
  <si>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</si>
  <si>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</si>
  <si>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</si>
  <si>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</si>
  <si>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</si>
  <si>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</si>
  <si>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</si>
  <si>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</si>
  <si>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</si>
  <si>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</si>
  <si>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</si>
  <si>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</si>
  <si>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</si>
  <si>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</si>
  <si>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</si>
  <si>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</si>
  <si>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</si>
  <si>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</si>
  <si>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</si>
  <si>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</si>
  <si>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</si>
  <si>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</si>
  <si>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</si>
  <si>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</si>
  <si>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</si>
  <si>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</si>
  <si>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</si>
  <si>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</si>
  <si>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</si>
  <si>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</si>
  <si>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</si>
  <si>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</si>
  <si>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</si>
  <si>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</si>
  <si>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</si>
  <si>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</si>
  <si>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</si>
  <si>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</si>
  <si>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</si>
  <si>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</si>
  <si>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</si>
  <si>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</si>
  <si>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</si>
  <si>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</si>
  <si>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</si>
  <si>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</si>
  <si>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</si>
  <si>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</si>
  <si>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</si>
  <si>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</si>
  <si>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</si>
  <si>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</si>
  <si>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</si>
  <si>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</si>
  <si>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</si>
  <si>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</si>
  <si>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</si>
  <si>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</si>
  <si>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</si>
  <si>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</si>
  <si>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</si>
  <si>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</si>
  <si>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</si>
  <si>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</si>
  <si>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</si>
  <si>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</si>
  <si>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</si>
  <si>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</si>
  <si>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</si>
  <si>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</si>
  <si>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</si>
  <si>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</si>
  <si>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</si>
  <si>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</si>
  <si>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</si>
  <si>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</si>
  <si>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</si>
  <si>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</si>
  <si>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</si>
  <si>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</si>
  <si>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</si>
  <si>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</si>
  <si>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</si>
  <si>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</si>
  <si>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</si>
  <si>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</si>
  <si>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</si>
  <si>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</si>
  <si>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</si>
  <si>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</si>
  <si>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</si>
  <si>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</si>
  <si>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</si>
  <si>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</si>
  <si>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</si>
  <si>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</si>
  <si>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</si>
  <si>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</si>
  <si>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</si>
  <si>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</si>
  <si>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</si>
  <si>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</si>
  <si>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</si>
  <si>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</si>
  <si>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</si>
  <si>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</si>
  <si>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</si>
  <si>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</si>
  <si>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</si>
  <si>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</si>
  <si>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</si>
  <si>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</si>
  <si>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</si>
  <si>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</si>
  <si>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</si>
  <si>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</si>
  <si>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</si>
  <si>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</si>
  <si>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</si>
  <si>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</si>
  <si>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</si>
  <si>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</si>
  <si>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</si>
  <si>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</si>
  <si>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</si>
  <si>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</si>
  <si>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</si>
  <si>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</si>
  <si>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</si>
  <si>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</si>
  <si>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</si>
  <si>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</si>
  <si>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</si>
  <si>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</si>
  <si>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</si>
  <si>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</si>
  <si>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</si>
  <si>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</si>
  <si>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</si>
  <si>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</si>
  <si>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</si>
  <si>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</si>
  <si>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</si>
  <si>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</si>
  <si>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</si>
  <si>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</si>
  <si>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</si>
  <si>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</si>
  <si>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</si>
  <si>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</si>
  <si>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</si>
  <si>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</si>
  <si>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</si>
  <si>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</si>
  <si>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</si>
  <si>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</si>
  <si>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</si>
  <si>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</si>
  <si>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</si>
  <si>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</si>
  <si>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</si>
  <si>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</si>
  <si>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</si>
  <si>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</si>
  <si>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</si>
  <si>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</si>
  <si>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</si>
  <si>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</si>
  <si>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</si>
  <si>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</si>
  <si>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</si>
  <si>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</si>
  <si>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</si>
  <si>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</si>
  <si>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</si>
  <si>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</si>
  <si>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</si>
  <si>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</si>
  <si>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</si>
  <si>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</si>
  <si>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</si>
  <si>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</si>
  <si>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</si>
  <si>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</si>
  <si>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</si>
  <si>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</si>
  <si>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</si>
  <si>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</si>
  <si>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</si>
  <si>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</si>
  <si>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</si>
  <si>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</si>
  <si>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</si>
  <si>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</si>
  <si>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</si>
  <si>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</si>
  <si>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</si>
  <si>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</si>
  <si>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</si>
  <si>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</si>
  <si>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</si>
  <si>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</si>
  <si>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</si>
  <si>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</si>
  <si>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</si>
  <si>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</si>
  <si>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</si>
  <si>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</si>
  <si>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</si>
  <si>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</si>
  <si>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</si>
  <si>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</si>
  <si>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</si>
  <si>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</si>
  <si>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</si>
  <si>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</si>
  <si>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</si>
  <si>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</si>
  <si>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</si>
  <si>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</si>
  <si>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</si>
  <si>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</si>
  <si>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</si>
  <si>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</si>
  <si>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</si>
  <si>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</si>
  <si>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</si>
  <si>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</si>
  <si>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</si>
  <si>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</si>
  <si>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</si>
  <si>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</si>
  <si>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</si>
  <si>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</si>
  <si>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</si>
  <si>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</si>
  <si>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</si>
  <si>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</si>
  <si>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</si>
  <si>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</si>
  <si>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</si>
  <si>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</si>
  <si>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</si>
  <si>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</si>
  <si>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</si>
  <si>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</si>
  <si>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</si>
  <si>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</si>
  <si>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</si>
  <si>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</si>
  <si>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</si>
  <si>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</si>
  <si>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</si>
  <si>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</si>
  <si>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</si>
  <si>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</si>
  <si>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</si>
  <si>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</si>
  <si>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</si>
  <si>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</si>
  <si>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</si>
  <si>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</si>
  <si>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</si>
  <si>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</si>
  <si>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</si>
  <si>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</si>
  <si>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</si>
  <si>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</si>
  <si>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</si>
  <si>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</si>
  <si>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</si>
  <si>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</si>
  <si>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</si>
  <si>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</si>
  <si>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</si>
  <si>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</si>
  <si>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</si>
  <si>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</si>
  <si>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</si>
  <si>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</si>
  <si>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</si>
  <si>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</si>
  <si>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</si>
  <si>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</si>
  <si>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</si>
  <si>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</si>
  <si>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</si>
  <si>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</si>
  <si>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</si>
  <si>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</si>
  <si>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</si>
  <si>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</si>
  <si>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</si>
  <si>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</si>
  <si>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</si>
  <si>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</si>
  <si>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</si>
  <si>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</si>
  <si>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</si>
  <si>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</si>
  <si>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</si>
  <si>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</si>
  <si>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</si>
  <si>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</si>
  <si>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</si>
  <si>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</si>
  <si>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</si>
  <si>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</si>
  <si>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</si>
  <si>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</si>
  <si>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</si>
  <si>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</si>
  <si>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</si>
  <si>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</si>
  <si>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</si>
  <si>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</si>
  <si>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</si>
  <si>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</si>
  <si>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</si>
  <si>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</si>
  <si>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</si>
  <si>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</si>
  <si>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</si>
  <si>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</si>
  <si>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</si>
  <si>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</si>
  <si>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</si>
  <si>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</si>
  <si>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</si>
  <si>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</si>
  <si>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</si>
  <si>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</si>
  <si>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</si>
  <si>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</si>
  <si>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</si>
  <si>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</si>
  <si>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</si>
  <si>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</si>
  <si>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</si>
  <si>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</si>
  <si>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</si>
  <si>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</si>
  <si>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</si>
  <si>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</si>
  <si>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</si>
  <si>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</si>
  <si>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</si>
  <si>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</si>
  <si>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</si>
  <si>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</si>
  <si>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</si>
  <si>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</si>
  <si>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</si>
  <si>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</si>
  <si>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</si>
  <si>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</si>
  <si>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</si>
  <si>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</si>
  <si>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</si>
  <si>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</si>
  <si>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</si>
  <si>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</si>
  <si>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</si>
  <si>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</si>
  <si>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</si>
  <si>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</si>
  <si>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</si>
  <si>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</si>
  <si>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</si>
  <si>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</si>
  <si>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</si>
  <si>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</si>
  <si>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</si>
  <si>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</si>
  <si>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</si>
  <si>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</si>
  <si>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</si>
  <si>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</si>
  <si>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</si>
  <si>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</si>
  <si>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</si>
  <si>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</si>
  <si>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</si>
  <si>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</si>
  <si>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</si>
  <si>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</si>
  <si>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</si>
  <si>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</si>
  <si>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</si>
  <si>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</si>
  <si>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</si>
  <si>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</si>
  <si>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</si>
  <si>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</si>
  <si>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</si>
  <si>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</si>
  <si>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</si>
  <si>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</si>
  <si>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</si>
  <si>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</si>
  <si>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</si>
  <si>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</si>
  <si>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</si>
  <si>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</si>
  <si>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</si>
  <si>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</si>
  <si>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</si>
  <si>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</si>
  <si>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</si>
  <si>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</si>
  <si>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</si>
  <si>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</si>
  <si>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</si>
  <si>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</si>
  <si>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</si>
  <si>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</si>
  <si>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</si>
  <si>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</si>
  <si>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</si>
  <si>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</si>
  <si>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</si>
  <si>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</si>
  <si>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</si>
  <si>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</si>
  <si>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</si>
  <si>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</si>
  <si>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</si>
  <si>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</si>
  <si>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</si>
  <si>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</si>
  <si>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</si>
  <si>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</si>
  <si>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</si>
  <si>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</si>
  <si>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</si>
  <si>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</si>
  <si>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</si>
  <si>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</si>
  <si>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</si>
  <si>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</si>
  <si>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</si>
  <si>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</si>
  <si>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</si>
  <si>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</si>
  <si>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</si>
  <si>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</si>
  <si>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</si>
  <si>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</si>
  <si>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</si>
  <si>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</si>
  <si>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</si>
  <si>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</si>
  <si>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</si>
  <si>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</si>
  <si>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</si>
  <si>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</si>
  <si>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</si>
  <si>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</si>
  <si>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</si>
  <si>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</si>
  <si>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</si>
  <si>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</si>
  <si>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</si>
  <si>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</si>
  <si>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</si>
  <si>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</si>
  <si>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</si>
  <si>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</si>
  <si>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</si>
  <si>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</si>
  <si>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</si>
  <si>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</si>
  <si>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</si>
  <si>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</si>
  <si>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</si>
  <si>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</si>
  <si>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</si>
  <si>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</si>
  <si>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</si>
  <si>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</si>
  <si>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</si>
  <si>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</si>
  <si>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</si>
  <si>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</si>
  <si>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</si>
  <si>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</si>
  <si>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</si>
  <si>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</si>
  <si>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</si>
  <si>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</si>
  <si>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</si>
  <si>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</si>
  <si>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</si>
  <si>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</si>
  <si>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</si>
  <si>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</si>
  <si>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</si>
  <si>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</si>
  <si>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</si>
  <si>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</si>
  <si>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</si>
  <si>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</si>
  <si>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</si>
  <si>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</si>
  <si>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</si>
  <si>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</si>
  <si>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</si>
  <si>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</si>
  <si>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</si>
  <si>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</si>
  <si>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</si>
  <si>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</si>
  <si>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</si>
  <si>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</si>
  <si>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</si>
  <si>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</si>
  <si>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</si>
  <si>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</si>
  <si>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</si>
  <si>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</si>
  <si>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</si>
  <si>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</si>
  <si>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</si>
  <si>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</si>
  <si>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</si>
  <si>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</si>
  <si>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</si>
  <si>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</si>
  <si>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</si>
  <si>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</si>
  <si>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</si>
  <si>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</si>
  <si>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</si>
  <si>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</si>
  <si>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</si>
  <si>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</si>
  <si>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</si>
  <si>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</si>
  <si>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</si>
  <si>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</si>
  <si>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</si>
  <si>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</si>
  <si>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</si>
  <si>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</si>
  <si>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</si>
  <si>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</si>
  <si>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</si>
  <si>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</si>
  <si>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</si>
  <si>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</si>
  <si>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</si>
  <si>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</si>
  <si>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</si>
  <si>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</si>
  <si>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</si>
  <si>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</si>
  <si>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</si>
  <si>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</si>
  <si>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</si>
  <si>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</si>
  <si>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</si>
  <si>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</si>
  <si>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</si>
  <si>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</si>
  <si>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</si>
  <si>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</si>
  <si>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</si>
  <si>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</si>
  <si>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</si>
  <si>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</si>
  <si>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</si>
  <si>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</si>
  <si>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</si>
  <si>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</si>
  <si>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</si>
  <si>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</si>
  <si>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</si>
  <si>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</si>
  <si>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</si>
  <si>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</si>
  <si>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</si>
  <si>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</si>
  <si>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</si>
  <si>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</si>
  <si>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</si>
  <si>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</si>
  <si>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</si>
  <si>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</si>
  <si>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</si>
  <si>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</si>
  <si>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</si>
  <si>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</si>
  <si>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</si>
  <si>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</si>
  <si>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</si>
  <si>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</si>
  <si>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</si>
  <si>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</si>
  <si>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</si>
  <si>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</si>
  <si>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</si>
  <si>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</si>
  <si>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</si>
  <si>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</si>
  <si>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</si>
  <si>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</si>
  <si>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</si>
  <si>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</si>
  <si>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</si>
  <si>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</si>
  <si>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</si>
  <si>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</si>
  <si>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</si>
  <si>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</si>
  <si>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</si>
  <si>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</si>
  <si>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</si>
  <si>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</si>
  <si>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</si>
  <si>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</si>
  <si>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</si>
  <si>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</si>
  <si>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</si>
  <si>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</si>
  <si>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</si>
  <si>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</si>
  <si>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</si>
  <si>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</si>
  <si>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</si>
  <si>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</si>
  <si>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</si>
  <si>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</si>
  <si>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</si>
  <si>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</si>
  <si>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</si>
  <si>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</si>
  <si>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</si>
  <si>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</si>
  <si>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</si>
  <si>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</si>
  <si>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</si>
  <si>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</si>
  <si>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</si>
  <si>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</si>
  <si>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</si>
  <si>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</si>
  <si>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</si>
  <si>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</si>
  <si>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</si>
  <si>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</si>
  <si>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</si>
  <si>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</si>
  <si>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</si>
  <si>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</si>
  <si>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</si>
  <si>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</si>
  <si>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</si>
  <si>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</si>
  <si>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</si>
  <si>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</si>
  <si>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</si>
  <si>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</si>
  <si>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</si>
  <si>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</si>
  <si>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</si>
  <si>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</si>
  <si>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</si>
  <si>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</si>
  <si>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</si>
  <si>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</si>
  <si>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</si>
  <si>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</si>
  <si>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</si>
  <si>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</si>
  <si>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</si>
  <si>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</si>
  <si>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</si>
  <si>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</si>
  <si>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</si>
  <si>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</si>
  <si>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</si>
  <si>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</si>
  <si>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</si>
  <si>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</si>
  <si>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</si>
  <si>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</si>
  <si>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</si>
  <si>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</si>
  <si>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</si>
  <si>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</si>
  <si>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</si>
  <si>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</si>
  <si>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</si>
  <si>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</si>
  <si>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</si>
  <si>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</si>
  <si>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</si>
  <si>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</si>
  <si>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</si>
  <si>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</si>
  <si>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</si>
  <si>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</si>
  <si>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</si>
  <si>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</si>
  <si>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</si>
  <si>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</si>
  <si>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</si>
  <si>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</si>
  <si>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</si>
  <si>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</si>
  <si>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</si>
  <si>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</si>
  <si>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</si>
  <si>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</si>
  <si>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</si>
  <si>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</si>
  <si>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</si>
  <si>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</si>
  <si>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</si>
  <si>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</si>
  <si>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</si>
  <si>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</si>
  <si>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</si>
  <si>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</si>
  <si>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</si>
  <si>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</si>
  <si>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</si>
  <si>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</si>
  <si>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</si>
  <si>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</si>
  <si>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</si>
  <si>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</si>
  <si>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</si>
  <si>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</si>
  <si>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</si>
  <si>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</si>
  <si>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</si>
  <si>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</si>
  <si>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</si>
  <si>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</si>
  <si>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</si>
  <si>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</si>
  <si>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</si>
  <si>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</si>
  <si>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</si>
  <si>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</si>
  <si>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</si>
  <si>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</si>
  <si>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</si>
  <si>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</si>
  <si>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</si>
  <si>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</si>
  <si>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</si>
  <si>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</si>
  <si>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</si>
  <si>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</si>
  <si>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</si>
  <si>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</si>
  <si>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</si>
  <si>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</si>
  <si>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</si>
  <si>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</si>
  <si>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</si>
  <si>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</si>
  <si>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</si>
  <si>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</si>
  <si>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</si>
  <si>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</si>
  <si>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</si>
  <si>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</si>
  <si>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</si>
  <si>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</si>
  <si>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</si>
  <si>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</si>
  <si>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</si>
  <si>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</si>
  <si>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</si>
  <si>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</si>
  <si>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</si>
  <si>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</si>
  <si>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</si>
  <si>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</si>
  <si>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</si>
  <si>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</si>
  <si>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</si>
  <si>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</si>
  <si>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</si>
  <si>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</si>
  <si>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</si>
  <si>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</si>
  <si>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</si>
  <si>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</si>
  <si>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</si>
  <si>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</si>
  <si>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</si>
  <si>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</si>
  <si>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</si>
  <si>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</si>
  <si>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</si>
  <si>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</si>
  <si>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</si>
  <si>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</si>
  <si>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</si>
  <si>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</si>
  <si>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</si>
  <si>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</si>
  <si>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</si>
  <si>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</si>
  <si>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</si>
  <si>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</si>
  <si>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</si>
  <si>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</si>
  <si>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</si>
  <si>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</si>
  <si>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</si>
  <si>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</si>
  <si>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</si>
  <si>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</si>
  <si>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</si>
  <si>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</si>
  <si>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</si>
  <si>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</si>
  <si>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</si>
  <si>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</si>
  <si>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</si>
  <si>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</si>
  <si>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</si>
  <si>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</si>
  <si>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</si>
  <si>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</si>
  <si>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</si>
  <si>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</si>
  <si>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</si>
  <si>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</si>
  <si>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</si>
  <si>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</si>
  <si>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</si>
  <si>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</si>
  <si>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</si>
  <si>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</si>
  <si>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</si>
  <si>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</si>
  <si>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</si>
  <si>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</si>
  <si>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</si>
  <si>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</si>
  <si>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</si>
  <si>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</si>
  <si>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</si>
  <si>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</si>
  <si>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</si>
  <si>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</si>
  <si>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</si>
  <si>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</si>
  <si>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</si>
  <si>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</si>
  <si>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</si>
  <si>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</si>
  <si>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</si>
  <si>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</si>
  <si>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</si>
  <si>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</si>
  <si>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</si>
  <si>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</si>
  <si>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</si>
  <si>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</si>
  <si>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</si>
  <si>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</si>
  <si>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</si>
  <si>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</si>
  <si>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</si>
  <si>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</si>
  <si>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</si>
  <si>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</si>
  <si>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</si>
  <si>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</si>
  <si>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</si>
  <si>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</si>
  <si>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</si>
  <si>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</si>
  <si>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</si>
  <si>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</si>
  <si>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</si>
  <si>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</si>
  <si>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</si>
  <si>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</si>
  <si>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</si>
  <si>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</si>
  <si>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</si>
  <si>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</si>
  <si>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</si>
  <si>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</si>
  <si>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</si>
  <si>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</si>
  <si>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</si>
  <si>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</si>
  <si>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</si>
  <si>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</si>
  <si>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</si>
  <si>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</si>
  <si>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</si>
  <si>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</si>
  <si>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</si>
  <si>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</si>
  <si>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</si>
  <si>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</si>
  <si>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</si>
  <si>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</si>
  <si>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</si>
  <si>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</si>
  <si>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</si>
  <si>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</si>
  <si>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</si>
  <si>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</si>
  <si>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</si>
  <si>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</si>
  <si>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</si>
  <si>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</si>
  <si>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</si>
  <si>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</si>
  <si>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</si>
  <si>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</si>
  <si>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</si>
  <si>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</si>
  <si>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</si>
  <si>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</si>
  <si>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</si>
  <si>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</si>
  <si>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</si>
  <si>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</si>
  <si>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</si>
  <si>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</si>
  <si>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</si>
  <si>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</si>
  <si>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</si>
  <si>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</si>
  <si>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</si>
  <si>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</si>
  <si>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</si>
  <si>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</si>
  <si>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</si>
  <si>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</si>
  <si>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</si>
  <si>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</si>
  <si>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</si>
  <si>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</si>
  <si>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</si>
  <si>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</si>
  <si>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</si>
  <si>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</si>
  <si>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</si>
  <si>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</si>
  <si>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</si>
  <si>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</si>
  <si>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</si>
  <si>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</si>
  <si>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</si>
  <si>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</si>
  <si>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</si>
  <si>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</si>
  <si>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</si>
  <si>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</si>
  <si>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</si>
  <si>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</si>
  <si>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</si>
  <si>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</si>
  <si>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</si>
  <si>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</si>
  <si>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</si>
  <si>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</si>
  <si>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</si>
  <si>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</si>
  <si>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</si>
  <si>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</si>
  <si>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</si>
  <si>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</si>
  <si>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</si>
  <si>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</si>
  <si>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</si>
  <si>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</si>
  <si>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</si>
  <si>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</si>
  <si>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</si>
  <si>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</si>
  <si>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</si>
  <si>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</si>
  <si>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</si>
  <si>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</si>
  <si>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</si>
  <si>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</si>
  <si>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</si>
  <si>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</si>
  <si>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</si>
  <si>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</si>
  <si>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</si>
  <si>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</si>
  <si>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</si>
  <si>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</si>
  <si>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</si>
  <si>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</si>
  <si>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</si>
  <si>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</si>
  <si>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</si>
  <si>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</si>
  <si>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</si>
  <si>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</si>
  <si>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</si>
  <si>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</si>
  <si>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</si>
  <si>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</si>
  <si>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</si>
  <si>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</si>
  <si>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</si>
  <si>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</si>
  <si>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</si>
  <si>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</si>
  <si>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</si>
  <si>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</si>
  <si>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</si>
  <si>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</si>
  <si>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</si>
  <si>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</si>
  <si>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</si>
  <si>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</si>
  <si>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</si>
  <si>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</si>
  <si>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</si>
  <si>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</si>
  <si>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</si>
  <si>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</si>
  <si>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</si>
  <si>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</si>
  <si>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</si>
  <si>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</si>
  <si>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</si>
  <si>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</si>
  <si>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</si>
  <si>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</si>
  <si>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</si>
  <si>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</si>
  <si>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</si>
  <si>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</si>
  <si>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</si>
  <si>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</si>
  <si>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</si>
  <si>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</si>
  <si>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</si>
  <si>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</si>
  <si>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</si>
  <si>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</si>
  <si>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</si>
  <si>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</si>
  <si>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</si>
  <si>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</si>
  <si>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</si>
  <si>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</si>
  <si>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</si>
  <si>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</si>
  <si>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</si>
  <si>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</si>
  <si>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</si>
  <si>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</si>
  <si>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</si>
  <si>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</si>
  <si>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</si>
  <si>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</si>
  <si>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</si>
  <si>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</si>
  <si>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</si>
  <si>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</si>
  <si>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</si>
  <si>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</si>
  <si>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</si>
  <si>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</si>
  <si>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</si>
  <si>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</si>
  <si>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</si>
  <si>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</si>
  <si>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</si>
  <si>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</si>
  <si>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</si>
  <si>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</si>
  <si>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</si>
  <si>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</si>
  <si>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</si>
  <si>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</si>
  <si>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</si>
  <si>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</si>
  <si>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</si>
  <si>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</si>
  <si>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</si>
  <si>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</si>
  <si>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</si>
  <si>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</si>
  <si>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</si>
  <si>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</si>
  <si>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</si>
  <si>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</si>
  <si>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</si>
  <si>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</si>
  <si>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</si>
  <si>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</si>
  <si>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</si>
  <si>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</si>
  <si>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</si>
  <si>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</si>
  <si>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</si>
  <si>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</si>
  <si>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</si>
  <si>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</si>
  <si>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</si>
  <si>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</si>
  <si>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</si>
  <si>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</si>
  <si>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</si>
  <si>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</si>
  <si>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</si>
  <si>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</si>
  <si>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</si>
  <si>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</si>
  <si>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</si>
  <si>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</si>
  <si>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</si>
  <si>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</si>
  <si>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</si>
  <si>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</si>
  <si>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</si>
  <si>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</si>
  <si>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</si>
  <si>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</si>
  <si>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</si>
  <si>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</si>
  <si>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</si>
  <si>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</si>
  <si>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</si>
  <si>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</si>
  <si>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</si>
  <si>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</si>
  <si>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</si>
  <si>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</si>
  <si>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</si>
  <si>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</si>
  <si>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</si>
  <si>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</si>
  <si>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</si>
  <si>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</si>
  <si>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</si>
  <si>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</si>
  <si>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</si>
  <si>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</si>
  <si>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</si>
  <si>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</si>
  <si>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</si>
  <si>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</si>
  <si>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</si>
  <si>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</si>
  <si>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</si>
  <si>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</si>
  <si>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</si>
  <si>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</si>
  <si>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</si>
  <si>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</si>
  <si>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</si>
  <si>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</si>
  <si>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</si>
  <si>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</si>
  <si>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</si>
  <si>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</si>
  <si>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</si>
  <si>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</si>
  <si>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</si>
  <si>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</si>
  <si>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</si>
  <si>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</si>
  <si>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</si>
  <si>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</si>
  <si>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</si>
  <si>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</si>
  <si>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</si>
  <si>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</si>
  <si>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</si>
  <si>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</si>
  <si>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</si>
  <si>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</si>
  <si>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</si>
  <si>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</si>
  <si>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</si>
  <si>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</si>
  <si>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</si>
  <si>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</si>
  <si>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</si>
  <si>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</si>
  <si>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</si>
  <si>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</si>
  <si>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</si>
  <si>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</si>
  <si>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</si>
  <si>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</si>
  <si>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</si>
  <si>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</si>
  <si>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</si>
  <si>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</si>
  <si>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</si>
  <si>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</si>
  <si>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</si>
  <si>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</si>
  <si>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</si>
  <si>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</si>
  <si>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</si>
  <si>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</si>
  <si>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</si>
  <si>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</si>
  <si>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</si>
  <si>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</si>
  <si>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</si>
  <si>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</si>
  <si>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</si>
  <si>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</si>
  <si>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</si>
  <si>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</si>
  <si>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</si>
  <si>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</si>
  <si>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</si>
  <si>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</si>
  <si>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</si>
  <si>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</si>
  <si>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</si>
  <si>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</si>
  <si>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</si>
  <si>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</si>
  <si>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</si>
  <si>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</si>
  <si>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</si>
  <si>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</si>
  <si>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</si>
  <si>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</si>
  <si>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</si>
  <si>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</si>
  <si>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</si>
  <si>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</si>
  <si>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</si>
  <si>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</si>
  <si>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</si>
  <si>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</si>
  <si>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</si>
  <si>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</si>
  <si>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</si>
  <si>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</si>
  <si>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</si>
  <si>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</si>
  <si>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</si>
  <si>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</si>
  <si>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</si>
  <si>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</si>
  <si>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</si>
  <si>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</si>
  <si>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</si>
  <si>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</si>
  <si>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</si>
  <si>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</si>
  <si>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</si>
  <si>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</si>
  <si>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</si>
  <si>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</si>
  <si>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</si>
  <si>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</si>
  <si>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</si>
  <si>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</si>
  <si>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</si>
  <si>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</si>
  <si>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</si>
  <si>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</si>
  <si>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</si>
  <si>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</si>
  <si>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</si>
  <si>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</si>
  <si>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</si>
  <si>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</si>
  <si>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</si>
  <si>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</si>
  <si>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</si>
  <si>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</si>
  <si>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</si>
  <si>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</si>
  <si>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</si>
  <si>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</si>
  <si>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</si>
  <si>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</si>
  <si>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</si>
  <si>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</si>
  <si>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</si>
  <si>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</si>
  <si>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</si>
  <si>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</si>
  <si>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</si>
  <si>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</si>
  <si>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</si>
  <si>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</si>
  <si>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</si>
  <si>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</si>
  <si>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</si>
  <si>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</si>
  <si>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</si>
  <si>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</si>
  <si>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</si>
  <si>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</si>
  <si>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</si>
  <si>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</si>
  <si>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</si>
  <si>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</si>
  <si>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</si>
  <si>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</si>
  <si>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</si>
  <si>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</si>
  <si>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</si>
  <si>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</si>
  <si>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</si>
  <si>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</si>
  <si>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</si>
  <si>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</si>
  <si>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</si>
  <si>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</si>
  <si>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</si>
  <si>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</si>
  <si>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</si>
  <si>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</si>
  <si>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</si>
  <si>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</si>
  <si>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</si>
  <si>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</si>
  <si>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</si>
  <si>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</si>
  <si>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</si>
  <si>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</si>
  <si>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</si>
  <si>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</si>
  <si>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</si>
  <si>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</si>
  <si>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</si>
  <si>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</si>
  <si>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</si>
  <si>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</si>
  <si>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</si>
  <si>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</si>
  <si>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</si>
  <si>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</si>
  <si>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</si>
  <si>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</si>
  <si>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</si>
  <si>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</si>
  <si>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</si>
  <si>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</si>
  <si>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</si>
  <si>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</si>
  <si>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</si>
  <si>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</si>
  <si>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</si>
  <si>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</si>
  <si>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</si>
  <si>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</si>
  <si>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</si>
  <si>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</si>
  <si>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</si>
  <si>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</si>
  <si>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</si>
  <si>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</si>
  <si>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</si>
  <si>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</si>
  <si>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</si>
  <si>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</si>
  <si>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</si>
  <si>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</si>
  <si>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</si>
  <si>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</si>
  <si>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</si>
  <si>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</si>
  <si>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</si>
  <si>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</si>
  <si>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</si>
  <si>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</si>
  <si>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</si>
  <si>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</si>
  <si>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</si>
  <si>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</si>
  <si>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</si>
  <si>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</si>
  <si>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</si>
  <si>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</si>
  <si>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</si>
  <si>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</si>
  <si>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</si>
  <si>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</si>
  <si>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</si>
  <si>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</si>
  <si>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</si>
  <si>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</si>
  <si>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</si>
  <si>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</si>
  <si>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</si>
  <si>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</si>
  <si>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</si>
  <si>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</si>
  <si>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</si>
  <si>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</si>
  <si>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</si>
  <si>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</si>
  <si>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</si>
  <si>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</si>
  <si>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</si>
  <si>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</si>
  <si>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</si>
  <si>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</si>
  <si>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</si>
  <si>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</si>
  <si>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</si>
  <si>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</si>
  <si>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</si>
  <si>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</si>
  <si>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</si>
  <si>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</si>
  <si>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</si>
  <si>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</si>
  <si>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</si>
  <si>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</si>
  <si>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</si>
  <si>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</si>
  <si>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</si>
  <si>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</si>
  <si>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</si>
  <si>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</si>
  <si>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</si>
  <si>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</si>
  <si>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</si>
  <si>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</si>
  <si>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</si>
  <si>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</si>
  <si>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</si>
  <si>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</si>
  <si>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</si>
  <si>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</si>
  <si>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</si>
  <si>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</si>
  <si>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</si>
  <si>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</si>
  <si>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</si>
  <si>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</si>
  <si>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</si>
  <si>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</si>
  <si>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</si>
  <si>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</si>
  <si>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</si>
  <si>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</si>
  <si>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</si>
  <si>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</si>
  <si>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</si>
  <si>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</si>
  <si>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</si>
  <si>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</si>
  <si>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</si>
  <si>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</si>
  <si>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</si>
  <si>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</si>
  <si>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</si>
  <si>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</si>
  <si>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</si>
  <si>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</si>
  <si>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</si>
  <si>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</si>
  <si>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</si>
  <si>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</si>
  <si>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</si>
  <si>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</si>
  <si>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</si>
  <si>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</si>
  <si>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</si>
  <si>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</si>
  <si>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</si>
  <si>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</si>
  <si>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</si>
  <si>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</si>
  <si>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</si>
  <si>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</si>
  <si>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</si>
  <si>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</si>
  <si>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</si>
  <si>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</si>
  <si>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</si>
  <si>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</si>
  <si>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</si>
  <si>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</si>
  <si>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</si>
  <si>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</si>
  <si>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</si>
  <si>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</si>
  <si>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</si>
  <si>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</si>
  <si>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</si>
  <si>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</si>
  <si>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</si>
  <si>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</si>
  <si>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</si>
  <si>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</si>
  <si>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</si>
  <si>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</si>
  <si>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</si>
  <si>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</si>
  <si>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</si>
  <si>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</si>
  <si>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</si>
  <si>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</si>
  <si>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</si>
  <si>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</si>
  <si>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</si>
  <si>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</si>
  <si>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</si>
  <si>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</si>
  <si>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</si>
  <si>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</si>
  <si>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</si>
  <si>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</si>
  <si>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</si>
  <si>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</si>
  <si>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</si>
  <si>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</si>
  <si>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</si>
  <si>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</si>
  <si>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</si>
  <si>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</si>
  <si>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</si>
  <si>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</si>
  <si>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</si>
  <si>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</si>
  <si>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</si>
  <si>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</si>
  <si>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</si>
  <si>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</si>
  <si>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</si>
  <si>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</si>
  <si>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</si>
  <si>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</si>
  <si>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</si>
  <si>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</si>
  <si>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</si>
  <si>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</si>
  <si>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</si>
  <si>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</si>
  <si>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</si>
  <si>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</si>
  <si>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</si>
  <si>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</si>
  <si>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</si>
  <si>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</si>
  <si>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</si>
  <si>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</si>
  <si>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</si>
  <si>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</si>
  <si>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</si>
  <si>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</si>
  <si>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</si>
  <si>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</si>
  <si>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</si>
  <si>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</si>
  <si>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</si>
  <si>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</si>
  <si>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</si>
  <si>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</si>
  <si>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</si>
  <si>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</si>
  <si>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</si>
  <si>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</si>
  <si>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</si>
  <si>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</si>
  <si>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</si>
  <si>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</si>
  <si>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</si>
  <si>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</si>
  <si>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</si>
  <si>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</si>
  <si>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</si>
  <si>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</si>
  <si>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</si>
  <si>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</si>
  <si>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</si>
  <si>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</si>
  <si>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</si>
  <si>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</si>
  <si>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</si>
  <si>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</si>
  <si>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</si>
  <si>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</si>
  <si>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</si>
  <si>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</si>
  <si>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</si>
  <si>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</si>
  <si>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</si>
  <si>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</si>
  <si>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</si>
  <si>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</si>
  <si>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</si>
  <si>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</si>
  <si>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</si>
  <si>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</si>
  <si>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</si>
  <si>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</si>
  <si>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</si>
  <si>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</si>
  <si>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</si>
  <si>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</si>
  <si>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</si>
  <si>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</si>
  <si>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</si>
  <si>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</si>
  <si>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</si>
  <si>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</si>
  <si>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</si>
  <si>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</si>
  <si>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</si>
  <si>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</si>
  <si>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</si>
  <si>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</si>
  <si>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</si>
  <si>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</si>
  <si>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</si>
  <si>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</si>
  <si>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</si>
  <si>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</si>
  <si>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</si>
  <si>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</si>
  <si>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</si>
  <si>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</si>
  <si>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</si>
  <si>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</si>
  <si>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</si>
  <si>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</si>
  <si>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</si>
  <si>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</si>
  <si>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</si>
  <si>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</si>
  <si>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</si>
  <si>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</si>
  <si>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</si>
  <si>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</si>
  <si>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</si>
  <si>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</si>
  <si>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</si>
  <si>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</si>
  <si>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</si>
  <si>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</si>
  <si>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</si>
  <si>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</si>
  <si>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</si>
  <si>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</si>
  <si>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</si>
  <si>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</si>
  <si>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</si>
  <si>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</si>
  <si>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</si>
  <si>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</si>
  <si>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</si>
  <si>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</si>
  <si>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</si>
  <si>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</si>
  <si>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</si>
  <si>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</si>
  <si>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</si>
  <si>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</si>
  <si>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</si>
  <si>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</si>
  <si>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</si>
  <si>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</si>
  <si>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</si>
  <si>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</si>
  <si>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</si>
  <si>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</si>
  <si>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</si>
  <si>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</si>
  <si>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</si>
  <si>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</si>
  <si>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</si>
  <si>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</si>
  <si>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</si>
  <si>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</si>
  <si>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</si>
  <si>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</si>
  <si>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</si>
  <si>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</si>
  <si>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</si>
  <si>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</si>
  <si>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</si>
  <si>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</si>
  <si>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</si>
  <si>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</si>
  <si>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</si>
  <si>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</si>
  <si>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</si>
  <si>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</si>
  <si>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</si>
  <si>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</si>
  <si>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</si>
  <si>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</si>
  <si>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</si>
  <si>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</si>
  <si>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</si>
  <si>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</si>
  <si>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</si>
  <si>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</si>
  <si>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</si>
  <si>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</si>
  <si>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</si>
  <si>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</si>
  <si>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</si>
  <si>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</si>
  <si>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</si>
  <si>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</si>
  <si>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</si>
  <si>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</si>
  <si>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</si>
  <si>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</si>
  <si>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</si>
  <si>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</si>
  <si>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</si>
  <si>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</si>
  <si>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</si>
  <si>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</si>
  <si>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</si>
  <si>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</si>
  <si>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</si>
  <si>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</si>
  <si>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</si>
  <si>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</si>
  <si>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</si>
  <si>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</si>
  <si>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</si>
  <si>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</si>
  <si>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</si>
  <si>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</si>
  <si>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</si>
  <si>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</si>
  <si>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</si>
  <si>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</si>
  <si>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</si>
  <si>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</si>
  <si>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</si>
  <si>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</si>
  <si>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</si>
  <si>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</si>
  <si>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</si>
  <si>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</si>
  <si>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</si>
  <si>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</si>
  <si>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</si>
  <si>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</si>
  <si>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</si>
  <si>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</si>
  <si>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</si>
  <si>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</si>
  <si>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</si>
  <si>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</si>
  <si>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</si>
  <si>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</si>
  <si>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</si>
  <si>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</si>
  <si>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</si>
  <si>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</si>
  <si>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</si>
  <si>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</si>
  <si>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</si>
  <si>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</si>
  <si>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</si>
  <si>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</si>
  <si>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</si>
  <si>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</si>
  <si>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</si>
  <si>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</si>
  <si>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</si>
  <si>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</si>
  <si>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</si>
  <si>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</si>
  <si>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</si>
  <si>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</si>
  <si>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</si>
  <si>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</si>
  <si>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</si>
  <si>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</si>
  <si>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</si>
  <si>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</si>
  <si>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</si>
  <si>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</si>
  <si>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</si>
  <si>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</si>
  <si>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</si>
  <si>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</si>
  <si>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</si>
  <si>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</si>
  <si>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</si>
  <si>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</si>
  <si>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</si>
  <si>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</si>
  <si>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</si>
  <si>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</si>
  <si>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</si>
  <si>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</si>
  <si>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</si>
  <si>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</si>
  <si>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</si>
  <si>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</si>
  <si>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</si>
  <si>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</si>
  <si>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</si>
  <si>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</si>
  <si>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</si>
  <si>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</si>
  <si>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</si>
  <si>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</si>
  <si>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</si>
  <si>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</si>
  <si>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</si>
  <si>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</si>
  <si>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</si>
  <si>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</si>
  <si>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</si>
  <si>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</si>
  <si>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</si>
  <si>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</si>
  <si>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</si>
  <si>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</si>
  <si>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</si>
  <si>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</si>
  <si>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</si>
  <si>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</si>
  <si>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</si>
  <si>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</si>
  <si>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</si>
  <si>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</si>
  <si>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</si>
  <si>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</si>
  <si>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</si>
  <si>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</si>
  <si>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</si>
  <si>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</si>
  <si>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</si>
  <si>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</si>
  <si>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</si>
  <si>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</si>
  <si>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</si>
  <si>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</si>
  <si>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</si>
  <si>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</si>
  <si>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</si>
  <si>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</si>
  <si>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</si>
  <si>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</si>
  <si>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</si>
  <si>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</si>
  <si>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</si>
  <si>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</si>
  <si>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</si>
  <si>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</si>
  <si>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</si>
  <si>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</si>
  <si>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</si>
  <si>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</si>
  <si>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</si>
  <si>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</si>
  <si>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</si>
  <si>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</si>
  <si>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</si>
  <si>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</si>
  <si>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</si>
  <si>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</si>
  <si>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</si>
  <si>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</si>
  <si>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</si>
  <si>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</si>
  <si>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</si>
  <si>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</si>
  <si>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</si>
  <si>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</si>
  <si>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</si>
  <si>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</si>
  <si>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</si>
  <si>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</si>
  <si>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</si>
  <si>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</si>
  <si>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</si>
  <si>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</si>
  <si>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</si>
  <si>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</si>
  <si>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</si>
  <si>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</si>
  <si>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</si>
  <si>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</si>
  <si>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</si>
  <si>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</si>
  <si>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</si>
  <si>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</si>
  <si>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</si>
  <si>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</si>
  <si>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</si>
  <si>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</si>
  <si>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</si>
  <si>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</si>
  <si>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</si>
  <si>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</si>
  <si>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</si>
  <si>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</si>
  <si>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</si>
  <si>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</si>
  <si>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</si>
  <si>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</si>
  <si>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</si>
  <si>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</si>
  <si>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</si>
  <si>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</si>
  <si>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</si>
  <si>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</si>
  <si>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</si>
  <si>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</si>
  <si>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</si>
  <si>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</si>
  <si>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</si>
  <si>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</si>
  <si>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</si>
  <si>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</si>
  <si>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</si>
  <si>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</si>
  <si>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</si>
  <si>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</si>
  <si>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</si>
  <si>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</si>
  <si>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</si>
  <si>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</si>
  <si>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</si>
  <si>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</si>
  <si>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</si>
  <si>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</si>
  <si>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</si>
  <si>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</si>
  <si>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</si>
  <si>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</si>
  <si>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</si>
  <si>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</si>
  <si>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</si>
  <si>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</si>
  <si>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</si>
  <si>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</si>
  <si>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</si>
  <si>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</si>
  <si>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</si>
  <si>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</si>
  <si>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</si>
  <si>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</si>
  <si>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</si>
  <si>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</si>
  <si>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</si>
  <si>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</si>
  <si>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</si>
  <si>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</si>
  <si>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</si>
  <si>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</si>
  <si>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</si>
  <si>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</si>
  <si>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</si>
  <si>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</si>
  <si>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</si>
  <si>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</si>
  <si>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</si>
  <si>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</si>
  <si>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</si>
  <si>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</si>
  <si>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</si>
  <si>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</si>
  <si>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</si>
  <si>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</si>
  <si>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</si>
  <si>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</si>
  <si>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</si>
  <si>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</si>
  <si>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</si>
  <si>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</si>
  <si>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</si>
  <si>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</si>
  <si>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</si>
  <si>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</si>
  <si>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</si>
  <si>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</si>
  <si>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</si>
  <si>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</si>
  <si>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</si>
  <si>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</si>
  <si>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</si>
  <si>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</si>
  <si>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</si>
  <si>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</si>
  <si>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</si>
  <si>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</si>
  <si>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</si>
  <si>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</si>
  <si>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</si>
  <si>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</si>
  <si>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</si>
  <si>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</si>
  <si>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</si>
  <si>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</si>
  <si>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</si>
  <si>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</si>
  <si>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</si>
  <si>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</si>
  <si>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</si>
  <si>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</si>
  <si>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</si>
  <si>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</si>
  <si>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</si>
  <si>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</si>
  <si>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</si>
  <si>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</si>
  <si>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</si>
  <si>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</si>
  <si>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</si>
  <si>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</si>
  <si>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</si>
  <si>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</si>
  <si>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</si>
  <si>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</si>
  <si>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</si>
  <si>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</si>
  <si>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</si>
  <si>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</si>
  <si>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</si>
  <si>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</si>
  <si>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</si>
  <si>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</si>
  <si>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</si>
  <si>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</si>
  <si>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</si>
  <si>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</si>
  <si>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</si>
  <si>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</si>
  <si>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</si>
  <si>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</si>
  <si>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</si>
  <si>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</si>
  <si>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</si>
  <si>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</si>
  <si>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</si>
  <si>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</si>
  <si>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</si>
  <si>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</si>
  <si>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</si>
  <si>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</si>
  <si>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</si>
  <si>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</si>
  <si>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</si>
  <si>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</si>
  <si>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</si>
  <si>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</si>
  <si>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</si>
  <si>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</si>
  <si>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</si>
  <si>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</si>
  <si>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</si>
  <si>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</si>
  <si>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</si>
  <si>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</si>
  <si>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</si>
  <si>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</si>
  <si>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</si>
  <si>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</si>
  <si>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</si>
  <si>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</si>
  <si>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</si>
  <si>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</si>
  <si>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</si>
  <si>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</si>
  <si>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</si>
  <si>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</si>
  <si>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</si>
  <si>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</si>
  <si>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</si>
  <si>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</si>
  <si>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</si>
  <si>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</si>
  <si>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</si>
  <si>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</si>
  <si>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</si>
  <si>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</si>
  <si>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</si>
  <si>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</si>
  <si>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</si>
  <si>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</si>
  <si>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</si>
  <si>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</si>
  <si>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</si>
  <si>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</si>
  <si>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</si>
  <si>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</si>
  <si>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</si>
  <si>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</si>
  <si>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</si>
  <si>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</si>
  <si>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</si>
  <si>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</si>
  <si>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</si>
  <si>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</si>
  <si>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</si>
  <si>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</si>
  <si>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</si>
  <si>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</si>
  <si>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</si>
  <si>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</si>
  <si>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</si>
  <si>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</si>
  <si>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</si>
  <si>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</si>
  <si>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</si>
  <si>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</si>
  <si>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</si>
  <si>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</si>
  <si>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</si>
  <si>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</si>
  <si>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</si>
  <si>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</si>
  <si>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</si>
  <si>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</si>
  <si>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</si>
  <si>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</si>
  <si>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</si>
  <si>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</si>
  <si>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</si>
  <si>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</si>
  <si>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</si>
  <si>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</si>
  <si>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</si>
  <si>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</si>
  <si>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</si>
  <si>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</si>
  <si>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</si>
  <si>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</si>
  <si>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</si>
  <si>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</si>
  <si>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</si>
  <si>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</si>
  <si>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</si>
  <si>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</si>
  <si>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</si>
  <si>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</si>
  <si>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</si>
  <si>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</si>
  <si>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</si>
  <si>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</si>
  <si>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</si>
  <si>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</si>
  <si>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</si>
  <si>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</si>
  <si>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</si>
  <si>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</si>
  <si>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</si>
  <si>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</si>
  <si>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</si>
  <si>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</si>
  <si>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</si>
  <si>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</si>
  <si>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</si>
  <si>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</si>
  <si>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</si>
  <si>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</si>
  <si>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</si>
  <si>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</si>
  <si>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</si>
  <si>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</si>
  <si>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</si>
  <si>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</si>
  <si>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</si>
  <si>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</si>
  <si>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</si>
  <si>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</si>
  <si>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</si>
  <si>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</si>
  <si>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</si>
  <si>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</si>
  <si>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</si>
  <si>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</si>
  <si>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</si>
  <si>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</si>
  <si>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</si>
  <si>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</si>
  <si>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</si>
  <si>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</si>
  <si>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</si>
  <si>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</si>
  <si>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</si>
  <si>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</si>
  <si>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</si>
  <si>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</si>
  <si>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</si>
  <si>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</si>
  <si>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</si>
  <si>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</si>
  <si>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</si>
  <si>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</si>
  <si>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</si>
  <si>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</si>
  <si>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</si>
  <si>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</si>
  <si>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</si>
  <si>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</si>
  <si>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</si>
  <si>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</si>
  <si>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</si>
  <si>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</si>
  <si>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</si>
  <si>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</si>
  <si>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</si>
  <si>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</si>
  <si>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</si>
  <si>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</si>
  <si>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</si>
  <si>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</si>
  <si>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</si>
  <si>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</si>
  <si>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</si>
  <si>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</si>
  <si>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</si>
  <si>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</si>
  <si>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</si>
  <si>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</si>
  <si>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</si>
  <si>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</si>
  <si>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</si>
  <si>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</si>
  <si>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</si>
  <si>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</si>
  <si>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</si>
  <si>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</si>
  <si>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</si>
  <si>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</si>
  <si>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</si>
  <si>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</si>
  <si>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</si>
  <si>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</si>
  <si>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</si>
  <si>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</si>
  <si>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</si>
  <si>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</si>
  <si>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</si>
  <si>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</si>
  <si>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</si>
  <si>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</si>
  <si>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</si>
  <si>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</si>
  <si>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</si>
  <si>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</si>
  <si>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</si>
  <si>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</si>
  <si>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</si>
  <si>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</si>
  <si>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</si>
  <si>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</si>
  <si>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</si>
  <si>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</si>
  <si>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</si>
  <si>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</si>
  <si>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</si>
  <si>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</si>
  <si>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</si>
  <si>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</si>
  <si>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</si>
  <si>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</si>
  <si>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</si>
  <si>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</si>
  <si>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</si>
  <si>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</si>
  <si>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</si>
  <si>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</si>
  <si>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</si>
  <si>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</si>
  <si>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</si>
  <si>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</si>
  <si>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</si>
  <si>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</si>
  <si>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</si>
  <si>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</si>
  <si>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</si>
  <si>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</si>
  <si>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</si>
  <si>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</si>
  <si>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</si>
  <si>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</si>
  <si>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</si>
  <si>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</si>
  <si>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</si>
  <si>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</si>
  <si>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</si>
  <si>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</si>
  <si>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</si>
  <si>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</si>
  <si>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</si>
  <si>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</si>
  <si>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</si>
  <si>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</si>
  <si>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</si>
  <si>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</si>
  <si>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</si>
  <si>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</si>
  <si>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</si>
  <si>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</si>
  <si>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</si>
  <si>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</si>
  <si>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</si>
  <si>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</si>
  <si>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</si>
  <si>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</si>
  <si>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</si>
  <si>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</si>
  <si>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</si>
  <si>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</si>
  <si>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</si>
  <si>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</si>
  <si>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</si>
  <si>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</si>
  <si>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</si>
  <si>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</si>
  <si>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</si>
  <si>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</si>
  <si>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</si>
  <si>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</si>
  <si>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</si>
  <si>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</si>
  <si>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</si>
  <si>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</si>
  <si>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</si>
  <si>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</si>
  <si>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</si>
  <si>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</si>
  <si>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</si>
  <si>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</si>
  <si>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</si>
  <si>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</si>
  <si>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</si>
  <si>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</si>
  <si>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</si>
  <si>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</si>
  <si>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</si>
  <si>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</si>
  <si>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</si>
  <si>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</si>
  <si>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</si>
  <si>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</si>
  <si>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</si>
  <si>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</si>
  <si>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</si>
  <si>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</si>
  <si>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</si>
  <si>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</si>
  <si>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</si>
  <si>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</si>
  <si>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</si>
  <si>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</si>
  <si>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</si>
  <si>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</si>
  <si>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</si>
  <si>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</si>
  <si>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</si>
  <si>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</si>
  <si>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</si>
  <si>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</si>
  <si>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</si>
  <si>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</si>
  <si>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</si>
  <si>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</si>
  <si>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</si>
  <si>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</si>
  <si>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</si>
  <si>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</si>
  <si>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</si>
  <si>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</si>
  <si>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</si>
  <si>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</si>
  <si>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</si>
  <si>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</si>
  <si>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</si>
  <si>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</si>
  <si>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</si>
  <si>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</si>
  <si>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</si>
  <si>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</si>
  <si>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</si>
  <si>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</si>
  <si>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</si>
  <si>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</si>
  <si>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</si>
  <si>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</si>
  <si>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</si>
  <si>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</si>
  <si>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</si>
  <si>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</si>
  <si>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</si>
  <si>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</si>
  <si>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</si>
  <si>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</si>
  <si>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</si>
  <si>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</si>
  <si>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</si>
  <si>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</si>
  <si>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</si>
  <si>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</si>
  <si>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</si>
  <si>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</si>
  <si>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</si>
  <si>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</si>
  <si>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</si>
  <si>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</si>
  <si>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</si>
  <si>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</si>
  <si>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</si>
  <si>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</si>
  <si>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</si>
  <si>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</si>
  <si>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</si>
  <si>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</si>
  <si>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</si>
  <si>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</si>
  <si>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</si>
  <si>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</si>
  <si>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</si>
  <si>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</si>
  <si>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</si>
  <si>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</si>
  <si>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</si>
  <si>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</si>
  <si>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</si>
  <si>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</si>
  <si>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</si>
  <si>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</si>
  <si>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</si>
  <si>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</si>
  <si>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</si>
  <si>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</si>
  <si>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</si>
  <si>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</si>
  <si>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</si>
  <si>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</si>
  <si>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</si>
  <si>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</si>
  <si>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</si>
  <si>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</si>
  <si>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</si>
  <si>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</si>
  <si>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</si>
  <si>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</si>
  <si>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</si>
  <si>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</si>
  <si>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</si>
  <si>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</si>
  <si>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</si>
  <si>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</si>
  <si>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</si>
  <si>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</si>
  <si>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</si>
  <si>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</si>
  <si>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</si>
  <si>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</si>
  <si>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</si>
  <si>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</si>
  <si>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</si>
  <si>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</si>
  <si>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</si>
  <si>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</si>
  <si>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</si>
  <si>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</si>
  <si>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</si>
  <si>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</si>
  <si>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</si>
  <si>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</si>
  <si>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</si>
  <si>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</si>
  <si>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</si>
  <si>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</si>
  <si>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</si>
  <si>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</si>
  <si>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</si>
  <si>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</si>
  <si>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</si>
  <si>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</si>
  <si>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</si>
  <si>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</si>
  <si>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</si>
  <si>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</si>
  <si>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</si>
  <si>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</si>
  <si>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</si>
  <si>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</si>
  <si>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</si>
  <si>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</si>
  <si>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</si>
  <si>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</si>
  <si>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</si>
  <si>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</si>
  <si>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</si>
  <si>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</si>
  <si>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</si>
  <si>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</si>
  <si>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</si>
  <si>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</si>
  <si>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</si>
  <si>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</si>
  <si>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</si>
  <si>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</si>
  <si>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</si>
  <si>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</si>
  <si>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</si>
  <si>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</si>
  <si>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</si>
  <si>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</si>
  <si>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</si>
  <si>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</si>
  <si>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</si>
  <si>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</si>
  <si>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</si>
  <si>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</si>
  <si>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</si>
  <si>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</si>
  <si>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</si>
  <si>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</si>
  <si>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</si>
  <si>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</si>
  <si>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</si>
  <si>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</si>
  <si>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</si>
  <si>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</si>
  <si>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</si>
  <si>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</si>
  <si>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</si>
  <si>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</si>
  <si>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</si>
  <si>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</si>
  <si>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</si>
  <si>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</si>
  <si>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</si>
  <si>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</si>
  <si>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</si>
  <si>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</si>
  <si>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</si>
  <si>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</si>
  <si>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</si>
  <si>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</si>
  <si>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</si>
  <si>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</si>
  <si>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</si>
  <si>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</si>
  <si>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</si>
  <si>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</si>
  <si>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</si>
  <si>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</si>
  <si>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</si>
  <si>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</si>
  <si>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</si>
  <si>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</si>
  <si>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</si>
  <si>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</si>
  <si>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</si>
  <si>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</si>
  <si>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</si>
  <si>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</si>
  <si>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</si>
  <si>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</si>
  <si>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</si>
  <si>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</si>
  <si>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</si>
  <si>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</si>
  <si>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</si>
  <si>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</si>
  <si>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</si>
  <si>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</si>
  <si>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</si>
  <si>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</si>
  <si>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</si>
  <si>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</si>
  <si>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</si>
  <si>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</si>
  <si>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</si>
  <si>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</si>
  <si>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</si>
  <si>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</si>
  <si>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</si>
  <si>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</si>
  <si>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</si>
  <si>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</si>
  <si>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</si>
  <si>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</si>
  <si>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</si>
  <si>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</si>
  <si>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</si>
  <si>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</si>
  <si>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</si>
  <si>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</si>
  <si>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</si>
  <si>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</si>
  <si>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</si>
  <si>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</si>
  <si>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</si>
  <si>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</si>
  <si>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</si>
  <si>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</si>
  <si>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</si>
  <si>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</si>
  <si>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</si>
  <si>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</si>
  <si>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</si>
  <si>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</si>
  <si>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</si>
  <si>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</si>
  <si>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</si>
  <si>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</si>
  <si>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</si>
  <si>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</si>
  <si>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</si>
  <si>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</si>
  <si>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</si>
  <si>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</si>
  <si>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</si>
  <si>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</si>
  <si>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</si>
  <si>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</si>
  <si>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</si>
  <si>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</si>
  <si>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</si>
  <si>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</si>
  <si>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</si>
  <si>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</si>
  <si>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</si>
  <si>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</si>
  <si>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</si>
  <si>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</si>
  <si>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</si>
  <si>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</si>
  <si>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</si>
  <si>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</si>
  <si>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</si>
  <si>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</si>
  <si>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</si>
  <si>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</si>
  <si>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</si>
  <si>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</si>
  <si>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</si>
  <si>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</si>
  <si>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</si>
  <si>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</si>
  <si>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</si>
  <si>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</si>
  <si>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</si>
  <si>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</si>
  <si>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</si>
  <si>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</si>
  <si>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</si>
  <si>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</si>
  <si>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</si>
  <si>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</si>
  <si>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</si>
  <si>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</si>
  <si>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</si>
  <si>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</si>
  <si>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</si>
  <si>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</si>
  <si>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</si>
  <si>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</si>
  <si>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</si>
  <si>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</si>
  <si>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</si>
  <si>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</si>
  <si>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</si>
  <si>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</si>
  <si>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</si>
  <si>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</si>
  <si>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</si>
  <si>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</si>
  <si>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</si>
  <si>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</si>
  <si>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</si>
  <si>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</si>
  <si>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</si>
  <si>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</si>
  <si>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</si>
  <si>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</si>
  <si>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</si>
  <si>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</si>
  <si>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</si>
  <si>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</si>
  <si>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</si>
  <si>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</si>
  <si>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</si>
  <si>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</si>
  <si>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</si>
  <si>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</si>
  <si>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</si>
  <si>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</si>
  <si>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</si>
  <si>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</si>
  <si>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</si>
  <si>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</si>
  <si>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</si>
  <si>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</si>
  <si>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</si>
  <si>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</si>
  <si>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</si>
  <si>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</si>
  <si>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</si>
  <si>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</si>
  <si>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</si>
  <si>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</si>
  <si>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</si>
  <si>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</si>
  <si>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</si>
  <si>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</si>
  <si>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</si>
  <si>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</si>
  <si>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</si>
  <si>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</si>
  <si>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</si>
  <si>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</si>
  <si>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</si>
  <si>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</si>
  <si>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</si>
  <si>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</si>
  <si>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</si>
  <si>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</si>
  <si>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</si>
  <si>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</si>
  <si>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</si>
  <si>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</si>
  <si>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</si>
  <si>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</si>
  <si>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</si>
  <si>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</si>
  <si>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</si>
  <si>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</si>
  <si>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</si>
  <si>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</si>
  <si>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</si>
  <si>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</si>
  <si>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</si>
  <si>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</si>
  <si>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</si>
  <si>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</si>
  <si>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</si>
  <si>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</si>
  <si>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</si>
  <si>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</si>
  <si>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</si>
  <si>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</si>
  <si>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</si>
  <si>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</si>
  <si>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</si>
  <si>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</si>
  <si>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</si>
  <si>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</si>
  <si>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</si>
  <si>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</si>
  <si>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</si>
  <si>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</si>
  <si>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</si>
  <si>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</si>
  <si>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</si>
  <si>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</si>
  <si>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</si>
  <si>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</si>
  <si>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</si>
  <si>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</si>
  <si>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</si>
  <si>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</si>
  <si>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</si>
  <si>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</si>
  <si>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</si>
  <si>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</si>
  <si>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</si>
  <si>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</si>
  <si>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</si>
  <si>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</si>
  <si>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</si>
  <si>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</si>
  <si>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</si>
  <si>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</si>
  <si>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</si>
  <si>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</si>
  <si>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</si>
  <si>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</si>
  <si>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</si>
  <si>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</si>
  <si>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</si>
  <si>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</si>
  <si>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</si>
  <si>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</si>
  <si>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</si>
  <si>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</si>
  <si>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</si>
  <si>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</si>
  <si>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</si>
  <si>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</si>
  <si>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</si>
  <si>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</si>
  <si>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</si>
  <si>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</si>
  <si>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</si>
  <si>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</si>
  <si>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</si>
  <si>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</si>
  <si>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</si>
  <si>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</si>
  <si>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</si>
  <si>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</si>
  <si>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</si>
  <si>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</si>
  <si>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</si>
  <si>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</si>
  <si>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</si>
  <si>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</si>
  <si>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</si>
  <si>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</si>
  <si>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</si>
  <si>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</si>
  <si>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</si>
  <si>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</si>
  <si>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</si>
  <si>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</si>
  <si>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</si>
  <si>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</si>
  <si>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</si>
  <si>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</si>
  <si>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</si>
  <si>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</si>
  <si>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</si>
  <si>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</si>
  <si>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</si>
  <si>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</si>
  <si>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</si>
  <si>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</si>
  <si>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</si>
  <si>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</si>
  <si>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</si>
  <si>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</si>
  <si>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</si>
  <si>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</si>
  <si>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</si>
  <si>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</si>
  <si>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</si>
  <si>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</si>
  <si>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</si>
  <si>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</si>
  <si>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</si>
  <si>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</si>
  <si>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</si>
  <si>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</si>
  <si>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</si>
  <si>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</si>
  <si>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</si>
  <si>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</si>
  <si>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</si>
  <si>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</si>
  <si>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</si>
  <si>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</si>
  <si>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</si>
  <si>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</si>
  <si>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</si>
  <si>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</si>
  <si>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</si>
  <si>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</si>
  <si>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</si>
  <si>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</si>
  <si>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</si>
  <si>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</si>
  <si>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</si>
  <si>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</si>
  <si>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</si>
  <si>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</si>
  <si>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</si>
  <si>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</si>
  <si>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</si>
  <si>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</si>
  <si>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</si>
  <si>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</si>
  <si>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</si>
  <si>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</si>
  <si>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</si>
  <si>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</si>
  <si>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</si>
  <si>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</si>
  <si>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</si>
  <si>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</si>
  <si>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</si>
  <si>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</si>
  <si>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</si>
  <si>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</si>
  <si>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</si>
  <si>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</si>
  <si>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</si>
  <si>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</si>
  <si>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</si>
  <si>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</si>
  <si>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</si>
  <si>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</si>
  <si>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</si>
  <si>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</si>
  <si>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</si>
  <si>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</si>
  <si>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</si>
  <si>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</si>
  <si>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</si>
  <si>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</si>
  <si>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</si>
  <si>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</si>
  <si>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</si>
  <si>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</si>
  <si>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</si>
  <si>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</si>
  <si>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</si>
  <si>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</si>
  <si>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</si>
  <si>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</si>
  <si>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</si>
  <si>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</si>
  <si>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</si>
  <si>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</si>
  <si>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</si>
  <si>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</si>
  <si>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</si>
  <si>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</si>
  <si>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</si>
  <si>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</si>
  <si>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</si>
  <si>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</si>
  <si>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</si>
  <si>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</si>
  <si>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</si>
  <si>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</si>
  <si>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</si>
  <si>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</si>
  <si>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</si>
  <si>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</si>
  <si>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</si>
  <si>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</si>
  <si>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</si>
  <si>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</si>
  <si>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</si>
  <si>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</si>
  <si>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</si>
  <si>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</si>
  <si>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</si>
  <si>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</si>
  <si>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</si>
  <si>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</si>
  <si>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</si>
  <si>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</si>
  <si>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</si>
  <si>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</si>
  <si>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</si>
  <si>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</si>
  <si>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</si>
  <si>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</si>
  <si>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</si>
  <si>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</si>
  <si>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</si>
  <si>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</si>
  <si>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</si>
  <si>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</si>
  <si>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</si>
  <si>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</si>
  <si>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</si>
  <si>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</si>
  <si>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</si>
  <si>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</si>
  <si>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</si>
  <si>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</si>
  <si>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</si>
  <si>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</si>
  <si>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</si>
  <si>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</si>
  <si>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</si>
  <si>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</si>
  <si>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</si>
  <si>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</si>
  <si>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</si>
  <si>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</si>
  <si>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</si>
  <si>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</si>
  <si>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</si>
  <si>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</si>
  <si>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</si>
  <si>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</si>
  <si>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</si>
  <si>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</si>
  <si>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</si>
  <si>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</si>
  <si>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</si>
  <si>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</si>
  <si>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</si>
  <si>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</si>
  <si>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</si>
  <si>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</si>
  <si>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</si>
  <si>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</si>
  <si>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</si>
  <si>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</si>
  <si>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</si>
  <si>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</si>
  <si>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</si>
  <si>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</si>
  <si>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</si>
  <si>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</si>
  <si>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</si>
  <si>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</si>
  <si>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</si>
  <si>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</si>
  <si>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</si>
  <si>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</si>
  <si>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</si>
  <si>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</si>
  <si>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</si>
  <si>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</si>
  <si>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</si>
  <si>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</si>
  <si>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</si>
  <si>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</si>
  <si>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</si>
  <si>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</si>
  <si>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</si>
  <si>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</si>
  <si>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</si>
  <si>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</si>
  <si>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</si>
  <si>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</si>
  <si>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</si>
  <si>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</si>
  <si>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</si>
  <si>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</si>
  <si>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</si>
  <si>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</si>
  <si>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</si>
  <si>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</si>
  <si>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</si>
  <si>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</si>
  <si>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</si>
  <si>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</si>
  <si>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</si>
  <si>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</si>
  <si>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</si>
  <si>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</si>
  <si>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</si>
  <si>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</si>
  <si>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</si>
  <si>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</si>
  <si>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</si>
  <si>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</si>
  <si>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</si>
  <si>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</si>
  <si>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</si>
  <si>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</si>
  <si>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</si>
  <si>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</si>
  <si>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</si>
  <si>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</si>
  <si>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</si>
  <si>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</si>
  <si>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</si>
  <si>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</si>
  <si>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</si>
  <si>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</si>
  <si>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</si>
  <si>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</si>
  <si>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</si>
  <si>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</si>
  <si>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</si>
  <si>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</si>
  <si>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</si>
  <si>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</si>
  <si>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</si>
  <si>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</si>
  <si>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</si>
  <si>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</si>
  <si>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</si>
  <si>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</si>
  <si>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</si>
  <si>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</si>
  <si>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</si>
  <si>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</si>
  <si>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</si>
  <si>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</si>
  <si>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</si>
  <si>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</si>
  <si>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</si>
  <si>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</si>
  <si>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</si>
  <si>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</si>
  <si>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</si>
  <si>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</si>
  <si>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</si>
  <si>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</si>
  <si>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</si>
  <si>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</si>
  <si>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</si>
  <si>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</si>
  <si>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</si>
  <si>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</si>
  <si>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</si>
  <si>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</si>
  <si>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</si>
  <si>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</si>
  <si>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</si>
  <si>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</si>
  <si>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</si>
  <si>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</si>
  <si>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</si>
  <si>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</si>
  <si>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</si>
  <si>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</si>
  <si>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</si>
  <si>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</si>
  <si>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</si>
  <si>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</si>
  <si>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</si>
  <si>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</si>
  <si>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</si>
  <si>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</si>
  <si>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</si>
  <si>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</si>
  <si>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</si>
  <si>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</si>
  <si>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</si>
  <si>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</si>
  <si>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</si>
  <si>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</si>
  <si>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</si>
  <si>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</si>
  <si>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</si>
  <si>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</si>
  <si>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</si>
  <si>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</si>
  <si>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</si>
  <si>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</si>
  <si>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</si>
  <si>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</si>
  <si>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</si>
  <si>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</si>
  <si>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</si>
  <si>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</si>
  <si>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</si>
  <si>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</si>
  <si>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</si>
  <si>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</si>
  <si>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</si>
  <si>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</si>
  <si>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</si>
  <si>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</si>
  <si>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</si>
  <si>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</si>
  <si>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</si>
  <si>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</si>
  <si>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</si>
  <si>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</si>
  <si>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</si>
  <si>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</si>
  <si>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</si>
  <si>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</si>
  <si>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</si>
  <si>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</si>
  <si>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</si>
  <si>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</si>
  <si>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</si>
  <si>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</si>
  <si>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</si>
  <si>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</si>
  <si>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</si>
  <si>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</si>
  <si>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</si>
  <si>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</si>
  <si>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</si>
  <si>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</si>
  <si>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</si>
  <si>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</si>
  <si>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</si>
  <si>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</si>
  <si>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</si>
  <si>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</si>
  <si>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</si>
  <si>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</si>
  <si>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</si>
  <si>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</si>
  <si>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</si>
  <si>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</si>
  <si>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</si>
  <si>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</si>
  <si>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</si>
  <si>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</si>
  <si>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</si>
  <si>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</si>
  <si>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</si>
  <si>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</si>
  <si>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</si>
  <si>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</si>
  <si>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</si>
  <si>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</si>
  <si>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</si>
  <si>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</si>
  <si>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</si>
  <si>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</si>
  <si>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</si>
  <si>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</si>
  <si>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</si>
  <si>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</si>
  <si>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</si>
  <si>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</si>
  <si>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</si>
  <si>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</si>
  <si>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</si>
  <si>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</si>
  <si>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</si>
  <si>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</si>
  <si>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</si>
  <si>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</si>
  <si>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</si>
  <si>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</si>
  <si>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</si>
  <si>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</si>
  <si>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</si>
  <si>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</si>
  <si>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</si>
  <si>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</si>
  <si>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</si>
  <si>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</si>
  <si>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</si>
  <si>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</si>
  <si>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</si>
  <si>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</si>
  <si>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</si>
  <si>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</si>
  <si>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</si>
  <si>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</si>
  <si>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</si>
  <si>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</si>
  <si>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</si>
  <si>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</si>
  <si>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</si>
  <si>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</si>
  <si>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</si>
  <si>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</si>
  <si>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</si>
  <si>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</si>
  <si>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</si>
  <si>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</si>
  <si>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</si>
  <si>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</si>
  <si>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</si>
  <si>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</si>
  <si>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</si>
  <si>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</si>
  <si>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</si>
  <si>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</si>
  <si>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</si>
  <si>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</si>
  <si>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</si>
  <si>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</si>
  <si>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</si>
  <si>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</si>
  <si>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</si>
  <si>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</si>
  <si>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</si>
  <si>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</si>
  <si>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</si>
  <si>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</si>
  <si>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</si>
  <si>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</si>
  <si>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</si>
  <si>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</si>
  <si>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</si>
  <si>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</si>
  <si>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</si>
  <si>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</si>
  <si>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</si>
  <si>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</si>
  <si>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</si>
  <si>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</si>
  <si>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</si>
  <si>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</si>
  <si>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</si>
  <si>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</si>
  <si>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</si>
  <si>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</si>
  <si>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</si>
  <si>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</si>
  <si>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</si>
  <si>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</si>
  <si>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</si>
  <si>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</si>
  <si>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</si>
  <si>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</si>
  <si>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</si>
  <si>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</si>
  <si>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</si>
  <si>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</si>
  <si>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</si>
  <si>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</si>
  <si>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</si>
  <si>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</si>
  <si>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</si>
  <si>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</si>
  <si>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</si>
  <si>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</si>
  <si>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</si>
  <si>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</si>
  <si>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</si>
  <si>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</si>
  <si>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</si>
  <si>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</si>
  <si>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</si>
  <si>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</si>
  <si>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</si>
  <si>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</si>
  <si>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</si>
  <si>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</si>
  <si>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</si>
  <si>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</si>
  <si>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</si>
  <si>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</si>
  <si>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</si>
  <si>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</si>
  <si>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</si>
  <si>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</si>
  <si>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</si>
  <si>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</si>
  <si>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</si>
  <si>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</si>
  <si>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</si>
  <si>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</si>
  <si>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</si>
  <si>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</si>
  <si>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</si>
  <si>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</si>
  <si>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</si>
  <si>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</si>
  <si>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</si>
  <si>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</si>
  <si>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</si>
  <si>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</si>
  <si>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</si>
  <si>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</si>
  <si>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</si>
  <si>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</si>
  <si>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</si>
  <si>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</si>
  <si>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</si>
  <si>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</si>
  <si>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</si>
  <si>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</si>
  <si>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</si>
  <si>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</si>
  <si>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</si>
  <si>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</si>
  <si>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</si>
  <si>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</si>
  <si>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</si>
  <si>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</si>
  <si>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</si>
  <si>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</si>
  <si>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</si>
  <si>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</si>
  <si>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</si>
  <si>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</si>
  <si>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</si>
  <si>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</si>
  <si>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</si>
  <si>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</si>
  <si>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</si>
  <si>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</si>
  <si>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</si>
  <si>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</si>
  <si>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</si>
  <si>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</si>
  <si>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</si>
  <si>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</si>
  <si>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</si>
  <si>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</si>
  <si>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</si>
  <si>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</si>
  <si>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</si>
  <si>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</si>
  <si>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</si>
  <si>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</si>
  <si>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</si>
  <si>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</si>
  <si>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</si>
  <si>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</si>
  <si>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</si>
  <si>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</si>
  <si>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</si>
  <si>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</si>
  <si>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</si>
  <si>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</si>
  <si>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</si>
  <si>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</si>
  <si>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</si>
  <si>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</si>
  <si>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</si>
  <si>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</si>
  <si>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</si>
  <si>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</si>
  <si>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</si>
  <si>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</si>
  <si>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</si>
  <si>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</si>
  <si>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</si>
  <si>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</si>
  <si>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</si>
  <si>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</si>
  <si>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</si>
  <si>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</si>
  <si>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</si>
  <si>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</si>
  <si>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</si>
  <si>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</si>
  <si>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</si>
  <si>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</si>
  <si>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</si>
  <si>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</si>
  <si>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</si>
  <si>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</si>
  <si>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</si>
  <si>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</si>
  <si>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</si>
  <si>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</si>
  <si>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</si>
  <si>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</si>
  <si>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</si>
  <si>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</si>
  <si>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</si>
  <si>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</si>
  <si>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</si>
  <si>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</si>
  <si>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</si>
  <si>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</si>
  <si>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</si>
  <si>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</si>
  <si>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</si>
  <si>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</si>
  <si>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</si>
  <si>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</si>
  <si>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</si>
  <si>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</si>
  <si>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</si>
  <si>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</si>
  <si>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</si>
  <si>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</si>
  <si>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</si>
  <si>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</si>
  <si>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</si>
  <si>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</si>
  <si>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</si>
  <si>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</si>
  <si>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</si>
  <si>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</si>
  <si>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</si>
  <si>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</si>
  <si>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</si>
  <si>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</si>
  <si>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</si>
  <si>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</si>
  <si>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</si>
  <si>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</si>
  <si>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</si>
  <si>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</si>
  <si>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</si>
  <si>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</si>
  <si>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</si>
  <si>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</si>
  <si>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</si>
  <si>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</si>
  <si>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</si>
  <si>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</si>
  <si>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</si>
  <si>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</si>
  <si>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</si>
  <si>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</si>
  <si>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</si>
  <si>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</si>
  <si>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</si>
  <si>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</si>
  <si>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</si>
  <si>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</si>
  <si>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</si>
  <si>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</si>
  <si>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</si>
  <si>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</si>
  <si>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</si>
  <si>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</si>
  <si>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</si>
  <si>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</si>
  <si>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</si>
  <si>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</si>
  <si>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</si>
  <si>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</si>
  <si>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</si>
  <si>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</si>
  <si>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</si>
  <si>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</si>
  <si>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</si>
  <si>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</si>
  <si>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</si>
  <si>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</si>
  <si>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</si>
  <si>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</si>
  <si>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</si>
  <si>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</si>
  <si>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</si>
  <si>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</si>
  <si>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</si>
  <si>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</si>
  <si>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</si>
  <si>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</si>
  <si>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</si>
  <si>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</si>
  <si>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</si>
  <si>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</si>
  <si>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</si>
  <si>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</si>
  <si>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</si>
  <si>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</si>
  <si>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</si>
  <si>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</si>
  <si>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</si>
  <si>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</si>
  <si>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</si>
  <si>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</si>
  <si>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</si>
  <si>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</si>
  <si>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</si>
  <si>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</si>
  <si>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</si>
  <si>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</si>
  <si>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</si>
  <si>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</si>
  <si>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</si>
  <si>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</si>
  <si>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</si>
  <si>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</si>
  <si>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</si>
  <si>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</si>
  <si>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</si>
  <si>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</si>
  <si>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</si>
  <si>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</si>
  <si>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</si>
  <si>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</si>
  <si>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</si>
  <si>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</si>
  <si>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</si>
  <si>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</si>
  <si>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</si>
  <si>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</si>
  <si>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</si>
  <si>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</si>
  <si>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</si>
  <si>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</si>
  <si>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</si>
  <si>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</si>
  <si>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</si>
  <si>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</si>
  <si>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</si>
  <si>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</si>
  <si>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</si>
  <si>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</si>
  <si>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</si>
  <si>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</si>
  <si>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</si>
  <si>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</si>
  <si>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</si>
  <si>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</si>
  <si>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</si>
  <si>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</si>
  <si>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</si>
  <si>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</si>
  <si>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</si>
  <si>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</si>
  <si>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</si>
  <si>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</si>
  <si>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</si>
  <si>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</si>
  <si>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</si>
  <si>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</si>
  <si>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</si>
  <si>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</si>
  <si>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</si>
  <si>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</si>
  <si>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</si>
  <si>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</si>
  <si>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</si>
  <si>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</si>
  <si>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</si>
  <si>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</si>
  <si>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</si>
  <si>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</si>
  <si>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</si>
  <si>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</si>
  <si>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</si>
  <si>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</si>
  <si>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</si>
  <si>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</si>
  <si>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</si>
  <si>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</si>
  <si>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</si>
  <si>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</si>
  <si>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</si>
  <si>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</si>
  <si>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</si>
  <si>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</si>
  <si>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</si>
  <si>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</si>
  <si>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</si>
  <si>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</si>
  <si>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</si>
  <si>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</si>
  <si>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</si>
  <si>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</si>
  <si>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</si>
  <si>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</si>
  <si>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</si>
  <si>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</si>
  <si>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</si>
  <si>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</si>
  <si>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</si>
  <si>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</si>
  <si>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</si>
  <si>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</si>
  <si>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</si>
  <si>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</si>
  <si>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</si>
  <si>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</si>
  <si>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</si>
  <si>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</si>
  <si>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</si>
  <si>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</si>
  <si>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</si>
  <si>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</si>
  <si>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</si>
  <si>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</si>
  <si>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</si>
  <si>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</si>
  <si>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</si>
  <si>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</si>
  <si>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</si>
  <si>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</si>
  <si>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</si>
  <si>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</si>
  <si>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</si>
  <si>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</si>
  <si>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</si>
  <si>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</si>
  <si>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</si>
  <si>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</si>
  <si>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</si>
  <si>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</si>
  <si>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</si>
  <si>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</si>
  <si>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</si>
  <si>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</si>
  <si>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</si>
  <si>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</si>
  <si>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</si>
  <si>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</si>
  <si>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</si>
  <si>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</si>
  <si>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</si>
  <si>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</si>
  <si>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</si>
  <si>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</si>
  <si>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</si>
  <si>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</si>
  <si>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</si>
  <si>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</si>
  <si>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</si>
  <si>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</si>
  <si>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</si>
  <si>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</si>
  <si>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</si>
  <si>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</si>
  <si>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</si>
  <si>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</si>
  <si>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</si>
  <si>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</si>
  <si>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</si>
  <si>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</si>
  <si>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</si>
  <si>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</si>
  <si>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</si>
  <si>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</si>
  <si>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</si>
  <si>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</si>
  <si>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</si>
  <si>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</si>
  <si>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</si>
  <si>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</si>
  <si>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</si>
  <si>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</si>
  <si>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</si>
  <si>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</si>
  <si>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</si>
  <si>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</si>
  <si>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</si>
  <si>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</si>
  <si>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</si>
  <si>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</si>
  <si>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</si>
  <si>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</si>
  <si>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</si>
  <si>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</si>
  <si>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</si>
  <si>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</si>
  <si>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</si>
  <si>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</si>
  <si>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</si>
  <si>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</si>
  <si>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</si>
  <si>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</si>
  <si>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</si>
  <si>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</si>
  <si>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</si>
  <si>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</si>
  <si>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</si>
  <si>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</si>
  <si>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</si>
  <si>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</si>
  <si>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</si>
  <si>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</si>
  <si>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</si>
  <si>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</si>
  <si>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</si>
  <si>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</si>
  <si>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</si>
  <si>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</si>
  <si>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</si>
  <si>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</si>
  <si>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</si>
  <si>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</si>
  <si>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</si>
  <si>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</si>
  <si>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</si>
  <si>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</si>
  <si>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</si>
  <si>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</si>
  <si>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</si>
  <si>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</si>
  <si>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</si>
  <si>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</si>
  <si>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</si>
  <si>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</si>
  <si>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</si>
  <si>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</si>
  <si>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</si>
  <si>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</si>
  <si>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</si>
  <si>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</si>
  <si>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</si>
  <si>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</si>
  <si>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</si>
  <si>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</si>
  <si>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</si>
  <si>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</si>
  <si>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</si>
  <si>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</si>
  <si>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</si>
  <si>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</si>
  <si>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</si>
  <si>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</si>
  <si>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</si>
  <si>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</si>
  <si>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</si>
  <si>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</si>
  <si>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</si>
  <si>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</si>
  <si>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</si>
  <si>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</si>
  <si>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</si>
  <si>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</si>
  <si>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</si>
  <si>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</si>
  <si>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</si>
  <si>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</si>
  <si>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</si>
  <si>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</si>
  <si>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</si>
  <si>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</si>
  <si>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</si>
  <si>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</si>
  <si>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</si>
  <si>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</si>
  <si>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</si>
  <si>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</si>
  <si>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</si>
  <si>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</si>
  <si>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</si>
  <si>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</si>
  <si>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</si>
  <si>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</si>
  <si>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</si>
  <si>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</si>
  <si>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</si>
  <si>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</si>
  <si>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</si>
  <si>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</si>
  <si>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</si>
  <si>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</si>
  <si>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</si>
  <si>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</si>
  <si>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</si>
  <si>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</si>
  <si>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</si>
  <si>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</si>
  <si>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</si>
  <si>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</si>
  <si>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</si>
  <si>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</si>
  <si>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</si>
  <si>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</si>
  <si>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</si>
  <si>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</si>
  <si>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</si>
  <si>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</si>
  <si>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</si>
  <si>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</si>
  <si>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</si>
  <si>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</si>
  <si>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</si>
  <si>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</si>
  <si>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</si>
  <si>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</si>
  <si>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</si>
  <si>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</si>
  <si>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</si>
  <si>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</si>
  <si>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</si>
  <si>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</si>
  <si>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</si>
  <si>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</si>
  <si>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</si>
  <si>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</si>
  <si>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</si>
  <si>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</si>
  <si>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</si>
  <si>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</si>
  <si>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</si>
  <si>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</si>
  <si>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</si>
  <si>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</si>
  <si>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</si>
  <si>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</si>
  <si>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</si>
  <si>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</si>
  <si>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</si>
  <si>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</si>
  <si>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</si>
  <si>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</si>
  <si>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</si>
  <si>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</si>
  <si>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</si>
  <si>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</si>
  <si>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</si>
  <si>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</si>
  <si>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</si>
  <si>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</si>
  <si>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</si>
  <si>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</si>
  <si>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</si>
  <si>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</si>
  <si>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</si>
  <si>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</si>
  <si>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</si>
  <si>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</si>
  <si>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</si>
  <si>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</si>
  <si>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</si>
  <si>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</si>
  <si>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</si>
  <si>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</si>
  <si>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</si>
  <si>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</si>
  <si>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</si>
  <si>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</si>
  <si>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</si>
  <si>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</si>
  <si>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</si>
  <si>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</si>
  <si>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</si>
  <si>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</si>
  <si>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</si>
  <si>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</si>
  <si>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</si>
  <si>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</si>
  <si>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</si>
  <si>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</si>
  <si>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</si>
  <si>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</si>
  <si>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</si>
  <si>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</si>
  <si>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</si>
  <si>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</si>
  <si>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</si>
  <si>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</si>
  <si>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</si>
  <si>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</si>
  <si>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</si>
  <si>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</si>
  <si>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</si>
  <si>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</si>
  <si>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</si>
  <si>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</si>
  <si>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</si>
  <si>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</si>
  <si>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</si>
  <si>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</si>
  <si>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</si>
  <si>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</si>
  <si>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</si>
  <si>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</si>
  <si>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</si>
  <si>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</si>
  <si>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</si>
  <si>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</si>
  <si>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</si>
  <si>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</si>
  <si>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</si>
  <si>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</si>
  <si>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</si>
  <si>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</si>
  <si>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</si>
  <si>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</si>
  <si>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</si>
  <si>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</si>
  <si>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</si>
  <si>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</si>
  <si>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</si>
  <si>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</si>
  <si>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</si>
  <si>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</si>
  <si>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</si>
  <si>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</si>
  <si>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</si>
  <si>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</si>
  <si>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</si>
  <si>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</si>
  <si>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</si>
  <si>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</si>
  <si>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</si>
  <si>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</si>
  <si>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</si>
  <si>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</si>
  <si>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</si>
  <si>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</si>
  <si>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</si>
  <si>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</si>
  <si>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</si>
  <si>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</si>
  <si>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</si>
  <si>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</si>
  <si>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</si>
  <si>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</si>
  <si>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</si>
  <si>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</si>
  <si>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</si>
  <si>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</si>
  <si>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</si>
  <si>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</si>
  <si>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</si>
  <si>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</si>
  <si>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</si>
  <si>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</si>
  <si>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</si>
  <si>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</si>
  <si>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</si>
  <si>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</si>
  <si>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</si>
  <si>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</si>
  <si>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</si>
  <si>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</si>
  <si>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</si>
  <si>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</si>
  <si>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</si>
  <si>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</si>
  <si>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</si>
  <si>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</si>
  <si>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</si>
  <si>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</si>
  <si>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</si>
  <si>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</si>
  <si>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</si>
  <si>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</si>
  <si>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</si>
  <si>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</si>
  <si>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</si>
  <si>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</si>
  <si>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</si>
  <si>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</si>
  <si>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</si>
  <si>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</si>
  <si>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</si>
  <si>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</si>
  <si>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</si>
  <si>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</si>
  <si>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</si>
  <si>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</si>
  <si>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</si>
  <si>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</si>
  <si>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</si>
  <si>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</si>
  <si>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</si>
  <si>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</si>
  <si>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</si>
  <si>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</si>
  <si>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</si>
  <si>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</si>
  <si>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</si>
  <si>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</si>
  <si>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</si>
  <si>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</si>
  <si>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</si>
  <si>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</si>
  <si>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</si>
  <si>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</si>
  <si>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</si>
  <si>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</si>
  <si>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</si>
  <si>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</si>
  <si>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</si>
  <si>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</si>
  <si>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</si>
  <si>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</si>
  <si>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</si>
  <si>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</si>
  <si>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</si>
  <si>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</si>
  <si>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</si>
  <si>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</si>
  <si>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</si>
  <si>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</si>
  <si>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</si>
  <si>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</si>
  <si>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</si>
  <si>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</si>
  <si>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</si>
  <si>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</si>
  <si>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</si>
  <si>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</si>
  <si>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</si>
  <si>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</si>
  <si>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</si>
  <si>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</si>
  <si>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</si>
  <si>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</si>
  <si>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</si>
  <si>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</si>
  <si>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</si>
  <si>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</si>
  <si>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</si>
  <si>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</si>
  <si>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</si>
  <si>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</si>
  <si>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</si>
  <si>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</si>
  <si>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</si>
  <si>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</si>
  <si>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</si>
  <si>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</si>
  <si>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</si>
  <si>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</si>
  <si>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</si>
  <si>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</si>
  <si>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</si>
  <si>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</si>
  <si>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</si>
  <si>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</si>
  <si>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</si>
  <si>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</si>
  <si>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</si>
  <si>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</si>
  <si>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</si>
  <si>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</si>
  <si>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</si>
  <si>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</si>
  <si>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</si>
  <si>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</si>
  <si>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</si>
  <si>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</si>
  <si>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</si>
  <si>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</si>
  <si>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</si>
  <si>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</si>
  <si>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</si>
  <si>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</si>
  <si>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</si>
  <si>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</si>
  <si>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</si>
  <si>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</si>
  <si>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</si>
  <si>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</si>
  <si>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</si>
  <si>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</si>
  <si>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</si>
  <si>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</si>
  <si>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</si>
  <si>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</si>
  <si>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</si>
  <si>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</si>
  <si>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</si>
  <si>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</si>
  <si>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</si>
  <si>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</si>
  <si>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</si>
  <si>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</si>
  <si>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</si>
  <si>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</si>
  <si>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</si>
  <si>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</si>
  <si>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</si>
  <si>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</si>
  <si>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</si>
  <si>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</si>
  <si>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</si>
  <si>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</si>
  <si>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</si>
  <si>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</si>
  <si>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</si>
  <si>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</si>
  <si>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</si>
  <si>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</si>
  <si>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</si>
  <si>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</si>
  <si>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</si>
  <si>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</si>
  <si>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</si>
  <si>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</si>
  <si>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</si>
  <si>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</si>
  <si>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</si>
  <si>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</si>
  <si>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</si>
  <si>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</si>
  <si>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</si>
  <si>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</si>
  <si>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</si>
  <si>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</si>
  <si>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</si>
  <si>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</si>
  <si>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</si>
  <si>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</si>
  <si>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</si>
  <si>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</si>
  <si>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</si>
  <si>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</si>
  <si>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</si>
  <si>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</si>
  <si>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</si>
  <si>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</si>
  <si>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</si>
  <si>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</si>
  <si>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</si>
  <si>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</si>
  <si>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</si>
  <si>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</si>
  <si>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</si>
  <si>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</si>
  <si>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</si>
  <si>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</si>
  <si>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</si>
  <si>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</si>
  <si>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</si>
  <si>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</si>
  <si>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</si>
  <si>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</si>
  <si>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</si>
  <si>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</si>
  <si>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</si>
  <si>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</si>
  <si>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</si>
  <si>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</si>
  <si>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</si>
  <si>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</si>
  <si>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</si>
  <si>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</si>
  <si>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</si>
  <si>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</si>
  <si>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</si>
  <si>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</si>
  <si>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</si>
  <si>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</si>
  <si>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</si>
  <si>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</si>
  <si>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</si>
  <si>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</si>
  <si>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</si>
  <si>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</si>
  <si>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</si>
  <si>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</si>
  <si>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</si>
  <si>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</si>
  <si>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</si>
  <si>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</si>
  <si>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</si>
  <si>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</si>
  <si>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</si>
  <si>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</si>
  <si>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</si>
  <si>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</si>
  <si>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</si>
  <si>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</si>
  <si>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</si>
  <si>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</si>
  <si>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</si>
  <si>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</si>
  <si>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</si>
  <si>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</si>
  <si>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</si>
  <si>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</si>
  <si>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</si>
  <si>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</si>
  <si>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</si>
  <si>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</si>
  <si>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</si>
  <si>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</si>
  <si>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</si>
  <si>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</si>
  <si>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</si>
  <si>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</si>
  <si>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</si>
  <si>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</si>
  <si>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</si>
  <si>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</si>
  <si>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</si>
  <si>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</si>
  <si>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</si>
  <si>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</si>
  <si>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</si>
  <si>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</si>
  <si>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</si>
  <si>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</si>
  <si>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</si>
  <si>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</si>
  <si>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</si>
  <si>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</si>
  <si>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</si>
  <si>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</si>
  <si>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</si>
  <si>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</si>
  <si>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</si>
  <si>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</si>
  <si>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</si>
  <si>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</si>
  <si>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</si>
  <si>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</si>
  <si>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</si>
  <si>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</si>
  <si>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</si>
  <si>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</si>
  <si>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</si>
  <si>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</si>
  <si>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</si>
  <si>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</si>
  <si>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</si>
  <si>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</si>
  <si>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</si>
  <si>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</si>
  <si>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</si>
  <si>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</si>
  <si>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</si>
  <si>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</si>
  <si>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</si>
  <si>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</si>
  <si>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</si>
  <si>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</si>
  <si>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</si>
  <si>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</si>
  <si>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</si>
  <si>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</si>
  <si>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</si>
  <si>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</si>
  <si>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</si>
  <si>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</si>
  <si>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</si>
  <si>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</si>
  <si>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</si>
  <si>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</si>
  <si>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</si>
  <si>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</si>
  <si>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</si>
  <si>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</si>
  <si>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</si>
  <si>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</si>
  <si>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</si>
  <si>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</si>
  <si>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</si>
  <si>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</si>
  <si>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</si>
  <si>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</si>
  <si>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</si>
  <si>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</si>
  <si>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</si>
  <si>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</si>
  <si>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</si>
  <si>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</si>
  <si>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</si>
  <si>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</si>
  <si>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</si>
  <si>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</si>
  <si>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</si>
  <si>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</si>
  <si>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</si>
  <si>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</si>
  <si>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</si>
  <si>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</si>
  <si>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</si>
  <si>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</si>
  <si>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</si>
  <si>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</si>
  <si>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</si>
  <si>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</si>
  <si>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</si>
  <si>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</si>
  <si>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</si>
  <si>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</si>
  <si>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</si>
  <si>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</si>
  <si>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</si>
  <si>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</si>
  <si>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</si>
  <si>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</si>
  <si>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</si>
  <si>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</si>
  <si>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</si>
  <si>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</si>
  <si>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</si>
  <si>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</si>
  <si>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</si>
  <si>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</si>
  <si>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</si>
  <si>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</si>
  <si>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</si>
  <si>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</si>
  <si>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</si>
  <si>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</si>
  <si>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</si>
  <si>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</si>
  <si>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</si>
  <si>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</si>
  <si>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</si>
  <si>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</si>
  <si>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</si>
  <si>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</si>
  <si>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</si>
  <si>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</si>
  <si>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</si>
  <si>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</si>
  <si>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</si>
  <si>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</si>
  <si>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</si>
  <si>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</si>
  <si>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</si>
  <si>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</si>
  <si>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</si>
  <si>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</si>
  <si>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</si>
  <si>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</si>
  <si>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</si>
  <si>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</si>
  <si>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</si>
  <si>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</si>
  <si>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</si>
  <si>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</si>
  <si>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</si>
  <si>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</si>
  <si>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</si>
  <si>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</si>
  <si>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</si>
  <si>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</si>
  <si>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</si>
  <si>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</si>
  <si>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</si>
  <si>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</si>
  <si>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</si>
  <si>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</si>
  <si>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</si>
  <si>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</si>
  <si>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</si>
  <si>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</si>
  <si>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</si>
  <si>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</si>
  <si>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</si>
  <si>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</si>
  <si>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</si>
  <si>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</si>
  <si>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</si>
  <si>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</si>
  <si>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</si>
  <si>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</si>
  <si>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Apr</t>
  </si>
  <si>
    <t>May</t>
  </si>
  <si>
    <t>Years (Order Date)</t>
  </si>
  <si>
    <t>Months (Order Date)</t>
  </si>
  <si>
    <t>COFFEE SALES DASHBOARD</t>
  </si>
  <si>
    <t>2020</t>
  </si>
  <si>
    <t>Jan</t>
  </si>
  <si>
    <t xml:space="preserve"> </t>
  </si>
  <si>
    <t>Mar</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</si>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</sst>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m\-yyyy"/>
    <numFmt numFmtId="166" formatCode="0.0\ &quot;kg&quot;"/>
  </numFmts>
  <fonts count="3" x14ac:knownFonts="1">
    <font>
      <sz val="11"/>
      <color theme="1"/>
      <name val="Calibri"/>
      <family val="2"/>
      <scheme val="minor"/>
    </font>
    <font>
      <sz val="11"/>
      <color indexed="8"/>
      <name val="Calibri"/>
      <family val="2"/>
    </font>
    <font>
      <sz val="26"/>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0" fontId="2" fillId="2" borderId="0" xfId="0" applyFont="1" applyFill="1" applyAlignment="1">
      <alignment horizontal="center"/>
    </xf>
    <xf numFmtId="0" fontId="0" fillId="2" borderId="0" xfId="0" applyFill="1" applyAlignment="1">
      <alignment horizontal="center"/>
    </xf>
    <xf numFmtId="0" fontId="0" fillId="0" borderId="0" xfId="0" applyNumberFormat="1"/>
  </cellXfs>
  <cellStyles count="1">
    <cellStyle name="Normal" xfId="0" builtinId="0"/>
  </cellStyles>
  <dxfs count="10">
    <dxf>
      <numFmt numFmtId="0" formatCode="General"/>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C198E0"/>
      <color rgb="FFA365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1).xlsb.xlsx]Pivot_table_1!PivotTable1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Pivot_table_1!$C$3:$C$4</c:f>
              <c:strCache>
                <c:ptCount val="1"/>
                <c:pt idx="0">
                  <c:v>Ara</c:v>
                </c:pt>
              </c:strCache>
            </c:strRef>
          </c:tx>
          <c:spPr>
            <a:ln w="28575" cap="rnd">
              <a:solidFill>
                <a:schemeClr val="accent1"/>
              </a:solidFill>
              <a:round/>
            </a:ln>
            <a:effectLst/>
          </c:spPr>
          <c:marker>
            <c:symbol val="none"/>
          </c:marker>
          <c:cat>
            <c:multiLvlStrRef>
              <c:f>Pivot_table_1!$A$5:$B$16</c:f>
              <c:multiLvlStrCache>
                <c:ptCount val="12"/>
                <c:lvl>
                  <c:pt idx="0">
                    <c:v>Jan</c:v>
                  </c:pt>
                  <c:pt idx="1">
                    <c:v> </c:v>
                  </c:pt>
                  <c:pt idx="2">
                    <c:v>Mar</c:v>
                  </c:pt>
                  <c:pt idx="3">
                    <c:v>Apr</c:v>
                  </c:pt>
                  <c:pt idx="4">
                    <c:v>May</c:v>
                  </c:pt>
                  <c:pt idx="5">
                    <c:v>Jun</c:v>
                  </c:pt>
                  <c:pt idx="6">
                    <c:v>Jul</c:v>
                  </c:pt>
                  <c:pt idx="7">
                    <c:v>Aug</c:v>
                  </c:pt>
                  <c:pt idx="8">
                    <c:v>Sep</c:v>
                  </c:pt>
                  <c:pt idx="9">
                    <c:v>Oct</c:v>
                  </c:pt>
                  <c:pt idx="10">
                    <c:v>Nov</c:v>
                  </c:pt>
                  <c:pt idx="11">
                    <c:v>Dec</c:v>
                  </c:pt>
                </c:lvl>
                <c:lvl>
                  <c:pt idx="0">
                    <c:v>2020</c:v>
                  </c:pt>
                </c:lvl>
              </c:multiLvlStrCache>
            </c:multiLvlStrRef>
          </c:cat>
          <c:val>
            <c:numRef>
              <c:f>Pivot_table_1!$C$5:$C$16</c:f>
              <c:numCache>
                <c:formatCode>#,##0</c:formatCode>
                <c:ptCount val="12"/>
                <c:pt idx="0">
                  <c:v>47.25</c:v>
                </c:pt>
                <c:pt idx="1">
                  <c:v>745.45</c:v>
                </c:pt>
                <c:pt idx="2">
                  <c:v>130.47</c:v>
                </c:pt>
                <c:pt idx="3">
                  <c:v>27</c:v>
                </c:pt>
                <c:pt idx="4">
                  <c:v>255.11499999999995</c:v>
                </c:pt>
                <c:pt idx="5">
                  <c:v>584.79</c:v>
                </c:pt>
                <c:pt idx="6">
                  <c:v>430.61999999999995</c:v>
                </c:pt>
                <c:pt idx="7">
                  <c:v>22.5</c:v>
                </c:pt>
                <c:pt idx="8">
                  <c:v>126.14999999999999</c:v>
                </c:pt>
                <c:pt idx="9">
                  <c:v>376.03</c:v>
                </c:pt>
                <c:pt idx="10">
                  <c:v>515.17999999999995</c:v>
                </c:pt>
                <c:pt idx="11">
                  <c:v>95.86</c:v>
                </c:pt>
              </c:numCache>
            </c:numRef>
          </c:val>
          <c:smooth val="0"/>
          <c:extLst>
            <c:ext xmlns:c16="http://schemas.microsoft.com/office/drawing/2014/chart" uri="{C3380CC4-5D6E-409C-BE32-E72D297353CC}">
              <c16:uniqueId val="{00000005-C3CF-4CDA-BE42-7A7C0C0C70E8}"/>
            </c:ext>
          </c:extLst>
        </c:ser>
        <c:ser>
          <c:idx val="1"/>
          <c:order val="1"/>
          <c:tx>
            <c:strRef>
              <c:f>Pivot_table_1!$D$3:$D$4</c:f>
              <c:strCache>
                <c:ptCount val="1"/>
                <c:pt idx="0">
                  <c:v>Exc</c:v>
                </c:pt>
              </c:strCache>
            </c:strRef>
          </c:tx>
          <c:spPr>
            <a:ln w="28575" cap="rnd">
              <a:solidFill>
                <a:schemeClr val="accent2"/>
              </a:solidFill>
              <a:round/>
            </a:ln>
            <a:effectLst/>
          </c:spPr>
          <c:marker>
            <c:symbol val="none"/>
          </c:marker>
          <c:cat>
            <c:multiLvlStrRef>
              <c:f>Pivot_table_1!$A$5:$B$16</c:f>
              <c:multiLvlStrCache>
                <c:ptCount val="12"/>
                <c:lvl>
                  <c:pt idx="0">
                    <c:v>Jan</c:v>
                  </c:pt>
                  <c:pt idx="1">
                    <c:v> </c:v>
                  </c:pt>
                  <c:pt idx="2">
                    <c:v>Mar</c:v>
                  </c:pt>
                  <c:pt idx="3">
                    <c:v>Apr</c:v>
                  </c:pt>
                  <c:pt idx="4">
                    <c:v>May</c:v>
                  </c:pt>
                  <c:pt idx="5">
                    <c:v>Jun</c:v>
                  </c:pt>
                  <c:pt idx="6">
                    <c:v>Jul</c:v>
                  </c:pt>
                  <c:pt idx="7">
                    <c:v>Aug</c:v>
                  </c:pt>
                  <c:pt idx="8">
                    <c:v>Sep</c:v>
                  </c:pt>
                  <c:pt idx="9">
                    <c:v>Oct</c:v>
                  </c:pt>
                  <c:pt idx="10">
                    <c:v>Nov</c:v>
                  </c:pt>
                  <c:pt idx="11">
                    <c:v>Dec</c:v>
                  </c:pt>
                </c:lvl>
                <c:lvl>
                  <c:pt idx="0">
                    <c:v>2020</c:v>
                  </c:pt>
                </c:lvl>
              </c:multiLvlStrCache>
            </c:multiLvlStrRef>
          </c:cat>
          <c:val>
            <c:numRef>
              <c:f>Pivot_table_1!$D$5:$D$16</c:f>
              <c:numCache>
                <c:formatCode>#,##0</c:formatCode>
                <c:ptCount val="12"/>
                <c:pt idx="0">
                  <c:v>65.805000000000007</c:v>
                </c:pt>
                <c:pt idx="1">
                  <c:v>428.88499999999999</c:v>
                </c:pt>
                <c:pt idx="2">
                  <c:v>271.48500000000001</c:v>
                </c:pt>
                <c:pt idx="3">
                  <c:v>347.26</c:v>
                </c:pt>
                <c:pt idx="4">
                  <c:v>541.73</c:v>
                </c:pt>
                <c:pt idx="5">
                  <c:v>357.42999999999989</c:v>
                </c:pt>
                <c:pt idx="6">
                  <c:v>227.42500000000001</c:v>
                </c:pt>
                <c:pt idx="7">
                  <c:v>77.72</c:v>
                </c:pt>
                <c:pt idx="8">
                  <c:v>195.11</c:v>
                </c:pt>
                <c:pt idx="9">
                  <c:v>523.2399999999999</c:v>
                </c:pt>
                <c:pt idx="10">
                  <c:v>142.56</c:v>
                </c:pt>
                <c:pt idx="11">
                  <c:v>484.76</c:v>
                </c:pt>
              </c:numCache>
            </c:numRef>
          </c:val>
          <c:smooth val="0"/>
          <c:extLst>
            <c:ext xmlns:c16="http://schemas.microsoft.com/office/drawing/2014/chart" uri="{C3380CC4-5D6E-409C-BE32-E72D297353CC}">
              <c16:uniqueId val="{00000006-C3CF-4CDA-BE42-7A7C0C0C70E8}"/>
            </c:ext>
          </c:extLst>
        </c:ser>
        <c:ser>
          <c:idx val="2"/>
          <c:order val="2"/>
          <c:tx>
            <c:strRef>
              <c:f>Pivot_table_1!$E$3:$E$4</c:f>
              <c:strCache>
                <c:ptCount val="1"/>
                <c:pt idx="0">
                  <c:v>Lib</c:v>
                </c:pt>
              </c:strCache>
            </c:strRef>
          </c:tx>
          <c:spPr>
            <a:ln w="28575" cap="rnd">
              <a:solidFill>
                <a:srgbClr val="00B050"/>
              </a:solidFill>
              <a:round/>
            </a:ln>
            <a:effectLst/>
          </c:spPr>
          <c:marker>
            <c:symbol val="none"/>
          </c:marker>
          <c:cat>
            <c:multiLvlStrRef>
              <c:f>Pivot_table_1!$A$5:$B$16</c:f>
              <c:multiLvlStrCache>
                <c:ptCount val="12"/>
                <c:lvl>
                  <c:pt idx="0">
                    <c:v>Jan</c:v>
                  </c:pt>
                  <c:pt idx="1">
                    <c:v> </c:v>
                  </c:pt>
                  <c:pt idx="2">
                    <c:v>Mar</c:v>
                  </c:pt>
                  <c:pt idx="3">
                    <c:v>Apr</c:v>
                  </c:pt>
                  <c:pt idx="4">
                    <c:v>May</c:v>
                  </c:pt>
                  <c:pt idx="5">
                    <c:v>Jun</c:v>
                  </c:pt>
                  <c:pt idx="6">
                    <c:v>Jul</c:v>
                  </c:pt>
                  <c:pt idx="7">
                    <c:v>Aug</c:v>
                  </c:pt>
                  <c:pt idx="8">
                    <c:v>Sep</c:v>
                  </c:pt>
                  <c:pt idx="9">
                    <c:v>Oct</c:v>
                  </c:pt>
                  <c:pt idx="10">
                    <c:v>Nov</c:v>
                  </c:pt>
                  <c:pt idx="11">
                    <c:v>Dec</c:v>
                  </c:pt>
                </c:lvl>
                <c:lvl>
                  <c:pt idx="0">
                    <c:v>2020</c:v>
                  </c:pt>
                </c:lvl>
              </c:multiLvlStrCache>
            </c:multiLvlStrRef>
          </c:cat>
          <c:val>
            <c:numRef>
              <c:f>Pivot_table_1!$E$5:$E$16</c:f>
              <c:numCache>
                <c:formatCode>#,##0</c:formatCode>
                <c:ptCount val="12"/>
                <c:pt idx="0">
                  <c:v>274.67499999999995</c:v>
                </c:pt>
                <c:pt idx="1">
                  <c:v>194.17499999999998</c:v>
                </c:pt>
                <c:pt idx="2">
                  <c:v>281.20499999999998</c:v>
                </c:pt>
                <c:pt idx="3">
                  <c:v>147.51000000000002</c:v>
                </c:pt>
                <c:pt idx="4">
                  <c:v>83.429999999999993</c:v>
                </c:pt>
                <c:pt idx="5">
                  <c:v>355.33999999999992</c:v>
                </c:pt>
                <c:pt idx="6">
                  <c:v>236.315</c:v>
                </c:pt>
                <c:pt idx="7">
                  <c:v>60.5</c:v>
                </c:pt>
                <c:pt idx="8">
                  <c:v>89.13</c:v>
                </c:pt>
                <c:pt idx="9">
                  <c:v>440.96499999999992</c:v>
                </c:pt>
                <c:pt idx="10">
                  <c:v>347.03999999999996</c:v>
                </c:pt>
                <c:pt idx="11">
                  <c:v>94.17</c:v>
                </c:pt>
              </c:numCache>
            </c:numRef>
          </c:val>
          <c:smooth val="0"/>
          <c:extLst>
            <c:ext xmlns:c16="http://schemas.microsoft.com/office/drawing/2014/chart" uri="{C3380CC4-5D6E-409C-BE32-E72D297353CC}">
              <c16:uniqueId val="{00000007-C3CF-4CDA-BE42-7A7C0C0C70E8}"/>
            </c:ext>
          </c:extLst>
        </c:ser>
        <c:ser>
          <c:idx val="3"/>
          <c:order val="3"/>
          <c:tx>
            <c:strRef>
              <c:f>Pivot_table_1!$F$3:$F$4</c:f>
              <c:strCache>
                <c:ptCount val="1"/>
                <c:pt idx="0">
                  <c:v>Rob</c:v>
                </c:pt>
              </c:strCache>
            </c:strRef>
          </c:tx>
          <c:spPr>
            <a:ln w="28575" cap="rnd">
              <a:solidFill>
                <a:schemeClr val="accent4"/>
              </a:solidFill>
              <a:round/>
            </a:ln>
            <a:effectLst/>
          </c:spPr>
          <c:marker>
            <c:symbol val="none"/>
          </c:marker>
          <c:cat>
            <c:multiLvlStrRef>
              <c:f>Pivot_table_1!$A$5:$B$16</c:f>
              <c:multiLvlStrCache>
                <c:ptCount val="12"/>
                <c:lvl>
                  <c:pt idx="0">
                    <c:v>Jan</c:v>
                  </c:pt>
                  <c:pt idx="1">
                    <c:v> </c:v>
                  </c:pt>
                  <c:pt idx="2">
                    <c:v>Mar</c:v>
                  </c:pt>
                  <c:pt idx="3">
                    <c:v>Apr</c:v>
                  </c:pt>
                  <c:pt idx="4">
                    <c:v>May</c:v>
                  </c:pt>
                  <c:pt idx="5">
                    <c:v>Jun</c:v>
                  </c:pt>
                  <c:pt idx="6">
                    <c:v>Jul</c:v>
                  </c:pt>
                  <c:pt idx="7">
                    <c:v>Aug</c:v>
                  </c:pt>
                  <c:pt idx="8">
                    <c:v>Sep</c:v>
                  </c:pt>
                  <c:pt idx="9">
                    <c:v>Oct</c:v>
                  </c:pt>
                  <c:pt idx="10">
                    <c:v>Nov</c:v>
                  </c:pt>
                  <c:pt idx="11">
                    <c:v>Dec</c:v>
                  </c:pt>
                </c:lvl>
                <c:lvl>
                  <c:pt idx="0">
                    <c:v>2020</c:v>
                  </c:pt>
                </c:lvl>
              </c:multiLvlStrCache>
            </c:multiLvlStrRef>
          </c:cat>
          <c:val>
            <c:numRef>
              <c:f>Pivot_table_1!$F$5:$F$16</c:f>
              <c:numCache>
                <c:formatCode>#,##0</c:formatCode>
                <c:ptCount val="12"/>
                <c:pt idx="0">
                  <c:v>179.21999999999997</c:v>
                </c:pt>
                <c:pt idx="1">
                  <c:v>429.83</c:v>
                </c:pt>
                <c:pt idx="2">
                  <c:v>231.63</c:v>
                </c:pt>
                <c:pt idx="3">
                  <c:v>240.04</c:v>
                </c:pt>
                <c:pt idx="4">
                  <c:v>59.079999999999991</c:v>
                </c:pt>
                <c:pt idx="5">
                  <c:v>140.88</c:v>
                </c:pt>
                <c:pt idx="6">
                  <c:v>414.58499999999998</c:v>
                </c:pt>
                <c:pt idx="7">
                  <c:v>139.67999999999998</c:v>
                </c:pt>
                <c:pt idx="8">
                  <c:v>302.65999999999997</c:v>
                </c:pt>
                <c:pt idx="9">
                  <c:v>174.46999999999997</c:v>
                </c:pt>
                <c:pt idx="10">
                  <c:v>104.08499999999999</c:v>
                </c:pt>
                <c:pt idx="11">
                  <c:v>77.10499999999999</c:v>
                </c:pt>
              </c:numCache>
            </c:numRef>
          </c:val>
          <c:smooth val="0"/>
          <c:extLst>
            <c:ext xmlns:c16="http://schemas.microsoft.com/office/drawing/2014/chart" uri="{C3380CC4-5D6E-409C-BE32-E72D297353CC}">
              <c16:uniqueId val="{00000009-C3CF-4CDA-BE42-7A7C0C0C70E8}"/>
            </c:ext>
          </c:extLst>
        </c:ser>
        <c:dLbls>
          <c:showLegendKey val="0"/>
          <c:showVal val="0"/>
          <c:showCatName val="0"/>
          <c:showSerName val="0"/>
          <c:showPercent val="0"/>
          <c:showBubbleSize val="0"/>
        </c:dLbls>
        <c:smooth val="0"/>
        <c:axId val="1891287407"/>
        <c:axId val="173737631"/>
      </c:lineChart>
      <c:catAx>
        <c:axId val="189128740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37631"/>
        <c:crosses val="autoZero"/>
        <c:auto val="1"/>
        <c:lblAlgn val="ctr"/>
        <c:lblOffset val="100"/>
        <c:noMultiLvlLbl val="0"/>
      </c:catAx>
      <c:valAx>
        <c:axId val="173737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1287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198E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1).xlsb.xlsx]Pivot_table_2!PivotTable1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of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Pivot_table_2!$B$3</c:f>
              <c:strCache>
                <c:ptCount val="1"/>
                <c:pt idx="0">
                  <c:v>Total</c:v>
                </c:pt>
              </c:strCache>
            </c:strRef>
          </c:tx>
          <c:spPr>
            <a:solidFill>
              <a:schemeClr val="accent1"/>
            </a:solidFill>
            <a:ln>
              <a:noFill/>
            </a:ln>
            <a:effectLst/>
          </c:spPr>
          <c:invertIfNegative val="0"/>
          <c:cat>
            <c:strRef>
              <c:f>Pivot_table_2!$A$4:$A$6</c:f>
              <c:strCache>
                <c:ptCount val="3"/>
                <c:pt idx="0">
                  <c:v>Ireland</c:v>
                </c:pt>
                <c:pt idx="1">
                  <c:v>United Kingdom</c:v>
                </c:pt>
                <c:pt idx="2">
                  <c:v>United States</c:v>
                </c:pt>
              </c:strCache>
            </c:strRef>
          </c:cat>
          <c:val>
            <c:numRef>
              <c:f>Pivot_table_2!$B$4:$B$6</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6520-4E0E-BCF1-5C223623DE0A}"/>
            </c:ext>
          </c:extLst>
        </c:ser>
        <c:dLbls>
          <c:showLegendKey val="0"/>
          <c:showVal val="0"/>
          <c:showCatName val="0"/>
          <c:showSerName val="0"/>
          <c:showPercent val="0"/>
          <c:showBubbleSize val="0"/>
        </c:dLbls>
        <c:gapWidth val="182"/>
        <c:axId val="285344128"/>
        <c:axId val="293174352"/>
      </c:barChart>
      <c:catAx>
        <c:axId val="285344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174352"/>
        <c:crosses val="autoZero"/>
        <c:auto val="1"/>
        <c:lblAlgn val="ctr"/>
        <c:lblOffset val="100"/>
        <c:noMultiLvlLbl val="0"/>
      </c:catAx>
      <c:valAx>
        <c:axId val="293174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344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(version 1).xlsb.xlsx]Pivot_table_3!PivotTable1</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Pivot_table_3!$B$3</c:f>
              <c:strCache>
                <c:ptCount val="1"/>
                <c:pt idx="0">
                  <c:v>Total</c:v>
                </c:pt>
              </c:strCache>
            </c:strRef>
          </c:tx>
          <c:spPr>
            <a:solidFill>
              <a:schemeClr val="accent1"/>
            </a:solidFill>
            <a:ln>
              <a:noFill/>
            </a:ln>
            <a:effectLst/>
          </c:spPr>
          <c:invertIfNegative val="0"/>
          <c:cat>
            <c:strRef>
              <c:f>Pivot_table_3!$A$4:$A$8</c:f>
              <c:strCache>
                <c:ptCount val="5"/>
                <c:pt idx="0">
                  <c:v>Don Flintiff</c:v>
                </c:pt>
                <c:pt idx="1">
                  <c:v>Nealson Cuttler</c:v>
                </c:pt>
                <c:pt idx="2">
                  <c:v>Terri Farra</c:v>
                </c:pt>
                <c:pt idx="3">
                  <c:v>Brenn Dundredge</c:v>
                </c:pt>
                <c:pt idx="4">
                  <c:v>Allis Wilmore</c:v>
                </c:pt>
              </c:strCache>
            </c:strRef>
          </c:cat>
          <c:val>
            <c:numRef>
              <c:f>Pivot_table_3!$B$4:$B$8</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BAE3-4FB5-9AA6-8B3D80D6274F}"/>
            </c:ext>
          </c:extLst>
        </c:ser>
        <c:dLbls>
          <c:showLegendKey val="0"/>
          <c:showVal val="0"/>
          <c:showCatName val="0"/>
          <c:showSerName val="0"/>
          <c:showPercent val="0"/>
          <c:showBubbleSize val="0"/>
        </c:dLbls>
        <c:gapWidth val="182"/>
        <c:axId val="285344128"/>
        <c:axId val="293174352"/>
      </c:barChart>
      <c:catAx>
        <c:axId val="285344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174352"/>
        <c:crosses val="autoZero"/>
        <c:auto val="1"/>
        <c:lblAlgn val="ctr"/>
        <c:lblOffset val="100"/>
        <c:noMultiLvlLbl val="0"/>
      </c:catAx>
      <c:valAx>
        <c:axId val="293174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344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601980</xdr:colOff>
      <xdr:row>13</xdr:row>
      <xdr:rowOff>80010</xdr:rowOff>
    </xdr:from>
    <xdr:to>
      <xdr:col>8</xdr:col>
      <xdr:colOff>358140</xdr:colOff>
      <xdr:row>29</xdr:row>
      <xdr:rowOff>175260</xdr:rowOff>
    </xdr:to>
    <xdr:graphicFrame macro="">
      <xdr:nvGraphicFramePr>
        <xdr:cNvPr id="2" name="Chart 1">
          <a:extLst>
            <a:ext uri="{FF2B5EF4-FFF2-40B4-BE49-F238E27FC236}">
              <a16:creationId xmlns:a16="http://schemas.microsoft.com/office/drawing/2014/main" id="{4EB09095-077A-4C30-B139-9D17E52197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4</xdr:row>
      <xdr:rowOff>15240</xdr:rowOff>
    </xdr:from>
    <xdr:to>
      <xdr:col>8</xdr:col>
      <xdr:colOff>365760</xdr:colOff>
      <xdr:row>13</xdr:row>
      <xdr:rowOff>68580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F931EEFD-3B34-468A-A537-0847EDC2168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09600" y="746760"/>
              <a:ext cx="4632960" cy="16992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8</xdr:col>
      <xdr:colOff>388620</xdr:colOff>
      <xdr:row>8</xdr:row>
      <xdr:rowOff>45721</xdr:rowOff>
    </xdr:from>
    <xdr:to>
      <xdr:col>11</xdr:col>
      <xdr:colOff>388620</xdr:colOff>
      <xdr:row>13</xdr:row>
      <xdr:rowOff>83820</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211A04AA-C074-439B-BD0C-400C85637FB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5265420" y="1508761"/>
              <a:ext cx="1828800"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381000</xdr:colOff>
      <xdr:row>4</xdr:row>
      <xdr:rowOff>15240</xdr:rowOff>
    </xdr:from>
    <xdr:to>
      <xdr:col>14</xdr:col>
      <xdr:colOff>22860</xdr:colOff>
      <xdr:row>8</xdr:row>
      <xdr:rowOff>30480</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04B89791-B9F2-47A2-8266-D5C7F7BC87D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5257800" y="746760"/>
              <a:ext cx="3299460" cy="746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403860</xdr:colOff>
      <xdr:row>8</xdr:row>
      <xdr:rowOff>45721</xdr:rowOff>
    </xdr:from>
    <xdr:to>
      <xdr:col>14</xdr:col>
      <xdr:colOff>15240</xdr:colOff>
      <xdr:row>13</xdr:row>
      <xdr:rowOff>83821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0FCBDBB4-75C7-4109-92B7-70F07DF2584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7109460" y="1508761"/>
              <a:ext cx="144018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388620</xdr:colOff>
      <xdr:row>13</xdr:row>
      <xdr:rowOff>106680</xdr:rowOff>
    </xdr:from>
    <xdr:to>
      <xdr:col>13</xdr:col>
      <xdr:colOff>594360</xdr:colOff>
      <xdr:row>21</xdr:row>
      <xdr:rowOff>0</xdr:rowOff>
    </xdr:to>
    <xdr:graphicFrame macro="">
      <xdr:nvGraphicFramePr>
        <xdr:cNvPr id="7" name="Chart 6">
          <a:extLst>
            <a:ext uri="{FF2B5EF4-FFF2-40B4-BE49-F238E27FC236}">
              <a16:creationId xmlns:a16="http://schemas.microsoft.com/office/drawing/2014/main" id="{B48BA4F3-284D-41F7-BA02-64FD60922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388620</xdr:colOff>
      <xdr:row>21</xdr:row>
      <xdr:rowOff>22860</xdr:rowOff>
    </xdr:from>
    <xdr:to>
      <xdr:col>14</xdr:col>
      <xdr:colOff>0</xdr:colOff>
      <xdr:row>30</xdr:row>
      <xdr:rowOff>15240</xdr:rowOff>
    </xdr:to>
    <xdr:graphicFrame macro="">
      <xdr:nvGraphicFramePr>
        <xdr:cNvPr id="8" name="Chart 7">
          <a:extLst>
            <a:ext uri="{FF2B5EF4-FFF2-40B4-BE49-F238E27FC236}">
              <a16:creationId xmlns:a16="http://schemas.microsoft.com/office/drawing/2014/main" id="{80A2A0DB-9CE8-407E-AE44-3F1F3BBF8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nusha Priyamanka" refreshedDate="45249.059353009259" createdVersion="8" refreshedVersion="8" minRefreshableVersion="3" recordCount="1000" xr:uid="{EE7825F6-8CD1-427F-BCEB-1E0090A3370C}">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325310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s v=""/>
    <x v="1"/>
    <x v="1"/>
    <s v="M"/>
    <x v="0"/>
    <n v="13.75"/>
    <n v="27.5"/>
    <s v="Excelsa"/>
    <x v="0"/>
    <x v="1"/>
  </r>
  <r>
    <s v="KAC-83089-793"/>
    <x v="2"/>
    <s v="23806-46781-OU"/>
    <s v="R-L-2.5"/>
    <n v="2"/>
    <x v="2"/>
    <s v=""/>
    <x v="1"/>
    <x v="0"/>
    <s v="L"/>
    <x v="2"/>
    <n v="27.484999999999996"/>
    <n v="54.969999999999992"/>
    <s v="Robusta"/>
    <x v="1"/>
    <x v="1"/>
  </r>
  <r>
    <s v="CVP-18956-553"/>
    <x v="3"/>
    <s v="86561-91660-RB"/>
    <s v="L-D-1"/>
    <n v="3"/>
    <x v="3"/>
    <s v=""/>
    <x v="0"/>
    <x v="3"/>
    <s v="D"/>
    <x v="0"/>
    <n v="12.95"/>
    <n v="38.849999999999994"/>
    <s v="Liberica"/>
    <x v="2"/>
    <x v="1"/>
  </r>
  <r>
    <s v="IPP-31994-879"/>
    <x v="4"/>
    <s v="65223-29612-CB"/>
    <s v="E-D-0.5"/>
    <n v="3"/>
    <x v="4"/>
    <s v="slobe6@nifty.com"/>
    <x v="0"/>
    <x v="1"/>
    <s v="D"/>
    <x v="1"/>
    <n v="7.29"/>
    <n v="21.87"/>
    <s v="Excelsa"/>
    <x v="2"/>
    <x v="0"/>
  </r>
  <r>
    <s v="SNZ-65340-705"/>
    <x v="5"/>
    <s v="21134-81676-FR"/>
    <s v="L-L-0.2"/>
    <n v="1"/>
    <x v="5"/>
    <s v=""/>
    <x v="1"/>
    <x v="3"/>
    <s v="L"/>
    <x v="3"/>
    <n v="4.7549999999999999"/>
    <n v="4.7549999999999999"/>
    <s v="Liberi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sa"/>
    <x v="1"/>
    <x v="0"/>
  </r>
  <r>
    <s v="SZW-48378-399"/>
    <x v="9"/>
    <s v="34136-36674-OM"/>
    <s v="R-M-1"/>
    <n v="5"/>
    <x v="10"/>
    <s v="rscholarc@nyu.edu"/>
    <x v="0"/>
    <x v="0"/>
    <s v="M"/>
    <x v="0"/>
    <n v="9.9499999999999993"/>
    <n v="49.75"/>
    <s v="Robusta"/>
    <x v="0"/>
    <x v="1"/>
  </r>
  <r>
    <s v="ITA-87418-783"/>
    <x v="10"/>
    <s v="39396-12890-PE"/>
    <s v="R-D-2.5"/>
    <n v="2"/>
    <x v="11"/>
    <s v="tvanyutind@wix.com"/>
    <x v="0"/>
    <x v="0"/>
    <s v="D"/>
    <x v="2"/>
    <n v="20.584999999999997"/>
    <n v="41.169999999999995"/>
    <s v="Robusta"/>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4999999999998"/>
    <n v="114.42499999999998"/>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erica"/>
    <x v="0"/>
    <x v="1"/>
  </r>
  <r>
    <s v="WOQ-36015-429"/>
    <x v="24"/>
    <s v="51427-89175-QJ"/>
    <s v="A-D-0.5"/>
    <n v="6"/>
    <x v="27"/>
    <s v=""/>
    <x v="0"/>
    <x v="2"/>
    <s v="D"/>
    <x v="1"/>
    <n v="5.97"/>
    <n v="35.82"/>
    <s v="Arabica"/>
    <x v="2"/>
    <x v="1"/>
  </r>
  <r>
    <s v="WOQ-36015-429"/>
    <x v="24"/>
    <s v="51427-89175-QJ"/>
    <s v="L-M-0.5"/>
    <n v="6"/>
    <x v="27"/>
    <s v=""/>
    <x v="0"/>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4999999999998"/>
    <n v="114.42499999999998"/>
    <s v="Robusta"/>
    <x v="0"/>
    <x v="1"/>
  </r>
  <r>
    <s v="OFX-99147-470"/>
    <x v="31"/>
    <s v="49860-68865-AB"/>
    <s v="R-M-1"/>
    <n v="6"/>
    <x v="34"/>
    <s v=""/>
    <x v="0"/>
    <x v="0"/>
    <s v="M"/>
    <x v="0"/>
    <n v="9.9499999999999993"/>
    <n v="59.699999999999996"/>
    <s v="Robusta"/>
    <x v="0"/>
    <x v="0"/>
  </r>
  <r>
    <s v="LUO-37559-016"/>
    <x v="32"/>
    <s v="21240-83132-SP"/>
    <s v="L-M-1"/>
    <n v="3"/>
    <x v="35"/>
    <s v=""/>
    <x v="0"/>
    <x v="3"/>
    <s v="M"/>
    <x v="0"/>
    <n v="14.55"/>
    <n v="43.650000000000006"/>
    <s v="Liberica"/>
    <x v="0"/>
    <x v="1"/>
  </r>
  <r>
    <s v="XWC-20610-167"/>
    <x v="33"/>
    <s v="08350-81623-TF"/>
    <s v="E-D-0.2"/>
    <n v="2"/>
    <x v="36"/>
    <s v="lyeoland15@pbs.org"/>
    <x v="0"/>
    <x v="1"/>
    <s v="D"/>
    <x v="3"/>
    <n v="3.645"/>
    <n v="7.29"/>
    <s v="Excelsa"/>
    <x v="2"/>
    <x v="0"/>
  </r>
  <r>
    <s v="GPU-79113-136"/>
    <x v="34"/>
    <s v="73284-01385-SJ"/>
    <s v="R-D-0.2"/>
    <n v="3"/>
    <x v="37"/>
    <s v="atolworthy16@toplist.cz"/>
    <x v="0"/>
    <x v="0"/>
    <s v="D"/>
    <x v="3"/>
    <n v="2.6849999999999996"/>
    <n v="8.0549999999999997"/>
    <s v="Robusta"/>
    <x v="2"/>
    <x v="0"/>
  </r>
  <r>
    <s v="ULR-52653-960"/>
    <x v="35"/>
    <s v="04152-34436-IE"/>
    <s v="L-L-2.5"/>
    <n v="2"/>
    <x v="38"/>
    <s v=""/>
    <x v="0"/>
    <x v="3"/>
    <s v="L"/>
    <x v="2"/>
    <n v="36.454999999999998"/>
    <n v="72.91"/>
    <s v="Liberica"/>
    <x v="1"/>
    <x v="1"/>
  </r>
  <r>
    <s v="HPI-42308-142"/>
    <x v="36"/>
    <s v="06631-86965-XP"/>
    <s v="E-M-0.5"/>
    <n v="2"/>
    <x v="39"/>
    <s v="obaudassi18@seesaa.net"/>
    <x v="0"/>
    <x v="1"/>
    <s v="M"/>
    <x v="1"/>
    <n v="8.25"/>
    <n v="16.5"/>
    <s v="Excelsa"/>
    <x v="0"/>
    <x v="0"/>
  </r>
  <r>
    <s v="XHI-30227-581"/>
    <x v="37"/>
    <s v="54619-08558-ZU"/>
    <s v="L-D-2.5"/>
    <n v="6"/>
    <x v="40"/>
    <s v="pkingsbury19@comcast.net"/>
    <x v="0"/>
    <x v="3"/>
    <s v="D"/>
    <x v="2"/>
    <n v="29.784999999999997"/>
    <n v="178.70999999999998"/>
    <s v="Liberica"/>
    <x v="2"/>
    <x v="1"/>
  </r>
  <r>
    <s v="DJH-05202-380"/>
    <x v="38"/>
    <s v="85589-17020-CX"/>
    <s v="E-M-2.5"/>
    <n v="2"/>
    <x v="41"/>
    <s v=""/>
    <x v="0"/>
    <x v="1"/>
    <s v="M"/>
    <x v="2"/>
    <n v="31.624999999999996"/>
    <n v="63.249999999999993"/>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s v=""/>
    <x v="0"/>
    <x v="3"/>
    <s v="L"/>
    <x v="0"/>
    <n v="15.85"/>
    <n v="47.55"/>
    <s v="Liberi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s v=""/>
    <x v="0"/>
    <x v="3"/>
    <s v="D"/>
    <x v="2"/>
    <n v="29.784999999999997"/>
    <n v="89.35499999999999"/>
    <s v="Liberica"/>
    <x v="2"/>
    <x v="0"/>
  </r>
  <r>
    <s v="HUB-47311-849"/>
    <x v="50"/>
    <s v="04521-04300-OK"/>
    <s v="L-M-0.5"/>
    <n v="3"/>
    <x v="53"/>
    <s v="sgilroy1n@eepurl.com"/>
    <x v="0"/>
    <x v="3"/>
    <s v="M"/>
    <x v="1"/>
    <n v="8.73"/>
    <n v="26.19"/>
    <s v="Liberica"/>
    <x v="0"/>
    <x v="0"/>
  </r>
  <r>
    <s v="WYM-17686-694"/>
    <x v="51"/>
    <s v="58689-55264-VK"/>
    <s v="A-D-2.5"/>
    <n v="5"/>
    <x v="54"/>
    <s v="ccottingham1o@wikipedia.org"/>
    <x v="0"/>
    <x v="2"/>
    <s v="D"/>
    <x v="2"/>
    <n v="22.884999999999998"/>
    <n v="114.42499999999998"/>
    <s v="Arabica"/>
    <x v="2"/>
    <x v="1"/>
  </r>
  <r>
    <s v="ZYQ-15797-695"/>
    <x v="52"/>
    <s v="79436-73011-MM"/>
    <s v="R-D-0.5"/>
    <n v="5"/>
    <x v="55"/>
    <s v=""/>
    <x v="2"/>
    <x v="0"/>
    <s v="D"/>
    <x v="1"/>
    <n v="5.3699999999999992"/>
    <n v="26.849999999999994"/>
    <s v="Robusta"/>
    <x v="2"/>
    <x v="0"/>
  </r>
  <r>
    <s v="EEJ-16185-108"/>
    <x v="53"/>
    <s v="65552-60476-KY"/>
    <s v="L-L-0.2"/>
    <n v="5"/>
    <x v="56"/>
    <s v=""/>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s v=""/>
    <x v="0"/>
    <x v="0"/>
    <s v="M"/>
    <x v="1"/>
    <n v="5.97"/>
    <n v="35.82"/>
    <s v="Robusta"/>
    <x v="0"/>
    <x v="0"/>
  </r>
  <r>
    <s v="TIR-71396-998"/>
    <x v="56"/>
    <s v="14204-14186-LA"/>
    <s v="R-D-2.5"/>
    <n v="4"/>
    <x v="59"/>
    <s v="acockrem1t@engadget.com"/>
    <x v="0"/>
    <x v="0"/>
    <s v="D"/>
    <x v="2"/>
    <n v="20.584999999999997"/>
    <n v="82.339999999999989"/>
    <s v="Robusta"/>
    <x v="2"/>
    <x v="0"/>
  </r>
  <r>
    <s v="RXF-37618-213"/>
    <x v="57"/>
    <s v="32948-34398-HC"/>
    <s v="R-L-0.5"/>
    <n v="1"/>
    <x v="60"/>
    <s v="bumpleby1u@soundcloud.com"/>
    <x v="0"/>
    <x v="0"/>
    <s v="L"/>
    <x v="1"/>
    <n v="7.169999999999999"/>
    <n v="7.169999999999999"/>
    <s v="Robusta"/>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4999999999994"/>
    <n v="136.61999999999998"/>
    <s v="Excelsa"/>
    <x v="1"/>
    <x v="1"/>
  </r>
  <r>
    <s v="GAZ-58626-277"/>
    <x v="62"/>
    <s v="69533-84907-FA"/>
    <s v="L-L-0.2"/>
    <n v="2"/>
    <x v="65"/>
    <s v="sedmondson1z@theguardian.com"/>
    <x v="1"/>
    <x v="3"/>
    <s v="L"/>
    <x v="3"/>
    <n v="4.7549999999999999"/>
    <n v="9.51"/>
    <s v="Liberica"/>
    <x v="1"/>
    <x v="1"/>
  </r>
  <r>
    <s v="RPJ-37787-335"/>
    <x v="63"/>
    <s v="76005-95461-CI"/>
    <s v="A-M-2.5"/>
    <n v="3"/>
    <x v="66"/>
    <s v=""/>
    <x v="0"/>
    <x v="2"/>
    <s v="M"/>
    <x v="2"/>
    <n v="25.874999999999996"/>
    <n v="77.624999999999986"/>
    <s v="Arabica"/>
    <x v="0"/>
    <x v="1"/>
  </r>
  <r>
    <s v="LEF-83057-763"/>
    <x v="64"/>
    <s v="15395-90855-VB"/>
    <s v="L-M-0.2"/>
    <n v="5"/>
    <x v="67"/>
    <s v=""/>
    <x v="0"/>
    <x v="3"/>
    <s v="M"/>
    <x v="3"/>
    <n v="4.3650000000000002"/>
    <n v="21.825000000000003"/>
    <s v="Liberi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usta"/>
    <x v="2"/>
    <x v="0"/>
  </r>
  <r>
    <s v="AWT-22827-563"/>
    <x v="67"/>
    <s v="12018-75670-EU"/>
    <s v="R-L-0.2"/>
    <n v="1"/>
    <x v="70"/>
    <s v=""/>
    <x v="1"/>
    <x v="0"/>
    <s v="L"/>
    <x v="3"/>
    <n v="3.5849999999999995"/>
    <n v="3.5849999999999995"/>
    <s v="Robusta"/>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4999999999996"/>
    <n v="100.39499999999998"/>
    <s v="Liberica"/>
    <x v="0"/>
    <x v="0"/>
  </r>
  <r>
    <s v="XOQ-12405-419"/>
    <x v="74"/>
    <s v="91513-75657-PH"/>
    <s v="R-D-2.5"/>
    <n v="4"/>
    <x v="77"/>
    <s v=""/>
    <x v="0"/>
    <x v="0"/>
    <s v="D"/>
    <x v="2"/>
    <n v="20.584999999999997"/>
    <n v="82.339999999999989"/>
    <s v="Robusta"/>
    <x v="2"/>
    <x v="0"/>
  </r>
  <r>
    <s v="HYF-10254-369"/>
    <x v="75"/>
    <s v="30373-66619-CB"/>
    <s v="L-L-0.5"/>
    <n v="1"/>
    <x v="78"/>
    <s v="zsherewood2c@apache.org"/>
    <x v="0"/>
    <x v="3"/>
    <s v="L"/>
    <x v="1"/>
    <n v="9.51"/>
    <n v="9.51"/>
    <s v="Liberi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x v="0"/>
    <x v="1"/>
    <s v="L"/>
    <x v="0"/>
    <n v="14.85"/>
    <n v="44.55"/>
    <s v="Excelsa"/>
    <x v="1"/>
    <x v="0"/>
  </r>
  <r>
    <s v="YWH-50638-556"/>
    <x v="83"/>
    <s v="89442-35633-HJ"/>
    <s v="E-L-0.5"/>
    <n v="4"/>
    <x v="86"/>
    <s v="elangcaster2l@spotify.com"/>
    <x v="2"/>
    <x v="1"/>
    <s v="L"/>
    <x v="1"/>
    <n v="8.91"/>
    <n v="35.64"/>
    <s v="Excelsa"/>
    <x v="1"/>
    <x v="0"/>
  </r>
  <r>
    <s v="ISL-11200-600"/>
    <x v="84"/>
    <s v="13654-85265-IL"/>
    <s v="A-D-0.2"/>
    <n v="6"/>
    <x v="87"/>
    <s v=""/>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erica"/>
    <x v="0"/>
    <x v="0"/>
  </r>
  <r>
    <s v="FJQ-60035-234"/>
    <x v="89"/>
    <s v="08847-29858-HN"/>
    <s v="A-L-0.2"/>
    <n v="2"/>
    <x v="93"/>
    <s v=""/>
    <x v="0"/>
    <x v="2"/>
    <s v="L"/>
    <x v="3"/>
    <n v="3.8849999999999998"/>
    <n v="7.77"/>
    <s v="Arabica"/>
    <x v="1"/>
    <x v="0"/>
  </r>
  <r>
    <s v="HSF-66926-425"/>
    <x v="90"/>
    <s v="00539-42510-RY"/>
    <s v="L-D-2.5"/>
    <n v="5"/>
    <x v="94"/>
    <s v="nyoules2t@reference.com"/>
    <x v="1"/>
    <x v="3"/>
    <s v="D"/>
    <x v="2"/>
    <n v="29.784999999999997"/>
    <n v="148.92499999999998"/>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usta"/>
    <x v="0"/>
    <x v="0"/>
  </r>
  <r>
    <s v="NUN-48214-216"/>
    <x v="97"/>
    <s v="06953-94794-FB"/>
    <s v="A-M-0.5"/>
    <n v="4"/>
    <x v="101"/>
    <s v=""/>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699999999999992"/>
    <n v="26.849999999999994"/>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s v=""/>
    <x v="0"/>
    <x v="0"/>
    <s v="L"/>
    <x v="3"/>
    <n v="3.5849999999999995"/>
    <n v="14.339999999999998"/>
    <s v="Robusta"/>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s v=""/>
    <x v="1"/>
    <x v="2"/>
    <s v="L"/>
    <x v="2"/>
    <n v="29.784999999999997"/>
    <n v="148.92499999999998"/>
    <s v="Arabica"/>
    <x v="1"/>
    <x v="0"/>
  </r>
  <r>
    <s v="VDZ-76673-968"/>
    <x v="116"/>
    <s v="82246-82543-DW"/>
    <s v="E-D-0.5"/>
    <n v="2"/>
    <x v="122"/>
    <s v="bhindsberg3n@blogs.com"/>
    <x v="0"/>
    <x v="1"/>
    <s v="D"/>
    <x v="1"/>
    <n v="7.29"/>
    <n v="14.58"/>
    <s v="Exc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ica"/>
    <x v="2"/>
    <x v="1"/>
  </r>
  <r>
    <s v="ZGK-97262-313"/>
    <x v="119"/>
    <s v="02536-18494-AQ"/>
    <s v="E-M-2.5"/>
    <n v="3"/>
    <x v="125"/>
    <s v=""/>
    <x v="0"/>
    <x v="1"/>
    <s v="M"/>
    <x v="2"/>
    <n v="31.624999999999996"/>
    <n v="94.874999999999986"/>
    <s v="Excels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4999999999994"/>
    <n v="102.46499999999997"/>
    <s v="Excelsa"/>
    <x v="1"/>
    <x v="1"/>
  </r>
  <r>
    <s v="PPP-78935-365"/>
    <x v="123"/>
    <s v="91074-60023-IP"/>
    <s v="E-D-1"/>
    <n v="4"/>
    <x v="129"/>
    <s v=""/>
    <x v="0"/>
    <x v="1"/>
    <s v="D"/>
    <x v="0"/>
    <n v="12.15"/>
    <n v="48.6"/>
    <s v="Excelsa"/>
    <x v="2"/>
    <x v="1"/>
  </r>
  <r>
    <s v="JUO-34131-517"/>
    <x v="124"/>
    <s v="07972-83748-JI"/>
    <s v="L-D-1"/>
    <n v="6"/>
    <x v="130"/>
    <s v=""/>
    <x v="0"/>
    <x v="3"/>
    <s v="D"/>
    <x v="0"/>
    <n v="12.95"/>
    <n v="77.699999999999989"/>
    <s v="Liberica"/>
    <x v="2"/>
    <x v="0"/>
  </r>
  <r>
    <s v="ZJE-89333-489"/>
    <x v="125"/>
    <s v="08694-57330-XR"/>
    <s v="L-D-2.5"/>
    <n v="1"/>
    <x v="131"/>
    <s v="vkundt3w@bigcartel.com"/>
    <x v="1"/>
    <x v="3"/>
    <s v="D"/>
    <x v="2"/>
    <n v="29.784999999999997"/>
    <n v="29.784999999999997"/>
    <s v="Liberica"/>
    <x v="2"/>
    <x v="0"/>
  </r>
  <r>
    <s v="LOO-35324-159"/>
    <x v="126"/>
    <s v="68412-11126-YJ"/>
    <s v="A-L-0.2"/>
    <n v="4"/>
    <x v="132"/>
    <s v="bbett3x@google.de"/>
    <x v="0"/>
    <x v="2"/>
    <s v="L"/>
    <x v="3"/>
    <n v="3.8849999999999998"/>
    <n v="15.54"/>
    <s v="Arabica"/>
    <x v="1"/>
    <x v="0"/>
  </r>
  <r>
    <s v="JBQ-93412-846"/>
    <x v="127"/>
    <s v="69037-66822-DW"/>
    <s v="E-L-2.5"/>
    <n v="4"/>
    <x v="133"/>
    <s v=""/>
    <x v="1"/>
    <x v="1"/>
    <s v="L"/>
    <x v="2"/>
    <n v="34.154999999999994"/>
    <n v="136.61999999999998"/>
    <s v="Excelsa"/>
    <x v="1"/>
    <x v="0"/>
  </r>
  <r>
    <s v="EHX-66333-637"/>
    <x v="128"/>
    <s v="01297-94364-XH"/>
    <s v="L-M-0.5"/>
    <n v="2"/>
    <x v="134"/>
    <s v="dstaite3z@scientificamerican.com"/>
    <x v="0"/>
    <x v="3"/>
    <s v="M"/>
    <x v="1"/>
    <n v="8.73"/>
    <n v="17.46"/>
    <s v="Liberica"/>
    <x v="0"/>
    <x v="1"/>
  </r>
  <r>
    <s v="WXG-25759-236"/>
    <x v="103"/>
    <s v="39919-06540-ZI"/>
    <s v="E-L-2.5"/>
    <n v="2"/>
    <x v="135"/>
    <s v="wkeyse40@apple.com"/>
    <x v="0"/>
    <x v="1"/>
    <s v="L"/>
    <x v="2"/>
    <n v="34.154999999999994"/>
    <n v="68.309999999999988"/>
    <s v="Exc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s v=""/>
    <x v="0"/>
    <x v="2"/>
    <s v="M"/>
    <x v="2"/>
    <n v="25.874999999999996"/>
    <n v="51.749999999999993"/>
    <s v="Arabica"/>
    <x v="0"/>
    <x v="0"/>
  </r>
  <r>
    <s v="AMT-40418-362"/>
    <x v="133"/>
    <s v="04513-76520-QO"/>
    <s v="L-D-1"/>
    <n v="1"/>
    <x v="140"/>
    <s v="jbalsillie46@princeton.edu"/>
    <x v="0"/>
    <x v="3"/>
    <s v="D"/>
    <x v="0"/>
    <n v="12.95"/>
    <n v="12.95"/>
    <s v="Liberica"/>
    <x v="2"/>
    <x v="0"/>
  </r>
  <r>
    <s v="NFQ-23241-793"/>
    <x v="134"/>
    <s v="88446-59251-SQ"/>
    <s v="A-M-1"/>
    <n v="3"/>
    <x v="141"/>
    <s v=""/>
    <x v="0"/>
    <x v="2"/>
    <s v="M"/>
    <x v="0"/>
    <n v="11.25"/>
    <n v="33.75"/>
    <s v="Arabica"/>
    <x v="0"/>
    <x v="0"/>
  </r>
  <r>
    <s v="JQK-64922-985"/>
    <x v="113"/>
    <s v="23779-10274-KN"/>
    <s v="R-M-2.5"/>
    <n v="3"/>
    <x v="142"/>
    <s v="bleffek48@ning.com"/>
    <x v="0"/>
    <x v="0"/>
    <s v="M"/>
    <x v="2"/>
    <n v="22.884999999999998"/>
    <n v="68.655000000000001"/>
    <s v="Robusta"/>
    <x v="0"/>
    <x v="0"/>
  </r>
  <r>
    <s v="YET-17732-678"/>
    <x v="135"/>
    <s v="57235-92842-DK"/>
    <s v="R-D-0.2"/>
    <n v="1"/>
    <x v="143"/>
    <s v=""/>
    <x v="0"/>
    <x v="0"/>
    <s v="D"/>
    <x v="3"/>
    <n v="2.6849999999999996"/>
    <n v="2.6849999999999996"/>
    <s v="Robu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a"/>
    <x v="2"/>
    <x v="1"/>
  </r>
  <r>
    <s v="JAF-18294-750"/>
    <x v="139"/>
    <s v="73564-98204-EY"/>
    <s v="R-D-2.5"/>
    <n v="6"/>
    <x v="148"/>
    <s v=""/>
    <x v="0"/>
    <x v="0"/>
    <s v="D"/>
    <x v="2"/>
    <n v="20.584999999999997"/>
    <n v="123.50999999999999"/>
    <s v="Robusta"/>
    <x v="2"/>
    <x v="0"/>
  </r>
  <r>
    <s v="TME-59627-221"/>
    <x v="140"/>
    <s v="72282-40594-RX"/>
    <s v="L-L-2.5"/>
    <n v="6"/>
    <x v="149"/>
    <s v=""/>
    <x v="0"/>
    <x v="3"/>
    <s v="L"/>
    <x v="2"/>
    <n v="36.454999999999998"/>
    <n v="218.73"/>
    <s v="Liberi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49999999999996"/>
    <n v="16.11"/>
    <s v="Robusta"/>
    <x v="2"/>
    <x v="1"/>
  </r>
  <r>
    <s v="BYU-58154-603"/>
    <x v="145"/>
    <s v="51971-70393-QM"/>
    <s v="E-D-0.5"/>
    <n v="4"/>
    <x v="154"/>
    <s v="cfeye4k@google.co.jp"/>
    <x v="1"/>
    <x v="1"/>
    <s v="D"/>
    <x v="1"/>
    <n v="7.29"/>
    <n v="29.16"/>
    <s v="Excelsa"/>
    <x v="2"/>
    <x v="1"/>
  </r>
  <r>
    <s v="EHJ-05910-257"/>
    <x v="146"/>
    <s v="06812-11924-IK"/>
    <s v="R-D-1"/>
    <n v="6"/>
    <x v="155"/>
    <s v=""/>
    <x v="0"/>
    <x v="0"/>
    <s v="D"/>
    <x v="0"/>
    <n v="8.9499999999999993"/>
    <n v="53.699999999999996"/>
    <s v="Robusta"/>
    <x v="2"/>
    <x v="0"/>
  </r>
  <r>
    <s v="EIL-44855-309"/>
    <x v="147"/>
    <s v="59741-90220-OW"/>
    <s v="R-D-0.5"/>
    <n v="5"/>
    <x v="156"/>
    <s v=""/>
    <x v="0"/>
    <x v="0"/>
    <s v="D"/>
    <x v="1"/>
    <n v="5.3699999999999992"/>
    <n v="26.849999999999994"/>
    <s v="Robusta"/>
    <x v="2"/>
    <x v="0"/>
  </r>
  <r>
    <s v="HCA-87224-420"/>
    <x v="148"/>
    <s v="62682-27930-PD"/>
    <s v="E-M-0.5"/>
    <n v="5"/>
    <x v="157"/>
    <s v="tfero4n@comsenz.com"/>
    <x v="0"/>
    <x v="1"/>
    <s v="M"/>
    <x v="1"/>
    <n v="8.25"/>
    <n v="41.25"/>
    <s v="Exc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4999999999994"/>
    <n v="68.309999999999988"/>
    <s v="Excelsa"/>
    <x v="1"/>
    <x v="1"/>
  </r>
  <r>
    <s v="IRJ-67095-738"/>
    <x v="13"/>
    <s v="86447-02699-UT"/>
    <s v="E-M-2.5"/>
    <n v="2"/>
    <x v="161"/>
    <s v="mchamberlayne4r@bigcartel.com"/>
    <x v="0"/>
    <x v="1"/>
    <s v="M"/>
    <x v="2"/>
    <n v="31.624999999999996"/>
    <n v="63.249999999999993"/>
    <s v="Excelsa"/>
    <x v="0"/>
    <x v="0"/>
  </r>
  <r>
    <s v="VEA-31961-977"/>
    <x v="79"/>
    <s v="51432-27169-KN"/>
    <s v="E-D-0.5"/>
    <n v="3"/>
    <x v="162"/>
    <s v="bflaherty4s@moonfruit.com"/>
    <x v="1"/>
    <x v="1"/>
    <s v="D"/>
    <x v="1"/>
    <n v="7.29"/>
    <n v="21.87"/>
    <s v="Excelsa"/>
    <x v="2"/>
    <x v="1"/>
  </r>
  <r>
    <s v="BAF-42286-205"/>
    <x v="152"/>
    <s v="43074-00987-PB"/>
    <s v="R-M-2.5"/>
    <n v="4"/>
    <x v="163"/>
    <s v="ocolbeck4t@sina.com.cn"/>
    <x v="0"/>
    <x v="0"/>
    <s v="M"/>
    <x v="2"/>
    <n v="22.884999999999998"/>
    <n v="91.539999999999992"/>
    <s v="Robusta"/>
    <x v="0"/>
    <x v="1"/>
  </r>
  <r>
    <s v="WOR-52762-511"/>
    <x v="153"/>
    <s v="04739-85772-QT"/>
    <s v="E-L-2.5"/>
    <n v="6"/>
    <x v="164"/>
    <s v=""/>
    <x v="0"/>
    <x v="1"/>
    <s v="L"/>
    <x v="2"/>
    <n v="34.154999999999994"/>
    <n v="204.92999999999995"/>
    <s v="Excelsa"/>
    <x v="1"/>
    <x v="0"/>
  </r>
  <r>
    <s v="ZWK-03995-815"/>
    <x v="154"/>
    <s v="28279-78469-YW"/>
    <s v="E-M-2.5"/>
    <n v="2"/>
    <x v="165"/>
    <s v="ehobbing4v@nsw.gov.au"/>
    <x v="0"/>
    <x v="1"/>
    <s v="M"/>
    <x v="2"/>
    <n v="31.624999999999996"/>
    <n v="63.249999999999993"/>
    <s v="Excelsa"/>
    <x v="0"/>
    <x v="0"/>
  </r>
  <r>
    <s v="CKF-43291-846"/>
    <x v="155"/>
    <s v="91829-99544-DS"/>
    <s v="E-L-2.5"/>
    <n v="1"/>
    <x v="166"/>
    <s v="othynne4w@auda.org.au"/>
    <x v="0"/>
    <x v="1"/>
    <s v="L"/>
    <x v="2"/>
    <n v="34.154999999999994"/>
    <n v="34.154999999999994"/>
    <s v="Excelsa"/>
    <x v="1"/>
    <x v="0"/>
  </r>
  <r>
    <s v="RMW-74160-339"/>
    <x v="156"/>
    <s v="38978-59582-JP"/>
    <s v="R-L-2.5"/>
    <n v="4"/>
    <x v="167"/>
    <s v="eheining4x@flickr.com"/>
    <x v="0"/>
    <x v="0"/>
    <s v="L"/>
    <x v="2"/>
    <n v="27.484999999999996"/>
    <n v="109.93999999999998"/>
    <s v="Robu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a"/>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4999999999998"/>
    <n v="68.655000000000001"/>
    <s v="Robusta"/>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4999999999996"/>
    <n v="33.464999999999996"/>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celsa"/>
    <x v="2"/>
    <x v="0"/>
  </r>
  <r>
    <s v="KRZ-13868-122"/>
    <x v="167"/>
    <s v="86779-84838-EJ"/>
    <s v="E-L-1"/>
    <n v="3"/>
    <x v="182"/>
    <s v=""/>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4999999999997"/>
    <n v="59.569999999999993"/>
    <s v="Liberica"/>
    <x v="2"/>
    <x v="1"/>
  </r>
  <r>
    <s v="NOP-21394-646"/>
    <x v="170"/>
    <s v="16982-35708-BZ"/>
    <s v="L-D-2.5"/>
    <n v="3"/>
    <x v="185"/>
    <s v="ncuttler5g@parallels.com"/>
    <x v="0"/>
    <x v="3"/>
    <s v="D"/>
    <x v="2"/>
    <n v="29.784999999999997"/>
    <n v="89.35499999999999"/>
    <s v="Liberica"/>
    <x v="2"/>
    <x v="1"/>
  </r>
  <r>
    <s v="NOP-21394-646"/>
    <x v="170"/>
    <s v="16982-35708-BZ"/>
    <s v="L-L-0.5"/>
    <n v="4"/>
    <x v="185"/>
    <s v="ncuttler5g@parallels.com"/>
    <x v="0"/>
    <x v="3"/>
    <s v="L"/>
    <x v="1"/>
    <n v="9.51"/>
    <n v="38.04"/>
    <s v="Liberica"/>
    <x v="1"/>
    <x v="1"/>
  </r>
  <r>
    <s v="NOP-21394-646"/>
    <x v="170"/>
    <s v="16982-35708-BZ"/>
    <s v="E-M-1"/>
    <n v="3"/>
    <x v="185"/>
    <s v="ncuttler5g@parallels.com"/>
    <x v="0"/>
    <x v="1"/>
    <s v="M"/>
    <x v="0"/>
    <n v="13.75"/>
    <n v="41.25"/>
    <s v="Excelsa"/>
    <x v="0"/>
    <x v="1"/>
  </r>
  <r>
    <s v="FTV-77095-168"/>
    <x v="171"/>
    <s v="66708-26678-QK"/>
    <s v="L-L-0.5"/>
    <n v="6"/>
    <x v="186"/>
    <s v=""/>
    <x v="0"/>
    <x v="3"/>
    <s v="L"/>
    <x v="1"/>
    <n v="9.51"/>
    <n v="57.06"/>
    <s v="Liberica"/>
    <x v="1"/>
    <x v="1"/>
  </r>
  <r>
    <s v="BOR-02906-411"/>
    <x v="172"/>
    <s v="08743-09057-OO"/>
    <s v="L-D-2.5"/>
    <n v="6"/>
    <x v="187"/>
    <s v="tfelip5m@typepad.com"/>
    <x v="0"/>
    <x v="3"/>
    <s v="D"/>
    <x v="2"/>
    <n v="29.784999999999997"/>
    <n v="178.70999999999998"/>
    <s v="Liberica"/>
    <x v="2"/>
    <x v="0"/>
  </r>
  <r>
    <s v="WMP-68847-770"/>
    <x v="173"/>
    <s v="37490-01572-JW"/>
    <s v="L-L-0.2"/>
    <n v="1"/>
    <x v="188"/>
    <s v="vle5n@disqus.com"/>
    <x v="0"/>
    <x v="3"/>
    <s v="L"/>
    <x v="3"/>
    <n v="4.7549999999999999"/>
    <n v="4.7549999999999999"/>
    <s v="Liberica"/>
    <x v="1"/>
    <x v="1"/>
  </r>
  <r>
    <s v="TMO-22785-872"/>
    <x v="174"/>
    <s v="01811-60350-CU"/>
    <s v="E-M-1"/>
    <n v="6"/>
    <x v="189"/>
    <s v=""/>
    <x v="0"/>
    <x v="1"/>
    <s v="M"/>
    <x v="0"/>
    <n v="13.75"/>
    <n v="82.5"/>
    <s v="Excelsa"/>
    <x v="0"/>
    <x v="1"/>
  </r>
  <r>
    <s v="TJG-73587-353"/>
    <x v="175"/>
    <s v="24766-58139-GT"/>
    <s v="R-D-0.2"/>
    <n v="3"/>
    <x v="190"/>
    <s v=""/>
    <x v="0"/>
    <x v="0"/>
    <s v="D"/>
    <x v="3"/>
    <n v="2.6849999999999996"/>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4999999999997"/>
    <n v="20.584999999999997"/>
    <s v="Robusta"/>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s v=""/>
    <x v="0"/>
    <x v="1"/>
    <s v="L"/>
    <x v="0"/>
    <n v="14.85"/>
    <n v="59.4"/>
    <s v="Excelsa"/>
    <x v="1"/>
    <x v="0"/>
  </r>
  <r>
    <s v="IZA-61469-812"/>
    <x v="191"/>
    <s v="13561-92774-WP"/>
    <s v="L-D-2.5"/>
    <n v="4"/>
    <x v="208"/>
    <s v="kbromehead68@un.org"/>
    <x v="0"/>
    <x v="3"/>
    <s v="D"/>
    <x v="2"/>
    <n v="29.784999999999997"/>
    <n v="119.13999999999999"/>
    <s v="Liberica"/>
    <x v="2"/>
    <x v="0"/>
  </r>
  <r>
    <s v="PSS-22466-862"/>
    <x v="192"/>
    <s v="11550-78378-GE"/>
    <s v="R-L-0.2"/>
    <n v="4"/>
    <x v="209"/>
    <s v="ewesterman69@si.edu"/>
    <x v="1"/>
    <x v="0"/>
    <s v="L"/>
    <x v="3"/>
    <n v="3.5849999999999995"/>
    <n v="14.339999999999998"/>
    <s v="Robu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a"/>
    <x v="2"/>
    <x v="0"/>
  </r>
  <r>
    <s v="EYE-70374-835"/>
    <x v="195"/>
    <s v="89115-11966-VF"/>
    <s v="R-L-0.2"/>
    <n v="5"/>
    <x v="212"/>
    <s v="bmathon6c@barnesandnoble.com"/>
    <x v="0"/>
    <x v="0"/>
    <s v="L"/>
    <x v="3"/>
    <n v="3.5849999999999995"/>
    <n v="17.924999999999997"/>
    <s v="Robusta"/>
    <x v="1"/>
    <x v="1"/>
  </r>
  <r>
    <s v="CCZ-19589-212"/>
    <x v="196"/>
    <s v="05754-41702-FG"/>
    <s v="L-M-0.2"/>
    <n v="2"/>
    <x v="213"/>
    <s v="kstreight6d@about.com"/>
    <x v="0"/>
    <x v="3"/>
    <s v="M"/>
    <x v="3"/>
    <n v="4.3650000000000002"/>
    <n v="8.73"/>
    <s v="Liberica"/>
    <x v="0"/>
    <x v="1"/>
  </r>
  <r>
    <s v="BPT-83989-157"/>
    <x v="197"/>
    <s v="84269-49816-ML"/>
    <s v="A-M-2.5"/>
    <n v="2"/>
    <x v="214"/>
    <s v="pcutchie6e@globo.com"/>
    <x v="0"/>
    <x v="2"/>
    <s v="M"/>
    <x v="2"/>
    <n v="25.874999999999996"/>
    <n v="51.749999999999993"/>
    <s v="Arabica"/>
    <x v="0"/>
    <x v="1"/>
  </r>
  <r>
    <s v="YFH-87456-208"/>
    <x v="198"/>
    <s v="23600-98432-ME"/>
    <s v="L-M-0.2"/>
    <n v="2"/>
    <x v="215"/>
    <s v=""/>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erica"/>
    <x v="1"/>
    <x v="1"/>
  </r>
  <r>
    <s v="BRV-64870-915"/>
    <x v="202"/>
    <s v="32070-55528-UG"/>
    <s v="L-L-2.5"/>
    <n v="5"/>
    <x v="219"/>
    <s v=""/>
    <x v="1"/>
    <x v="3"/>
    <s v="L"/>
    <x v="2"/>
    <n v="36.454999999999998"/>
    <n v="182.27499999999998"/>
    <s v="Liberica"/>
    <x v="1"/>
    <x v="1"/>
  </r>
  <r>
    <s v="RGJ-12544-083"/>
    <x v="203"/>
    <s v="48873-84433-PN"/>
    <s v="L-D-2.5"/>
    <n v="3"/>
    <x v="220"/>
    <s v="charce6k@cafepress.com"/>
    <x v="1"/>
    <x v="3"/>
    <s v="D"/>
    <x v="2"/>
    <n v="29.784999999999997"/>
    <n v="89.35499999999999"/>
    <s v="Liberica"/>
    <x v="2"/>
    <x v="1"/>
  </r>
  <r>
    <s v="JJX-83339-346"/>
    <x v="204"/>
    <s v="32928-18158-OW"/>
    <s v="R-L-0.2"/>
    <n v="1"/>
    <x v="221"/>
    <s v=""/>
    <x v="0"/>
    <x v="0"/>
    <s v="L"/>
    <x v="3"/>
    <n v="3.5849999999999995"/>
    <n v="3.5849999999999995"/>
    <s v="Robusta"/>
    <x v="1"/>
    <x v="0"/>
  </r>
  <r>
    <s v="BIU-21970-705"/>
    <x v="205"/>
    <s v="89711-56688-GG"/>
    <s v="R-M-2.5"/>
    <n v="2"/>
    <x v="222"/>
    <s v="fdrysdale6m@symantec.com"/>
    <x v="0"/>
    <x v="0"/>
    <s v="M"/>
    <x v="2"/>
    <n v="22.884999999999998"/>
    <n v="45.769999999999996"/>
    <s v="Robusta"/>
    <x v="0"/>
    <x v="0"/>
  </r>
  <r>
    <s v="ELJ-87741-745"/>
    <x v="206"/>
    <s v="48389-71976-JB"/>
    <s v="E-L-1"/>
    <n v="4"/>
    <x v="223"/>
    <s v="dmagowan6n@fc2.com"/>
    <x v="0"/>
    <x v="1"/>
    <s v="L"/>
    <x v="0"/>
    <n v="14.85"/>
    <n v="59.4"/>
    <s v="Excelsa"/>
    <x v="1"/>
    <x v="1"/>
  </r>
  <r>
    <s v="SGI-48226-857"/>
    <x v="207"/>
    <s v="84033-80762-EQ"/>
    <s v="A-M-2.5"/>
    <n v="6"/>
    <x v="224"/>
    <s v=""/>
    <x v="0"/>
    <x v="2"/>
    <s v="M"/>
    <x v="2"/>
    <n v="25.874999999999996"/>
    <n v="155.24999999999997"/>
    <s v="Arabica"/>
    <x v="0"/>
    <x v="0"/>
  </r>
  <r>
    <s v="AHV-66988-037"/>
    <x v="208"/>
    <s v="12743-00952-KO"/>
    <s v="R-M-2.5"/>
    <n v="2"/>
    <x v="225"/>
    <s v=""/>
    <x v="0"/>
    <x v="0"/>
    <s v="M"/>
    <x v="2"/>
    <n v="22.884999999999998"/>
    <n v="45.769999999999996"/>
    <s v="Robusta"/>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4999999999996"/>
    <n v="133.85999999999999"/>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s v=""/>
    <x v="1"/>
    <x v="0"/>
    <s v="L"/>
    <x v="3"/>
    <n v="3.584999999999999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c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69999999999999"/>
    <n v="28.679999999999996"/>
    <s v="Robusta"/>
    <x v="1"/>
    <x v="1"/>
  </r>
  <r>
    <s v="IGM-84664-265"/>
    <x v="114"/>
    <s v="80179-44620-WN"/>
    <s v="R-L-0.5"/>
    <n v="3"/>
    <x v="239"/>
    <s v="cblowfelde73@ustream.tv"/>
    <x v="0"/>
    <x v="0"/>
    <s v="L"/>
    <x v="1"/>
    <n v="7.169999999999999"/>
    <n v="21.509999999999998"/>
    <s v="Robusta"/>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6"/>
    <n v="27.484999999999996"/>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celsa"/>
    <x v="0"/>
    <x v="1"/>
  </r>
  <r>
    <s v="NXV-05302-067"/>
    <x v="225"/>
    <s v="25754-33191-ZI"/>
    <s v="L-M-2.5"/>
    <n v="4"/>
    <x v="246"/>
    <s v=""/>
    <x v="0"/>
    <x v="3"/>
    <s v="M"/>
    <x v="2"/>
    <n v="33.464999999999996"/>
    <n v="133.85999999999999"/>
    <s v="Liberica"/>
    <x v="0"/>
    <x v="1"/>
  </r>
  <r>
    <s v="VZH-86274-142"/>
    <x v="226"/>
    <s v="53120-45532-KL"/>
    <s v="R-L-1"/>
    <n v="5"/>
    <x v="247"/>
    <s v=""/>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sa"/>
    <x v="1"/>
    <x v="1"/>
  </r>
  <r>
    <s v="HVU-21634-076"/>
    <x v="236"/>
    <s v="27723-45097-MH"/>
    <s v="R-L-2.5"/>
    <n v="4"/>
    <x v="258"/>
    <s v="dbury7o@tinyurl.com"/>
    <x v="1"/>
    <x v="0"/>
    <s v="L"/>
    <x v="2"/>
    <n v="27.484999999999996"/>
    <n v="109.93999999999998"/>
    <s v="Robusta"/>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ica"/>
    <x v="0"/>
    <x v="0"/>
  </r>
  <r>
    <s v="JEG-93140-224"/>
    <x v="146"/>
    <s v="53751-57560-CN"/>
    <s v="E-M-0.5"/>
    <n v="5"/>
    <x v="262"/>
    <s v=""/>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a"/>
    <x v="2"/>
    <x v="0"/>
  </r>
  <r>
    <s v="IYO-10245-081"/>
    <x v="242"/>
    <s v="57145-31023-FK"/>
    <s v="E-M-2.5"/>
    <n v="3"/>
    <x v="266"/>
    <s v=""/>
    <x v="0"/>
    <x v="1"/>
    <s v="M"/>
    <x v="2"/>
    <n v="31.624999999999996"/>
    <n v="94.874999999999986"/>
    <s v="Excelsa"/>
    <x v="0"/>
    <x v="1"/>
  </r>
  <r>
    <s v="BYZ-39669-954"/>
    <x v="243"/>
    <s v="66408-53777-VE"/>
    <s v="L-L-2.5"/>
    <n v="1"/>
    <x v="267"/>
    <s v=""/>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a"/>
    <x v="1"/>
    <x v="1"/>
  </r>
  <r>
    <s v="LYP-52345-883"/>
    <x v="246"/>
    <s v="17649-28133-PY"/>
    <s v="E-M-0.5"/>
    <n v="1"/>
    <x v="270"/>
    <s v=""/>
    <x v="1"/>
    <x v="1"/>
    <s v="M"/>
    <x v="1"/>
    <n v="8.25"/>
    <n v="8.25"/>
    <s v="Excelsa"/>
    <x v="0"/>
    <x v="0"/>
  </r>
  <r>
    <s v="DFK-35846-692"/>
    <x v="247"/>
    <s v="49612-33852-CN"/>
    <s v="R-D-0.2"/>
    <n v="5"/>
    <x v="271"/>
    <s v=""/>
    <x v="0"/>
    <x v="0"/>
    <s v="D"/>
    <x v="3"/>
    <n v="2.6849999999999996"/>
    <n v="13.424999999999997"/>
    <s v="Robusta"/>
    <x v="2"/>
    <x v="0"/>
  </r>
  <r>
    <s v="XAH-93337-609"/>
    <x v="248"/>
    <s v="66976-43829-YG"/>
    <s v="A-D-1"/>
    <n v="5"/>
    <x v="272"/>
    <s v="dduke82@vkontakte.ru"/>
    <x v="0"/>
    <x v="2"/>
    <s v="D"/>
    <x v="0"/>
    <n v="9.9499999999999993"/>
    <n v="49.75"/>
    <s v="Arabica"/>
    <x v="2"/>
    <x v="1"/>
  </r>
  <r>
    <s v="QKA-72582-644"/>
    <x v="249"/>
    <s v="64852-04619-XZ"/>
    <s v="E-M-0.5"/>
    <n v="2"/>
    <x v="273"/>
    <s v=""/>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celsa"/>
    <x v="1"/>
    <x v="1"/>
  </r>
  <r>
    <s v="ULM-49433-003"/>
    <x v="252"/>
    <s v="99421-80253-UI"/>
    <s v="E-M-1"/>
    <n v="2"/>
    <x v="277"/>
    <s v=""/>
    <x v="0"/>
    <x v="1"/>
    <s v="M"/>
    <x v="0"/>
    <n v="13.75"/>
    <n v="27.5"/>
    <s v="Excelsa"/>
    <x v="0"/>
    <x v="1"/>
  </r>
  <r>
    <s v="SIB-83254-136"/>
    <x v="253"/>
    <s v="45315-50206-DK"/>
    <s v="R-M-0.5"/>
    <n v="6"/>
    <x v="278"/>
    <s v="dvizor88@furl.net"/>
    <x v="0"/>
    <x v="0"/>
    <s v="M"/>
    <x v="1"/>
    <n v="5.97"/>
    <n v="35.82"/>
    <s v="Robusta"/>
    <x v="0"/>
    <x v="0"/>
  </r>
  <r>
    <s v="NOK-50349-551"/>
    <x v="254"/>
    <s v="09595-95726-OV"/>
    <s v="R-D-0.5"/>
    <n v="3"/>
    <x v="279"/>
    <s v="esedgebeer89@oaic.gov.au"/>
    <x v="0"/>
    <x v="0"/>
    <s v="D"/>
    <x v="1"/>
    <n v="5.3699999999999992"/>
    <n v="16.11"/>
    <s v="Robusta"/>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4999999999994"/>
    <n v="204.92999999999995"/>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celsa"/>
    <x v="1"/>
    <x v="1"/>
  </r>
  <r>
    <s v="JBP-78754-392"/>
    <x v="212"/>
    <s v="74330-29286-RO"/>
    <s v="E-M-2.5"/>
    <n v="6"/>
    <x v="286"/>
    <s v="crushe8n@about.me"/>
    <x v="0"/>
    <x v="1"/>
    <s v="M"/>
    <x v="2"/>
    <n v="31.624999999999996"/>
    <n v="189.74999999999997"/>
    <s v="Excels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x v="0"/>
    <x v="0"/>
    <s v="D"/>
    <x v="0"/>
    <n v="8.9499999999999993"/>
    <n v="44.75"/>
    <s v="Robusta"/>
    <x v="2"/>
    <x v="1"/>
  </r>
  <r>
    <s v="ZGD-94763-868"/>
    <x v="265"/>
    <s v="53086-67334-KT"/>
    <s v="E-L-2.5"/>
    <n v="1"/>
    <x v="296"/>
    <s v="mbrockway8r@ibm.com"/>
    <x v="0"/>
    <x v="1"/>
    <s v="L"/>
    <x v="2"/>
    <n v="34.154999999999994"/>
    <n v="34.154999999999994"/>
    <s v="Excelsa"/>
    <x v="1"/>
    <x v="0"/>
  </r>
  <r>
    <s v="CZY-70361-485"/>
    <x v="266"/>
    <s v="83308-82257-UN"/>
    <s v="E-L-2.5"/>
    <n v="6"/>
    <x v="297"/>
    <s v="nlush8s@dedecms.com"/>
    <x v="1"/>
    <x v="1"/>
    <s v="L"/>
    <x v="2"/>
    <n v="34.154999999999994"/>
    <n v="204.92999999999995"/>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celsa"/>
    <x v="2"/>
    <x v="0"/>
  </r>
  <r>
    <s v="OQS-46321-904"/>
    <x v="271"/>
    <s v="19597-91185-CM"/>
    <s v="E-M-1"/>
    <n v="1"/>
    <x v="304"/>
    <s v=""/>
    <x v="0"/>
    <x v="1"/>
    <s v="M"/>
    <x v="0"/>
    <n v="13.75"/>
    <n v="13.75"/>
    <s v="Excelsa"/>
    <x v="0"/>
    <x v="1"/>
  </r>
  <r>
    <s v="IBW-87442-480"/>
    <x v="272"/>
    <s v="79814-23626-JR"/>
    <s v="A-L-2.5"/>
    <n v="1"/>
    <x v="305"/>
    <s v="tle91@epa.gov"/>
    <x v="0"/>
    <x v="2"/>
    <s v="L"/>
    <x v="2"/>
    <n v="29.784999999999997"/>
    <n v="29.784999999999997"/>
    <s v="Arabica"/>
    <x v="1"/>
    <x v="0"/>
  </r>
  <r>
    <s v="DGZ-82537-477"/>
    <x v="252"/>
    <s v="43439-94003-DW"/>
    <s v="R-D-1"/>
    <n v="5"/>
    <x v="306"/>
    <s v=""/>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x v="0"/>
    <x v="3"/>
    <s v="L"/>
    <x v="1"/>
    <n v="9.51"/>
    <n v="38.04"/>
    <s v="Liberica"/>
    <x v="1"/>
    <x v="0"/>
  </r>
  <r>
    <s v="XUR-14132-391"/>
    <x v="275"/>
    <s v="96836-09258-RI"/>
    <s v="R-D-0.5"/>
    <n v="4"/>
    <x v="309"/>
    <s v="lgoodger95@guardian.co.uk"/>
    <x v="0"/>
    <x v="0"/>
    <s v="D"/>
    <x v="1"/>
    <n v="5.3699999999999992"/>
    <n v="21.479999999999997"/>
    <s v="Robusta"/>
    <x v="2"/>
    <x v="0"/>
  </r>
  <r>
    <s v="OVI-27064-381"/>
    <x v="276"/>
    <s v="37274-08534-FM"/>
    <s v="R-D-0.5"/>
    <n v="3"/>
    <x v="298"/>
    <s v="smcmillian8t@csmonitor.com"/>
    <x v="0"/>
    <x v="0"/>
    <s v="D"/>
    <x v="1"/>
    <n v="5.3699999999999992"/>
    <n v="16.11"/>
    <s v="Robusta"/>
    <x v="2"/>
    <x v="1"/>
  </r>
  <r>
    <s v="SHP-17012-870"/>
    <x v="277"/>
    <s v="69529-07533-CV"/>
    <s v="R-M-2.5"/>
    <n v="1"/>
    <x v="310"/>
    <s v="cdrewett97@wikipedia.org"/>
    <x v="0"/>
    <x v="0"/>
    <s v="M"/>
    <x v="2"/>
    <n v="22.884999999999998"/>
    <n v="22.884999999999998"/>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x v="0"/>
    <x v="0"/>
    <s v="L"/>
    <x v="0"/>
    <n v="11.95"/>
    <n v="59.75"/>
    <s v="Robusta"/>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s v=""/>
    <x v="0"/>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699999999999992"/>
    <n v="32.22"/>
    <s v="Robusta"/>
    <x v="2"/>
    <x v="1"/>
  </r>
  <r>
    <s v="QEY-71761-460"/>
    <x v="250"/>
    <s v="35442-75769-PL"/>
    <s v="R-M-1"/>
    <n v="2"/>
    <x v="321"/>
    <s v=""/>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4999999999994"/>
    <n v="204.92999999999995"/>
    <s v="Excelsa"/>
    <x v="1"/>
    <x v="1"/>
  </r>
  <r>
    <s v="JPB-45297-000"/>
    <x v="293"/>
    <s v="83105-86631-IU"/>
    <s v="R-L-0.2"/>
    <n v="4"/>
    <x v="326"/>
    <s v="ddaveridge9p@arstechnica.com"/>
    <x v="0"/>
    <x v="0"/>
    <s v="L"/>
    <x v="3"/>
    <n v="3.5849999999999995"/>
    <n v="14.339999999999998"/>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s v=""/>
    <x v="0"/>
    <x v="1"/>
    <s v="D"/>
    <x v="1"/>
    <n v="7.29"/>
    <n v="36.450000000000003"/>
    <s v="Excelsa"/>
    <x v="2"/>
    <x v="1"/>
  </r>
  <r>
    <s v="UEB-09112-118"/>
    <x v="297"/>
    <s v="82718-93677-XO"/>
    <s v="A-M-0.5"/>
    <n v="4"/>
    <x v="329"/>
    <s v=""/>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ica"/>
    <x v="2"/>
    <x v="0"/>
  </r>
  <r>
    <s v="FLR-82914-153"/>
    <x v="301"/>
    <s v="86100-33488-WP"/>
    <s v="A-M-2.5"/>
    <n v="6"/>
    <x v="333"/>
    <s v=""/>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a"/>
    <x v="1"/>
    <x v="1"/>
  </r>
  <r>
    <s v="RXW-91413-276"/>
    <x v="304"/>
    <s v="29588-35679-RG"/>
    <s v="R-D-2.5"/>
    <n v="2"/>
    <x v="336"/>
    <s v="ncorpsa0@gmpg.org"/>
    <x v="0"/>
    <x v="0"/>
    <s v="D"/>
    <x v="2"/>
    <n v="20.584999999999997"/>
    <n v="41.169999999999995"/>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erica"/>
    <x v="2"/>
    <x v="1"/>
  </r>
  <r>
    <s v="SNF-57032-096"/>
    <x v="306"/>
    <s v="93832-04799-ID"/>
    <s v="E-D-0.5"/>
    <n v="6"/>
    <x v="341"/>
    <s v=""/>
    <x v="0"/>
    <x v="1"/>
    <s v="D"/>
    <x v="1"/>
    <n v="7.29"/>
    <n v="43.74"/>
    <s v="Excelsa"/>
    <x v="2"/>
    <x v="1"/>
  </r>
  <r>
    <s v="DGL-29648-995"/>
    <x v="307"/>
    <s v="59367-30821-ZQ"/>
    <s v="L-M-0.2"/>
    <n v="2"/>
    <x v="342"/>
    <s v=""/>
    <x v="0"/>
    <x v="3"/>
    <s v="M"/>
    <x v="3"/>
    <n v="4.3650000000000002"/>
    <n v="8.73"/>
    <s v="Liberica"/>
    <x v="0"/>
    <x v="0"/>
  </r>
  <r>
    <s v="GPU-65651-504"/>
    <x v="308"/>
    <s v="83947-45528-ET"/>
    <s v="E-M-2.5"/>
    <n v="2"/>
    <x v="343"/>
    <s v="lflaoniera8@wordpress.org"/>
    <x v="0"/>
    <x v="1"/>
    <s v="M"/>
    <x v="2"/>
    <n v="31.624999999999996"/>
    <n v="63.249999999999993"/>
    <s v="Excelsa"/>
    <x v="0"/>
    <x v="1"/>
  </r>
  <r>
    <s v="OJU-34452-896"/>
    <x v="309"/>
    <s v="60799-92593-CX"/>
    <s v="E-L-0.5"/>
    <n v="1"/>
    <x v="344"/>
    <s v=""/>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a"/>
    <x v="1"/>
    <x v="1"/>
  </r>
  <r>
    <s v="FVH-29271-315"/>
    <x v="312"/>
    <s v="74415-50873-FC"/>
    <s v="A-D-0.5"/>
    <n v="3"/>
    <x v="348"/>
    <s v=""/>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49999999999996"/>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a"/>
    <x v="1"/>
    <x v="0"/>
  </r>
  <r>
    <s v="WUG-76466-650"/>
    <x v="318"/>
    <s v="43439-94003-DW"/>
    <s v="L-D-0.5"/>
    <n v="3"/>
    <x v="306"/>
    <s v=""/>
    <x v="0"/>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s v=""/>
    <x v="0"/>
    <x v="1"/>
    <s v="L"/>
    <x v="1"/>
    <n v="8.91"/>
    <n v="53.46"/>
    <s v="Excelsa"/>
    <x v="1"/>
    <x v="0"/>
  </r>
  <r>
    <s v="UBW-50312-037"/>
    <x v="321"/>
    <s v="69503-12127-YD"/>
    <s v="A-L-2.5"/>
    <n v="4"/>
    <x v="358"/>
    <s v=""/>
    <x v="0"/>
    <x v="2"/>
    <s v="L"/>
    <x v="2"/>
    <n v="29.784999999999997"/>
    <n v="119.13999999999999"/>
    <s v="Arabica"/>
    <x v="1"/>
    <x v="1"/>
  </r>
  <r>
    <s v="QAW-05889-019"/>
    <x v="322"/>
    <s v="68810-07329-EU"/>
    <s v="L-M-0.5"/>
    <n v="5"/>
    <x v="359"/>
    <s v="vbaumadierap@google.cn"/>
    <x v="0"/>
    <x v="3"/>
    <s v="M"/>
    <x v="1"/>
    <n v="8.73"/>
    <n v="43.650000000000006"/>
    <s v="Liberica"/>
    <x v="0"/>
    <x v="0"/>
  </r>
  <r>
    <s v="EPT-12715-397"/>
    <x v="128"/>
    <s v="08478-75251-OG"/>
    <s v="A-D-0.2"/>
    <n v="6"/>
    <x v="360"/>
    <s v=""/>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a"/>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s v=""/>
    <x v="1"/>
    <x v="1"/>
    <s v="M"/>
    <x v="1"/>
    <n v="8.25"/>
    <n v="49.5"/>
    <s v="Excelsa"/>
    <x v="0"/>
    <x v="1"/>
  </r>
  <r>
    <s v="WKL-27981-758"/>
    <x v="177"/>
    <s v="73699-93557-FZ"/>
    <s v="A-M-2.5"/>
    <n v="2"/>
    <x v="381"/>
    <s v="fmiellbc@spiegel.de"/>
    <x v="0"/>
    <x v="2"/>
    <s v="M"/>
    <x v="2"/>
    <n v="25.874999999999996"/>
    <n v="51.749999999999993"/>
    <s v="Arabica"/>
    <x v="0"/>
    <x v="0"/>
  </r>
  <r>
    <s v="VRT-39834-265"/>
    <x v="341"/>
    <s v="86686-37462-CK"/>
    <s v="L-L-1"/>
    <n v="3"/>
    <x v="382"/>
    <s v=""/>
    <x v="1"/>
    <x v="3"/>
    <s v="L"/>
    <x v="0"/>
    <n v="15.85"/>
    <n v="47.55"/>
    <s v="Liberica"/>
    <x v="1"/>
    <x v="0"/>
  </r>
  <r>
    <s v="QTC-71005-730"/>
    <x v="342"/>
    <s v="14298-02150-KH"/>
    <s v="A-L-0.2"/>
    <n v="4"/>
    <x v="383"/>
    <s v=""/>
    <x v="0"/>
    <x v="2"/>
    <s v="L"/>
    <x v="3"/>
    <n v="3.8849999999999998"/>
    <n v="15.54"/>
    <s v="Arabica"/>
    <x v="1"/>
    <x v="1"/>
  </r>
  <r>
    <s v="TNX-09857-717"/>
    <x v="343"/>
    <s v="48675-07824-HJ"/>
    <s v="L-M-1"/>
    <n v="6"/>
    <x v="384"/>
    <s v=""/>
    <x v="0"/>
    <x v="3"/>
    <s v="M"/>
    <x v="0"/>
    <n v="14.55"/>
    <n v="87.300000000000011"/>
    <s v="Liberi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s v=""/>
    <x v="0"/>
    <x v="0"/>
    <s v="L"/>
    <x v="3"/>
    <n v="3.5849999999999995"/>
    <n v="10.754999999999999"/>
    <s v="Robusta"/>
    <x v="1"/>
    <x v="0"/>
  </r>
  <r>
    <s v="HTS-15020-632"/>
    <x v="169"/>
    <s v="53817-13148-RK"/>
    <s v="R-M-0.2"/>
    <n v="3"/>
    <x v="388"/>
    <s v="ghawkyensbj@census.gov"/>
    <x v="0"/>
    <x v="0"/>
    <s v="M"/>
    <x v="3"/>
    <n v="2.9849999999999999"/>
    <n v="8.9550000000000001"/>
    <s v="Robusta"/>
    <x v="0"/>
    <x v="1"/>
  </r>
  <r>
    <s v="YLE-18247-749"/>
    <x v="346"/>
    <s v="92227-49331-QR"/>
    <s v="A-L-0.5"/>
    <n v="3"/>
    <x v="389"/>
    <s v=""/>
    <x v="0"/>
    <x v="2"/>
    <s v="L"/>
    <x v="1"/>
    <n v="7.77"/>
    <n v="23.31"/>
    <s v="Arabica"/>
    <x v="1"/>
    <x v="0"/>
  </r>
  <r>
    <s v="KJJ-12573-591"/>
    <x v="347"/>
    <s v="12997-41076-FQ"/>
    <s v="A-L-2.5"/>
    <n v="1"/>
    <x v="390"/>
    <s v=""/>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ica"/>
    <x v="0"/>
    <x v="0"/>
  </r>
  <r>
    <s v="WNR-71736-993"/>
    <x v="350"/>
    <s v="16880-78077-FB"/>
    <s v="L-D-0.5"/>
    <n v="4"/>
    <x v="347"/>
    <s v="tfarraac@behance.net"/>
    <x v="0"/>
    <x v="3"/>
    <s v="D"/>
    <x v="1"/>
    <n v="7.77"/>
    <n v="31.08"/>
    <s v="Liberica"/>
    <x v="2"/>
    <x v="1"/>
  </r>
  <r>
    <s v="WNR-71736-993"/>
    <x v="350"/>
    <s v="16880-78077-FB"/>
    <s v="A-D-2.5"/>
    <n v="6"/>
    <x v="347"/>
    <s v="tfarraac@behance.net"/>
    <x v="0"/>
    <x v="2"/>
    <s v="D"/>
    <x v="2"/>
    <n v="22.884999999999998"/>
    <n v="137.31"/>
    <s v="Arabica"/>
    <x v="2"/>
    <x v="1"/>
  </r>
  <r>
    <s v="HNI-91338-546"/>
    <x v="54"/>
    <s v="67285-75317-XI"/>
    <s v="A-D-0.5"/>
    <n v="5"/>
    <x v="393"/>
    <s v=""/>
    <x v="0"/>
    <x v="2"/>
    <s v="D"/>
    <x v="1"/>
    <n v="5.97"/>
    <n v="29.849999999999998"/>
    <s v="Arabica"/>
    <x v="2"/>
    <x v="1"/>
  </r>
  <r>
    <s v="CYH-53243-218"/>
    <x v="237"/>
    <s v="88167-57964-PH"/>
    <s v="R-M-0.5"/>
    <n v="3"/>
    <x v="394"/>
    <s v=""/>
    <x v="0"/>
    <x v="0"/>
    <s v="M"/>
    <x v="1"/>
    <n v="5.97"/>
    <n v="17.91"/>
    <s v="Robusta"/>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49999999999995"/>
    <n v="14.339999999999998"/>
    <s v="Robusta"/>
    <x v="1"/>
    <x v="0"/>
  </r>
  <r>
    <s v="ACY-56225-839"/>
    <x v="353"/>
    <s v="47386-50743-FG"/>
    <s v="A-M-2.5"/>
    <n v="3"/>
    <x v="398"/>
    <s v=""/>
    <x v="0"/>
    <x v="2"/>
    <s v="M"/>
    <x v="2"/>
    <n v="25.874999999999996"/>
    <n v="77.624999999999986"/>
    <s v="Arabica"/>
    <x v="0"/>
    <x v="0"/>
  </r>
  <r>
    <s v="QBB-07903-622"/>
    <x v="354"/>
    <s v="32622-54551-UC"/>
    <s v="R-L-1"/>
    <n v="5"/>
    <x v="399"/>
    <s v="mackrillbw@bandcamp.com"/>
    <x v="0"/>
    <x v="0"/>
    <s v="L"/>
    <x v="0"/>
    <n v="11.95"/>
    <n v="59.75"/>
    <s v="Robusta"/>
    <x v="1"/>
    <x v="1"/>
  </r>
  <r>
    <s v="JLJ-81802-619"/>
    <x v="135"/>
    <s v="16880-78077-FB"/>
    <s v="A-L-1"/>
    <n v="6"/>
    <x v="347"/>
    <s v="tfarraac@behance.net"/>
    <x v="0"/>
    <x v="2"/>
    <s v="L"/>
    <x v="0"/>
    <n v="12.95"/>
    <n v="77.699999999999989"/>
    <s v="Arabica"/>
    <x v="1"/>
    <x v="1"/>
  </r>
  <r>
    <s v="HFT-77191-168"/>
    <x v="343"/>
    <s v="48419-02347-XP"/>
    <s v="R-D-0.2"/>
    <n v="2"/>
    <x v="400"/>
    <s v="mkippenby@dion.ne.jp"/>
    <x v="0"/>
    <x v="0"/>
    <s v="D"/>
    <x v="3"/>
    <n v="2.6849999999999996"/>
    <n v="5.3699999999999992"/>
    <s v="Robusta"/>
    <x v="2"/>
    <x v="0"/>
  </r>
  <r>
    <s v="SZR-35951-530"/>
    <x v="89"/>
    <s v="14121-20527-OJ"/>
    <s v="E-D-2.5"/>
    <n v="3"/>
    <x v="401"/>
    <s v="wransonbz@ted.com"/>
    <x v="1"/>
    <x v="1"/>
    <s v="D"/>
    <x v="2"/>
    <n v="27.945"/>
    <n v="83.835000000000008"/>
    <s v="Excelsa"/>
    <x v="2"/>
    <x v="0"/>
  </r>
  <r>
    <s v="IKL-95976-565"/>
    <x v="355"/>
    <s v="53486-73919-BQ"/>
    <s v="A-M-1"/>
    <n v="2"/>
    <x v="402"/>
    <s v=""/>
    <x v="0"/>
    <x v="2"/>
    <s v="M"/>
    <x v="0"/>
    <n v="11.25"/>
    <n v="22.5"/>
    <s v="Arabica"/>
    <x v="0"/>
    <x v="1"/>
  </r>
  <r>
    <s v="XEY-48929-474"/>
    <x v="204"/>
    <s v="21889-94615-WT"/>
    <s v="L-M-2.5"/>
    <n v="6"/>
    <x v="403"/>
    <s v="lrignoldc1@miibeian.gov.cn"/>
    <x v="0"/>
    <x v="3"/>
    <s v="M"/>
    <x v="2"/>
    <n v="33.464999999999996"/>
    <n v="200.78999999999996"/>
    <s v="Liberica"/>
    <x v="0"/>
    <x v="0"/>
  </r>
  <r>
    <s v="SQT-07286-736"/>
    <x v="356"/>
    <s v="87726-16941-QW"/>
    <s v="A-M-1"/>
    <n v="6"/>
    <x v="404"/>
    <s v=""/>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erica"/>
    <x v="1"/>
    <x v="0"/>
  </r>
  <r>
    <s v="WSV-49732-075"/>
    <x v="358"/>
    <s v="76263-95145-GJ"/>
    <s v="L-D-2.5"/>
    <n v="1"/>
    <x v="407"/>
    <s v=""/>
    <x v="0"/>
    <x v="3"/>
    <s v="D"/>
    <x v="2"/>
    <n v="29.784999999999997"/>
    <n v="29.784999999999997"/>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c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69999999999999"/>
    <n v="35.849999999999994"/>
    <s v="Robusta"/>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4999999999996"/>
    <n v="66.929999999999993"/>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usta"/>
    <x v="0"/>
    <x v="1"/>
  </r>
  <r>
    <s v="XDU-05471-219"/>
    <x v="366"/>
    <s v="60308-06944-GS"/>
    <s v="R-L-0.5"/>
    <n v="1"/>
    <x v="418"/>
    <s v="pdurbancg@symantec.com"/>
    <x v="1"/>
    <x v="0"/>
    <s v="L"/>
    <x v="1"/>
    <n v="7.169999999999999"/>
    <n v="7.169999999999999"/>
    <s v="Robusta"/>
    <x v="1"/>
    <x v="1"/>
  </r>
  <r>
    <s v="NID-20149-329"/>
    <x v="367"/>
    <s v="49888-39458-PF"/>
    <s v="R-D-0.2"/>
    <n v="2"/>
    <x v="419"/>
    <s v="aharroldch@miibeian.gov.cn"/>
    <x v="0"/>
    <x v="0"/>
    <s v="D"/>
    <x v="3"/>
    <n v="2.6849999999999996"/>
    <n v="5.3699999999999992"/>
    <s v="Robusta"/>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4999999999997"/>
    <n v="41.169999999999995"/>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4999999999997"/>
    <n v="82.339999999999989"/>
    <s v="Robusta"/>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4999999999997"/>
    <n v="41.169999999999995"/>
    <s v="Robusta"/>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699999999999992"/>
    <n v="16.11"/>
    <s v="Robusta"/>
    <x v="2"/>
    <x v="0"/>
  </r>
  <r>
    <s v="BAQ-74241-156"/>
    <x v="376"/>
    <s v="99869-55718-UU"/>
    <s v="R-D-0.2"/>
    <n v="4"/>
    <x v="430"/>
    <s v="rmckallct@sakura.ne.jp"/>
    <x v="2"/>
    <x v="0"/>
    <s v="D"/>
    <x v="3"/>
    <n v="2.6849999999999996"/>
    <n v="10.739999999999998"/>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4999999999997"/>
    <n v="119.13999999999999"/>
    <s v="Liberica"/>
    <x v="2"/>
    <x v="1"/>
  </r>
  <r>
    <s v="VIO-27668-766"/>
    <x v="379"/>
    <s v="10074-20104-NN"/>
    <s v="R-D-2.5"/>
    <n v="1"/>
    <x v="434"/>
    <s v="ddrinkallcx@psu.edu"/>
    <x v="0"/>
    <x v="0"/>
    <s v="D"/>
    <x v="2"/>
    <n v="20.584999999999997"/>
    <n v="20.584999999999997"/>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s v=""/>
    <x v="0"/>
    <x v="3"/>
    <s v="M"/>
    <x v="2"/>
    <n v="33.464999999999996"/>
    <n v="133.85999999999999"/>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4999999999996"/>
    <n v="126.49999999999999"/>
    <s v="Excelsa"/>
    <x v="0"/>
    <x v="0"/>
  </r>
  <r>
    <s v="ZPW-31329-741"/>
    <x v="387"/>
    <s v="27132-68907-RC"/>
    <s v="E-M-0.2"/>
    <n v="1"/>
    <x v="438"/>
    <s v="abrashda@plala.or.jp"/>
    <x v="0"/>
    <x v="1"/>
    <s v="M"/>
    <x v="3"/>
    <n v="4.125"/>
    <n v="4.125"/>
    <s v="Excels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celsa"/>
    <x v="2"/>
    <x v="0"/>
  </r>
  <r>
    <s v="KBB-52530-416"/>
    <x v="229"/>
    <s v="06488-46303-IZ"/>
    <s v="L-D-2.5"/>
    <n v="2"/>
    <x v="449"/>
    <s v=""/>
    <x v="0"/>
    <x v="3"/>
    <s v="D"/>
    <x v="2"/>
    <n v="29.784999999999997"/>
    <n v="59.569999999999993"/>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49999999999995"/>
    <n v="21.509999999999998"/>
    <s v="Robusta"/>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s v=""/>
    <x v="0"/>
    <x v="3"/>
    <s v="D"/>
    <x v="3"/>
    <n v="3.8849999999999998"/>
    <n v="23.31"/>
    <s v="Liberica"/>
    <x v="2"/>
    <x v="1"/>
  </r>
  <r>
    <s v="EMA-63190-618"/>
    <x v="396"/>
    <s v="90993-98984-JK"/>
    <s v="E-M-0.2"/>
    <n v="1"/>
    <x v="458"/>
    <s v="ulethbrigdo@hc360.com"/>
    <x v="0"/>
    <x v="1"/>
    <s v="M"/>
    <x v="3"/>
    <n v="4.125"/>
    <n v="4.125"/>
    <s v="Excelsa"/>
    <x v="0"/>
    <x v="0"/>
  </r>
  <r>
    <s v="FBI-35855-418"/>
    <x v="189"/>
    <s v="06552-04430-AG"/>
    <s v="R-M-0.5"/>
    <n v="6"/>
    <x v="459"/>
    <s v="sfarnishdp@dmoz.org"/>
    <x v="2"/>
    <x v="0"/>
    <s v="M"/>
    <x v="1"/>
    <n v="5.97"/>
    <n v="35.82"/>
    <s v="Robusta"/>
    <x v="0"/>
    <x v="1"/>
  </r>
  <r>
    <s v="TXB-80533-417"/>
    <x v="8"/>
    <s v="54597-57004-QM"/>
    <s v="L-L-1"/>
    <n v="2"/>
    <x v="460"/>
    <s v="fjecockdq@unicef.org"/>
    <x v="0"/>
    <x v="3"/>
    <s v="L"/>
    <x v="0"/>
    <n v="15.85"/>
    <n v="31.7"/>
    <s v="Liberica"/>
    <x v="1"/>
    <x v="1"/>
  </r>
  <r>
    <s v="MBM-00112-248"/>
    <x v="397"/>
    <s v="50238-24377-ZS"/>
    <s v="L-L-1"/>
    <n v="5"/>
    <x v="461"/>
    <s v=""/>
    <x v="0"/>
    <x v="3"/>
    <s v="L"/>
    <x v="0"/>
    <n v="15.85"/>
    <n v="79.25"/>
    <s v="Liberi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x v="1"/>
    <x v="0"/>
    <s v="D"/>
    <x v="3"/>
    <n v="2.6849999999999996"/>
    <n v="8.0549999999999997"/>
    <s v="Robusta"/>
    <x v="2"/>
    <x v="0"/>
  </r>
  <r>
    <s v="JIG-27636-870"/>
    <x v="402"/>
    <s v="67204-04870-LG"/>
    <s v="R-L-1"/>
    <n v="4"/>
    <x v="466"/>
    <s v=""/>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celsa"/>
    <x v="0"/>
    <x v="1"/>
  </r>
  <r>
    <s v="CTE-31437-326"/>
    <x v="6"/>
    <s v="22721-63196-UJ"/>
    <s v="L-D-1"/>
    <n v="4"/>
    <x v="467"/>
    <s v="gduckerdx@patch.com"/>
    <x v="2"/>
    <x v="3"/>
    <s v="D"/>
    <x v="0"/>
    <n v="12.95"/>
    <n v="51.8"/>
    <s v="Liberica"/>
    <x v="2"/>
    <x v="1"/>
  </r>
  <r>
    <s v="CTE-31437-326"/>
    <x v="6"/>
    <s v="22721-63196-UJ"/>
    <s v="L-L-0.2"/>
    <n v="3"/>
    <x v="467"/>
    <s v="gduckerdx@patch.com"/>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69999999999999"/>
    <n v="21.509999999999998"/>
    <s v="Robusta"/>
    <x v="1"/>
    <x v="1"/>
  </r>
  <r>
    <s v="AOT-70449-651"/>
    <x v="410"/>
    <s v="53414-73391-CR"/>
    <s v="R-D-2.5"/>
    <n v="5"/>
    <x v="478"/>
    <s v=""/>
    <x v="0"/>
    <x v="0"/>
    <s v="D"/>
    <x v="2"/>
    <n v="20.584999999999997"/>
    <n v="102.92499999999998"/>
    <s v="Robusta"/>
    <x v="2"/>
    <x v="0"/>
  </r>
  <r>
    <s v="DGC-21813-731"/>
    <x v="127"/>
    <s v="43606-83072-OA"/>
    <s v="L-D-0.2"/>
    <n v="2"/>
    <x v="479"/>
    <s v=""/>
    <x v="0"/>
    <x v="3"/>
    <s v="D"/>
    <x v="3"/>
    <n v="3.8849999999999998"/>
    <n v="7.77"/>
    <s v="Liberica"/>
    <x v="2"/>
    <x v="1"/>
  </r>
  <r>
    <s v="JBE-92943-643"/>
    <x v="411"/>
    <s v="84466-22864-CE"/>
    <s v="E-D-2.5"/>
    <n v="5"/>
    <x v="480"/>
    <s v="kimortsee@alexa.com"/>
    <x v="0"/>
    <x v="1"/>
    <s v="D"/>
    <x v="2"/>
    <n v="27.945"/>
    <n v="139.72499999999999"/>
    <s v="Excels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4999999999997"/>
    <n v="29.784999999999997"/>
    <s v="Liberica"/>
    <x v="2"/>
    <x v="1"/>
  </r>
  <r>
    <s v="DNZ-11665-950"/>
    <x v="415"/>
    <s v="10637-45522-ID"/>
    <s v="L-L-2.5"/>
    <n v="2"/>
    <x v="484"/>
    <s v=""/>
    <x v="0"/>
    <x v="3"/>
    <s v="L"/>
    <x v="2"/>
    <n v="36.454999999999998"/>
    <n v="72.91"/>
    <s v="Liberica"/>
    <x v="1"/>
    <x v="1"/>
  </r>
  <r>
    <s v="ITR-54735-364"/>
    <x v="416"/>
    <s v="92599-58687-CS"/>
    <s v="R-D-0.2"/>
    <n v="5"/>
    <x v="485"/>
    <s v=""/>
    <x v="0"/>
    <x v="0"/>
    <s v="D"/>
    <x v="3"/>
    <n v="2.6849999999999996"/>
    <n v="13.424999999999997"/>
    <s v="Robusta"/>
    <x v="2"/>
    <x v="0"/>
  </r>
  <r>
    <s v="YDS-02797-307"/>
    <x v="417"/>
    <s v="06058-48844-PI"/>
    <s v="E-M-2.5"/>
    <n v="4"/>
    <x v="486"/>
    <s v="wspeechlyem@amazon.com"/>
    <x v="0"/>
    <x v="1"/>
    <s v="M"/>
    <x v="2"/>
    <n v="31.624999999999996"/>
    <n v="126.49999999999999"/>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celsa"/>
    <x v="0"/>
    <x v="0"/>
  </r>
  <r>
    <s v="ZSO-58292-191"/>
    <x v="109"/>
    <s v="66794-66795-VW"/>
    <s v="R-D-0.5"/>
    <n v="4"/>
    <x v="493"/>
    <s v=""/>
    <x v="0"/>
    <x v="0"/>
    <s v="D"/>
    <x v="1"/>
    <n v="5.3699999999999992"/>
    <n v="21.479999999999997"/>
    <s v="Robusta"/>
    <x v="2"/>
    <x v="1"/>
  </r>
  <r>
    <s v="LWJ-06793-303"/>
    <x v="204"/>
    <s v="95424-67020-AP"/>
    <s v="R-M-2.5"/>
    <n v="2"/>
    <x v="494"/>
    <s v="koculleneu@ca.gov"/>
    <x v="1"/>
    <x v="0"/>
    <s v="M"/>
    <x v="2"/>
    <n v="22.884999999999998"/>
    <n v="45.769999999999996"/>
    <s v="Robusta"/>
    <x v="0"/>
    <x v="0"/>
  </r>
  <r>
    <s v="FLM-82229-989"/>
    <x v="424"/>
    <s v="73017-69644-MS"/>
    <s v="L-L-0.2"/>
    <n v="2"/>
    <x v="495"/>
    <s v=""/>
    <x v="1"/>
    <x v="3"/>
    <s v="L"/>
    <x v="3"/>
    <n v="4.7549999999999999"/>
    <n v="9.51"/>
    <s v="Liberica"/>
    <x v="1"/>
    <x v="1"/>
  </r>
  <r>
    <s v="CPV-90280-133"/>
    <x v="13"/>
    <s v="66458-91190-YC"/>
    <s v="R-D-0.2"/>
    <n v="3"/>
    <x v="464"/>
    <s v="murione5@alexa.com"/>
    <x v="1"/>
    <x v="0"/>
    <s v="D"/>
    <x v="3"/>
    <n v="2.6849999999999996"/>
    <n v="8.0549999999999997"/>
    <s v="Robusta"/>
    <x v="2"/>
    <x v="0"/>
  </r>
  <r>
    <s v="OGW-60685-912"/>
    <x v="224"/>
    <s v="67423-10113-LM"/>
    <s v="E-D-2.5"/>
    <n v="4"/>
    <x v="496"/>
    <s v="hbranganex@woothemes.com"/>
    <x v="0"/>
    <x v="1"/>
    <s v="D"/>
    <x v="2"/>
    <n v="27.945"/>
    <n v="111.78"/>
    <s v="Excelsa"/>
    <x v="2"/>
    <x v="0"/>
  </r>
  <r>
    <s v="DEC-11160-362"/>
    <x v="220"/>
    <s v="48582-05061-RY"/>
    <s v="R-D-0.2"/>
    <n v="4"/>
    <x v="497"/>
    <s v="agallyoney@engadget.com"/>
    <x v="0"/>
    <x v="0"/>
    <s v="D"/>
    <x v="3"/>
    <n v="2.6849999999999996"/>
    <n v="10.739999999999998"/>
    <s v="Robusta"/>
    <x v="2"/>
    <x v="0"/>
  </r>
  <r>
    <s v="WCT-07869-499"/>
    <x v="91"/>
    <s v="32031-49093-KE"/>
    <s v="R-D-0.5"/>
    <n v="5"/>
    <x v="498"/>
    <s v="bdomangeez@yahoo.co.jp"/>
    <x v="0"/>
    <x v="0"/>
    <s v="D"/>
    <x v="1"/>
    <n v="5.3699999999999992"/>
    <n v="26.849999999999994"/>
    <s v="Robusta"/>
    <x v="2"/>
    <x v="1"/>
  </r>
  <r>
    <s v="FHD-89872-325"/>
    <x v="425"/>
    <s v="31715-98714-OO"/>
    <s v="L-L-1"/>
    <n v="4"/>
    <x v="499"/>
    <s v="koslerf0@gmpg.org"/>
    <x v="0"/>
    <x v="3"/>
    <s v="L"/>
    <x v="0"/>
    <n v="15.85"/>
    <n v="63.4"/>
    <s v="Liberica"/>
    <x v="1"/>
    <x v="0"/>
  </r>
  <r>
    <s v="AZF-45991-584"/>
    <x v="426"/>
    <s v="73759-17258-KA"/>
    <s v="A-D-2.5"/>
    <n v="1"/>
    <x v="500"/>
    <s v=""/>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s v=""/>
    <x v="1"/>
    <x v="1"/>
    <s v="D"/>
    <x v="2"/>
    <n v="27.945"/>
    <n v="83.835000000000008"/>
    <s v="Excelsa"/>
    <x v="2"/>
    <x v="1"/>
  </r>
  <r>
    <s v="DSL-69915-544"/>
    <x v="103"/>
    <s v="10142-55267-YO"/>
    <s v="R-L-0.2"/>
    <n v="3"/>
    <x v="506"/>
    <s v="wlightollersf9@baidu.com"/>
    <x v="0"/>
    <x v="0"/>
    <s v="L"/>
    <x v="3"/>
    <n v="3.5849999999999995"/>
    <n v="10.754999999999999"/>
    <s v="Robusta"/>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s v=""/>
    <x v="2"/>
    <x v="0"/>
    <s v="L"/>
    <x v="2"/>
    <n v="27.484999999999996"/>
    <n v="54.969999999999992"/>
    <s v="Robusta"/>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erica"/>
    <x v="0"/>
    <x v="0"/>
  </r>
  <r>
    <s v="XQJ-86887-506"/>
    <x v="433"/>
    <s v="66458-91190-YC"/>
    <s v="E-L-1"/>
    <n v="4"/>
    <x v="464"/>
    <s v="murione5@alexa.com"/>
    <x v="1"/>
    <x v="1"/>
    <s v="L"/>
    <x v="0"/>
    <n v="14.85"/>
    <n v="59.4"/>
    <s v="Excelsa"/>
    <x v="1"/>
    <x v="0"/>
  </r>
  <r>
    <s v="CUN-90044-279"/>
    <x v="434"/>
    <s v="86646-65810-TD"/>
    <s v="L-D-0.2"/>
    <n v="4"/>
    <x v="515"/>
    <s v=""/>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s v=""/>
    <x v="0"/>
    <x v="1"/>
    <s v="M"/>
    <x v="2"/>
    <n v="31.624999999999996"/>
    <n v="189.74999999999997"/>
    <s v="Exc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celsa"/>
    <x v="0"/>
    <x v="1"/>
  </r>
  <r>
    <s v="NEX-63825-598"/>
    <x v="175"/>
    <s v="72072-33025-SD"/>
    <s v="R-L-0.5"/>
    <n v="2"/>
    <x v="521"/>
    <s v="athysfo@cdc.gov"/>
    <x v="0"/>
    <x v="0"/>
    <s v="L"/>
    <x v="1"/>
    <n v="7.169999999999999"/>
    <n v="14.339999999999998"/>
    <s v="Robusta"/>
    <x v="1"/>
    <x v="1"/>
  </r>
  <r>
    <s v="XPG-66112-335"/>
    <x v="440"/>
    <s v="58118-22461-GC"/>
    <s v="R-D-2.5"/>
    <n v="4"/>
    <x v="522"/>
    <s v="jchuggfp@about.me"/>
    <x v="0"/>
    <x v="0"/>
    <s v="D"/>
    <x v="2"/>
    <n v="20.584999999999997"/>
    <n v="82.339999999999989"/>
    <s v="Robusta"/>
    <x v="2"/>
    <x v="1"/>
  </r>
  <r>
    <s v="NSQ-72210-345"/>
    <x v="441"/>
    <s v="90940-63327-DJ"/>
    <s v="A-M-0.2"/>
    <n v="6"/>
    <x v="523"/>
    <s v="akelstonfq@sakura.ne.jp"/>
    <x v="0"/>
    <x v="2"/>
    <s v="M"/>
    <x v="3"/>
    <n v="3.375"/>
    <n v="20.25"/>
    <s v="Arabica"/>
    <x v="0"/>
    <x v="0"/>
  </r>
  <r>
    <s v="XRR-28376-277"/>
    <x v="442"/>
    <s v="64481-42546-II"/>
    <s v="R-L-2.5"/>
    <n v="6"/>
    <x v="524"/>
    <s v=""/>
    <x v="1"/>
    <x v="0"/>
    <s v="L"/>
    <x v="2"/>
    <n v="27.484999999999996"/>
    <n v="164.90999999999997"/>
    <s v="Robusta"/>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a"/>
    <x v="1"/>
    <x v="0"/>
  </r>
  <r>
    <s v="COV-52659-202"/>
    <x v="447"/>
    <s v="99899-54612-NX"/>
    <s v="L-M-2.5"/>
    <n v="2"/>
    <x v="531"/>
    <s v="rthickpennyfz@cafepress.com"/>
    <x v="0"/>
    <x v="3"/>
    <s v="M"/>
    <x v="2"/>
    <n v="33.464999999999996"/>
    <n v="66.929999999999993"/>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49999999999995"/>
    <n v="3.5849999999999995"/>
    <s v="Robusta"/>
    <x v="1"/>
    <x v="0"/>
  </r>
  <r>
    <s v="UOJ-28238-299"/>
    <x v="452"/>
    <s v="30844-91890-ZA"/>
    <s v="R-L-0.2"/>
    <n v="6"/>
    <x v="538"/>
    <s v="rreadieg8@guardian.co.uk"/>
    <x v="0"/>
    <x v="0"/>
    <s v="L"/>
    <x v="3"/>
    <n v="3.5849999999999995"/>
    <n v="21.509999999999998"/>
    <s v="Robusta"/>
    <x v="1"/>
    <x v="1"/>
  </r>
  <r>
    <s v="ETD-58130-674"/>
    <x v="453"/>
    <s v="05325-97750-WP"/>
    <s v="E-M-0.5"/>
    <n v="2"/>
    <x v="539"/>
    <s v="cverissimogh@theglobeandmail.com"/>
    <x v="2"/>
    <x v="1"/>
    <s v="M"/>
    <x v="1"/>
    <n v="8.25"/>
    <n v="16.5"/>
    <s v="Excelsa"/>
    <x v="0"/>
    <x v="0"/>
  </r>
  <r>
    <s v="UPF-60123-025"/>
    <x v="454"/>
    <s v="88992-49081-AT"/>
    <s v="R-L-2.5"/>
    <n v="3"/>
    <x v="540"/>
    <s v=""/>
    <x v="0"/>
    <x v="0"/>
    <s v="L"/>
    <x v="2"/>
    <n v="27.484999999999996"/>
    <n v="82.454999999999984"/>
    <s v="Robusta"/>
    <x v="1"/>
    <x v="1"/>
  </r>
  <r>
    <s v="NQS-01613-687"/>
    <x v="455"/>
    <s v="10204-31464-SA"/>
    <s v="L-D-0.5"/>
    <n v="1"/>
    <x v="541"/>
    <s v="bogb@elpais.com"/>
    <x v="0"/>
    <x v="3"/>
    <s v="D"/>
    <x v="1"/>
    <n v="7.77"/>
    <n v="7.77"/>
    <s v="Liberica"/>
    <x v="2"/>
    <x v="0"/>
  </r>
  <r>
    <s v="MGH-36050-573"/>
    <x v="456"/>
    <s v="75156-80911-YT"/>
    <s v="R-M-0.5"/>
    <n v="2"/>
    <x v="542"/>
    <s v="vstansburygc@unblog.fr"/>
    <x v="0"/>
    <x v="0"/>
    <s v="M"/>
    <x v="1"/>
    <n v="5.97"/>
    <n v="11.94"/>
    <s v="Robusta"/>
    <x v="0"/>
    <x v="0"/>
  </r>
  <r>
    <s v="UVF-59322-459"/>
    <x v="373"/>
    <s v="53971-49906-PZ"/>
    <s v="E-L-2.5"/>
    <n v="6"/>
    <x v="543"/>
    <s v="dheinonengd@printfriendly.com"/>
    <x v="0"/>
    <x v="1"/>
    <s v="L"/>
    <x v="2"/>
    <n v="34.154999999999994"/>
    <n v="204.92999999999995"/>
    <s v="Excelsa"/>
    <x v="1"/>
    <x v="1"/>
  </r>
  <r>
    <s v="VET-41158-896"/>
    <x v="457"/>
    <s v="10728-17633-ST"/>
    <s v="E-M-2.5"/>
    <n v="2"/>
    <x v="544"/>
    <s v="jshentonge@google.com.hk"/>
    <x v="0"/>
    <x v="1"/>
    <s v="M"/>
    <x v="2"/>
    <n v="31.624999999999996"/>
    <n v="63.249999999999993"/>
    <s v="Excelsa"/>
    <x v="0"/>
    <x v="0"/>
  </r>
  <r>
    <s v="XYL-52196-459"/>
    <x v="458"/>
    <s v="13549-65017-VE"/>
    <s v="R-D-0.2"/>
    <n v="3"/>
    <x v="545"/>
    <s v="jwilkissongf@nba.com"/>
    <x v="0"/>
    <x v="0"/>
    <s v="D"/>
    <x v="3"/>
    <n v="2.6849999999999996"/>
    <n v="8.0549999999999997"/>
    <s v="Robusta"/>
    <x v="2"/>
    <x v="0"/>
  </r>
  <r>
    <s v="BPZ-51283-916"/>
    <x v="264"/>
    <s v="87688-42420-TO"/>
    <s v="A-M-2.5"/>
    <n v="2"/>
    <x v="546"/>
    <s v=""/>
    <x v="0"/>
    <x v="2"/>
    <s v="M"/>
    <x v="2"/>
    <n v="25.874999999999996"/>
    <n v="51.749999999999993"/>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4999999999997"/>
    <n v="59.569999999999993"/>
    <s v="Arabica"/>
    <x v="1"/>
    <x v="1"/>
  </r>
  <r>
    <s v="MVI-04946-827"/>
    <x v="461"/>
    <s v="62483-50867-OM"/>
    <s v="E-L-1"/>
    <n v="1"/>
    <x v="548"/>
    <s v=""/>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6"/>
    <n v="109.93999999999998"/>
    <s v="Robusta"/>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usta"/>
    <x v="0"/>
    <x v="1"/>
  </r>
  <r>
    <s v="PJB-15659-994"/>
    <x v="469"/>
    <s v="39457-62611-YK"/>
    <s v="L-D-2.5"/>
    <n v="4"/>
    <x v="557"/>
    <s v=""/>
    <x v="1"/>
    <x v="3"/>
    <s v="D"/>
    <x v="2"/>
    <n v="29.784999999999997"/>
    <n v="119.13999999999999"/>
    <s v="Liberica"/>
    <x v="2"/>
    <x v="1"/>
  </r>
  <r>
    <s v="LTS-03470-353"/>
    <x v="470"/>
    <s v="90985-89807-RW"/>
    <s v="A-L-2.5"/>
    <n v="5"/>
    <x v="558"/>
    <s v="wpowleslandgt@soundcloud.com"/>
    <x v="0"/>
    <x v="2"/>
    <s v="L"/>
    <x v="2"/>
    <n v="29.784999999999997"/>
    <n v="148.92499999999998"/>
    <s v="Arabica"/>
    <x v="1"/>
    <x v="0"/>
  </r>
  <r>
    <s v="UMM-28497-689"/>
    <x v="471"/>
    <s v="05325-97750-WP"/>
    <s v="L-L-2.5"/>
    <n v="3"/>
    <x v="539"/>
    <s v="cverissimogh@theglobeandmail.com"/>
    <x v="2"/>
    <x v="3"/>
    <s v="L"/>
    <x v="2"/>
    <n v="36.454999999999998"/>
    <n v="109.36499999999999"/>
    <s v="Liberica"/>
    <x v="1"/>
    <x v="0"/>
  </r>
  <r>
    <s v="MJZ-93232-402"/>
    <x v="472"/>
    <s v="17816-67941-ZS"/>
    <s v="E-D-0.2"/>
    <n v="1"/>
    <x v="559"/>
    <s v="lellinghamgv@sciencedaily.com"/>
    <x v="0"/>
    <x v="1"/>
    <s v="D"/>
    <x v="3"/>
    <n v="3.645"/>
    <n v="3.645"/>
    <s v="Excelsa"/>
    <x v="2"/>
    <x v="0"/>
  </r>
  <r>
    <s v="UHW-74617-126"/>
    <x v="173"/>
    <s v="90816-65619-LM"/>
    <s v="E-D-2.5"/>
    <n v="2"/>
    <x v="560"/>
    <s v=""/>
    <x v="0"/>
    <x v="1"/>
    <s v="D"/>
    <x v="2"/>
    <n v="27.945"/>
    <n v="55.89"/>
    <s v="Exc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4999999999994"/>
    <n v="68.309999999999988"/>
    <s v="Excelsa"/>
    <x v="1"/>
    <x v="1"/>
  </r>
  <r>
    <s v="TVV-42245-088"/>
    <x v="476"/>
    <s v="14398-43114-RV"/>
    <s v="A-M-0.2"/>
    <n v="4"/>
    <x v="564"/>
    <s v=""/>
    <x v="1"/>
    <x v="2"/>
    <s v="M"/>
    <x v="3"/>
    <n v="3.375"/>
    <n v="13.5"/>
    <s v="Arabica"/>
    <x v="0"/>
    <x v="1"/>
  </r>
  <r>
    <s v="DYP-74337-787"/>
    <x v="431"/>
    <s v="41486-52502-QQ"/>
    <s v="R-M-0.5"/>
    <n v="1"/>
    <x v="565"/>
    <s v=""/>
    <x v="0"/>
    <x v="0"/>
    <s v="M"/>
    <x v="1"/>
    <n v="5.97"/>
    <n v="5.97"/>
    <s v="Robusta"/>
    <x v="0"/>
    <x v="1"/>
  </r>
  <r>
    <s v="OKA-93124-100"/>
    <x v="477"/>
    <s v="05325-97750-WP"/>
    <s v="R-M-0.5"/>
    <n v="5"/>
    <x v="539"/>
    <s v="cverissimogh@theglobeandmail.com"/>
    <x v="2"/>
    <x v="0"/>
    <s v="M"/>
    <x v="1"/>
    <n v="5.97"/>
    <n v="29.849999999999998"/>
    <s v="Robusta"/>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4999999999996"/>
    <n v="126.49999999999999"/>
    <s v="Excelsa"/>
    <x v="0"/>
    <x v="1"/>
  </r>
  <r>
    <s v="JZC-31180-557"/>
    <x v="444"/>
    <s v="09171-42203-EB"/>
    <s v="L-M-2.5"/>
    <n v="1"/>
    <x v="568"/>
    <s v="relizabethh5@live.com"/>
    <x v="0"/>
    <x v="3"/>
    <s v="M"/>
    <x v="2"/>
    <n v="33.464999999999996"/>
    <n v="33.464999999999996"/>
    <s v="Liberi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ica"/>
    <x v="0"/>
    <x v="1"/>
  </r>
  <r>
    <s v="PVU-02950-470"/>
    <x v="353"/>
    <s v="01927-46702-YT"/>
    <s v="E-D-1"/>
    <n v="1"/>
    <x v="574"/>
    <s v=""/>
    <x v="2"/>
    <x v="1"/>
    <s v="D"/>
    <x v="0"/>
    <n v="12.15"/>
    <n v="12.15"/>
    <s v="Excelsa"/>
    <x v="2"/>
    <x v="1"/>
  </r>
  <r>
    <s v="XSN-26809-910"/>
    <x v="199"/>
    <s v="80467-17137-TO"/>
    <s v="E-M-2.5"/>
    <n v="2"/>
    <x v="575"/>
    <s v="dchardinhc@nhs.uk"/>
    <x v="1"/>
    <x v="1"/>
    <s v="M"/>
    <x v="2"/>
    <n v="31.624999999999996"/>
    <n v="63.249999999999993"/>
    <s v="Excelsa"/>
    <x v="0"/>
    <x v="0"/>
  </r>
  <r>
    <s v="UDN-88321-005"/>
    <x v="372"/>
    <s v="14640-87215-BK"/>
    <s v="R-L-0.5"/>
    <n v="5"/>
    <x v="576"/>
    <s v="hradbonehd@newsvine.com"/>
    <x v="0"/>
    <x v="0"/>
    <s v="L"/>
    <x v="1"/>
    <n v="7.169999999999999"/>
    <n v="35.849999999999994"/>
    <s v="Robu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eri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4999999999997"/>
    <n v="102.92499999999998"/>
    <s v="Robusta"/>
    <x v="2"/>
    <x v="0"/>
  </r>
  <r>
    <s v="DXQ-44537-297"/>
    <x v="484"/>
    <s v="96116-24737-LV"/>
    <s v="E-L-0.5"/>
    <n v="4"/>
    <x v="580"/>
    <s v="myoxenhk@google.com"/>
    <x v="0"/>
    <x v="1"/>
    <s v="L"/>
    <x v="1"/>
    <n v="8.91"/>
    <n v="35.64"/>
    <s v="Excels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erica"/>
    <x v="1"/>
    <x v="0"/>
  </r>
  <r>
    <s v="CSW-59644-267"/>
    <x v="489"/>
    <s v="60378-26473-FE"/>
    <s v="E-M-2.5"/>
    <n v="1"/>
    <x v="585"/>
    <s v="bpaumierhp@umn.edu"/>
    <x v="1"/>
    <x v="1"/>
    <s v="M"/>
    <x v="2"/>
    <n v="31.624999999999996"/>
    <n v="31.624999999999996"/>
    <s v="Excelsa"/>
    <x v="0"/>
    <x v="0"/>
  </r>
  <r>
    <s v="ITY-92466-909"/>
    <x v="162"/>
    <s v="34927-68586-ZV"/>
    <s v="A-M-2.5"/>
    <n v="3"/>
    <x v="586"/>
    <s v=""/>
    <x v="1"/>
    <x v="2"/>
    <s v="M"/>
    <x v="2"/>
    <n v="25.874999999999996"/>
    <n v="77.624999999999986"/>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6"/>
    <n v="137.42499999999998"/>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celsa"/>
    <x v="0"/>
    <x v="0"/>
  </r>
  <r>
    <s v="WRN-55114-031"/>
    <x v="26"/>
    <s v="40180-22940-QB"/>
    <s v="E-L-2.5"/>
    <n v="3"/>
    <x v="591"/>
    <s v="cpallanthv@typepad.com"/>
    <x v="0"/>
    <x v="1"/>
    <s v="L"/>
    <x v="2"/>
    <n v="34.154999999999994"/>
    <n v="102.46499999999997"/>
    <s v="Excelsa"/>
    <x v="1"/>
    <x v="0"/>
  </r>
  <r>
    <s v="TZU-64255-831"/>
    <x v="125"/>
    <s v="34666-76738-SQ"/>
    <s v="R-D-2.5"/>
    <n v="2"/>
    <x v="592"/>
    <s v=""/>
    <x v="0"/>
    <x v="0"/>
    <s v="D"/>
    <x v="2"/>
    <n v="20.584999999999997"/>
    <n v="41.169999999999995"/>
    <s v="Robu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49999999999996"/>
    <n v="16.11"/>
    <s v="Robusta"/>
    <x v="2"/>
    <x v="1"/>
  </r>
  <r>
    <s v="ALP-37623-536"/>
    <x v="495"/>
    <s v="24689-69376-XX"/>
    <s v="L-L-1"/>
    <n v="6"/>
    <x v="596"/>
    <s v="cdenysi1@is.gd"/>
    <x v="2"/>
    <x v="3"/>
    <s v="L"/>
    <x v="0"/>
    <n v="15.85"/>
    <n v="95.1"/>
    <s v="Liberica"/>
    <x v="1"/>
    <x v="1"/>
  </r>
  <r>
    <s v="WMU-87639-108"/>
    <x v="496"/>
    <s v="71891-51101-VQ"/>
    <s v="R-D-0.5"/>
    <n v="1"/>
    <x v="597"/>
    <s v="cstebbingsi2@drupal.org"/>
    <x v="0"/>
    <x v="0"/>
    <s v="D"/>
    <x v="1"/>
    <n v="5.3699999999999992"/>
    <n v="5.3699999999999992"/>
    <s v="Robusta"/>
    <x v="2"/>
    <x v="0"/>
  </r>
  <r>
    <s v="USN-44968-231"/>
    <x v="497"/>
    <s v="71749-05400-CN"/>
    <s v="R-L-1"/>
    <n v="4"/>
    <x v="598"/>
    <s v=""/>
    <x v="0"/>
    <x v="0"/>
    <s v="L"/>
    <x v="0"/>
    <n v="11.95"/>
    <n v="47.8"/>
    <s v="Robusta"/>
    <x v="1"/>
    <x v="1"/>
  </r>
  <r>
    <s v="YZG-20575-451"/>
    <x v="498"/>
    <s v="64845-00270-NO"/>
    <s v="L-L-1"/>
    <n v="4"/>
    <x v="599"/>
    <s v="rzywickii4@ifeng.com"/>
    <x v="1"/>
    <x v="3"/>
    <s v="L"/>
    <x v="0"/>
    <n v="15.85"/>
    <n v="63.4"/>
    <s v="Liberi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a"/>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a"/>
    <x v="1"/>
    <x v="0"/>
  </r>
  <r>
    <s v="OWH-11126-533"/>
    <x v="131"/>
    <s v="25331-13794-SB"/>
    <s v="L-M-2.5"/>
    <n v="2"/>
    <x v="614"/>
    <s v="ftourryil@google.de"/>
    <x v="0"/>
    <x v="3"/>
    <s v="M"/>
    <x v="2"/>
    <n v="33.464999999999996"/>
    <n v="66.929999999999993"/>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celsa"/>
    <x v="0"/>
    <x v="0"/>
  </r>
  <r>
    <s v="NZN-71683-705"/>
    <x v="514"/>
    <s v="04921-85445-SL"/>
    <s v="A-L-2.5"/>
    <n v="6"/>
    <x v="619"/>
    <s v="hlarvoriq@last.fm"/>
    <x v="0"/>
    <x v="2"/>
    <s v="L"/>
    <x v="2"/>
    <n v="29.784999999999997"/>
    <n v="178.70999999999998"/>
    <s v="Arabica"/>
    <x v="1"/>
    <x v="0"/>
  </r>
  <r>
    <s v="WMA-34232-850"/>
    <x v="7"/>
    <s v="53386-94266-LJ"/>
    <s v="L-D-2.5"/>
    <n v="4"/>
    <x v="620"/>
    <s v=""/>
    <x v="0"/>
    <x v="3"/>
    <s v="D"/>
    <x v="2"/>
    <n v="29.784999999999997"/>
    <n v="119.13999999999999"/>
    <s v="Liberica"/>
    <x v="2"/>
    <x v="0"/>
  </r>
  <r>
    <s v="EZL-27919-704"/>
    <x v="481"/>
    <s v="49480-85909-DG"/>
    <s v="L-L-0.5"/>
    <n v="5"/>
    <x v="621"/>
    <s v=""/>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erica"/>
    <x v="2"/>
    <x v="1"/>
  </r>
  <r>
    <s v="EZB-68383-559"/>
    <x v="418"/>
    <s v="90123-01967-KS"/>
    <s v="R-L-1"/>
    <n v="6"/>
    <x v="629"/>
    <s v=""/>
    <x v="0"/>
    <x v="0"/>
    <s v="L"/>
    <x v="0"/>
    <n v="11.95"/>
    <n v="71.699999999999989"/>
    <s v="Robusta"/>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49999999999996"/>
    <n v="8.0549999999999997"/>
    <s v="Robusta"/>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4999999999997"/>
    <n v="178.70999999999998"/>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s v=""/>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4999999999997"/>
    <n v="119.13999999999999"/>
    <s v="Liberica"/>
    <x v="2"/>
    <x v="0"/>
  </r>
  <r>
    <s v="CWT-27056-328"/>
    <x v="531"/>
    <s v="18570-80998-ZS"/>
    <s v="E-D-0.2"/>
    <n v="6"/>
    <x v="648"/>
    <s v=""/>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s v=""/>
    <x v="1"/>
    <x v="3"/>
    <s v="D"/>
    <x v="0"/>
    <n v="12.95"/>
    <n v="25.9"/>
    <s v="Liberica"/>
    <x v="2"/>
    <x v="1"/>
  </r>
  <r>
    <s v="BLI-21697-702"/>
    <x v="534"/>
    <s v="21141-12455-VB"/>
    <s v="A-M-0.5"/>
    <n v="2"/>
    <x v="652"/>
    <s v="sdejo@newsvine.com"/>
    <x v="0"/>
    <x v="2"/>
    <s v="M"/>
    <x v="1"/>
    <n v="6.75"/>
    <n v="13.5"/>
    <s v="Arabica"/>
    <x v="0"/>
    <x v="0"/>
  </r>
  <r>
    <s v="KFJ-46568-890"/>
    <x v="535"/>
    <s v="71003-85639-HB"/>
    <s v="E-L-0.5"/>
    <n v="2"/>
    <x v="653"/>
    <s v=""/>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usta"/>
    <x v="0"/>
    <x v="1"/>
  </r>
  <r>
    <s v="CZF-40873-691"/>
    <x v="61"/>
    <s v="64988-20636-XQ"/>
    <s v="E-M-0.5"/>
    <n v="2"/>
    <x v="656"/>
    <s v=""/>
    <x v="2"/>
    <x v="1"/>
    <s v="M"/>
    <x v="1"/>
    <n v="8.25"/>
    <n v="16.5"/>
    <s v="Excels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s v="jdymokeje@prnewswire.com"/>
    <x v="1"/>
    <x v="0"/>
    <s v="L"/>
    <x v="0"/>
    <n v="11.95"/>
    <n v="35.849999999999994"/>
    <s v="Robu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usta"/>
    <x v="0"/>
    <x v="0"/>
  </r>
  <r>
    <s v="TBU-65158-068"/>
    <x v="396"/>
    <s v="60357-65386-RD"/>
    <s v="E-D-1"/>
    <n v="2"/>
    <x v="665"/>
    <s v=""/>
    <x v="0"/>
    <x v="1"/>
    <s v="D"/>
    <x v="0"/>
    <n v="12.15"/>
    <n v="24.3"/>
    <s v="Excelsa"/>
    <x v="2"/>
    <x v="1"/>
  </r>
  <r>
    <s v="TEH-08414-216"/>
    <x v="185"/>
    <s v="35099-13971-JI"/>
    <s v="E-M-2.5"/>
    <n v="2"/>
    <x v="666"/>
    <s v="geilhersenk3@networksolutions.com"/>
    <x v="0"/>
    <x v="1"/>
    <s v="M"/>
    <x v="2"/>
    <n v="31.624999999999996"/>
    <n v="63.249999999999993"/>
    <s v="Exc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eri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s v=""/>
    <x v="0"/>
    <x v="3"/>
    <s v="D"/>
    <x v="3"/>
    <n v="3.8849999999999998"/>
    <n v="15.54"/>
    <s v="Liberi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4999999999996"/>
    <n v="100.39499999999998"/>
    <s v="Liberica"/>
    <x v="0"/>
    <x v="0"/>
  </r>
  <r>
    <s v="SUZ-83036-175"/>
    <x v="550"/>
    <s v="55915-19477-MK"/>
    <s v="R-D-0.2"/>
    <n v="5"/>
    <x v="677"/>
    <s v=""/>
    <x v="0"/>
    <x v="0"/>
    <s v="D"/>
    <x v="3"/>
    <n v="2.6849999999999996"/>
    <n v="13.424999999999997"/>
    <s v="Robusta"/>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a"/>
    <x v="1"/>
    <x v="1"/>
  </r>
  <r>
    <s v="TCX-76953-071"/>
    <x v="555"/>
    <s v="94091-86957-HX"/>
    <s v="E-D-0.2"/>
    <n v="5"/>
    <x v="636"/>
    <s v="jdymokeje@prnewswire.com"/>
    <x v="1"/>
    <x v="1"/>
    <s v="D"/>
    <x v="3"/>
    <n v="3.645"/>
    <n v="18.225000000000001"/>
    <s v="Excelsa"/>
    <x v="2"/>
    <x v="1"/>
  </r>
  <r>
    <s v="LIN-88046-551"/>
    <x v="150"/>
    <s v="10725-45724-CO"/>
    <s v="R-L-0.5"/>
    <n v="4"/>
    <x v="682"/>
    <s v="kcragellkk@google.com"/>
    <x v="1"/>
    <x v="0"/>
    <s v="L"/>
    <x v="1"/>
    <n v="7.169999999999999"/>
    <n v="28.679999999999996"/>
    <s v="Robusta"/>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s v=""/>
    <x v="0"/>
    <x v="0"/>
    <s v="M"/>
    <x v="3"/>
    <n v="2.9849999999999999"/>
    <n v="17.91"/>
    <s v="Robusta"/>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celsa"/>
    <x v="2"/>
    <x v="1"/>
  </r>
  <r>
    <s v="EHJ-82097-549"/>
    <x v="561"/>
    <s v="27517-43747-YD"/>
    <s v="R-D-0.2"/>
    <n v="2"/>
    <x v="691"/>
    <s v="moilierkt@paginegialle.it"/>
    <x v="1"/>
    <x v="0"/>
    <s v="D"/>
    <x v="3"/>
    <n v="2.6849999999999996"/>
    <n v="5.3699999999999992"/>
    <s v="Robusta"/>
    <x v="2"/>
    <x v="0"/>
  </r>
  <r>
    <s v="ZFR-79447-696"/>
    <x v="562"/>
    <s v="77828-66867-KH"/>
    <s v="R-M-0.5"/>
    <n v="1"/>
    <x v="692"/>
    <s v=""/>
    <x v="0"/>
    <x v="0"/>
    <s v="M"/>
    <x v="1"/>
    <n v="5.97"/>
    <n v="5.97"/>
    <s v="Robusta"/>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4999999999997"/>
    <n v="29.784999999999997"/>
    <s v="Liberi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erica"/>
    <x v="0"/>
    <x v="1"/>
  </r>
  <r>
    <s v="LTP-31133-134"/>
    <x v="572"/>
    <s v="66527-94478-PB"/>
    <s v="A-L-0.5"/>
    <n v="3"/>
    <x v="704"/>
    <s v=""/>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s v="fconstancekz@ifeng.com"/>
    <x v="0"/>
    <x v="2"/>
    <s v="L"/>
    <x v="2"/>
    <n v="29.784999999999997"/>
    <n v="89.35499999999999"/>
    <s v="Arabica"/>
    <x v="1"/>
    <x v="1"/>
  </r>
  <r>
    <s v="CVE-15042-481"/>
    <x v="575"/>
    <s v="24972-55878-KX"/>
    <s v="R-L-1"/>
    <n v="2"/>
    <x v="696"/>
    <s v="fconstancekz@ifeng.com"/>
    <x v="0"/>
    <x v="0"/>
    <s v="L"/>
    <x v="0"/>
    <n v="11.95"/>
    <n v="23.9"/>
    <s v="Robusta"/>
    <x v="1"/>
    <x v="1"/>
  </r>
  <r>
    <s v="EJA-79176-833"/>
    <x v="576"/>
    <s v="91509-62250-GN"/>
    <s v="R-M-2.5"/>
    <n v="6"/>
    <x v="707"/>
    <s v="deburahld@google.co.jp"/>
    <x v="2"/>
    <x v="0"/>
    <s v="M"/>
    <x v="2"/>
    <n v="22.884999999999998"/>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a"/>
    <x v="1"/>
    <x v="1"/>
  </r>
  <r>
    <s v="RSR-96390-187"/>
    <x v="579"/>
    <s v="67052-76184-CB"/>
    <s v="E-M-1"/>
    <n v="6"/>
    <x v="710"/>
    <s v=""/>
    <x v="0"/>
    <x v="1"/>
    <s v="M"/>
    <x v="0"/>
    <n v="13.75"/>
    <n v="82.5"/>
    <s v="Excelsa"/>
    <x v="0"/>
    <x v="1"/>
  </r>
  <r>
    <s v="BZE-96093-118"/>
    <x v="91"/>
    <s v="43452-18035-DH"/>
    <s v="L-M-0.2"/>
    <n v="2"/>
    <x v="711"/>
    <s v="afilipczaklh@ning.com"/>
    <x v="1"/>
    <x v="3"/>
    <s v="M"/>
    <x v="3"/>
    <n v="4.3650000000000002"/>
    <n v="8.73"/>
    <s v="Liberica"/>
    <x v="0"/>
    <x v="1"/>
  </r>
  <r>
    <s v="LOU-41819-242"/>
    <x v="272"/>
    <s v="88060-50676-MV"/>
    <s v="R-M-1"/>
    <n v="2"/>
    <x v="712"/>
    <s v=""/>
    <x v="0"/>
    <x v="0"/>
    <s v="M"/>
    <x v="0"/>
    <n v="9.9499999999999993"/>
    <n v="19.899999999999999"/>
    <s v="Robusta"/>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s v=""/>
    <x v="0"/>
    <x v="1"/>
    <s v="M"/>
    <x v="0"/>
    <n v="13.75"/>
    <n v="41.25"/>
    <s v="Exc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sa"/>
    <x v="2"/>
    <x v="0"/>
  </r>
  <r>
    <s v="TBU-64277-625"/>
    <x v="32"/>
    <s v="98918-34330-GY"/>
    <s v="E-M-1"/>
    <n v="6"/>
    <x v="724"/>
    <s v=""/>
    <x v="0"/>
    <x v="1"/>
    <s v="M"/>
    <x v="0"/>
    <n v="13.75"/>
    <n v="82.5"/>
    <s v="Excelsa"/>
    <x v="0"/>
    <x v="0"/>
  </r>
  <r>
    <s v="TYP-85767-944"/>
    <x v="586"/>
    <s v="51497-50894-WU"/>
    <s v="R-M-2.5"/>
    <n v="2"/>
    <x v="725"/>
    <s v="knottramlw@odnoklassniki.ru"/>
    <x v="1"/>
    <x v="0"/>
    <s v="M"/>
    <x v="2"/>
    <n v="22.884999999999998"/>
    <n v="45.769999999999996"/>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49999999999995"/>
    <n v="17.924999999999997"/>
    <s v="Robu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a"/>
    <x v="1"/>
    <x v="1"/>
  </r>
  <r>
    <s v="UJV-32333-364"/>
    <x v="589"/>
    <s v="86110-83695-YS"/>
    <s v="L-L-0.5"/>
    <n v="1"/>
    <x v="733"/>
    <s v=""/>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a"/>
    <x v="2"/>
    <x v="0"/>
  </r>
  <r>
    <s v="OAM-76916-748"/>
    <x v="591"/>
    <s v="63025-62939-AN"/>
    <s v="E-D-1"/>
    <n v="3"/>
    <x v="736"/>
    <s v=""/>
    <x v="0"/>
    <x v="1"/>
    <s v="D"/>
    <x v="0"/>
    <n v="12.15"/>
    <n v="36.450000000000003"/>
    <s v="Excelsa"/>
    <x v="2"/>
    <x v="0"/>
  </r>
  <r>
    <s v="UMB-11223-710"/>
    <x v="592"/>
    <s v="49012-12987-QT"/>
    <s v="R-D-0.2"/>
    <n v="6"/>
    <x v="737"/>
    <s v="mfrightm8@harvard.edu"/>
    <x v="1"/>
    <x v="0"/>
    <s v="D"/>
    <x v="3"/>
    <n v="2.6849999999999996"/>
    <n v="16.11"/>
    <s v="Robusta"/>
    <x v="2"/>
    <x v="1"/>
  </r>
  <r>
    <s v="LXR-09892-726"/>
    <x v="402"/>
    <s v="50924-94200-SQ"/>
    <s v="R-D-2.5"/>
    <n v="2"/>
    <x v="738"/>
    <s v="btartem9@aol.com"/>
    <x v="0"/>
    <x v="0"/>
    <s v="D"/>
    <x v="2"/>
    <n v="20.584999999999997"/>
    <n v="41.169999999999995"/>
    <s v="Robusta"/>
    <x v="2"/>
    <x v="0"/>
  </r>
  <r>
    <s v="QXX-89943-393"/>
    <x v="593"/>
    <s v="15673-18812-IU"/>
    <s v="R-D-0.2"/>
    <n v="4"/>
    <x v="739"/>
    <s v="ckrzysztofiakma@skyrock.com"/>
    <x v="0"/>
    <x v="0"/>
    <s v="D"/>
    <x v="3"/>
    <n v="2.6849999999999996"/>
    <n v="10.739999999999998"/>
    <s v="Robusta"/>
    <x v="2"/>
    <x v="1"/>
  </r>
  <r>
    <s v="WVS-57822-366"/>
    <x v="594"/>
    <s v="52151-75971-YY"/>
    <s v="E-M-2.5"/>
    <n v="4"/>
    <x v="740"/>
    <s v="dpenquetmb@diigo.com"/>
    <x v="0"/>
    <x v="1"/>
    <s v="M"/>
    <x v="2"/>
    <n v="31.624999999999996"/>
    <n v="126.49999999999999"/>
    <s v="Excelsa"/>
    <x v="0"/>
    <x v="1"/>
  </r>
  <r>
    <s v="CLJ-23403-689"/>
    <x v="77"/>
    <s v="19413-02045-CG"/>
    <s v="R-L-1"/>
    <n v="2"/>
    <x v="741"/>
    <s v=""/>
    <x v="2"/>
    <x v="0"/>
    <s v="L"/>
    <x v="0"/>
    <n v="11.95"/>
    <n v="23.9"/>
    <s v="Robusta"/>
    <x v="1"/>
    <x v="1"/>
  </r>
  <r>
    <s v="XNU-83276-288"/>
    <x v="595"/>
    <s v="98185-92775-KT"/>
    <s v="R-M-0.5"/>
    <n v="1"/>
    <x v="742"/>
    <s v=""/>
    <x v="0"/>
    <x v="0"/>
    <s v="M"/>
    <x v="1"/>
    <n v="5.97"/>
    <n v="5.97"/>
    <s v="Robusta"/>
    <x v="0"/>
    <x v="1"/>
  </r>
  <r>
    <s v="YOG-94666-679"/>
    <x v="596"/>
    <s v="86991-53901-AT"/>
    <s v="L-D-0.2"/>
    <n v="2"/>
    <x v="743"/>
    <s v=""/>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s v=""/>
    <x v="0"/>
    <x v="0"/>
    <s v="L"/>
    <x v="2"/>
    <n v="27.484999999999996"/>
    <n v="137.42499999999998"/>
    <s v="Robusta"/>
    <x v="1"/>
    <x v="1"/>
  </r>
  <r>
    <s v="HBH-64794-080"/>
    <x v="597"/>
    <s v="40560-18556-YE"/>
    <s v="R-D-0.2"/>
    <n v="3"/>
    <x v="746"/>
    <s v=""/>
    <x v="0"/>
    <x v="0"/>
    <s v="D"/>
    <x v="3"/>
    <n v="2.6849999999999996"/>
    <n v="8.0549999999999997"/>
    <s v="Robusta"/>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ica"/>
    <x v="2"/>
    <x v="0"/>
  </r>
  <r>
    <s v="YAC-50329-982"/>
    <x v="598"/>
    <s v="75419-92838-TI"/>
    <s v="E-M-2.5"/>
    <n v="1"/>
    <x v="749"/>
    <s v="cbrydeml@tuttocitta.it"/>
    <x v="0"/>
    <x v="1"/>
    <s v="M"/>
    <x v="2"/>
    <n v="31.624999999999996"/>
    <n v="31.624999999999996"/>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s v=""/>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celsa"/>
    <x v="0"/>
    <x v="0"/>
  </r>
  <r>
    <s v="NOA-79645-377"/>
    <x v="604"/>
    <s v="53729-30320-XZ"/>
    <s v="R-D-0.5"/>
    <n v="5"/>
    <x v="756"/>
    <s v="etrippmt@wp.com"/>
    <x v="0"/>
    <x v="0"/>
    <s v="D"/>
    <x v="1"/>
    <n v="5.3699999999999992"/>
    <n v="26.849999999999994"/>
    <s v="Robusta"/>
    <x v="2"/>
    <x v="1"/>
  </r>
  <r>
    <s v="KMS-49214-806"/>
    <x v="605"/>
    <s v="50384-52703-LA"/>
    <s v="E-L-2.5"/>
    <n v="4"/>
    <x v="757"/>
    <s v="lmacmanusmu@imdb.com"/>
    <x v="0"/>
    <x v="1"/>
    <s v="L"/>
    <x v="2"/>
    <n v="34.154999999999994"/>
    <n v="136.61999999999998"/>
    <s v="Exc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4999999999997"/>
    <n v="82.339999999999989"/>
    <s v="Robu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s v=""/>
    <x v="0"/>
    <x v="3"/>
    <s v="M"/>
    <x v="2"/>
    <n v="33.464999999999996"/>
    <n v="100.39499999999998"/>
    <s v="Liberi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sa"/>
    <x v="0"/>
    <x v="1"/>
  </r>
  <r>
    <s v="HGE-19842-613"/>
    <x v="613"/>
    <s v="49401-45041-ZU"/>
    <s v="R-L-0.5"/>
    <n v="4"/>
    <x v="773"/>
    <s v="jedinboronc@reverbnation.com"/>
    <x v="0"/>
    <x v="0"/>
    <s v="L"/>
    <x v="1"/>
    <n v="7.169999999999999"/>
    <n v="28.679999999999996"/>
    <s v="Robusta"/>
    <x v="1"/>
    <x v="0"/>
  </r>
  <r>
    <s v="WBA-85905-175"/>
    <x v="611"/>
    <s v="41252-45992-VS"/>
    <s v="L-M-0.2"/>
    <n v="1"/>
    <x v="774"/>
    <s v="ttewelsonnd@cdbaby.com"/>
    <x v="0"/>
    <x v="3"/>
    <s v="M"/>
    <x v="3"/>
    <n v="4.3650000000000002"/>
    <n v="4.3650000000000002"/>
    <s v="Liberica"/>
    <x v="0"/>
    <x v="1"/>
  </r>
  <r>
    <s v="DZI-35365-596"/>
    <x v="493"/>
    <s v="54798-14109-HC"/>
    <s v="E-M-0.2"/>
    <n v="2"/>
    <x v="760"/>
    <s v="oskermen3@hatena.ne.jp"/>
    <x v="0"/>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s v=""/>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4999999999997"/>
    <n v="119.13999999999999"/>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a"/>
    <x v="1"/>
    <x v="0"/>
  </r>
  <r>
    <s v="WFK-99317-827"/>
    <x v="619"/>
    <s v="32058-76765-ZL"/>
    <s v="L-D-2.5"/>
    <n v="3"/>
    <x v="786"/>
    <s v="dcrownshawnr@photobucket.com"/>
    <x v="0"/>
    <x v="3"/>
    <s v="D"/>
    <x v="2"/>
    <n v="29.784999999999997"/>
    <n v="89.35499999999999"/>
    <s v="Liberica"/>
    <x v="2"/>
    <x v="1"/>
  </r>
  <r>
    <s v="SFD-00372-284"/>
    <x v="440"/>
    <s v="54798-14109-HC"/>
    <s v="L-M-0.2"/>
    <n v="2"/>
    <x v="760"/>
    <s v="oskermen3@hatena.ne.jp"/>
    <x v="0"/>
    <x v="3"/>
    <s v="M"/>
    <x v="3"/>
    <n v="4.3650000000000002"/>
    <n v="8.73"/>
    <s v="Liberica"/>
    <x v="0"/>
    <x v="0"/>
  </r>
  <r>
    <s v="SXC-62166-515"/>
    <x v="489"/>
    <s v="69171-65646-UC"/>
    <s v="R-L-2.5"/>
    <n v="5"/>
    <x v="787"/>
    <s v="jreddochnt@sun.com"/>
    <x v="0"/>
    <x v="0"/>
    <s v="L"/>
    <x v="2"/>
    <n v="27.484999999999996"/>
    <n v="137.42499999999998"/>
    <s v="Robusta"/>
    <x v="1"/>
    <x v="1"/>
  </r>
  <r>
    <s v="YIE-87008-621"/>
    <x v="620"/>
    <s v="22503-52799-MI"/>
    <s v="L-M-0.5"/>
    <n v="4"/>
    <x v="788"/>
    <s v="stitleynu@whitehouse.gov"/>
    <x v="0"/>
    <x v="3"/>
    <s v="M"/>
    <x v="1"/>
    <n v="8.73"/>
    <n v="34.92"/>
    <s v="Liberica"/>
    <x v="0"/>
    <x v="1"/>
  </r>
  <r>
    <s v="HRM-94548-288"/>
    <x v="621"/>
    <s v="08934-65581-ZI"/>
    <s v="A-L-2.5"/>
    <n v="6"/>
    <x v="789"/>
    <s v="rsimaonv@simplemachines.org"/>
    <x v="0"/>
    <x v="2"/>
    <s v="L"/>
    <x v="2"/>
    <n v="29.784999999999997"/>
    <n v="178.70999999999998"/>
    <s v="Arabica"/>
    <x v="1"/>
    <x v="1"/>
  </r>
  <r>
    <s v="UJG-34731-295"/>
    <x v="374"/>
    <s v="15764-22559-ZT"/>
    <s v="A-M-2.5"/>
    <n v="1"/>
    <x v="790"/>
    <s v=""/>
    <x v="0"/>
    <x v="2"/>
    <s v="M"/>
    <x v="2"/>
    <n v="25.874999999999996"/>
    <n v="25.874999999999996"/>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erica"/>
    <x v="0"/>
    <x v="0"/>
  </r>
  <r>
    <s v="RXN-55491-201"/>
    <x v="354"/>
    <s v="86071-79238-CX"/>
    <s v="R-L-0.2"/>
    <n v="6"/>
    <x v="794"/>
    <s v="rpysono0@constantcontact.com"/>
    <x v="1"/>
    <x v="0"/>
    <s v="L"/>
    <x v="3"/>
    <n v="3.584999999999999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sa"/>
    <x v="0"/>
    <x v="0"/>
  </r>
  <r>
    <s v="FHD-94983-982"/>
    <x v="625"/>
    <s v="62839-56723-CH"/>
    <s v="R-M-0.5"/>
    <n v="3"/>
    <x v="799"/>
    <s v=""/>
    <x v="0"/>
    <x v="0"/>
    <s v="M"/>
    <x v="1"/>
    <n v="5.97"/>
    <n v="17.91"/>
    <s v="Robusta"/>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s v=""/>
    <x v="0"/>
    <x v="0"/>
    <s v="L"/>
    <x v="2"/>
    <n v="27.484999999999996"/>
    <n v="27.484999999999996"/>
    <s v="Robusta"/>
    <x v="1"/>
    <x v="0"/>
  </r>
  <r>
    <s v="FWD-85967-769"/>
    <x v="631"/>
    <s v="20256-54689-LO"/>
    <s v="E-D-0.2"/>
    <n v="3"/>
    <x v="807"/>
    <s v=""/>
    <x v="0"/>
    <x v="1"/>
    <s v="D"/>
    <x v="3"/>
    <n v="3.645"/>
    <n v="10.935"/>
    <s v="Excelsa"/>
    <x v="2"/>
    <x v="1"/>
  </r>
  <r>
    <s v="KTO-53793-109"/>
    <x v="229"/>
    <s v="17572-27091-AA"/>
    <s v="R-L-0.2"/>
    <n v="2"/>
    <x v="808"/>
    <s v="chatfullog@ebay.com"/>
    <x v="0"/>
    <x v="0"/>
    <s v="L"/>
    <x v="3"/>
    <n v="3.5849999999999995"/>
    <n v="7.169999999999999"/>
    <s v="Robusta"/>
    <x v="1"/>
    <x v="1"/>
  </r>
  <r>
    <s v="OCK-89033-348"/>
    <x v="632"/>
    <s v="82300-88786-UE"/>
    <s v="A-L-0.2"/>
    <n v="6"/>
    <x v="809"/>
    <s v=""/>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a"/>
    <x v="2"/>
    <x v="0"/>
  </r>
  <r>
    <s v="HST-96923-073"/>
    <x v="76"/>
    <s v="54722-76431-EX"/>
    <s v="R-D-2.5"/>
    <n v="6"/>
    <x v="813"/>
    <s v="hpetroulisol@state.tx.us"/>
    <x v="1"/>
    <x v="0"/>
    <s v="D"/>
    <x v="2"/>
    <n v="20.584999999999997"/>
    <n v="123.50999999999999"/>
    <s v="Robusta"/>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a"/>
    <x v="2"/>
    <x v="0"/>
  </r>
  <r>
    <s v="UOM-71431-481"/>
    <x v="182"/>
    <s v="65732-22589-OW"/>
    <s v="R-D-2.5"/>
    <n v="1"/>
    <x v="810"/>
    <s v="kmarrisonoq@dropbox.com"/>
    <x v="0"/>
    <x v="0"/>
    <s v="D"/>
    <x v="2"/>
    <n v="20.584999999999997"/>
    <n v="20.584999999999997"/>
    <s v="Robu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erica"/>
    <x v="1"/>
    <x v="0"/>
  </r>
  <r>
    <s v="KAW-95195-329"/>
    <x v="640"/>
    <s v="34570-99384-AF"/>
    <s v="R-D-2.5"/>
    <n v="4"/>
    <x v="821"/>
    <s v=""/>
    <x v="1"/>
    <x v="0"/>
    <s v="D"/>
    <x v="2"/>
    <n v="20.584999999999997"/>
    <n v="82.339999999999989"/>
    <s v="Robusta"/>
    <x v="2"/>
    <x v="0"/>
  </r>
  <r>
    <s v="QDO-57268-842"/>
    <x v="612"/>
    <s v="57808-90533-UE"/>
    <s v="E-M-2.5"/>
    <n v="5"/>
    <x v="822"/>
    <s v=""/>
    <x v="0"/>
    <x v="1"/>
    <s v="M"/>
    <x v="2"/>
    <n v="31.624999999999996"/>
    <n v="158.12499999999997"/>
    <s v="Excelsa"/>
    <x v="0"/>
    <x v="1"/>
  </r>
  <r>
    <s v="IIZ-24416-212"/>
    <x v="641"/>
    <s v="76060-30540-LB"/>
    <s v="R-D-0.5"/>
    <n v="6"/>
    <x v="823"/>
    <s v="bcargenow@geocities.jp"/>
    <x v="0"/>
    <x v="0"/>
    <s v="D"/>
    <x v="1"/>
    <n v="5.3699999999999992"/>
    <n v="32.22"/>
    <s v="Robusta"/>
    <x v="2"/>
    <x v="0"/>
  </r>
  <r>
    <s v="AWP-11469-510"/>
    <x v="36"/>
    <s v="76730-63769-ND"/>
    <s v="E-D-1"/>
    <n v="2"/>
    <x v="824"/>
    <s v="rsticklerox@printfriendly.com"/>
    <x v="2"/>
    <x v="1"/>
    <s v="D"/>
    <x v="0"/>
    <n v="12.15"/>
    <n v="24.3"/>
    <s v="Excelsa"/>
    <x v="2"/>
    <x v="1"/>
  </r>
  <r>
    <s v="KXA-27983-918"/>
    <x v="642"/>
    <s v="96042-27290-EQ"/>
    <s v="R-L-0.5"/>
    <n v="5"/>
    <x v="825"/>
    <s v=""/>
    <x v="0"/>
    <x v="0"/>
    <s v="L"/>
    <x v="1"/>
    <n v="7.169999999999999"/>
    <n v="35.849999999999994"/>
    <s v="Robusta"/>
    <x v="1"/>
    <x v="1"/>
  </r>
  <r>
    <s v="VKQ-39009-292"/>
    <x v="219"/>
    <s v="57808-90533-UE"/>
    <s v="L-M-1"/>
    <n v="5"/>
    <x v="822"/>
    <s v=""/>
    <x v="0"/>
    <x v="3"/>
    <s v="M"/>
    <x v="0"/>
    <n v="14.55"/>
    <n v="72.75"/>
    <s v="Liberica"/>
    <x v="0"/>
    <x v="1"/>
  </r>
  <r>
    <s v="PDB-98743-282"/>
    <x v="643"/>
    <s v="51940-02669-OR"/>
    <s v="L-L-1"/>
    <n v="3"/>
    <x v="826"/>
    <s v=""/>
    <x v="1"/>
    <x v="3"/>
    <s v="L"/>
    <x v="0"/>
    <n v="15.85"/>
    <n v="47.55"/>
    <s v="Liberica"/>
    <x v="1"/>
    <x v="1"/>
  </r>
  <r>
    <s v="SXW-34014-556"/>
    <x v="644"/>
    <s v="99144-98314-GN"/>
    <s v="R-L-0.2"/>
    <n v="1"/>
    <x v="827"/>
    <s v="djevonp1@ibm.com"/>
    <x v="0"/>
    <x v="0"/>
    <s v="L"/>
    <x v="3"/>
    <n v="3.5849999999999995"/>
    <n v="3.5849999999999995"/>
    <s v="Robusta"/>
    <x v="1"/>
    <x v="0"/>
  </r>
  <r>
    <s v="QOJ-38788-727"/>
    <x v="136"/>
    <s v="16358-63919-CE"/>
    <s v="E-M-2.5"/>
    <n v="5"/>
    <x v="828"/>
    <s v="hrannerp2@omniture.com"/>
    <x v="0"/>
    <x v="1"/>
    <s v="M"/>
    <x v="2"/>
    <n v="31.624999999999996"/>
    <n v="158.12499999999997"/>
    <s v="Excelsa"/>
    <x v="0"/>
    <x v="1"/>
  </r>
  <r>
    <s v="TGF-38649-658"/>
    <x v="645"/>
    <s v="67743-54817-UT"/>
    <s v="L-M-0.5"/>
    <n v="2"/>
    <x v="829"/>
    <s v="bimriep3@addtoany.com"/>
    <x v="0"/>
    <x v="3"/>
    <s v="M"/>
    <x v="1"/>
    <n v="8.73"/>
    <n v="17.46"/>
    <s v="Liberica"/>
    <x v="0"/>
    <x v="1"/>
  </r>
  <r>
    <s v="EAI-25194-209"/>
    <x v="646"/>
    <s v="44601-51441-BH"/>
    <s v="A-L-2.5"/>
    <n v="5"/>
    <x v="830"/>
    <s v="dsopperp4@eventbrite.com"/>
    <x v="0"/>
    <x v="2"/>
    <s v="L"/>
    <x v="2"/>
    <n v="29.784999999999997"/>
    <n v="148.92499999999998"/>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usta"/>
    <x v="1"/>
    <x v="1"/>
  </r>
  <r>
    <s v="MEK-85120-243"/>
    <x v="649"/>
    <s v="06623-54610-HC"/>
    <s v="R-L-0.2"/>
    <n v="3"/>
    <x v="835"/>
    <s v=""/>
    <x v="0"/>
    <x v="0"/>
    <s v="L"/>
    <x v="3"/>
    <n v="3.5849999999999995"/>
    <n v="10.754999999999999"/>
    <s v="Robu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x v="0"/>
    <x v="0"/>
    <s v="M"/>
    <x v="2"/>
    <n v="22.884999999999998"/>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s v=""/>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49999999999996"/>
    <n v="13.424999999999997"/>
    <s v="Robusta"/>
    <x v="2"/>
    <x v="0"/>
  </r>
  <r>
    <s v="ERC-54560-934"/>
    <x v="652"/>
    <s v="11932-85629-CU"/>
    <s v="R-D-2.5"/>
    <n v="6"/>
    <x v="845"/>
    <s v="hreuvenpk@whitehouse.gov"/>
    <x v="0"/>
    <x v="0"/>
    <s v="D"/>
    <x v="2"/>
    <n v="20.584999999999997"/>
    <n v="123.50999999999999"/>
    <s v="Robusta"/>
    <x v="2"/>
    <x v="1"/>
  </r>
  <r>
    <s v="RUK-78200-416"/>
    <x v="653"/>
    <s v="36192-07175-XC"/>
    <s v="L-D-0.2"/>
    <n v="2"/>
    <x v="846"/>
    <s v="mattwoolpl@nba.com"/>
    <x v="0"/>
    <x v="3"/>
    <s v="D"/>
    <x v="3"/>
    <n v="3.8849999999999998"/>
    <n v="7.77"/>
    <s v="Liberica"/>
    <x v="2"/>
    <x v="1"/>
  </r>
  <r>
    <s v="KHK-13105-388"/>
    <x v="177"/>
    <s v="46242-54946-ZW"/>
    <s v="A-M-1"/>
    <n v="6"/>
    <x v="847"/>
    <s v=""/>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4999999999997"/>
    <n v="89.35499999999999"/>
    <s v="Arabica"/>
    <x v="1"/>
    <x v="1"/>
  </r>
  <r>
    <s v="UGK-07613-982"/>
    <x v="654"/>
    <s v="57808-90533-UE"/>
    <s v="A-M-0.5"/>
    <n v="3"/>
    <x v="822"/>
    <s v=""/>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4999999999996"/>
    <n v="63.249999999999993"/>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s v=""/>
    <x v="0"/>
    <x v="2"/>
    <s v="D"/>
    <x v="1"/>
    <n v="5.97"/>
    <n v="23.88"/>
    <s v="Arabica"/>
    <x v="2"/>
    <x v="0"/>
  </r>
  <r>
    <s v="EQH-53569-934"/>
    <x v="659"/>
    <s v="53667-91553-LT"/>
    <s v="E-M-1"/>
    <n v="4"/>
    <x v="856"/>
    <s v="bsillispw@istockphoto.com"/>
    <x v="0"/>
    <x v="1"/>
    <s v="M"/>
    <x v="0"/>
    <n v="13.75"/>
    <n v="55"/>
    <s v="Excelsa"/>
    <x v="0"/>
    <x v="1"/>
  </r>
  <r>
    <s v="XKK-06692-189"/>
    <x v="558"/>
    <s v="86579-92122-OC"/>
    <s v="R-D-1"/>
    <n v="3"/>
    <x v="857"/>
    <s v=""/>
    <x v="0"/>
    <x v="0"/>
    <s v="D"/>
    <x v="0"/>
    <n v="8.9499999999999993"/>
    <n v="26.849999999999998"/>
    <s v="Robusta"/>
    <x v="2"/>
    <x v="0"/>
  </r>
  <r>
    <s v="BYP-16005-016"/>
    <x v="660"/>
    <s v="01474-63436-TP"/>
    <s v="R-M-2.5"/>
    <n v="5"/>
    <x v="858"/>
    <s v="rcuttspy@techcrunch.com"/>
    <x v="0"/>
    <x v="0"/>
    <s v="M"/>
    <x v="2"/>
    <n v="22.884999999999998"/>
    <n v="114.42499999999998"/>
    <s v="Robu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4999999999998"/>
    <n v="91.539999999999992"/>
    <s v="Robusta"/>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erica"/>
    <x v="1"/>
    <x v="1"/>
  </r>
  <r>
    <s v="LXS-63326-144"/>
    <x v="334"/>
    <s v="35367-50483-AR"/>
    <s v="R-L-0.5"/>
    <n v="2"/>
    <x v="863"/>
    <s v="gsiudaq4@nytimes.com"/>
    <x v="0"/>
    <x v="0"/>
    <s v="L"/>
    <x v="1"/>
    <n v="7.169999999999999"/>
    <n v="14.339999999999998"/>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a"/>
    <x v="1"/>
    <x v="1"/>
  </r>
  <r>
    <s v="CZD-56716-840"/>
    <x v="665"/>
    <s v="15456-29250-RU"/>
    <s v="L-D-2.5"/>
    <n v="4"/>
    <x v="868"/>
    <s v=""/>
    <x v="0"/>
    <x v="3"/>
    <s v="D"/>
    <x v="2"/>
    <n v="29.784999999999997"/>
    <n v="119.13999999999999"/>
    <s v="Liberica"/>
    <x v="2"/>
    <x v="1"/>
  </r>
  <r>
    <s v="UBI-59229-277"/>
    <x v="44"/>
    <s v="00886-35803-FG"/>
    <s v="L-D-0.5"/>
    <n v="3"/>
    <x v="869"/>
    <s v=""/>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6"/>
    <n v="109.93999999999998"/>
    <s v="Robusta"/>
    <x v="1"/>
    <x v="1"/>
  </r>
  <r>
    <s v="SHT-04865-419"/>
    <x v="666"/>
    <s v="69215-90789-DL"/>
    <s v="R-L-0.2"/>
    <n v="4"/>
    <x v="873"/>
    <s v=""/>
    <x v="0"/>
    <x v="0"/>
    <s v="L"/>
    <x v="3"/>
    <n v="3.5849999999999995"/>
    <n v="14.339999999999998"/>
    <s v="Robusta"/>
    <x v="1"/>
    <x v="0"/>
  </r>
  <r>
    <s v="UQI-28177-865"/>
    <x v="577"/>
    <s v="04317-46176-TB"/>
    <s v="R-L-0.2"/>
    <n v="6"/>
    <x v="874"/>
    <s v="ieberleinqf@hc360.com"/>
    <x v="0"/>
    <x v="0"/>
    <s v="L"/>
    <x v="3"/>
    <n v="3.5849999999999995"/>
    <n v="21.509999999999998"/>
    <s v="Robusta"/>
    <x v="1"/>
    <x v="1"/>
  </r>
  <r>
    <s v="OIB-13664-879"/>
    <x v="114"/>
    <s v="04713-57765-KR"/>
    <s v="A-M-1"/>
    <n v="2"/>
    <x v="875"/>
    <s v="jdrengqg@uiuc.edu"/>
    <x v="1"/>
    <x v="2"/>
    <s v="M"/>
    <x v="0"/>
    <n v="11.25"/>
    <n v="22.5"/>
    <s v="Arabica"/>
    <x v="0"/>
    <x v="0"/>
  </r>
  <r>
    <s v="PJS-30996-485"/>
    <x v="4"/>
    <s v="86579-92122-OC"/>
    <s v="A-L-0.2"/>
    <n v="1"/>
    <x v="857"/>
    <s v=""/>
    <x v="0"/>
    <x v="2"/>
    <s v="L"/>
    <x v="3"/>
    <n v="3.8849999999999998"/>
    <n v="3.8849999999999998"/>
    <s v="Arabica"/>
    <x v="1"/>
    <x v="0"/>
  </r>
  <r>
    <s v="HEL-86709-449"/>
    <x v="667"/>
    <s v="86579-92122-OC"/>
    <s v="E-D-2.5"/>
    <n v="1"/>
    <x v="857"/>
    <s v=""/>
    <x v="0"/>
    <x v="1"/>
    <s v="D"/>
    <x v="2"/>
    <n v="27.945"/>
    <n v="27.945"/>
    <s v="Excelsa"/>
    <x v="2"/>
    <x v="0"/>
  </r>
  <r>
    <s v="NCH-55389-562"/>
    <x v="110"/>
    <s v="86579-92122-OC"/>
    <s v="E-L-2.5"/>
    <n v="5"/>
    <x v="857"/>
    <s v=""/>
    <x v="0"/>
    <x v="1"/>
    <s v="L"/>
    <x v="2"/>
    <n v="34.154999999999994"/>
    <n v="170.77499999999998"/>
    <s v="Excelsa"/>
    <x v="1"/>
    <x v="0"/>
  </r>
  <r>
    <s v="NCH-55389-562"/>
    <x v="110"/>
    <s v="86579-92122-OC"/>
    <s v="R-L-2.5"/>
    <n v="2"/>
    <x v="857"/>
    <s v=""/>
    <x v="0"/>
    <x v="0"/>
    <s v="L"/>
    <x v="2"/>
    <n v="27.484999999999996"/>
    <n v="54.969999999999992"/>
    <s v="Robusta"/>
    <x v="1"/>
    <x v="0"/>
  </r>
  <r>
    <s v="NCH-55389-562"/>
    <x v="110"/>
    <s v="86579-92122-OC"/>
    <s v="E-L-1"/>
    <n v="1"/>
    <x v="857"/>
    <s v=""/>
    <x v="0"/>
    <x v="1"/>
    <s v="L"/>
    <x v="0"/>
    <n v="14.85"/>
    <n v="14.85"/>
    <s v="Excelsa"/>
    <x v="1"/>
    <x v="0"/>
  </r>
  <r>
    <s v="NCH-55389-562"/>
    <x v="110"/>
    <s v="86579-92122-OC"/>
    <s v="A-L-0.2"/>
    <n v="2"/>
    <x v="857"/>
    <s v=""/>
    <x v="0"/>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s v=""/>
    <x v="0"/>
    <x v="2"/>
    <s v="D"/>
    <x v="2"/>
    <n v="22.884999999999998"/>
    <n v="45.769999999999996"/>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celsa"/>
    <x v="1"/>
    <x v="0"/>
  </r>
  <r>
    <s v="DWY-56352-412"/>
    <x v="674"/>
    <s v="55427-08059-DF"/>
    <s v="R-D-0.2"/>
    <n v="1"/>
    <x v="884"/>
    <s v="zwalisiakqv@ucsd.edu"/>
    <x v="1"/>
    <x v="0"/>
    <s v="D"/>
    <x v="3"/>
    <n v="2.6849999999999996"/>
    <n v="2.6849999999999996"/>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erica"/>
    <x v="2"/>
    <x v="0"/>
  </r>
  <r>
    <s v="ZDC-64769-740"/>
    <x v="676"/>
    <s v="79463-01597-FQ"/>
    <s v="E-M-0.5"/>
    <n v="1"/>
    <x v="887"/>
    <s v=""/>
    <x v="0"/>
    <x v="1"/>
    <s v="M"/>
    <x v="1"/>
    <n v="8.25"/>
    <n v="8.25"/>
    <s v="Excelsa"/>
    <x v="0"/>
    <x v="1"/>
  </r>
  <r>
    <s v="TED-81959-419"/>
    <x v="677"/>
    <s v="27702-50024-XC"/>
    <s v="A-L-2.5"/>
    <n v="5"/>
    <x v="888"/>
    <s v="nfurberqz@jugem.jp"/>
    <x v="0"/>
    <x v="2"/>
    <s v="L"/>
    <x v="2"/>
    <n v="29.784999999999997"/>
    <n v="148.92499999999998"/>
    <s v="Arabica"/>
    <x v="1"/>
    <x v="1"/>
  </r>
  <r>
    <s v="FDO-25756-141"/>
    <x v="629"/>
    <s v="57360-46846-NS"/>
    <s v="A-L-2.5"/>
    <n v="3"/>
    <x v="889"/>
    <s v=""/>
    <x v="1"/>
    <x v="2"/>
    <s v="L"/>
    <x v="2"/>
    <n v="29.784999999999997"/>
    <n v="89.35499999999999"/>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699999999999992"/>
    <n v="5.3699999999999992"/>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a"/>
    <x v="1"/>
    <x v="0"/>
  </r>
  <r>
    <s v="TXF-79780-017"/>
    <x v="112"/>
    <s v="92048-47813-QB"/>
    <s v="R-L-1"/>
    <n v="5"/>
    <x v="894"/>
    <s v="mblakemorer5@nsw.gov.au"/>
    <x v="0"/>
    <x v="0"/>
    <s v="L"/>
    <x v="0"/>
    <n v="11.95"/>
    <n v="59.75"/>
    <s v="Robusta"/>
    <x v="1"/>
    <x v="1"/>
  </r>
  <r>
    <s v="ALM-80762-974"/>
    <x v="55"/>
    <s v="84045-66771-SL"/>
    <s v="A-L-0.5"/>
    <n v="3"/>
    <x v="890"/>
    <s v="ckeaver1@ucoz.com"/>
    <x v="0"/>
    <x v="2"/>
    <s v="L"/>
    <x v="1"/>
    <n v="7.77"/>
    <n v="23.31"/>
    <s v="Arabica"/>
    <x v="1"/>
    <x v="1"/>
  </r>
  <r>
    <s v="NXF-15738-707"/>
    <x v="680"/>
    <s v="28699-16256-XV"/>
    <s v="R-D-0.5"/>
    <n v="2"/>
    <x v="895"/>
    <s v=""/>
    <x v="0"/>
    <x v="0"/>
    <s v="D"/>
    <x v="1"/>
    <n v="5.3699999999999992"/>
    <n v="10.739999999999998"/>
    <s v="Robusta"/>
    <x v="2"/>
    <x v="1"/>
  </r>
  <r>
    <s v="MVV-19034-198"/>
    <x v="94"/>
    <s v="98476-63654-CG"/>
    <s v="E-D-2.5"/>
    <n v="6"/>
    <x v="896"/>
    <s v=""/>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sa"/>
    <x v="0"/>
    <x v="0"/>
  </r>
  <r>
    <s v="LHX-81117-166"/>
    <x v="683"/>
    <s v="01282-28364-RZ"/>
    <s v="R-L-1"/>
    <n v="4"/>
    <x v="901"/>
    <s v="kogeneayrd@utexas.edu"/>
    <x v="0"/>
    <x v="0"/>
    <s v="L"/>
    <x v="0"/>
    <n v="11.95"/>
    <n v="47.8"/>
    <s v="Robusta"/>
    <x v="1"/>
    <x v="1"/>
  </r>
  <r>
    <s v="GCD-75444-320"/>
    <x v="594"/>
    <s v="51277-93873-RP"/>
    <s v="L-M-2.5"/>
    <n v="1"/>
    <x v="902"/>
    <s v="cayrere@symantec.com"/>
    <x v="0"/>
    <x v="3"/>
    <s v="M"/>
    <x v="2"/>
    <n v="33.464999999999996"/>
    <n v="33.464999999999996"/>
    <s v="Liberi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usta"/>
    <x v="0"/>
    <x v="0"/>
  </r>
  <r>
    <s v="OQA-93249-841"/>
    <x v="647"/>
    <s v="03917-13632-KC"/>
    <s v="A-M-2.5"/>
    <n v="6"/>
    <x v="905"/>
    <s v=""/>
    <x v="0"/>
    <x v="2"/>
    <s v="M"/>
    <x v="2"/>
    <n v="25.874999999999996"/>
    <n v="155.24999999999997"/>
    <s v="Arabica"/>
    <x v="0"/>
    <x v="0"/>
  </r>
  <r>
    <s v="DUV-12075-132"/>
    <x v="366"/>
    <s v="62494-09113-RP"/>
    <s v="E-D-0.2"/>
    <n v="5"/>
    <x v="906"/>
    <s v=""/>
    <x v="0"/>
    <x v="1"/>
    <s v="D"/>
    <x v="3"/>
    <n v="3.645"/>
    <n v="18.225000000000001"/>
    <s v="Excelsa"/>
    <x v="2"/>
    <x v="1"/>
  </r>
  <r>
    <s v="DUV-12075-132"/>
    <x v="366"/>
    <s v="62494-09113-RP"/>
    <s v="L-D-0.5"/>
    <n v="2"/>
    <x v="906"/>
    <s v=""/>
    <x v="0"/>
    <x v="3"/>
    <s v="D"/>
    <x v="1"/>
    <n v="7.77"/>
    <n v="15.54"/>
    <s v="Liberica"/>
    <x v="2"/>
    <x v="1"/>
  </r>
  <r>
    <s v="KPO-24942-184"/>
    <x v="684"/>
    <s v="70567-65133-CN"/>
    <s v="L-L-2.5"/>
    <n v="3"/>
    <x v="907"/>
    <s v=""/>
    <x v="1"/>
    <x v="3"/>
    <s v="L"/>
    <x v="2"/>
    <n v="36.454999999999998"/>
    <n v="109.36499999999999"/>
    <s v="Liberi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6"/>
    <n v="27.484999999999996"/>
    <s v="Robusta"/>
    <x v="1"/>
    <x v="1"/>
  </r>
  <r>
    <s v="AEZ-13242-456"/>
    <x v="686"/>
    <s v="62494-09113-RP"/>
    <s v="R-M-0.5"/>
    <n v="5"/>
    <x v="906"/>
    <s v=""/>
    <x v="0"/>
    <x v="0"/>
    <s v="M"/>
    <x v="1"/>
    <n v="5.97"/>
    <n v="29.849999999999998"/>
    <s v="Robu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2F5360-0DB4-4615-9D3D-32E9D80C0FB9}"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F16"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n=" " x="2"/>
        <item x="3"/>
        <item x="4"/>
        <item x="5"/>
        <item x="6"/>
        <item x="7"/>
        <item x="8"/>
        <item x="9"/>
        <item x="10"/>
        <item x="11"/>
        <item x="12"/>
        <item x="13"/>
      </items>
    </pivotField>
    <pivotField axis="axisRow" compact="0" outline="0" showAll="0" defaultSubtotal="0">
      <items count="6">
        <item h="1" x="0"/>
        <item h="1" x="1"/>
        <item x="2"/>
        <item h="1" x="3"/>
        <item h="1" x="4"/>
        <item h="1" x="5"/>
      </items>
    </pivotField>
  </pivotFields>
  <rowFields count="2">
    <field x="17"/>
    <field x="16"/>
  </rowFields>
  <rowItems count="12">
    <i>
      <x v="2"/>
      <x v="1"/>
    </i>
    <i r="1">
      <x v="2"/>
    </i>
    <i r="1">
      <x v="3"/>
    </i>
    <i r="1">
      <x v="4"/>
    </i>
    <i r="1">
      <x v="5"/>
    </i>
    <i r="1">
      <x v="6"/>
    </i>
    <i r="1">
      <x v="7"/>
    </i>
    <i r="1">
      <x v="8"/>
    </i>
    <i r="1">
      <x v="9"/>
    </i>
    <i r="1">
      <x v="10"/>
    </i>
    <i r="1">
      <x v="11"/>
    </i>
    <i r="1">
      <x v="12"/>
    </i>
  </rowItems>
  <colFields count="1">
    <field x="8"/>
  </colFields>
  <colItems count="4">
    <i>
      <x/>
    </i>
    <i>
      <x v="1"/>
    </i>
    <i>
      <x v="2"/>
    </i>
    <i>
      <x v="3"/>
    </i>
  </colItems>
  <dataFields count="1">
    <dataField name="Sum of Sales" fld="12" baseField="15" baseItem="1" numFmtId="3"/>
  </dataFields>
  <chartFormats count="8">
    <chartFormat chart="6" format="0" series="1">
      <pivotArea type="data" outline="0" fieldPosition="0">
        <references count="2">
          <reference field="4294967294" count="1" selected="0">
            <x v="0"/>
          </reference>
          <reference field="8" count="1" selected="0">
            <x v="0"/>
          </reference>
        </references>
      </pivotArea>
    </chartFormat>
    <chartFormat chart="6" format="1" series="1">
      <pivotArea type="data" outline="0" fieldPosition="0">
        <references count="2">
          <reference field="4294967294" count="1" selected="0">
            <x v="0"/>
          </reference>
          <reference field="8" count="1" selected="0">
            <x v="1"/>
          </reference>
        </references>
      </pivotArea>
    </chartFormat>
    <chartFormat chart="6" format="2" series="1">
      <pivotArea type="data" outline="0" fieldPosition="0">
        <references count="2">
          <reference field="4294967294" count="1" selected="0">
            <x v="0"/>
          </reference>
          <reference field="8" count="1" selected="0">
            <x v="2"/>
          </reference>
        </references>
      </pivotArea>
    </chartFormat>
    <chartFormat chart="6" format="3" series="1">
      <pivotArea type="data" outline="0" fieldPosition="0">
        <references count="2">
          <reference field="4294967294" count="1" selected="0">
            <x v="0"/>
          </reference>
          <reference field="8" count="1" selected="0">
            <x v="3"/>
          </reference>
        </references>
      </pivotArea>
    </chartFormat>
    <chartFormat chart="13" format="8" series="1">
      <pivotArea type="data" outline="0" fieldPosition="0">
        <references count="2">
          <reference field="4294967294" count="1" selected="0">
            <x v="0"/>
          </reference>
          <reference field="8" count="1" selected="0">
            <x v="0"/>
          </reference>
        </references>
      </pivotArea>
    </chartFormat>
    <chartFormat chart="13" format="9" series="1">
      <pivotArea type="data" outline="0" fieldPosition="0">
        <references count="2">
          <reference field="4294967294" count="1" selected="0">
            <x v="0"/>
          </reference>
          <reference field="8" count="1" selected="0">
            <x v="1"/>
          </reference>
        </references>
      </pivotArea>
    </chartFormat>
    <chartFormat chart="13" format="10" series="1">
      <pivotArea type="data" outline="0" fieldPosition="0">
        <references count="2">
          <reference field="4294967294" count="1" selected="0">
            <x v="0"/>
          </reference>
          <reference field="8" count="1" selected="0">
            <x v="2"/>
          </reference>
        </references>
      </pivotArea>
    </chartFormat>
    <chartFormat chart="13"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557243-8BBB-4DA3-9D30-E75DCA954230}"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1"/>
        <item x="2"/>
        <item x="0"/>
      </items>
    </pivotField>
    <pivotField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n=" "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7"/>
  </rowFields>
  <rowItems count="3">
    <i>
      <x/>
    </i>
    <i>
      <x v="1"/>
    </i>
    <i>
      <x v="2"/>
    </i>
  </rowItems>
  <colItems count="1">
    <i/>
  </colItems>
  <dataFields count="1">
    <dataField name="Sum of Sales" fld="12" baseField="0" baseItem="0"/>
  </dataFields>
  <chartFormats count="3">
    <chartFormat chart="11" format="9"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7674FE-4C0F-42A8-A598-5BD111971E68}"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3">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1"/>
        <item x="2"/>
        <item x="0"/>
      </items>
    </pivotField>
    <pivotField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n=" "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5"/>
  </rowFields>
  <rowItems count="5">
    <i>
      <x v="255"/>
    </i>
    <i>
      <x v="646"/>
    </i>
    <i>
      <x v="831"/>
    </i>
    <i>
      <x v="125"/>
    </i>
    <i>
      <x v="28"/>
    </i>
  </rowItems>
  <colItems count="1">
    <i/>
  </colItems>
  <dataFields count="1">
    <dataField name="Sum of Sales" fld="12" baseField="0" baseItem="0"/>
  </dataFields>
  <chartFormats count="5">
    <chartFormat chart="18" format="3"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 chart="11"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1BA5A46-0794-4EAA-B48D-1C05C3E5ED3C}" sourceName="Size">
  <pivotTables>
    <pivotTable tabId="19" name="PivotTable1"/>
    <pivotTable tabId="20" name="PivotTable1"/>
    <pivotTable tabId="21" name="PivotTable1"/>
  </pivotTables>
  <data>
    <tabular pivotCacheId="13253109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63318CA-4533-4DE8-8780-836F49FEC08C}" sourceName="Roast Type Name">
  <pivotTables>
    <pivotTable tabId="19" name="PivotTable1"/>
    <pivotTable tabId="20" name="PivotTable1"/>
    <pivotTable tabId="21" name="PivotTable1"/>
  </pivotTables>
  <data>
    <tabular pivotCacheId="13253109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9D09361-B78A-40FC-B236-3D8E920E42D7}" sourceName="Loyalty Card">
  <pivotTables>
    <pivotTable tabId="19" name="PivotTable1"/>
    <pivotTable tabId="20" name="PivotTable1"/>
    <pivotTable tabId="21" name="PivotTable1"/>
  </pivotTables>
  <data>
    <tabular pivotCacheId="13253109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F5C5280-9116-408B-84EE-0F6385C4EAF8}" cache="Slicer_Size" caption="Size" columnCount="2" rowHeight="234950"/>
  <slicer name="Roast Type Name" xr10:uid="{7759531A-186E-4EB2-A2AC-E278DB10C2BB}" cache="Slicer_Roast_Type_Name" caption="Roast Type Name" columnCount="3" style="SlicerStyleDark1" rowHeight="234950"/>
  <slicer name="Loyalty Card" xr10:uid="{76585B33-B6A2-4ADD-AD76-4A34AEBB0CD9}"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CFCCCF-C164-4F68-9B2B-76577442B360}" name="Table1" displayName="Table1" ref="A1:P1001" totalsRowShown="0" headerRowDxfId="9">
  <autoFilter ref="A1:P1001" xr:uid="{E7CFCCCF-C164-4F68-9B2B-76577442B360}"/>
  <tableColumns count="16">
    <tableColumn id="1" xr3:uid="{0FB8456D-5D1F-4091-BEF4-239F24C20F52}" name="Order ID" dataDxfId="8"/>
    <tableColumn id="2" xr3:uid="{BFA8D938-2EF5-4782-A90F-1089D16D0CC8}" name="Order Date" dataDxfId="7"/>
    <tableColumn id="3" xr3:uid="{507696BB-D037-47D7-A063-71A6C6EC0875}" name="Customer ID" dataDxfId="6"/>
    <tableColumn id="4" xr3:uid="{82A6B892-D393-4A18-91F8-9B65605AFAAC}" name="Product ID"/>
    <tableColumn id="5" xr3:uid="{05A7D544-5DC9-4CF6-A96F-41C4E017CDC6}" name="Quantity" dataDxfId="5"/>
    <tableColumn id="6" xr3:uid="{05B32D6D-6644-4B8D-AB64-D1E82B450844}" name="Customer Name" dataDxfId="4">
      <calculatedColumnFormula>_xlfn.XLOOKUP(C2,customers!$A$1:$A$1001,customers!$B$1:$B$1001,,0)</calculatedColumnFormula>
    </tableColumn>
    <tableColumn id="7" xr3:uid="{D43D4289-B42F-4232-8306-2C74F3689AB5}" name="Email" dataDxfId="3">
      <calculatedColumnFormula>IF(_xlfn.XLOOKUP(C2,customers!$A$1:$A$1001,customers!$C$1:$C$1001,,0)=0,"",_xlfn.XLOOKUP(C2,customers!$A$1:$A$1001,customers!$C$1:$C$1001,,0))</calculatedColumnFormula>
    </tableColumn>
    <tableColumn id="8" xr3:uid="{EC86B037-FF87-4F4E-8534-C7A5D3426C09}" name="Country" dataDxfId="2">
      <calculatedColumnFormula>_xlfn.XLOOKUP(C2,customers!$A$1:$A$1001,customers!$G$1:$G$1001,,0)</calculatedColumnFormula>
    </tableColumn>
    <tableColumn id="9" xr3:uid="{BD880F5F-6424-4E68-A97A-C4F01B15533B}" name="Coffee Type">
      <calculatedColumnFormula>INDEX(products!$A$1:$G$49,MATCH(orders!$D2,products!$A$1:$A$49,0),MATCH(orders!I$1,products!$A$1:$G$1,0))</calculatedColumnFormula>
    </tableColumn>
    <tableColumn id="10" xr3:uid="{F2938C9B-3418-4D64-8DE8-FC19D124AF79}" name="Roast Type">
      <calculatedColumnFormula>INDEX(products!$A$1:$G$49,MATCH(orders!$D2,products!$A$1:$A$49,0),MATCH(orders!J$1,products!$A$1:$G$1,0))</calculatedColumnFormula>
    </tableColumn>
    <tableColumn id="11" xr3:uid="{696C43F1-F89D-4A1C-8FD4-9EC9927458F9}" name="Size" dataDxfId="1">
      <calculatedColumnFormula>INDEX(products!$A$1:$G$49,MATCH(orders!$D2,products!$A$1:$A$49,0),MATCH(orders!K$1,products!$A$1:$G$1,0))</calculatedColumnFormula>
    </tableColumn>
    <tableColumn id="12" xr3:uid="{7D287799-1133-475C-9116-6E7C272AA9AE}" name="Unit Price">
      <calculatedColumnFormula>INDEX(products!$A$1:$G$49,MATCH(orders!$D2,products!$A$1:$A$49,0),MATCH(orders!L$1,products!$A$1:$G$1,0))</calculatedColumnFormula>
    </tableColumn>
    <tableColumn id="13" xr3:uid="{B583C305-9D46-4556-AFED-04688E98495E}" name="Sales">
      <calculatedColumnFormula>L2*E2</calculatedColumnFormula>
    </tableColumn>
    <tableColumn id="14" xr3:uid="{B65F02FB-69FF-4903-A88C-1EB2FB5180BA}" name="Coffee Type Name">
      <calculatedColumnFormula>IF(I2="rob","Robusta",IF(I2="Exc","Excelsa",IF(I2="Ara","Arabica",IF(I2="Lib","Liberica"))))</calculatedColumnFormula>
    </tableColumn>
    <tableColumn id="15" xr3:uid="{BA00C29C-8448-48B1-8405-9F339F8D9F63}" name="Roast Type Name">
      <calculatedColumnFormula>IF(J2="M","Medium",IF(J2="L","Light",IF(J2="D","Dark","")))</calculatedColumnFormula>
    </tableColumn>
    <tableColumn id="16" xr3:uid="{130DDBAF-6222-463A-8B8B-2B4E2E32F419}" name="Loyalty Card" dataDxfId="0">
      <calculatedColumnFormula>_xlfn.XLOOKUP(Table1[[#This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9AB3BFA-AC51-4FE2-B4D0-4DB9A785B370}" sourceName="Order Date">
  <pivotTables>
    <pivotTable tabId="19" name="PivotTable1"/>
    <pivotTable tabId="20" name="PivotTable1"/>
    <pivotTable tabId="21" name="PivotTable1"/>
  </pivotTables>
  <state minimalRefreshVersion="6" lastRefreshVersion="6" pivotCacheId="13253109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6B69A11-8E72-4B47-AECE-DF2990F060DA}" cache="NativeTimeline_Order_Date" caption="Order Date" level="2" selectionLevel="2" scrollPosition="2019-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18313-C820-40E7-B056-B9A450666BE0}">
  <dimension ref="B2:N4"/>
  <sheetViews>
    <sheetView showGridLines="0" tabSelected="1" zoomScale="90" zoomScaleNormal="90" workbookViewId="0">
      <selection activeCell="P15" sqref="P15"/>
    </sheetView>
  </sheetViews>
  <sheetFormatPr defaultRowHeight="14.4" x14ac:dyDescent="0.3"/>
  <sheetData>
    <row r="2" spans="2:14" x14ac:dyDescent="0.3">
      <c r="B2" s="9" t="s">
        <v>6203</v>
      </c>
      <c r="C2" s="10"/>
      <c r="D2" s="10"/>
      <c r="E2" s="10"/>
      <c r="F2" s="10"/>
      <c r="G2" s="10"/>
      <c r="H2" s="10"/>
      <c r="I2" s="10"/>
      <c r="J2" s="10"/>
      <c r="K2" s="10"/>
      <c r="L2" s="10"/>
      <c r="M2" s="10"/>
      <c r="N2" s="10"/>
    </row>
    <row r="3" spans="2:14" x14ac:dyDescent="0.3">
      <c r="B3" s="10"/>
      <c r="C3" s="10"/>
      <c r="D3" s="10"/>
      <c r="E3" s="10"/>
      <c r="F3" s="10"/>
      <c r="G3" s="10"/>
      <c r="H3" s="10"/>
      <c r="I3" s="10"/>
      <c r="J3" s="10"/>
      <c r="K3" s="10"/>
      <c r="L3" s="10"/>
      <c r="M3" s="10"/>
      <c r="N3" s="10"/>
    </row>
    <row r="4" spans="2:14" x14ac:dyDescent="0.3">
      <c r="B4" s="10"/>
      <c r="C4" s="10"/>
      <c r="D4" s="10"/>
      <c r="E4" s="10"/>
      <c r="F4" s="10"/>
      <c r="G4" s="10"/>
      <c r="H4" s="10"/>
      <c r="I4" s="10"/>
      <c r="J4" s="10"/>
      <c r="K4" s="10"/>
      <c r="L4" s="10"/>
      <c r="M4" s="10"/>
      <c r="N4" s="10"/>
    </row>
  </sheetData>
  <mergeCells count="1">
    <mergeCell ref="B2:N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N6" sqref="N6"/>
    </sheetView>
  </sheetViews>
  <sheetFormatPr defaultRowHeight="14.4" x14ac:dyDescent="0.3"/>
  <cols>
    <col min="1" max="1" width="15.5546875" bestFit="1" customWidth="1"/>
    <col min="2" max="2" width="12.109375" style="4" bestFit="1" customWidth="1"/>
    <col min="3" max="3" width="16.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5.88671875" style="6" bestFit="1" customWidth="1"/>
    <col min="12" max="12" width="10.77734375" customWidth="1"/>
    <col min="13" max="13" width="6.77734375" customWidth="1"/>
    <col min="14" max="14" width="18.109375" customWidth="1"/>
    <col min="15" max="15" width="17.21875" customWidth="1"/>
    <col min="16" max="16" width="13.6640625" bestFit="1" customWidth="1"/>
  </cols>
  <sheetData>
    <row r="1" spans="1:16" x14ac:dyDescent="0.3">
      <c r="A1" s="2" t="s">
        <v>0</v>
      </c>
      <c r="B1" s="3" t="s">
        <v>1</v>
      </c>
      <c r="C1" s="2" t="s">
        <v>3</v>
      </c>
      <c r="D1" s="2" t="s">
        <v>11</v>
      </c>
      <c r="E1" s="2" t="s">
        <v>14</v>
      </c>
      <c r="F1" s="2" t="s">
        <v>4</v>
      </c>
      <c r="G1" s="2" t="s">
        <v>2</v>
      </c>
      <c r="H1" s="2" t="s">
        <v>7</v>
      </c>
      <c r="I1" s="2" t="s">
        <v>9</v>
      </c>
      <c r="J1" s="2" t="s">
        <v>10</v>
      </c>
      <c r="K1" s="5"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f>INDEX(products!$A$1:$G$49,MATCH(orders!$D2,products!$A$1:$A$49,0),MATCH(orders!L$1,products!$A$1:$G$1,0))</f>
        <v>9.9499999999999993</v>
      </c>
      <c r="M2">
        <f>L2*E2</f>
        <v>19.899999999999999</v>
      </c>
      <c r="N2" t="str">
        <f>IF(I2="rob","Robusta",IF(I2="Exc","Excelsa",IF(I2="Ara","Arabica",IF(I2="Lib","Liberica"))))</f>
        <v>Robusta</v>
      </c>
      <c r="O2" t="str">
        <f>IF(J2="M","Medium",IF(J2="L","Light",IF(J2="D","Dark","")))</f>
        <v>Medium</v>
      </c>
      <c r="P2" t="str">
        <f>_xlfn.XLOOKUP(Table1[[#This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f>INDEX(products!$A$1:$G$49,MATCH(orders!$D3,products!$A$1:$A$49,0),MATCH(orders!L$1,products!$A$1:$G$1,0))</f>
        <v>8.25</v>
      </c>
      <c r="M3">
        <f t="shared" ref="M3:M66" si="0">L3*E3</f>
        <v>41.25</v>
      </c>
      <c r="N3" t="str">
        <f t="shared" ref="N3:N66" si="1">IF(I3="rob","Robusta",IF(I3="Exc","Excelsa",IF(I3="Ara","Arabica",IF(I3="Lib","Liberica"))))</f>
        <v>Excelsa</v>
      </c>
      <c r="O3" t="str">
        <f t="shared" ref="O3:O66" si="2">IF(J3="M","Medium",IF(J3="L","Light",IF(J3="D","Dark","")))</f>
        <v>Medium</v>
      </c>
      <c r="P3" t="str">
        <f>_xlfn.XLOOKUP(Table1[[#This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f>INDEX(products!$A$1:$G$49,MATCH(orders!$D4,products!$A$1:$A$49,0),MATCH(orders!L$1,products!$A$1:$G$1,0))</f>
        <v>12.95</v>
      </c>
      <c r="M4">
        <f t="shared" si="0"/>
        <v>12.95</v>
      </c>
      <c r="N4" t="str">
        <f t="shared" si="1"/>
        <v>Arabica</v>
      </c>
      <c r="O4" t="str">
        <f t="shared" si="2"/>
        <v>Light</v>
      </c>
      <c r="P4" t="str">
        <f>_xlfn.XLOOKUP(Table1[[#This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f>INDEX(products!$A$1:$G$49,MATCH(orders!$D5,products!$A$1:$A$49,0),MATCH(orders!L$1,products!$A$1:$G$1,0))</f>
        <v>13.75</v>
      </c>
      <c r="M5">
        <f t="shared" si="0"/>
        <v>27.5</v>
      </c>
      <c r="N5" t="str">
        <f t="shared" si="1"/>
        <v>Excelsa</v>
      </c>
      <c r="O5" t="str">
        <f t="shared" si="2"/>
        <v>Medium</v>
      </c>
      <c r="P5" t="str">
        <f>_xlfn.XLOOKUP(Table1[[#This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f>INDEX(products!$A$1:$G$49,MATCH(orders!$D6,products!$A$1:$A$49,0),MATCH(orders!L$1,products!$A$1:$G$1,0))</f>
        <v>27.484999999999996</v>
      </c>
      <c r="M6">
        <f t="shared" si="0"/>
        <v>54.969999999999992</v>
      </c>
      <c r="N6" t="str">
        <f t="shared" si="1"/>
        <v>Robusta</v>
      </c>
      <c r="O6" t="str">
        <f t="shared" si="2"/>
        <v>Light</v>
      </c>
      <c r="P6" t="str">
        <f>_xlfn.XLOOKUP(Table1[[#This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f>INDEX(products!$A$1:$G$49,MATCH(orders!$D7,products!$A$1:$A$49,0),MATCH(orders!L$1,products!$A$1:$G$1,0))</f>
        <v>12.95</v>
      </c>
      <c r="M7">
        <f t="shared" si="0"/>
        <v>38.849999999999994</v>
      </c>
      <c r="N7" t="str">
        <f t="shared" si="1"/>
        <v>Liberica</v>
      </c>
      <c r="O7" t="str">
        <f t="shared" si="2"/>
        <v>Dark</v>
      </c>
      <c r="P7" t="str">
        <f>_xlfn.XLOOKUP(Table1[[#This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f>INDEX(products!$A$1:$G$49,MATCH(orders!$D8,products!$A$1:$A$49,0),MATCH(orders!L$1,products!$A$1:$G$1,0))</f>
        <v>7.29</v>
      </c>
      <c r="M8">
        <f t="shared" si="0"/>
        <v>21.87</v>
      </c>
      <c r="N8" t="str">
        <f t="shared" si="1"/>
        <v>Excelsa</v>
      </c>
      <c r="O8" t="str">
        <f t="shared" si="2"/>
        <v>Dark</v>
      </c>
      <c r="P8" t="str">
        <f>_xlfn.XLOOKUP(Table1[[#This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f>INDEX(products!$A$1:$G$49,MATCH(orders!$D9,products!$A$1:$A$49,0),MATCH(orders!L$1,products!$A$1:$G$1,0))</f>
        <v>4.7549999999999999</v>
      </c>
      <c r="M9">
        <f t="shared" si="0"/>
        <v>4.7549999999999999</v>
      </c>
      <c r="N9" t="str">
        <f t="shared" si="1"/>
        <v>Liberica</v>
      </c>
      <c r="O9" t="str">
        <f t="shared" si="2"/>
        <v>Light</v>
      </c>
      <c r="P9" t="str">
        <f>_xlfn.XLOOKUP(Table1[[#This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f>INDEX(products!$A$1:$G$49,MATCH(orders!$D10,products!$A$1:$A$49,0),MATCH(orders!L$1,products!$A$1:$G$1,0))</f>
        <v>5.97</v>
      </c>
      <c r="M10">
        <f t="shared" si="0"/>
        <v>17.91</v>
      </c>
      <c r="N10" t="str">
        <f t="shared" si="1"/>
        <v>Robusta</v>
      </c>
      <c r="O10" t="str">
        <f t="shared" si="2"/>
        <v>Medium</v>
      </c>
      <c r="P10" t="str">
        <f>_xlfn.XLOOKUP(Table1[[#This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f>INDEX(products!$A$1:$G$49,MATCH(orders!$D11,products!$A$1:$A$49,0),MATCH(orders!L$1,products!$A$1:$G$1,0))</f>
        <v>5.97</v>
      </c>
      <c r="M11">
        <f t="shared" si="0"/>
        <v>5.97</v>
      </c>
      <c r="N11" t="str">
        <f t="shared" si="1"/>
        <v>Robusta</v>
      </c>
      <c r="O11" t="str">
        <f t="shared" si="2"/>
        <v>Medium</v>
      </c>
      <c r="P11" t="str">
        <f>_xlfn.XLOOKUP(Table1[[#This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f>INDEX(products!$A$1:$G$49,MATCH(orders!$D12,products!$A$1:$A$49,0),MATCH(orders!L$1,products!$A$1:$G$1,0))</f>
        <v>9.9499999999999993</v>
      </c>
      <c r="M12">
        <f t="shared" si="0"/>
        <v>39.799999999999997</v>
      </c>
      <c r="N12" t="str">
        <f t="shared" si="1"/>
        <v>Arabica</v>
      </c>
      <c r="O12" t="str">
        <f t="shared" si="2"/>
        <v>Dark</v>
      </c>
      <c r="P12" t="str">
        <f>_xlfn.XLOOKUP(Table1[[#This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f>INDEX(products!$A$1:$G$49,MATCH(orders!$D13,products!$A$1:$A$49,0),MATCH(orders!L$1,products!$A$1:$G$1,0))</f>
        <v>34.154999999999994</v>
      </c>
      <c r="M13">
        <f t="shared" si="0"/>
        <v>170.77499999999998</v>
      </c>
      <c r="N13" t="str">
        <f t="shared" si="1"/>
        <v>Excelsa</v>
      </c>
      <c r="O13" t="str">
        <f t="shared" si="2"/>
        <v>Light</v>
      </c>
      <c r="P13" t="str">
        <f>_xlfn.XLOOKUP(Table1[[#This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f>INDEX(products!$A$1:$G$49,MATCH(orders!$D14,products!$A$1:$A$49,0),MATCH(orders!L$1,products!$A$1:$G$1,0))</f>
        <v>9.9499999999999993</v>
      </c>
      <c r="M14">
        <f t="shared" si="0"/>
        <v>49.75</v>
      </c>
      <c r="N14" t="str">
        <f t="shared" si="1"/>
        <v>Robusta</v>
      </c>
      <c r="O14" t="str">
        <f t="shared" si="2"/>
        <v>Medium</v>
      </c>
      <c r="P14" t="str">
        <f>_xlfn.XLOOKUP(Table1[[#This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f>INDEX(products!$A$1:$G$49,MATCH(orders!$D15,products!$A$1:$A$49,0),MATCH(orders!L$1,products!$A$1:$G$1,0))</f>
        <v>20.584999999999997</v>
      </c>
      <c r="M15">
        <f t="shared" si="0"/>
        <v>41.169999999999995</v>
      </c>
      <c r="N15" t="str">
        <f t="shared" si="1"/>
        <v>Robusta</v>
      </c>
      <c r="O15" t="str">
        <f t="shared" si="2"/>
        <v>Dark</v>
      </c>
      <c r="P15" t="str">
        <f>_xlfn.XLOOKUP(Table1[[#This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f>INDEX(products!$A$1:$G$49,MATCH(orders!$D16,products!$A$1:$A$49,0),MATCH(orders!L$1,products!$A$1:$G$1,0))</f>
        <v>3.8849999999999998</v>
      </c>
      <c r="M16">
        <f t="shared" si="0"/>
        <v>11.654999999999999</v>
      </c>
      <c r="N16" t="str">
        <f t="shared" si="1"/>
        <v>Liberica</v>
      </c>
      <c r="O16" t="str">
        <f t="shared" si="2"/>
        <v>Dark</v>
      </c>
      <c r="P16" t="str">
        <f>_xlfn.XLOOKUP(Table1[[#This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f>INDEX(products!$A$1:$G$49,MATCH(orders!$D17,products!$A$1:$A$49,0),MATCH(orders!L$1,products!$A$1:$G$1,0))</f>
        <v>22.884999999999998</v>
      </c>
      <c r="M17">
        <f t="shared" si="0"/>
        <v>114.42499999999998</v>
      </c>
      <c r="N17" t="str">
        <f t="shared" si="1"/>
        <v>Robusta</v>
      </c>
      <c r="O17" t="str">
        <f t="shared" si="2"/>
        <v>Medium</v>
      </c>
      <c r="P17" t="str">
        <f>_xlfn.XLOOKUP(Table1[[#This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f>INDEX(products!$A$1:$G$49,MATCH(orders!$D18,products!$A$1:$A$49,0),MATCH(orders!L$1,products!$A$1:$G$1,0))</f>
        <v>3.375</v>
      </c>
      <c r="M18">
        <f t="shared" si="0"/>
        <v>20.25</v>
      </c>
      <c r="N18" t="str">
        <f t="shared" si="1"/>
        <v>Arabica</v>
      </c>
      <c r="O18" t="str">
        <f t="shared" si="2"/>
        <v>Medium</v>
      </c>
      <c r="P18" t="str">
        <f>_xlfn.XLOOKUP(Table1[[#This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f>INDEX(products!$A$1:$G$49,MATCH(orders!$D19,products!$A$1:$A$49,0),MATCH(orders!L$1,products!$A$1:$G$1,0))</f>
        <v>12.95</v>
      </c>
      <c r="M19">
        <f t="shared" si="0"/>
        <v>77.699999999999989</v>
      </c>
      <c r="N19" t="str">
        <f t="shared" si="1"/>
        <v>Arabica</v>
      </c>
      <c r="O19" t="str">
        <f t="shared" si="2"/>
        <v>Light</v>
      </c>
      <c r="P19" t="str">
        <f>_xlfn.XLOOKUP(Table1[[#This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f>INDEX(products!$A$1:$G$49,MATCH(orders!$D20,products!$A$1:$A$49,0),MATCH(orders!L$1,products!$A$1:$G$1,0))</f>
        <v>20.584999999999997</v>
      </c>
      <c r="M20">
        <f t="shared" si="0"/>
        <v>82.339999999999989</v>
      </c>
      <c r="N20" t="str">
        <f t="shared" si="1"/>
        <v>Robusta</v>
      </c>
      <c r="O20" t="str">
        <f t="shared" si="2"/>
        <v>Dark</v>
      </c>
      <c r="P20" t="str">
        <f>_xlfn.XLOOKUP(Table1[[#This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f>INDEX(products!$A$1:$G$49,MATCH(orders!$D21,products!$A$1:$A$49,0),MATCH(orders!L$1,products!$A$1:$G$1,0))</f>
        <v>3.375</v>
      </c>
      <c r="M21">
        <f t="shared" si="0"/>
        <v>16.875</v>
      </c>
      <c r="N21" t="str">
        <f t="shared" si="1"/>
        <v>Arabica</v>
      </c>
      <c r="O21" t="str">
        <f t="shared" si="2"/>
        <v>Medium</v>
      </c>
      <c r="P21" t="str">
        <f>_xlfn.XLOOKUP(Table1[[#This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f>INDEX(products!$A$1:$G$49,MATCH(orders!$D22,products!$A$1:$A$49,0),MATCH(orders!L$1,products!$A$1:$G$1,0))</f>
        <v>3.645</v>
      </c>
      <c r="M22">
        <f t="shared" si="0"/>
        <v>14.58</v>
      </c>
      <c r="N22" t="str">
        <f t="shared" si="1"/>
        <v>Excelsa</v>
      </c>
      <c r="O22" t="str">
        <f t="shared" si="2"/>
        <v>Dark</v>
      </c>
      <c r="P22" t="str">
        <f>_xlfn.XLOOKUP(Table1[[#This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f>INDEX(products!$A$1:$G$49,MATCH(orders!$D23,products!$A$1:$A$49,0),MATCH(orders!L$1,products!$A$1:$G$1,0))</f>
        <v>2.9849999999999999</v>
      </c>
      <c r="M23">
        <f t="shared" si="0"/>
        <v>17.91</v>
      </c>
      <c r="N23" t="str">
        <f t="shared" si="1"/>
        <v>Arabica</v>
      </c>
      <c r="O23" t="str">
        <f t="shared" si="2"/>
        <v>Dark</v>
      </c>
      <c r="P23" t="str">
        <f>_xlfn.XLOOKUP(Table1[[#This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f>INDEX(products!$A$1:$G$49,MATCH(orders!$D24,products!$A$1:$A$49,0),MATCH(orders!L$1,products!$A$1:$G$1,0))</f>
        <v>22.884999999999998</v>
      </c>
      <c r="M24">
        <f t="shared" si="0"/>
        <v>91.539999999999992</v>
      </c>
      <c r="N24" t="str">
        <f t="shared" si="1"/>
        <v>Robusta</v>
      </c>
      <c r="O24" t="str">
        <f t="shared" si="2"/>
        <v>Medium</v>
      </c>
      <c r="P24" t="str">
        <f>_xlfn.XLOOKUP(Table1[[#This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f>INDEX(products!$A$1:$G$49,MATCH(orders!$D25,products!$A$1:$A$49,0),MATCH(orders!L$1,products!$A$1:$G$1,0))</f>
        <v>2.9849999999999999</v>
      </c>
      <c r="M25">
        <f t="shared" si="0"/>
        <v>11.94</v>
      </c>
      <c r="N25" t="str">
        <f t="shared" si="1"/>
        <v>Arabica</v>
      </c>
      <c r="O25" t="str">
        <f t="shared" si="2"/>
        <v>Dark</v>
      </c>
      <c r="P25" t="str">
        <f>_xlfn.XLOOKUP(Table1[[#This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f>INDEX(products!$A$1:$G$49,MATCH(orders!$D26,products!$A$1:$A$49,0),MATCH(orders!L$1,products!$A$1:$G$1,0))</f>
        <v>11.25</v>
      </c>
      <c r="M26">
        <f t="shared" si="0"/>
        <v>11.25</v>
      </c>
      <c r="N26" t="str">
        <f t="shared" si="1"/>
        <v>Arabica</v>
      </c>
      <c r="O26" t="str">
        <f t="shared" si="2"/>
        <v>Medium</v>
      </c>
      <c r="P26" t="str">
        <f>_xlfn.XLOOKUP(Table1[[#This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f>INDEX(products!$A$1:$G$49,MATCH(orders!$D27,products!$A$1:$A$49,0),MATCH(orders!L$1,products!$A$1:$G$1,0))</f>
        <v>4.125</v>
      </c>
      <c r="M27">
        <f t="shared" si="0"/>
        <v>12.375</v>
      </c>
      <c r="N27" t="str">
        <f t="shared" si="1"/>
        <v>Excelsa</v>
      </c>
      <c r="O27" t="str">
        <f t="shared" si="2"/>
        <v>Medium</v>
      </c>
      <c r="P27" t="str">
        <f>_xlfn.XLOOKUP(Table1[[#This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f>INDEX(products!$A$1:$G$49,MATCH(orders!$D28,products!$A$1:$A$49,0),MATCH(orders!L$1,products!$A$1:$G$1,0))</f>
        <v>6.75</v>
      </c>
      <c r="M28">
        <f t="shared" si="0"/>
        <v>27</v>
      </c>
      <c r="N28" t="str">
        <f t="shared" si="1"/>
        <v>Arabica</v>
      </c>
      <c r="O28" t="str">
        <f t="shared" si="2"/>
        <v>Medium</v>
      </c>
      <c r="P28" t="str">
        <f>_xlfn.XLOOKUP(Table1[[#This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f>INDEX(products!$A$1:$G$49,MATCH(orders!$D29,products!$A$1:$A$49,0),MATCH(orders!L$1,products!$A$1:$G$1,0))</f>
        <v>3.375</v>
      </c>
      <c r="M29">
        <f t="shared" si="0"/>
        <v>16.875</v>
      </c>
      <c r="N29" t="str">
        <f t="shared" si="1"/>
        <v>Arabica</v>
      </c>
      <c r="O29" t="str">
        <f t="shared" si="2"/>
        <v>Medium</v>
      </c>
      <c r="P29" t="str">
        <f>_xlfn.XLOOKUP(Table1[[#This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f>INDEX(products!$A$1:$G$49,MATCH(orders!$D30,products!$A$1:$A$49,0),MATCH(orders!L$1,products!$A$1:$G$1,0))</f>
        <v>5.97</v>
      </c>
      <c r="M30">
        <f t="shared" si="0"/>
        <v>17.91</v>
      </c>
      <c r="N30" t="str">
        <f t="shared" si="1"/>
        <v>Arabica</v>
      </c>
      <c r="O30" t="str">
        <f t="shared" si="2"/>
        <v>Dark</v>
      </c>
      <c r="P30" t="str">
        <f>_xlfn.XLOOKUP(Table1[[#This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f>INDEX(products!$A$1:$G$49,MATCH(orders!$D31,products!$A$1:$A$49,0),MATCH(orders!L$1,products!$A$1:$G$1,0))</f>
        <v>9.9499999999999993</v>
      </c>
      <c r="M31">
        <f t="shared" si="0"/>
        <v>39.799999999999997</v>
      </c>
      <c r="N31" t="str">
        <f t="shared" si="1"/>
        <v>Arabica</v>
      </c>
      <c r="O31" t="str">
        <f t="shared" si="2"/>
        <v>Dark</v>
      </c>
      <c r="P31" t="str">
        <f>_xlfn.XLOOKUP(Table1[[#This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f>INDEX(products!$A$1:$G$49,MATCH(orders!$D32,products!$A$1:$A$49,0),MATCH(orders!L$1,products!$A$1:$G$1,0))</f>
        <v>4.3650000000000002</v>
      </c>
      <c r="M32">
        <f t="shared" si="0"/>
        <v>21.825000000000003</v>
      </c>
      <c r="N32" t="str">
        <f t="shared" si="1"/>
        <v>Liberica</v>
      </c>
      <c r="O32" t="str">
        <f t="shared" si="2"/>
        <v>Medium</v>
      </c>
      <c r="P32" t="str">
        <f>_xlfn.XLOOKUP(Table1[[#This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f>INDEX(products!$A$1:$G$49,MATCH(orders!$D33,products!$A$1:$A$49,0),MATCH(orders!L$1,products!$A$1:$G$1,0))</f>
        <v>5.97</v>
      </c>
      <c r="M33">
        <f t="shared" si="0"/>
        <v>35.82</v>
      </c>
      <c r="N33" t="str">
        <f t="shared" si="1"/>
        <v>Arabica</v>
      </c>
      <c r="O33" t="str">
        <f t="shared" si="2"/>
        <v>Dark</v>
      </c>
      <c r="P33" t="str">
        <f>_xlfn.XLOOKUP(Table1[[#This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f>INDEX(products!$A$1:$G$49,MATCH(orders!$D34,products!$A$1:$A$49,0),MATCH(orders!L$1,products!$A$1:$G$1,0))</f>
        <v>8.73</v>
      </c>
      <c r="M34">
        <f t="shared" si="0"/>
        <v>52.38</v>
      </c>
      <c r="N34" t="str">
        <f t="shared" si="1"/>
        <v>Liberica</v>
      </c>
      <c r="O34" t="str">
        <f t="shared" si="2"/>
        <v>Medium</v>
      </c>
      <c r="P34" t="str">
        <f>_xlfn.XLOOKUP(Table1[[#This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f>INDEX(products!$A$1:$G$49,MATCH(orders!$D35,products!$A$1:$A$49,0),MATCH(orders!L$1,products!$A$1:$G$1,0))</f>
        <v>4.7549999999999999</v>
      </c>
      <c r="M35">
        <f t="shared" si="0"/>
        <v>23.774999999999999</v>
      </c>
      <c r="N35" t="str">
        <f t="shared" si="1"/>
        <v>Liberica</v>
      </c>
      <c r="O35" t="str">
        <f t="shared" si="2"/>
        <v>Light</v>
      </c>
      <c r="P35" t="str">
        <f>_xlfn.XLOOKUP(Table1[[#This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f>INDEX(products!$A$1:$G$49,MATCH(orders!$D36,products!$A$1:$A$49,0),MATCH(orders!L$1,products!$A$1:$G$1,0))</f>
        <v>9.51</v>
      </c>
      <c r="M36">
        <f t="shared" si="0"/>
        <v>57.06</v>
      </c>
      <c r="N36" t="str">
        <f t="shared" si="1"/>
        <v>Liberica</v>
      </c>
      <c r="O36" t="str">
        <f t="shared" si="2"/>
        <v>Light</v>
      </c>
      <c r="P36" t="str">
        <f>_xlfn.XLOOKUP(Table1[[#This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f>INDEX(products!$A$1:$G$49,MATCH(orders!$D37,products!$A$1:$A$49,0),MATCH(orders!L$1,products!$A$1:$G$1,0))</f>
        <v>5.97</v>
      </c>
      <c r="M37">
        <f t="shared" si="0"/>
        <v>35.82</v>
      </c>
      <c r="N37" t="str">
        <f t="shared" si="1"/>
        <v>Arabica</v>
      </c>
      <c r="O37" t="str">
        <f t="shared" si="2"/>
        <v>Dark</v>
      </c>
      <c r="P37" t="str">
        <f>_xlfn.XLOOKUP(Table1[[#This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f>INDEX(products!$A$1:$G$49,MATCH(orders!$D38,products!$A$1:$A$49,0),MATCH(orders!L$1,products!$A$1:$G$1,0))</f>
        <v>4.3650000000000002</v>
      </c>
      <c r="M38">
        <f t="shared" si="0"/>
        <v>8.73</v>
      </c>
      <c r="N38" t="str">
        <f t="shared" si="1"/>
        <v>Liberica</v>
      </c>
      <c r="O38" t="str">
        <f t="shared" si="2"/>
        <v>Medium</v>
      </c>
      <c r="P38" t="str">
        <f>_xlfn.XLOOKUP(Table1[[#This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f>INDEX(products!$A$1:$G$49,MATCH(orders!$D39,products!$A$1:$A$49,0),MATCH(orders!L$1,products!$A$1:$G$1,0))</f>
        <v>9.51</v>
      </c>
      <c r="M39">
        <f t="shared" si="0"/>
        <v>28.53</v>
      </c>
      <c r="N39" t="str">
        <f t="shared" si="1"/>
        <v>Liberica</v>
      </c>
      <c r="O39" t="str">
        <f t="shared" si="2"/>
        <v>Light</v>
      </c>
      <c r="P39" t="str">
        <f>_xlfn.XLOOKUP(Table1[[#This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f>INDEX(products!$A$1:$G$49,MATCH(orders!$D40,products!$A$1:$A$49,0),MATCH(orders!L$1,products!$A$1:$G$1,0))</f>
        <v>22.884999999999998</v>
      </c>
      <c r="M40">
        <f t="shared" si="0"/>
        <v>114.42499999999998</v>
      </c>
      <c r="N40" t="str">
        <f t="shared" si="1"/>
        <v>Robusta</v>
      </c>
      <c r="O40" t="str">
        <f t="shared" si="2"/>
        <v>Medium</v>
      </c>
      <c r="P40" t="str">
        <f>_xlfn.XLOOKUP(Table1[[#This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f>INDEX(products!$A$1:$G$49,MATCH(orders!$D41,products!$A$1:$A$49,0),MATCH(orders!L$1,products!$A$1:$G$1,0))</f>
        <v>9.9499999999999993</v>
      </c>
      <c r="M41">
        <f t="shared" si="0"/>
        <v>59.699999999999996</v>
      </c>
      <c r="N41" t="str">
        <f t="shared" si="1"/>
        <v>Robusta</v>
      </c>
      <c r="O41" t="str">
        <f t="shared" si="2"/>
        <v>Medium</v>
      </c>
      <c r="P41" t="str">
        <f>_xlfn.XLOOKUP(Table1[[#This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f>INDEX(products!$A$1:$G$49,MATCH(orders!$D42,products!$A$1:$A$49,0),MATCH(orders!L$1,products!$A$1:$G$1,0))</f>
        <v>14.55</v>
      </c>
      <c r="M42">
        <f t="shared" si="0"/>
        <v>43.650000000000006</v>
      </c>
      <c r="N42" t="str">
        <f t="shared" si="1"/>
        <v>Liberica</v>
      </c>
      <c r="O42" t="str">
        <f t="shared" si="2"/>
        <v>Medium</v>
      </c>
      <c r="P42" t="str">
        <f>_xlfn.XLOOKUP(Table1[[#This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f>INDEX(products!$A$1:$G$49,MATCH(orders!$D43,products!$A$1:$A$49,0),MATCH(orders!L$1,products!$A$1:$G$1,0))</f>
        <v>3.645</v>
      </c>
      <c r="M43">
        <f t="shared" si="0"/>
        <v>7.29</v>
      </c>
      <c r="N43" t="str">
        <f t="shared" si="1"/>
        <v>Excelsa</v>
      </c>
      <c r="O43" t="str">
        <f t="shared" si="2"/>
        <v>Dark</v>
      </c>
      <c r="P43" t="str">
        <f>_xlfn.XLOOKUP(Table1[[#This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f>INDEX(products!$A$1:$G$49,MATCH(orders!$D44,products!$A$1:$A$49,0),MATCH(orders!L$1,products!$A$1:$G$1,0))</f>
        <v>2.6849999999999996</v>
      </c>
      <c r="M44">
        <f t="shared" si="0"/>
        <v>8.0549999999999997</v>
      </c>
      <c r="N44" t="str">
        <f t="shared" si="1"/>
        <v>Robusta</v>
      </c>
      <c r="O44" t="str">
        <f t="shared" si="2"/>
        <v>Dark</v>
      </c>
      <c r="P44" t="str">
        <f>_xlfn.XLOOKUP(Table1[[#This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f>INDEX(products!$A$1:$G$49,MATCH(orders!$D45,products!$A$1:$A$49,0),MATCH(orders!L$1,products!$A$1:$G$1,0))</f>
        <v>36.454999999999998</v>
      </c>
      <c r="M45">
        <f t="shared" si="0"/>
        <v>72.91</v>
      </c>
      <c r="N45" t="str">
        <f t="shared" si="1"/>
        <v>Liberica</v>
      </c>
      <c r="O45" t="str">
        <f t="shared" si="2"/>
        <v>Light</v>
      </c>
      <c r="P45" t="str">
        <f>_xlfn.XLOOKUP(Table1[[#This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f>INDEX(products!$A$1:$G$49,MATCH(orders!$D46,products!$A$1:$A$49,0),MATCH(orders!L$1,products!$A$1:$G$1,0))</f>
        <v>8.25</v>
      </c>
      <c r="M46">
        <f t="shared" si="0"/>
        <v>16.5</v>
      </c>
      <c r="N46" t="str">
        <f t="shared" si="1"/>
        <v>Excelsa</v>
      </c>
      <c r="O46" t="str">
        <f t="shared" si="2"/>
        <v>Medium</v>
      </c>
      <c r="P46" t="str">
        <f>_xlfn.XLOOKUP(Table1[[#This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f>INDEX(products!$A$1:$G$49,MATCH(orders!$D47,products!$A$1:$A$49,0),MATCH(orders!L$1,products!$A$1:$G$1,0))</f>
        <v>29.784999999999997</v>
      </c>
      <c r="M47">
        <f t="shared" si="0"/>
        <v>178.70999999999998</v>
      </c>
      <c r="N47" t="str">
        <f t="shared" si="1"/>
        <v>Liberica</v>
      </c>
      <c r="O47" t="str">
        <f t="shared" si="2"/>
        <v>Dark</v>
      </c>
      <c r="P47" t="str">
        <f>_xlfn.XLOOKUP(Table1[[#This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f>INDEX(products!$A$1:$G$49,MATCH(orders!$D48,products!$A$1:$A$49,0),MATCH(orders!L$1,products!$A$1:$G$1,0))</f>
        <v>31.624999999999996</v>
      </c>
      <c r="M48">
        <f t="shared" si="0"/>
        <v>63.249999999999993</v>
      </c>
      <c r="N48" t="str">
        <f t="shared" si="1"/>
        <v>Excelsa</v>
      </c>
      <c r="O48" t="str">
        <f t="shared" si="2"/>
        <v>Medium</v>
      </c>
      <c r="P48" t="str">
        <f>_xlfn.XLOOKUP(Table1[[#This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f>INDEX(products!$A$1:$G$49,MATCH(orders!$D49,products!$A$1:$A$49,0),MATCH(orders!L$1,products!$A$1:$G$1,0))</f>
        <v>3.8849999999999998</v>
      </c>
      <c r="M49">
        <f t="shared" si="0"/>
        <v>7.77</v>
      </c>
      <c r="N49" t="str">
        <f t="shared" si="1"/>
        <v>Arabica</v>
      </c>
      <c r="O49" t="str">
        <f t="shared" si="2"/>
        <v>Light</v>
      </c>
      <c r="P49" t="str">
        <f>_xlfn.XLOOKUP(Table1[[#This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f>INDEX(products!$A$1:$G$49,MATCH(orders!$D50,products!$A$1:$A$49,0),MATCH(orders!L$1,products!$A$1:$G$1,0))</f>
        <v>22.884999999999998</v>
      </c>
      <c r="M50">
        <f t="shared" si="0"/>
        <v>91.539999999999992</v>
      </c>
      <c r="N50" t="str">
        <f t="shared" si="1"/>
        <v>Arabica</v>
      </c>
      <c r="O50" t="str">
        <f t="shared" si="2"/>
        <v>Dark</v>
      </c>
      <c r="P50" t="str">
        <f>_xlfn.XLOOKUP(Table1[[#This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f>INDEX(products!$A$1:$G$49,MATCH(orders!$D51,products!$A$1:$A$49,0),MATCH(orders!L$1,products!$A$1:$G$1,0))</f>
        <v>12.95</v>
      </c>
      <c r="M51">
        <f t="shared" si="0"/>
        <v>38.849999999999994</v>
      </c>
      <c r="N51" t="str">
        <f t="shared" si="1"/>
        <v>Arabica</v>
      </c>
      <c r="O51" t="str">
        <f t="shared" si="2"/>
        <v>Light</v>
      </c>
      <c r="P51" t="str">
        <f>_xlfn.XLOOKUP(Table1[[#This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f>INDEX(products!$A$1:$G$49,MATCH(orders!$D52,products!$A$1:$A$49,0),MATCH(orders!L$1,products!$A$1:$G$1,0))</f>
        <v>7.77</v>
      </c>
      <c r="M52">
        <f t="shared" si="0"/>
        <v>15.54</v>
      </c>
      <c r="N52" t="str">
        <f t="shared" si="1"/>
        <v>Liberica</v>
      </c>
      <c r="O52" t="str">
        <f t="shared" si="2"/>
        <v>Dark</v>
      </c>
      <c r="P52" t="str">
        <f>_xlfn.XLOOKUP(Table1[[#This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f>INDEX(products!$A$1:$G$49,MATCH(orders!$D53,products!$A$1:$A$49,0),MATCH(orders!L$1,products!$A$1:$G$1,0))</f>
        <v>36.454999999999998</v>
      </c>
      <c r="M53">
        <f t="shared" si="0"/>
        <v>145.82</v>
      </c>
      <c r="N53" t="str">
        <f t="shared" si="1"/>
        <v>Liberica</v>
      </c>
      <c r="O53" t="str">
        <f t="shared" si="2"/>
        <v>Light</v>
      </c>
      <c r="P53" t="str">
        <f>_xlfn.XLOOKUP(Table1[[#This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f>INDEX(products!$A$1:$G$49,MATCH(orders!$D54,products!$A$1:$A$49,0),MATCH(orders!L$1,products!$A$1:$G$1,0))</f>
        <v>5.97</v>
      </c>
      <c r="M54">
        <f t="shared" si="0"/>
        <v>29.849999999999998</v>
      </c>
      <c r="N54" t="str">
        <f t="shared" si="1"/>
        <v>Robusta</v>
      </c>
      <c r="O54" t="str">
        <f t="shared" si="2"/>
        <v>Medium</v>
      </c>
      <c r="P54" t="str">
        <f>_xlfn.XLOOKUP(Table1[[#This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f>INDEX(products!$A$1:$G$49,MATCH(orders!$D55,products!$A$1:$A$49,0),MATCH(orders!L$1,products!$A$1:$G$1,0))</f>
        <v>36.454999999999998</v>
      </c>
      <c r="M55">
        <f t="shared" si="0"/>
        <v>72.91</v>
      </c>
      <c r="N55" t="str">
        <f t="shared" si="1"/>
        <v>Liberica</v>
      </c>
      <c r="O55" t="str">
        <f t="shared" si="2"/>
        <v>Light</v>
      </c>
      <c r="P55" t="str">
        <f>_xlfn.XLOOKUP(Table1[[#This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f>INDEX(products!$A$1:$G$49,MATCH(orders!$D56,products!$A$1:$A$49,0),MATCH(orders!L$1,products!$A$1:$G$1,0))</f>
        <v>14.55</v>
      </c>
      <c r="M56">
        <f t="shared" si="0"/>
        <v>72.75</v>
      </c>
      <c r="N56" t="str">
        <f t="shared" si="1"/>
        <v>Liberica</v>
      </c>
      <c r="O56" t="str">
        <f t="shared" si="2"/>
        <v>Medium</v>
      </c>
      <c r="P56" t="str">
        <f>_xlfn.XLOOKUP(Table1[[#This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f>INDEX(products!$A$1:$G$49,MATCH(orders!$D57,products!$A$1:$A$49,0),MATCH(orders!L$1,products!$A$1:$G$1,0))</f>
        <v>15.85</v>
      </c>
      <c r="M57">
        <f t="shared" si="0"/>
        <v>47.55</v>
      </c>
      <c r="N57" t="str">
        <f t="shared" si="1"/>
        <v>Liberica</v>
      </c>
      <c r="O57" t="str">
        <f t="shared" si="2"/>
        <v>Light</v>
      </c>
      <c r="P57" t="str">
        <f>_xlfn.XLOOKUP(Table1[[#This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f>INDEX(products!$A$1:$G$49,MATCH(orders!$D58,products!$A$1:$A$49,0),MATCH(orders!L$1,products!$A$1:$G$1,0))</f>
        <v>3.645</v>
      </c>
      <c r="M58">
        <f t="shared" si="0"/>
        <v>10.935</v>
      </c>
      <c r="N58" t="str">
        <f t="shared" si="1"/>
        <v>Excelsa</v>
      </c>
      <c r="O58" t="str">
        <f t="shared" si="2"/>
        <v>Dark</v>
      </c>
      <c r="P58" t="str">
        <f>_xlfn.XLOOKUP(Table1[[#This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f>INDEX(products!$A$1:$G$49,MATCH(orders!$D59,products!$A$1:$A$49,0),MATCH(orders!L$1,products!$A$1:$G$1,0))</f>
        <v>14.85</v>
      </c>
      <c r="M59">
        <f t="shared" si="0"/>
        <v>59.4</v>
      </c>
      <c r="N59" t="str">
        <f t="shared" si="1"/>
        <v>Excelsa</v>
      </c>
      <c r="O59" t="str">
        <f t="shared" si="2"/>
        <v>Light</v>
      </c>
      <c r="P59" t="str">
        <f>_xlfn.XLOOKUP(Table1[[#This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f>INDEX(products!$A$1:$G$49,MATCH(orders!$D60,products!$A$1:$A$49,0),MATCH(orders!L$1,products!$A$1:$G$1,0))</f>
        <v>29.784999999999997</v>
      </c>
      <c r="M60">
        <f t="shared" si="0"/>
        <v>89.35499999999999</v>
      </c>
      <c r="N60" t="str">
        <f t="shared" si="1"/>
        <v>Liberica</v>
      </c>
      <c r="O60" t="str">
        <f t="shared" si="2"/>
        <v>Dark</v>
      </c>
      <c r="P60" t="str">
        <f>_xlfn.XLOOKUP(Table1[[#This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f>INDEX(products!$A$1:$G$49,MATCH(orders!$D61,products!$A$1:$A$49,0),MATCH(orders!L$1,products!$A$1:$G$1,0))</f>
        <v>8.73</v>
      </c>
      <c r="M61">
        <f t="shared" si="0"/>
        <v>26.19</v>
      </c>
      <c r="N61" t="str">
        <f t="shared" si="1"/>
        <v>Liberica</v>
      </c>
      <c r="O61" t="str">
        <f t="shared" si="2"/>
        <v>Medium</v>
      </c>
      <c r="P61" t="str">
        <f>_xlfn.XLOOKUP(Table1[[#This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f>INDEX(products!$A$1:$G$49,MATCH(orders!$D62,products!$A$1:$A$49,0),MATCH(orders!L$1,products!$A$1:$G$1,0))</f>
        <v>22.884999999999998</v>
      </c>
      <c r="M62">
        <f t="shared" si="0"/>
        <v>114.42499999999998</v>
      </c>
      <c r="N62" t="str">
        <f t="shared" si="1"/>
        <v>Arabica</v>
      </c>
      <c r="O62" t="str">
        <f t="shared" si="2"/>
        <v>Dark</v>
      </c>
      <c r="P62" t="str">
        <f>_xlfn.XLOOKUP(Table1[[#This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f>INDEX(products!$A$1:$G$49,MATCH(orders!$D63,products!$A$1:$A$49,0),MATCH(orders!L$1,products!$A$1:$G$1,0))</f>
        <v>5.3699999999999992</v>
      </c>
      <c r="M63">
        <f t="shared" si="0"/>
        <v>26.849999999999994</v>
      </c>
      <c r="N63" t="str">
        <f t="shared" si="1"/>
        <v>Robusta</v>
      </c>
      <c r="O63" t="str">
        <f t="shared" si="2"/>
        <v>Dark</v>
      </c>
      <c r="P63" t="str">
        <f>_xlfn.XLOOKUP(Table1[[#This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f>INDEX(products!$A$1:$G$49,MATCH(orders!$D64,products!$A$1:$A$49,0),MATCH(orders!L$1,products!$A$1:$G$1,0))</f>
        <v>4.7549999999999999</v>
      </c>
      <c r="M64">
        <f t="shared" si="0"/>
        <v>23.774999999999999</v>
      </c>
      <c r="N64" t="str">
        <f t="shared" si="1"/>
        <v>Liberica</v>
      </c>
      <c r="O64" t="str">
        <f t="shared" si="2"/>
        <v>Light</v>
      </c>
      <c r="P64" t="str">
        <f>_xlfn.XLOOKUP(Table1[[#This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f>INDEX(products!$A$1:$G$49,MATCH(orders!$D65,products!$A$1:$A$49,0),MATCH(orders!L$1,products!$A$1:$G$1,0))</f>
        <v>6.75</v>
      </c>
      <c r="M65">
        <f t="shared" si="0"/>
        <v>6.75</v>
      </c>
      <c r="N65" t="str">
        <f t="shared" si="1"/>
        <v>Arabica</v>
      </c>
      <c r="O65" t="str">
        <f t="shared" si="2"/>
        <v>Medium</v>
      </c>
      <c r="P65" t="str">
        <f>_xlfn.XLOOKUP(Table1[[#This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f>INDEX(products!$A$1:$G$49,MATCH(orders!$D66,products!$A$1:$A$49,0),MATCH(orders!L$1,products!$A$1:$G$1,0))</f>
        <v>5.97</v>
      </c>
      <c r="M66">
        <f t="shared" si="0"/>
        <v>35.82</v>
      </c>
      <c r="N66" t="str">
        <f t="shared" si="1"/>
        <v>Robusta</v>
      </c>
      <c r="O66" t="str">
        <f t="shared" si="2"/>
        <v>Medium</v>
      </c>
      <c r="P66" t="str">
        <f>_xlfn.XLOOKUP(Table1[[#This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f>INDEX(products!$A$1:$G$49,MATCH(orders!$D67,products!$A$1:$A$49,0),MATCH(orders!L$1,products!$A$1:$G$1,0))</f>
        <v>20.584999999999997</v>
      </c>
      <c r="M67">
        <f t="shared" ref="M67:M130" si="3">L67*E67</f>
        <v>82.339999999999989</v>
      </c>
      <c r="N67" t="str">
        <f t="shared" ref="N67:N130" si="4">IF(I67="rob","Robusta",IF(I67="Exc","Excelsa",IF(I67="Ara","Arabica",IF(I67="Lib","Liberica"))))</f>
        <v>Robusta</v>
      </c>
      <c r="O67" t="str">
        <f t="shared" ref="O67:O130" si="5">IF(J67="M","Medium",IF(J67="L","Light",IF(J67="D","Dark","")))</f>
        <v>Dark</v>
      </c>
      <c r="P67" t="str">
        <f>_xlfn.XLOOKUP(Table1[[#This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f>INDEX(products!$A$1:$G$49,MATCH(orders!$D68,products!$A$1:$A$49,0),MATCH(orders!L$1,products!$A$1:$G$1,0))</f>
        <v>7.169999999999999</v>
      </c>
      <c r="M68">
        <f t="shared" si="3"/>
        <v>7.169999999999999</v>
      </c>
      <c r="N68" t="str">
        <f t="shared" si="4"/>
        <v>Robusta</v>
      </c>
      <c r="O68" t="str">
        <f t="shared" si="5"/>
        <v>Light</v>
      </c>
      <c r="P68" t="str">
        <f>_xlfn.XLOOKUP(Table1[[#This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f>INDEX(products!$A$1:$G$49,MATCH(orders!$D69,products!$A$1:$A$49,0),MATCH(orders!L$1,products!$A$1:$G$1,0))</f>
        <v>4.7549999999999999</v>
      </c>
      <c r="M69">
        <f t="shared" si="3"/>
        <v>9.51</v>
      </c>
      <c r="N69" t="str">
        <f t="shared" si="4"/>
        <v>Liberica</v>
      </c>
      <c r="O69" t="str">
        <f t="shared" si="5"/>
        <v>Light</v>
      </c>
      <c r="P69" t="str">
        <f>_xlfn.XLOOKUP(Table1[[#This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f>INDEX(products!$A$1:$G$49,MATCH(orders!$D70,products!$A$1:$A$49,0),MATCH(orders!L$1,products!$A$1:$G$1,0))</f>
        <v>2.9849999999999999</v>
      </c>
      <c r="M70">
        <f t="shared" si="3"/>
        <v>2.9849999999999999</v>
      </c>
      <c r="N70" t="str">
        <f t="shared" si="4"/>
        <v>Robusta</v>
      </c>
      <c r="O70" t="str">
        <f t="shared" si="5"/>
        <v>Medium</v>
      </c>
      <c r="P70" t="str">
        <f>_xlfn.XLOOKUP(Table1[[#This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f>INDEX(products!$A$1:$G$49,MATCH(orders!$D71,products!$A$1:$A$49,0),MATCH(orders!L$1,products!$A$1:$G$1,0))</f>
        <v>9.9499999999999993</v>
      </c>
      <c r="M71">
        <f t="shared" si="3"/>
        <v>59.699999999999996</v>
      </c>
      <c r="N71" t="str">
        <f t="shared" si="4"/>
        <v>Robusta</v>
      </c>
      <c r="O71" t="str">
        <f t="shared" si="5"/>
        <v>Medium</v>
      </c>
      <c r="P71" t="str">
        <f>_xlfn.XLOOKUP(Table1[[#This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f>INDEX(products!$A$1:$G$49,MATCH(orders!$D72,products!$A$1:$A$49,0),MATCH(orders!L$1,products!$A$1:$G$1,0))</f>
        <v>34.154999999999994</v>
      </c>
      <c r="M72">
        <f t="shared" si="3"/>
        <v>136.61999999999998</v>
      </c>
      <c r="N72" t="str">
        <f t="shared" si="4"/>
        <v>Excelsa</v>
      </c>
      <c r="O72" t="str">
        <f t="shared" si="5"/>
        <v>Light</v>
      </c>
      <c r="P72" t="str">
        <f>_xlfn.XLOOKUP(Table1[[#This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f>INDEX(products!$A$1:$G$49,MATCH(orders!$D73,products!$A$1:$A$49,0),MATCH(orders!L$1,products!$A$1:$G$1,0))</f>
        <v>4.7549999999999999</v>
      </c>
      <c r="M73">
        <f t="shared" si="3"/>
        <v>9.51</v>
      </c>
      <c r="N73" t="str">
        <f t="shared" si="4"/>
        <v>Liberica</v>
      </c>
      <c r="O73" t="str">
        <f t="shared" si="5"/>
        <v>Light</v>
      </c>
      <c r="P73" t="str">
        <f>_xlfn.XLOOKUP(Table1[[#This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f>INDEX(products!$A$1:$G$49,MATCH(orders!$D74,products!$A$1:$A$49,0),MATCH(orders!L$1,products!$A$1:$G$1,0))</f>
        <v>25.874999999999996</v>
      </c>
      <c r="M74">
        <f t="shared" si="3"/>
        <v>77.624999999999986</v>
      </c>
      <c r="N74" t="str">
        <f t="shared" si="4"/>
        <v>Arabica</v>
      </c>
      <c r="O74" t="str">
        <f t="shared" si="5"/>
        <v>Medium</v>
      </c>
      <c r="P74" t="str">
        <f>_xlfn.XLOOKUP(Table1[[#This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f>INDEX(products!$A$1:$G$49,MATCH(orders!$D75,products!$A$1:$A$49,0),MATCH(orders!L$1,products!$A$1:$G$1,0))</f>
        <v>4.3650000000000002</v>
      </c>
      <c r="M75">
        <f t="shared" si="3"/>
        <v>21.825000000000003</v>
      </c>
      <c r="N75" t="str">
        <f t="shared" si="4"/>
        <v>Liberica</v>
      </c>
      <c r="O75" t="str">
        <f t="shared" si="5"/>
        <v>Medium</v>
      </c>
      <c r="P75" t="str">
        <f>_xlfn.XLOOKUP(Table1[[#This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f>INDEX(products!$A$1:$G$49,MATCH(orders!$D76,products!$A$1:$A$49,0),MATCH(orders!L$1,products!$A$1:$G$1,0))</f>
        <v>8.91</v>
      </c>
      <c r="M76">
        <f t="shared" si="3"/>
        <v>17.82</v>
      </c>
      <c r="N76" t="str">
        <f t="shared" si="4"/>
        <v>Excelsa</v>
      </c>
      <c r="O76" t="str">
        <f t="shared" si="5"/>
        <v>Light</v>
      </c>
      <c r="P76" t="str">
        <f>_xlfn.XLOOKUP(Table1[[#This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f>INDEX(products!$A$1:$G$49,MATCH(orders!$D77,products!$A$1:$A$49,0),MATCH(orders!L$1,products!$A$1:$G$1,0))</f>
        <v>8.9499999999999993</v>
      </c>
      <c r="M77">
        <f t="shared" si="3"/>
        <v>53.699999999999996</v>
      </c>
      <c r="N77" t="str">
        <f t="shared" si="4"/>
        <v>Robusta</v>
      </c>
      <c r="O77" t="str">
        <f t="shared" si="5"/>
        <v>Dark</v>
      </c>
      <c r="P77" t="str">
        <f>_xlfn.XLOOKUP(Table1[[#This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f>INDEX(products!$A$1:$G$49,MATCH(orders!$D78,products!$A$1:$A$49,0),MATCH(orders!L$1,products!$A$1:$G$1,0))</f>
        <v>3.5849999999999995</v>
      </c>
      <c r="M78">
        <f t="shared" si="3"/>
        <v>3.5849999999999995</v>
      </c>
      <c r="N78" t="str">
        <f t="shared" si="4"/>
        <v>Robusta</v>
      </c>
      <c r="O78" t="str">
        <f t="shared" si="5"/>
        <v>Light</v>
      </c>
      <c r="P78" t="str">
        <f>_xlfn.XLOOKUP(Table1[[#This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f>INDEX(products!$A$1:$G$49,MATCH(orders!$D79,products!$A$1:$A$49,0),MATCH(orders!L$1,products!$A$1:$G$1,0))</f>
        <v>3.645</v>
      </c>
      <c r="M79">
        <f t="shared" si="3"/>
        <v>7.29</v>
      </c>
      <c r="N79" t="str">
        <f t="shared" si="4"/>
        <v>Excelsa</v>
      </c>
      <c r="O79" t="str">
        <f t="shared" si="5"/>
        <v>Dark</v>
      </c>
      <c r="P79" t="str">
        <f>_xlfn.XLOOKUP(Table1[[#This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f>INDEX(products!$A$1:$G$49,MATCH(orders!$D80,products!$A$1:$A$49,0),MATCH(orders!L$1,products!$A$1:$G$1,0))</f>
        <v>6.75</v>
      </c>
      <c r="M80">
        <f t="shared" si="3"/>
        <v>40.5</v>
      </c>
      <c r="N80" t="str">
        <f t="shared" si="4"/>
        <v>Arabica</v>
      </c>
      <c r="O80" t="str">
        <f t="shared" si="5"/>
        <v>Medium</v>
      </c>
      <c r="P80" t="str">
        <f>_xlfn.XLOOKUP(Table1[[#This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f>INDEX(products!$A$1:$G$49,MATCH(orders!$D81,products!$A$1:$A$49,0),MATCH(orders!L$1,products!$A$1:$G$1,0))</f>
        <v>11.95</v>
      </c>
      <c r="M81">
        <f t="shared" si="3"/>
        <v>47.8</v>
      </c>
      <c r="N81" t="str">
        <f t="shared" si="4"/>
        <v>Robusta</v>
      </c>
      <c r="O81" t="str">
        <f t="shared" si="5"/>
        <v>Light</v>
      </c>
      <c r="P81" t="str">
        <f>_xlfn.XLOOKUP(Table1[[#This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f>INDEX(products!$A$1:$G$49,MATCH(orders!$D82,products!$A$1:$A$49,0),MATCH(orders!L$1,products!$A$1:$G$1,0))</f>
        <v>7.77</v>
      </c>
      <c r="M82">
        <f t="shared" si="3"/>
        <v>38.849999999999994</v>
      </c>
      <c r="N82" t="str">
        <f t="shared" si="4"/>
        <v>Arabica</v>
      </c>
      <c r="O82" t="str">
        <f t="shared" si="5"/>
        <v>Light</v>
      </c>
      <c r="P82" t="str">
        <f>_xlfn.XLOOKUP(Table1[[#This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f>INDEX(products!$A$1:$G$49,MATCH(orders!$D83,products!$A$1:$A$49,0),MATCH(orders!L$1,products!$A$1:$G$1,0))</f>
        <v>36.454999999999998</v>
      </c>
      <c r="M83">
        <f t="shared" si="3"/>
        <v>109.36499999999999</v>
      </c>
      <c r="N83" t="str">
        <f t="shared" si="4"/>
        <v>Liberica</v>
      </c>
      <c r="O83" t="str">
        <f t="shared" si="5"/>
        <v>Light</v>
      </c>
      <c r="P83" t="str">
        <f>_xlfn.XLOOKUP(Table1[[#This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f>INDEX(products!$A$1:$G$49,MATCH(orders!$D84,products!$A$1:$A$49,0),MATCH(orders!L$1,products!$A$1:$G$1,0))</f>
        <v>33.464999999999996</v>
      </c>
      <c r="M84">
        <f t="shared" si="3"/>
        <v>100.39499999999998</v>
      </c>
      <c r="N84" t="str">
        <f t="shared" si="4"/>
        <v>Liberica</v>
      </c>
      <c r="O84" t="str">
        <f t="shared" si="5"/>
        <v>Medium</v>
      </c>
      <c r="P84" t="str">
        <f>_xlfn.XLOOKUP(Table1[[#This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f>INDEX(products!$A$1:$G$49,MATCH(orders!$D85,products!$A$1:$A$49,0),MATCH(orders!L$1,products!$A$1:$G$1,0))</f>
        <v>20.584999999999997</v>
      </c>
      <c r="M85">
        <f t="shared" si="3"/>
        <v>82.339999999999989</v>
      </c>
      <c r="N85" t="str">
        <f t="shared" si="4"/>
        <v>Robusta</v>
      </c>
      <c r="O85" t="str">
        <f t="shared" si="5"/>
        <v>Dark</v>
      </c>
      <c r="P85" t="str">
        <f>_xlfn.XLOOKUP(Table1[[#This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f>INDEX(products!$A$1:$G$49,MATCH(orders!$D86,products!$A$1:$A$49,0),MATCH(orders!L$1,products!$A$1:$G$1,0))</f>
        <v>9.51</v>
      </c>
      <c r="M86">
        <f t="shared" si="3"/>
        <v>9.51</v>
      </c>
      <c r="N86" t="str">
        <f t="shared" si="4"/>
        <v>Liberica</v>
      </c>
      <c r="O86" t="str">
        <f t="shared" si="5"/>
        <v>Light</v>
      </c>
      <c r="P86" t="str">
        <f>_xlfn.XLOOKUP(Table1[[#This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f>INDEX(products!$A$1:$G$49,MATCH(orders!$D87,products!$A$1:$A$49,0),MATCH(orders!L$1,products!$A$1:$G$1,0))</f>
        <v>29.784999999999997</v>
      </c>
      <c r="M87">
        <f t="shared" si="3"/>
        <v>89.35499999999999</v>
      </c>
      <c r="N87" t="str">
        <f t="shared" si="4"/>
        <v>Arabica</v>
      </c>
      <c r="O87" t="str">
        <f t="shared" si="5"/>
        <v>Light</v>
      </c>
      <c r="P87" t="str">
        <f>_xlfn.XLOOKUP(Table1[[#This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f>INDEX(products!$A$1:$G$49,MATCH(orders!$D88,products!$A$1:$A$49,0),MATCH(orders!L$1,products!$A$1:$G$1,0))</f>
        <v>2.9849999999999999</v>
      </c>
      <c r="M88">
        <f t="shared" si="3"/>
        <v>11.94</v>
      </c>
      <c r="N88" t="str">
        <f t="shared" si="4"/>
        <v>Arabica</v>
      </c>
      <c r="O88" t="str">
        <f t="shared" si="5"/>
        <v>Dark</v>
      </c>
      <c r="P88" t="str">
        <f>_xlfn.XLOOKUP(Table1[[#This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f>INDEX(products!$A$1:$G$49,MATCH(orders!$D89,products!$A$1:$A$49,0),MATCH(orders!L$1,products!$A$1:$G$1,0))</f>
        <v>11.25</v>
      </c>
      <c r="M89">
        <f t="shared" si="3"/>
        <v>33.75</v>
      </c>
      <c r="N89" t="str">
        <f t="shared" si="4"/>
        <v>Arabica</v>
      </c>
      <c r="O89" t="str">
        <f t="shared" si="5"/>
        <v>Medium</v>
      </c>
      <c r="P89" t="str">
        <f>_xlfn.XLOOKUP(Table1[[#This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f>INDEX(products!$A$1:$G$49,MATCH(orders!$D90,products!$A$1:$A$49,0),MATCH(orders!L$1,products!$A$1:$G$1,0))</f>
        <v>11.95</v>
      </c>
      <c r="M90">
        <f t="shared" si="3"/>
        <v>35.849999999999994</v>
      </c>
      <c r="N90" t="str">
        <f t="shared" si="4"/>
        <v>Robusta</v>
      </c>
      <c r="O90" t="str">
        <f t="shared" si="5"/>
        <v>Light</v>
      </c>
      <c r="P90" t="str">
        <f>_xlfn.XLOOKUP(Table1[[#This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f>INDEX(products!$A$1:$G$49,MATCH(orders!$D91,products!$A$1:$A$49,0),MATCH(orders!L$1,products!$A$1:$G$1,0))</f>
        <v>12.95</v>
      </c>
      <c r="M91">
        <f t="shared" si="3"/>
        <v>77.699999999999989</v>
      </c>
      <c r="N91" t="str">
        <f t="shared" si="4"/>
        <v>Arabica</v>
      </c>
      <c r="O91" t="str">
        <f t="shared" si="5"/>
        <v>Light</v>
      </c>
      <c r="P91" t="str">
        <f>_xlfn.XLOOKUP(Table1[[#This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f>INDEX(products!$A$1:$G$49,MATCH(orders!$D92,products!$A$1:$A$49,0),MATCH(orders!L$1,products!$A$1:$G$1,0))</f>
        <v>12.95</v>
      </c>
      <c r="M92">
        <f t="shared" si="3"/>
        <v>51.8</v>
      </c>
      <c r="N92" t="str">
        <f t="shared" si="4"/>
        <v>Arabica</v>
      </c>
      <c r="O92" t="str">
        <f t="shared" si="5"/>
        <v>Light</v>
      </c>
      <c r="P92" t="str">
        <f>_xlfn.XLOOKUP(Table1[[#This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f>INDEX(products!$A$1:$G$49,MATCH(orders!$D93,products!$A$1:$A$49,0),MATCH(orders!L$1,products!$A$1:$G$1,0))</f>
        <v>25.874999999999996</v>
      </c>
      <c r="M93">
        <f t="shared" si="3"/>
        <v>103.49999999999999</v>
      </c>
      <c r="N93" t="str">
        <f t="shared" si="4"/>
        <v>Arabica</v>
      </c>
      <c r="O93" t="str">
        <f t="shared" si="5"/>
        <v>Medium</v>
      </c>
      <c r="P93" t="str">
        <f>_xlfn.XLOOKUP(Table1[[#This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f>INDEX(products!$A$1:$G$49,MATCH(orders!$D94,products!$A$1:$A$49,0),MATCH(orders!L$1,products!$A$1:$G$1,0))</f>
        <v>14.85</v>
      </c>
      <c r="M94">
        <f t="shared" si="3"/>
        <v>44.55</v>
      </c>
      <c r="N94" t="str">
        <f t="shared" si="4"/>
        <v>Excelsa</v>
      </c>
      <c r="O94" t="str">
        <f t="shared" si="5"/>
        <v>Light</v>
      </c>
      <c r="P94" t="str">
        <f>_xlfn.XLOOKUP(Table1[[#This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f>INDEX(products!$A$1:$G$49,MATCH(orders!$D95,products!$A$1:$A$49,0),MATCH(orders!L$1,products!$A$1:$G$1,0))</f>
        <v>8.91</v>
      </c>
      <c r="M95">
        <f t="shared" si="3"/>
        <v>35.64</v>
      </c>
      <c r="N95" t="str">
        <f t="shared" si="4"/>
        <v>Excelsa</v>
      </c>
      <c r="O95" t="str">
        <f t="shared" si="5"/>
        <v>Light</v>
      </c>
      <c r="P95" t="str">
        <f>_xlfn.XLOOKUP(Table1[[#This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f>INDEX(products!$A$1:$G$49,MATCH(orders!$D96,products!$A$1:$A$49,0),MATCH(orders!L$1,products!$A$1:$G$1,0))</f>
        <v>2.9849999999999999</v>
      </c>
      <c r="M96">
        <f t="shared" si="3"/>
        <v>17.91</v>
      </c>
      <c r="N96" t="str">
        <f t="shared" si="4"/>
        <v>Arabica</v>
      </c>
      <c r="O96" t="str">
        <f t="shared" si="5"/>
        <v>Dark</v>
      </c>
      <c r="P96" t="str">
        <f>_xlfn.XLOOKUP(Table1[[#This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f>INDEX(products!$A$1:$G$49,MATCH(orders!$D97,products!$A$1:$A$49,0),MATCH(orders!L$1,products!$A$1:$G$1,0))</f>
        <v>25.874999999999996</v>
      </c>
      <c r="M97">
        <f t="shared" si="3"/>
        <v>155.24999999999997</v>
      </c>
      <c r="N97" t="str">
        <f t="shared" si="4"/>
        <v>Arabica</v>
      </c>
      <c r="O97" t="str">
        <f t="shared" si="5"/>
        <v>Medium</v>
      </c>
      <c r="P97" t="str">
        <f>_xlfn.XLOOKUP(Table1[[#This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f>INDEX(products!$A$1:$G$49,MATCH(orders!$D98,products!$A$1:$A$49,0),MATCH(orders!L$1,products!$A$1:$G$1,0))</f>
        <v>2.9849999999999999</v>
      </c>
      <c r="M98">
        <f t="shared" si="3"/>
        <v>5.97</v>
      </c>
      <c r="N98" t="str">
        <f t="shared" si="4"/>
        <v>Arabica</v>
      </c>
      <c r="O98" t="str">
        <f t="shared" si="5"/>
        <v>Dark</v>
      </c>
      <c r="P98" t="str">
        <f>_xlfn.XLOOKUP(Table1[[#This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f>INDEX(products!$A$1:$G$49,MATCH(orders!$D99,products!$A$1:$A$49,0),MATCH(orders!L$1,products!$A$1:$G$1,0))</f>
        <v>6.75</v>
      </c>
      <c r="M99">
        <f t="shared" si="3"/>
        <v>13.5</v>
      </c>
      <c r="N99" t="str">
        <f t="shared" si="4"/>
        <v>Arabica</v>
      </c>
      <c r="O99" t="str">
        <f t="shared" si="5"/>
        <v>Medium</v>
      </c>
      <c r="P99" t="str">
        <f>_xlfn.XLOOKUP(Table1[[#This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f>INDEX(products!$A$1:$G$49,MATCH(orders!$D100,products!$A$1:$A$49,0),MATCH(orders!L$1,products!$A$1:$G$1,0))</f>
        <v>2.9849999999999999</v>
      </c>
      <c r="M100">
        <f t="shared" si="3"/>
        <v>2.9849999999999999</v>
      </c>
      <c r="N100" t="str">
        <f t="shared" si="4"/>
        <v>Arabica</v>
      </c>
      <c r="O100" t="str">
        <f t="shared" si="5"/>
        <v>Dark</v>
      </c>
      <c r="P100" t="str">
        <f>_xlfn.XLOOKUP(Table1[[#This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f>INDEX(products!$A$1:$G$49,MATCH(orders!$D101,products!$A$1:$A$49,0),MATCH(orders!L$1,products!$A$1:$G$1,0))</f>
        <v>4.3650000000000002</v>
      </c>
      <c r="M101">
        <f t="shared" si="3"/>
        <v>13.095000000000001</v>
      </c>
      <c r="N101" t="str">
        <f t="shared" si="4"/>
        <v>Liberica</v>
      </c>
      <c r="O101" t="str">
        <f t="shared" si="5"/>
        <v>Medium</v>
      </c>
      <c r="P101" t="str">
        <f>_xlfn.XLOOKUP(Table1[[#This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f>INDEX(products!$A$1:$G$49,MATCH(orders!$D102,products!$A$1:$A$49,0),MATCH(orders!L$1,products!$A$1:$G$1,0))</f>
        <v>3.8849999999999998</v>
      </c>
      <c r="M102">
        <f t="shared" si="3"/>
        <v>7.77</v>
      </c>
      <c r="N102" t="str">
        <f t="shared" si="4"/>
        <v>Arabica</v>
      </c>
      <c r="O102" t="str">
        <f t="shared" si="5"/>
        <v>Light</v>
      </c>
      <c r="P102" t="str">
        <f>_xlfn.XLOOKUP(Table1[[#This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f>INDEX(products!$A$1:$G$49,MATCH(orders!$D103,products!$A$1:$A$49,0),MATCH(orders!L$1,products!$A$1:$G$1,0))</f>
        <v>29.784999999999997</v>
      </c>
      <c r="M103">
        <f t="shared" si="3"/>
        <v>148.92499999999998</v>
      </c>
      <c r="N103" t="str">
        <f t="shared" si="4"/>
        <v>Liberica</v>
      </c>
      <c r="O103" t="str">
        <f t="shared" si="5"/>
        <v>Dark</v>
      </c>
      <c r="P103" t="str">
        <f>_xlfn.XLOOKUP(Table1[[#This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f>INDEX(products!$A$1:$G$49,MATCH(orders!$D104,products!$A$1:$A$49,0),MATCH(orders!L$1,products!$A$1:$G$1,0))</f>
        <v>12.95</v>
      </c>
      <c r="M104">
        <f t="shared" si="3"/>
        <v>38.849999999999994</v>
      </c>
      <c r="N104" t="str">
        <f t="shared" si="4"/>
        <v>Liberica</v>
      </c>
      <c r="O104" t="str">
        <f t="shared" si="5"/>
        <v>Dark</v>
      </c>
      <c r="P104" t="str">
        <f>_xlfn.XLOOKUP(Table1[[#This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f>INDEX(products!$A$1:$G$49,MATCH(orders!$D105,products!$A$1:$A$49,0),MATCH(orders!L$1,products!$A$1:$G$1,0))</f>
        <v>2.9849999999999999</v>
      </c>
      <c r="M105">
        <f t="shared" si="3"/>
        <v>11.94</v>
      </c>
      <c r="N105" t="str">
        <f t="shared" si="4"/>
        <v>Robusta</v>
      </c>
      <c r="O105" t="str">
        <f t="shared" si="5"/>
        <v>Medium</v>
      </c>
      <c r="P105" t="str">
        <f>_xlfn.XLOOKUP(Table1[[#This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f>INDEX(products!$A$1:$G$49,MATCH(orders!$D106,products!$A$1:$A$49,0),MATCH(orders!L$1,products!$A$1:$G$1,0))</f>
        <v>14.55</v>
      </c>
      <c r="M106">
        <f t="shared" si="3"/>
        <v>87.300000000000011</v>
      </c>
      <c r="N106" t="str">
        <f t="shared" si="4"/>
        <v>Liberica</v>
      </c>
      <c r="O106" t="str">
        <f t="shared" si="5"/>
        <v>Medium</v>
      </c>
      <c r="P106" t="str">
        <f>_xlfn.XLOOKUP(Table1[[#This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f>INDEX(products!$A$1:$G$49,MATCH(orders!$D107,products!$A$1:$A$49,0),MATCH(orders!L$1,products!$A$1:$G$1,0))</f>
        <v>6.75</v>
      </c>
      <c r="M107">
        <f t="shared" si="3"/>
        <v>40.5</v>
      </c>
      <c r="N107" t="str">
        <f t="shared" si="4"/>
        <v>Arabica</v>
      </c>
      <c r="O107" t="str">
        <f t="shared" si="5"/>
        <v>Medium</v>
      </c>
      <c r="P107" t="str">
        <f>_xlfn.XLOOKUP(Table1[[#This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f>INDEX(products!$A$1:$G$49,MATCH(orders!$D108,products!$A$1:$A$49,0),MATCH(orders!L$1,products!$A$1:$G$1,0))</f>
        <v>12.15</v>
      </c>
      <c r="M108">
        <f t="shared" si="3"/>
        <v>24.3</v>
      </c>
      <c r="N108" t="str">
        <f t="shared" si="4"/>
        <v>Excelsa</v>
      </c>
      <c r="O108" t="str">
        <f t="shared" si="5"/>
        <v>Dark</v>
      </c>
      <c r="P108" t="str">
        <f>_xlfn.XLOOKUP(Table1[[#This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f>INDEX(products!$A$1:$G$49,MATCH(orders!$D109,products!$A$1:$A$49,0),MATCH(orders!L$1,products!$A$1:$G$1,0))</f>
        <v>5.97</v>
      </c>
      <c r="M109">
        <f t="shared" si="3"/>
        <v>17.91</v>
      </c>
      <c r="N109" t="str">
        <f t="shared" si="4"/>
        <v>Robusta</v>
      </c>
      <c r="O109" t="str">
        <f t="shared" si="5"/>
        <v>Medium</v>
      </c>
      <c r="P109" t="str">
        <f>_xlfn.XLOOKUP(Table1[[#This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f>INDEX(products!$A$1:$G$49,MATCH(orders!$D110,products!$A$1:$A$49,0),MATCH(orders!L$1,products!$A$1:$G$1,0))</f>
        <v>6.75</v>
      </c>
      <c r="M110">
        <f t="shared" si="3"/>
        <v>27</v>
      </c>
      <c r="N110" t="str">
        <f t="shared" si="4"/>
        <v>Arabica</v>
      </c>
      <c r="O110" t="str">
        <f t="shared" si="5"/>
        <v>Medium</v>
      </c>
      <c r="P110" t="str">
        <f>_xlfn.XLOOKUP(Table1[[#This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f>INDEX(products!$A$1:$G$49,MATCH(orders!$D111,products!$A$1:$A$49,0),MATCH(orders!L$1,products!$A$1:$G$1,0))</f>
        <v>7.77</v>
      </c>
      <c r="M111">
        <f t="shared" si="3"/>
        <v>7.77</v>
      </c>
      <c r="N111" t="str">
        <f t="shared" si="4"/>
        <v>Liberica</v>
      </c>
      <c r="O111" t="str">
        <f t="shared" si="5"/>
        <v>Dark</v>
      </c>
      <c r="P111" t="str">
        <f>_xlfn.XLOOKUP(Table1[[#This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f>INDEX(products!$A$1:$G$49,MATCH(orders!$D112,products!$A$1:$A$49,0),MATCH(orders!L$1,products!$A$1:$G$1,0))</f>
        <v>4.4550000000000001</v>
      </c>
      <c r="M112">
        <f t="shared" si="3"/>
        <v>13.365</v>
      </c>
      <c r="N112" t="str">
        <f t="shared" si="4"/>
        <v>Excelsa</v>
      </c>
      <c r="O112" t="str">
        <f t="shared" si="5"/>
        <v>Light</v>
      </c>
      <c r="P112" t="str">
        <f>_xlfn.XLOOKUP(Table1[[#This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f>INDEX(products!$A$1:$G$49,MATCH(orders!$D113,products!$A$1:$A$49,0),MATCH(orders!L$1,products!$A$1:$G$1,0))</f>
        <v>5.3699999999999992</v>
      </c>
      <c r="M113">
        <f t="shared" si="3"/>
        <v>26.849999999999994</v>
      </c>
      <c r="N113" t="str">
        <f t="shared" si="4"/>
        <v>Robusta</v>
      </c>
      <c r="O113" t="str">
        <f t="shared" si="5"/>
        <v>Dark</v>
      </c>
      <c r="P113" t="str">
        <f>_xlfn.XLOOKUP(Table1[[#This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f>INDEX(products!$A$1:$G$49,MATCH(orders!$D114,products!$A$1:$A$49,0),MATCH(orders!L$1,products!$A$1:$G$1,0))</f>
        <v>11.25</v>
      </c>
      <c r="M114">
        <f t="shared" si="3"/>
        <v>11.25</v>
      </c>
      <c r="N114" t="str">
        <f t="shared" si="4"/>
        <v>Arabica</v>
      </c>
      <c r="O114" t="str">
        <f t="shared" si="5"/>
        <v>Medium</v>
      </c>
      <c r="P114" t="str">
        <f>_xlfn.XLOOKUP(Table1[[#This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f>INDEX(products!$A$1:$G$49,MATCH(orders!$D115,products!$A$1:$A$49,0),MATCH(orders!L$1,products!$A$1:$G$1,0))</f>
        <v>14.55</v>
      </c>
      <c r="M115">
        <f t="shared" si="3"/>
        <v>14.55</v>
      </c>
      <c r="N115" t="str">
        <f t="shared" si="4"/>
        <v>Liberica</v>
      </c>
      <c r="O115" t="str">
        <f t="shared" si="5"/>
        <v>Medium</v>
      </c>
      <c r="P115" t="str">
        <f>_xlfn.XLOOKUP(Table1[[#This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f>INDEX(products!$A$1:$G$49,MATCH(orders!$D116,products!$A$1:$A$49,0),MATCH(orders!L$1,products!$A$1:$G$1,0))</f>
        <v>3.5849999999999995</v>
      </c>
      <c r="M116">
        <f t="shared" si="3"/>
        <v>14.339999999999998</v>
      </c>
      <c r="N116" t="str">
        <f t="shared" si="4"/>
        <v>Robusta</v>
      </c>
      <c r="O116" t="str">
        <f t="shared" si="5"/>
        <v>Light</v>
      </c>
      <c r="P116" t="str">
        <f>_xlfn.XLOOKUP(Table1[[#This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f>INDEX(products!$A$1:$G$49,MATCH(orders!$D117,products!$A$1:$A$49,0),MATCH(orders!L$1,products!$A$1:$G$1,0))</f>
        <v>15.85</v>
      </c>
      <c r="M117">
        <f t="shared" si="3"/>
        <v>15.85</v>
      </c>
      <c r="N117" t="str">
        <f t="shared" si="4"/>
        <v>Liberica</v>
      </c>
      <c r="O117" t="str">
        <f t="shared" si="5"/>
        <v>Light</v>
      </c>
      <c r="P117" t="str">
        <f>_xlfn.XLOOKUP(Table1[[#This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f>INDEX(products!$A$1:$G$49,MATCH(orders!$D118,products!$A$1:$A$49,0),MATCH(orders!L$1,products!$A$1:$G$1,0))</f>
        <v>4.7549999999999999</v>
      </c>
      <c r="M118">
        <f t="shared" si="3"/>
        <v>19.02</v>
      </c>
      <c r="N118" t="str">
        <f t="shared" si="4"/>
        <v>Liberica</v>
      </c>
      <c r="O118" t="str">
        <f t="shared" si="5"/>
        <v>Light</v>
      </c>
      <c r="P118" t="str">
        <f>_xlfn.XLOOKUP(Table1[[#This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f>INDEX(products!$A$1:$G$49,MATCH(orders!$D119,products!$A$1:$A$49,0),MATCH(orders!L$1,products!$A$1:$G$1,0))</f>
        <v>9.51</v>
      </c>
      <c r="M119">
        <f t="shared" si="3"/>
        <v>38.04</v>
      </c>
      <c r="N119" t="str">
        <f t="shared" si="4"/>
        <v>Liberica</v>
      </c>
      <c r="O119" t="str">
        <f t="shared" si="5"/>
        <v>Light</v>
      </c>
      <c r="P119" t="str">
        <f>_xlfn.XLOOKUP(Table1[[#This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f>INDEX(products!$A$1:$G$49,MATCH(orders!$D120,products!$A$1:$A$49,0),MATCH(orders!L$1,products!$A$1:$G$1,0))</f>
        <v>7.29</v>
      </c>
      <c r="M120">
        <f t="shared" si="3"/>
        <v>21.87</v>
      </c>
      <c r="N120" t="str">
        <f t="shared" si="4"/>
        <v>Excelsa</v>
      </c>
      <c r="O120" t="str">
        <f t="shared" si="5"/>
        <v>Dark</v>
      </c>
      <c r="P120" t="str">
        <f>_xlfn.XLOOKUP(Table1[[#This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f>INDEX(products!$A$1:$G$49,MATCH(orders!$D121,products!$A$1:$A$49,0),MATCH(orders!L$1,products!$A$1:$G$1,0))</f>
        <v>4.125</v>
      </c>
      <c r="M121">
        <f t="shared" si="3"/>
        <v>4.125</v>
      </c>
      <c r="N121" t="str">
        <f t="shared" si="4"/>
        <v>Excelsa</v>
      </c>
      <c r="O121" t="str">
        <f t="shared" si="5"/>
        <v>Medium</v>
      </c>
      <c r="P121" t="str">
        <f>_xlfn.XLOOKUP(Table1[[#This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f>INDEX(products!$A$1:$G$49,MATCH(orders!$D122,products!$A$1:$A$49,0),MATCH(orders!L$1,products!$A$1:$G$1,0))</f>
        <v>3.8849999999999998</v>
      </c>
      <c r="M122">
        <f t="shared" si="3"/>
        <v>3.8849999999999998</v>
      </c>
      <c r="N122" t="str">
        <f t="shared" si="4"/>
        <v>Arabica</v>
      </c>
      <c r="O122" t="str">
        <f t="shared" si="5"/>
        <v>Light</v>
      </c>
      <c r="P122" t="str">
        <f>_xlfn.XLOOKUP(Table1[[#This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f>INDEX(products!$A$1:$G$49,MATCH(orders!$D123,products!$A$1:$A$49,0),MATCH(orders!L$1,products!$A$1:$G$1,0))</f>
        <v>13.75</v>
      </c>
      <c r="M123">
        <f t="shared" si="3"/>
        <v>68.75</v>
      </c>
      <c r="N123" t="str">
        <f t="shared" si="4"/>
        <v>Excelsa</v>
      </c>
      <c r="O123" t="str">
        <f t="shared" si="5"/>
        <v>Medium</v>
      </c>
      <c r="P123" t="str">
        <f>_xlfn.XLOOKUP(Table1[[#This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f>INDEX(products!$A$1:$G$49,MATCH(orders!$D124,products!$A$1:$A$49,0),MATCH(orders!L$1,products!$A$1:$G$1,0))</f>
        <v>5.97</v>
      </c>
      <c r="M124">
        <f t="shared" si="3"/>
        <v>23.88</v>
      </c>
      <c r="N124" t="str">
        <f t="shared" si="4"/>
        <v>Arabica</v>
      </c>
      <c r="O124" t="str">
        <f t="shared" si="5"/>
        <v>Dark</v>
      </c>
      <c r="P124" t="str">
        <f>_xlfn.XLOOKUP(Table1[[#This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f>INDEX(products!$A$1:$G$49,MATCH(orders!$D125,products!$A$1:$A$49,0),MATCH(orders!L$1,products!$A$1:$G$1,0))</f>
        <v>36.454999999999998</v>
      </c>
      <c r="M125">
        <f t="shared" si="3"/>
        <v>145.82</v>
      </c>
      <c r="N125" t="str">
        <f t="shared" si="4"/>
        <v>Liberica</v>
      </c>
      <c r="O125" t="str">
        <f t="shared" si="5"/>
        <v>Light</v>
      </c>
      <c r="P125" t="str">
        <f>_xlfn.XLOOKUP(Table1[[#This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f>INDEX(products!$A$1:$G$49,MATCH(orders!$D126,products!$A$1:$A$49,0),MATCH(orders!L$1,products!$A$1:$G$1,0))</f>
        <v>4.3650000000000002</v>
      </c>
      <c r="M126">
        <f t="shared" si="3"/>
        <v>21.825000000000003</v>
      </c>
      <c r="N126" t="str">
        <f t="shared" si="4"/>
        <v>Liberica</v>
      </c>
      <c r="O126" t="str">
        <f t="shared" si="5"/>
        <v>Medium</v>
      </c>
      <c r="P126" t="str">
        <f>_xlfn.XLOOKUP(Table1[[#This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f>INDEX(products!$A$1:$G$49,MATCH(orders!$D127,products!$A$1:$A$49,0),MATCH(orders!L$1,products!$A$1:$G$1,0))</f>
        <v>8.73</v>
      </c>
      <c r="M127">
        <f t="shared" si="3"/>
        <v>26.19</v>
      </c>
      <c r="N127" t="str">
        <f t="shared" si="4"/>
        <v>Liberica</v>
      </c>
      <c r="O127" t="str">
        <f t="shared" si="5"/>
        <v>Medium</v>
      </c>
      <c r="P127" t="str">
        <f>_xlfn.XLOOKUP(Table1[[#This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f>INDEX(products!$A$1:$G$49,MATCH(orders!$D128,products!$A$1:$A$49,0),MATCH(orders!L$1,products!$A$1:$G$1,0))</f>
        <v>11.25</v>
      </c>
      <c r="M128">
        <f t="shared" si="3"/>
        <v>11.25</v>
      </c>
      <c r="N128" t="str">
        <f t="shared" si="4"/>
        <v>Arabica</v>
      </c>
      <c r="O128" t="str">
        <f t="shared" si="5"/>
        <v>Medium</v>
      </c>
      <c r="P128" t="str">
        <f>_xlfn.XLOOKUP(Table1[[#This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f>INDEX(products!$A$1:$G$49,MATCH(orders!$D129,products!$A$1:$A$49,0),MATCH(orders!L$1,products!$A$1:$G$1,0))</f>
        <v>12.95</v>
      </c>
      <c r="M129">
        <f t="shared" si="3"/>
        <v>77.699999999999989</v>
      </c>
      <c r="N129" t="str">
        <f t="shared" si="4"/>
        <v>Liberica</v>
      </c>
      <c r="O129" t="str">
        <f t="shared" si="5"/>
        <v>Dark</v>
      </c>
      <c r="P129" t="str">
        <f>_xlfn.XLOOKUP(Table1[[#This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f>INDEX(products!$A$1:$G$49,MATCH(orders!$D130,products!$A$1:$A$49,0),MATCH(orders!L$1,products!$A$1:$G$1,0))</f>
        <v>6.75</v>
      </c>
      <c r="M130">
        <f t="shared" si="3"/>
        <v>6.75</v>
      </c>
      <c r="N130" t="str">
        <f t="shared" si="4"/>
        <v>Arabica</v>
      </c>
      <c r="O130" t="str">
        <f t="shared" si="5"/>
        <v>Medium</v>
      </c>
      <c r="P130" t="str">
        <f>_xlfn.XLOOKUP(Table1[[#This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f>INDEX(products!$A$1:$G$49,MATCH(orders!$D131,products!$A$1:$A$49,0),MATCH(orders!L$1,products!$A$1:$G$1,0))</f>
        <v>12.15</v>
      </c>
      <c r="M131">
        <f t="shared" ref="M131:M194" si="6">L131*E131</f>
        <v>12.15</v>
      </c>
      <c r="N131" t="str">
        <f t="shared" ref="N131:N194" si="7">IF(I131="rob","Robusta",IF(I131="Exc","Excelsa",IF(I131="Ara","Arabica",IF(I131="Lib","Liberica"))))</f>
        <v>Excelsa</v>
      </c>
      <c r="O131" t="str">
        <f t="shared" ref="O131:O194" si="8">IF(J131="M","Medium",IF(J131="L","Light",IF(J131="D","Dark","")))</f>
        <v>Dark</v>
      </c>
      <c r="P131" t="str">
        <f>_xlfn.XLOOKUP(Table1[[#This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f>INDEX(products!$A$1:$G$49,MATCH(orders!$D132,products!$A$1:$A$49,0),MATCH(orders!L$1,products!$A$1:$G$1,0))</f>
        <v>29.784999999999997</v>
      </c>
      <c r="M132">
        <f t="shared" si="6"/>
        <v>148.92499999999998</v>
      </c>
      <c r="N132" t="str">
        <f t="shared" si="7"/>
        <v>Arabica</v>
      </c>
      <c r="O132" t="str">
        <f t="shared" si="8"/>
        <v>Light</v>
      </c>
      <c r="P132" t="str">
        <f>_xlfn.XLOOKUP(Table1[[#This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f>INDEX(products!$A$1:$G$49,MATCH(orders!$D133,products!$A$1:$A$49,0),MATCH(orders!L$1,products!$A$1:$G$1,0))</f>
        <v>7.29</v>
      </c>
      <c r="M133">
        <f t="shared" si="6"/>
        <v>14.58</v>
      </c>
      <c r="N133" t="str">
        <f t="shared" si="7"/>
        <v>Excelsa</v>
      </c>
      <c r="O133" t="str">
        <f t="shared" si="8"/>
        <v>Dark</v>
      </c>
      <c r="P133" t="str">
        <f>_xlfn.XLOOKUP(Table1[[#This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f>INDEX(products!$A$1:$G$49,MATCH(orders!$D134,products!$A$1:$A$49,0),MATCH(orders!L$1,products!$A$1:$G$1,0))</f>
        <v>29.784999999999997</v>
      </c>
      <c r="M134">
        <f t="shared" si="6"/>
        <v>148.92499999999998</v>
      </c>
      <c r="N134" t="str">
        <f t="shared" si="7"/>
        <v>Arabica</v>
      </c>
      <c r="O134" t="str">
        <f t="shared" si="8"/>
        <v>Light</v>
      </c>
      <c r="P134" t="str">
        <f>_xlfn.XLOOKUP(Table1[[#This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f>INDEX(products!$A$1:$G$49,MATCH(orders!$D135,products!$A$1:$A$49,0),MATCH(orders!L$1,products!$A$1:$G$1,0))</f>
        <v>12.95</v>
      </c>
      <c r="M135">
        <f t="shared" si="6"/>
        <v>12.95</v>
      </c>
      <c r="N135" t="str">
        <f t="shared" si="7"/>
        <v>Liberica</v>
      </c>
      <c r="O135" t="str">
        <f t="shared" si="8"/>
        <v>Dark</v>
      </c>
      <c r="P135" t="str">
        <f>_xlfn.XLOOKUP(Table1[[#This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f>INDEX(products!$A$1:$G$49,MATCH(orders!$D136,products!$A$1:$A$49,0),MATCH(orders!L$1,products!$A$1:$G$1,0))</f>
        <v>31.624999999999996</v>
      </c>
      <c r="M136">
        <f t="shared" si="6"/>
        <v>94.874999999999986</v>
      </c>
      <c r="N136" t="str">
        <f t="shared" si="7"/>
        <v>Excelsa</v>
      </c>
      <c r="O136" t="str">
        <f t="shared" si="8"/>
        <v>Medium</v>
      </c>
      <c r="P136" t="str">
        <f>_xlfn.XLOOKUP(Table1[[#This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f>INDEX(products!$A$1:$G$49,MATCH(orders!$D137,products!$A$1:$A$49,0),MATCH(orders!L$1,products!$A$1:$G$1,0))</f>
        <v>7.77</v>
      </c>
      <c r="M137">
        <f t="shared" si="6"/>
        <v>38.849999999999994</v>
      </c>
      <c r="N137" t="str">
        <f t="shared" si="7"/>
        <v>Arabica</v>
      </c>
      <c r="O137" t="str">
        <f t="shared" si="8"/>
        <v>Light</v>
      </c>
      <c r="P137" t="str">
        <f>_xlfn.XLOOKUP(Table1[[#This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f>INDEX(products!$A$1:$G$49,MATCH(orders!$D138,products!$A$1:$A$49,0),MATCH(orders!L$1,products!$A$1:$G$1,0))</f>
        <v>2.9849999999999999</v>
      </c>
      <c r="M138">
        <f t="shared" si="6"/>
        <v>11.94</v>
      </c>
      <c r="N138" t="str">
        <f t="shared" si="7"/>
        <v>Arabica</v>
      </c>
      <c r="O138" t="str">
        <f t="shared" si="8"/>
        <v>Dark</v>
      </c>
      <c r="P138" t="str">
        <f>_xlfn.XLOOKUP(Table1[[#This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f>INDEX(products!$A$1:$G$49,MATCH(orders!$D139,products!$A$1:$A$49,0),MATCH(orders!L$1,products!$A$1:$G$1,0))</f>
        <v>34.154999999999994</v>
      </c>
      <c r="M139">
        <f t="shared" si="6"/>
        <v>102.46499999999997</v>
      </c>
      <c r="N139" t="str">
        <f t="shared" si="7"/>
        <v>Excelsa</v>
      </c>
      <c r="O139" t="str">
        <f t="shared" si="8"/>
        <v>Light</v>
      </c>
      <c r="P139" t="str">
        <f>_xlfn.XLOOKUP(Table1[[#This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f>INDEX(products!$A$1:$G$49,MATCH(orders!$D140,products!$A$1:$A$49,0),MATCH(orders!L$1,products!$A$1:$G$1,0))</f>
        <v>12.15</v>
      </c>
      <c r="M140">
        <f t="shared" si="6"/>
        <v>48.6</v>
      </c>
      <c r="N140" t="str">
        <f t="shared" si="7"/>
        <v>Excelsa</v>
      </c>
      <c r="O140" t="str">
        <f t="shared" si="8"/>
        <v>Dark</v>
      </c>
      <c r="P140" t="str">
        <f>_xlfn.XLOOKUP(Table1[[#This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f>INDEX(products!$A$1:$G$49,MATCH(orders!$D141,products!$A$1:$A$49,0),MATCH(orders!L$1,products!$A$1:$G$1,0))</f>
        <v>12.95</v>
      </c>
      <c r="M141">
        <f t="shared" si="6"/>
        <v>77.699999999999989</v>
      </c>
      <c r="N141" t="str">
        <f t="shared" si="7"/>
        <v>Liberica</v>
      </c>
      <c r="O141" t="str">
        <f t="shared" si="8"/>
        <v>Dark</v>
      </c>
      <c r="P141" t="str">
        <f>_xlfn.XLOOKUP(Table1[[#This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f>INDEX(products!$A$1:$G$49,MATCH(orders!$D142,products!$A$1:$A$49,0),MATCH(orders!L$1,products!$A$1:$G$1,0))</f>
        <v>29.784999999999997</v>
      </c>
      <c r="M142">
        <f t="shared" si="6"/>
        <v>29.784999999999997</v>
      </c>
      <c r="N142" t="str">
        <f t="shared" si="7"/>
        <v>Liberica</v>
      </c>
      <c r="O142" t="str">
        <f t="shared" si="8"/>
        <v>Dark</v>
      </c>
      <c r="P142" t="str">
        <f>_xlfn.XLOOKUP(Table1[[#This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f>INDEX(products!$A$1:$G$49,MATCH(orders!$D143,products!$A$1:$A$49,0),MATCH(orders!L$1,products!$A$1:$G$1,0))</f>
        <v>3.8849999999999998</v>
      </c>
      <c r="M143">
        <f t="shared" si="6"/>
        <v>15.54</v>
      </c>
      <c r="N143" t="str">
        <f t="shared" si="7"/>
        <v>Arabica</v>
      </c>
      <c r="O143" t="str">
        <f t="shared" si="8"/>
        <v>Light</v>
      </c>
      <c r="P143" t="str">
        <f>_xlfn.XLOOKUP(Table1[[#This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f>INDEX(products!$A$1:$G$49,MATCH(orders!$D144,products!$A$1:$A$49,0),MATCH(orders!L$1,products!$A$1:$G$1,0))</f>
        <v>34.154999999999994</v>
      </c>
      <c r="M144">
        <f t="shared" si="6"/>
        <v>136.61999999999998</v>
      </c>
      <c r="N144" t="str">
        <f t="shared" si="7"/>
        <v>Excelsa</v>
      </c>
      <c r="O144" t="str">
        <f t="shared" si="8"/>
        <v>Light</v>
      </c>
      <c r="P144" t="str">
        <f>_xlfn.XLOOKUP(Table1[[#This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f>INDEX(products!$A$1:$G$49,MATCH(orders!$D145,products!$A$1:$A$49,0),MATCH(orders!L$1,products!$A$1:$G$1,0))</f>
        <v>8.73</v>
      </c>
      <c r="M145">
        <f t="shared" si="6"/>
        <v>17.46</v>
      </c>
      <c r="N145" t="str">
        <f t="shared" si="7"/>
        <v>Liberica</v>
      </c>
      <c r="O145" t="str">
        <f t="shared" si="8"/>
        <v>Medium</v>
      </c>
      <c r="P145" t="str">
        <f>_xlfn.XLOOKUP(Table1[[#This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f>INDEX(products!$A$1:$G$49,MATCH(orders!$D146,products!$A$1:$A$49,0),MATCH(orders!L$1,products!$A$1:$G$1,0))</f>
        <v>34.154999999999994</v>
      </c>
      <c r="M146">
        <f t="shared" si="6"/>
        <v>68.309999999999988</v>
      </c>
      <c r="N146" t="str">
        <f t="shared" si="7"/>
        <v>Excelsa</v>
      </c>
      <c r="O146" t="str">
        <f t="shared" si="8"/>
        <v>Light</v>
      </c>
      <c r="P146" t="str">
        <f>_xlfn.XLOOKUP(Table1[[#This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f>INDEX(products!$A$1:$G$49,MATCH(orders!$D147,products!$A$1:$A$49,0),MATCH(orders!L$1,products!$A$1:$G$1,0))</f>
        <v>4.3650000000000002</v>
      </c>
      <c r="M147">
        <f t="shared" si="6"/>
        <v>17.46</v>
      </c>
      <c r="N147" t="str">
        <f t="shared" si="7"/>
        <v>Liberica</v>
      </c>
      <c r="O147" t="str">
        <f t="shared" si="8"/>
        <v>Medium</v>
      </c>
      <c r="P147" t="str">
        <f>_xlfn.XLOOKUP(Table1[[#This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f>INDEX(products!$A$1:$G$49,MATCH(orders!$D148,products!$A$1:$A$49,0),MATCH(orders!L$1,products!$A$1:$G$1,0))</f>
        <v>14.55</v>
      </c>
      <c r="M148">
        <f t="shared" si="6"/>
        <v>43.650000000000006</v>
      </c>
      <c r="N148" t="str">
        <f t="shared" si="7"/>
        <v>Liberica</v>
      </c>
      <c r="O148" t="str">
        <f t="shared" si="8"/>
        <v>Medium</v>
      </c>
      <c r="P148" t="str">
        <f>_xlfn.XLOOKUP(Table1[[#This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f>INDEX(products!$A$1:$G$49,MATCH(orders!$D149,products!$A$1:$A$49,0),MATCH(orders!L$1,products!$A$1:$G$1,0))</f>
        <v>13.75</v>
      </c>
      <c r="M149">
        <f t="shared" si="6"/>
        <v>27.5</v>
      </c>
      <c r="N149" t="str">
        <f t="shared" si="7"/>
        <v>Excelsa</v>
      </c>
      <c r="O149" t="str">
        <f t="shared" si="8"/>
        <v>Medium</v>
      </c>
      <c r="P149" t="str">
        <f>_xlfn.XLOOKUP(Table1[[#This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f>INDEX(products!$A$1:$G$49,MATCH(orders!$D150,products!$A$1:$A$49,0),MATCH(orders!L$1,products!$A$1:$G$1,0))</f>
        <v>3.645</v>
      </c>
      <c r="M150">
        <f t="shared" si="6"/>
        <v>18.225000000000001</v>
      </c>
      <c r="N150" t="str">
        <f t="shared" si="7"/>
        <v>Excelsa</v>
      </c>
      <c r="O150" t="str">
        <f t="shared" si="8"/>
        <v>Dark</v>
      </c>
      <c r="P150" t="str">
        <f>_xlfn.XLOOKUP(Table1[[#This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f>INDEX(products!$A$1:$G$49,MATCH(orders!$D151,products!$A$1:$A$49,0),MATCH(orders!L$1,products!$A$1:$G$1,0))</f>
        <v>25.874999999999996</v>
      </c>
      <c r="M151">
        <f t="shared" si="6"/>
        <v>51.749999999999993</v>
      </c>
      <c r="N151" t="str">
        <f t="shared" si="7"/>
        <v>Arabica</v>
      </c>
      <c r="O151" t="str">
        <f t="shared" si="8"/>
        <v>Medium</v>
      </c>
      <c r="P151" t="str">
        <f>_xlfn.XLOOKUP(Table1[[#This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f>INDEX(products!$A$1:$G$49,MATCH(orders!$D152,products!$A$1:$A$49,0),MATCH(orders!L$1,products!$A$1:$G$1,0))</f>
        <v>12.95</v>
      </c>
      <c r="M152">
        <f t="shared" si="6"/>
        <v>12.95</v>
      </c>
      <c r="N152" t="str">
        <f t="shared" si="7"/>
        <v>Liberica</v>
      </c>
      <c r="O152" t="str">
        <f t="shared" si="8"/>
        <v>Dark</v>
      </c>
      <c r="P152" t="str">
        <f>_xlfn.XLOOKUP(Table1[[#This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f>INDEX(products!$A$1:$G$49,MATCH(orders!$D153,products!$A$1:$A$49,0),MATCH(orders!L$1,products!$A$1:$G$1,0))</f>
        <v>11.25</v>
      </c>
      <c r="M153">
        <f t="shared" si="6"/>
        <v>33.75</v>
      </c>
      <c r="N153" t="str">
        <f t="shared" si="7"/>
        <v>Arabica</v>
      </c>
      <c r="O153" t="str">
        <f t="shared" si="8"/>
        <v>Medium</v>
      </c>
      <c r="P153" t="str">
        <f>_xlfn.XLOOKUP(Table1[[#This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f>INDEX(products!$A$1:$G$49,MATCH(orders!$D154,products!$A$1:$A$49,0),MATCH(orders!L$1,products!$A$1:$G$1,0))</f>
        <v>22.884999999999998</v>
      </c>
      <c r="M154">
        <f t="shared" si="6"/>
        <v>68.655000000000001</v>
      </c>
      <c r="N154" t="str">
        <f t="shared" si="7"/>
        <v>Robusta</v>
      </c>
      <c r="O154" t="str">
        <f t="shared" si="8"/>
        <v>Medium</v>
      </c>
      <c r="P154" t="str">
        <f>_xlfn.XLOOKUP(Table1[[#This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f>INDEX(products!$A$1:$G$49,MATCH(orders!$D155,products!$A$1:$A$49,0),MATCH(orders!L$1,products!$A$1:$G$1,0))</f>
        <v>2.6849999999999996</v>
      </c>
      <c r="M155">
        <f t="shared" si="6"/>
        <v>2.6849999999999996</v>
      </c>
      <c r="N155" t="str">
        <f t="shared" si="7"/>
        <v>Robusta</v>
      </c>
      <c r="O155" t="str">
        <f t="shared" si="8"/>
        <v>Dark</v>
      </c>
      <c r="P155" t="str">
        <f>_xlfn.XLOOKUP(Table1[[#This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f>INDEX(products!$A$1:$G$49,MATCH(orders!$D156,products!$A$1:$A$49,0),MATCH(orders!L$1,products!$A$1:$G$1,0))</f>
        <v>22.884999999999998</v>
      </c>
      <c r="M156">
        <f t="shared" si="6"/>
        <v>114.42499999999998</v>
      </c>
      <c r="N156" t="str">
        <f t="shared" si="7"/>
        <v>Arabica</v>
      </c>
      <c r="O156" t="str">
        <f t="shared" si="8"/>
        <v>Dark</v>
      </c>
      <c r="P156" t="str">
        <f>_xlfn.XLOOKUP(Table1[[#This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f>INDEX(products!$A$1:$G$49,MATCH(orders!$D157,products!$A$1:$A$49,0),MATCH(orders!L$1,products!$A$1:$G$1,0))</f>
        <v>25.874999999999996</v>
      </c>
      <c r="M157">
        <f t="shared" si="6"/>
        <v>155.24999999999997</v>
      </c>
      <c r="N157" t="str">
        <f t="shared" si="7"/>
        <v>Arabica</v>
      </c>
      <c r="O157" t="str">
        <f t="shared" si="8"/>
        <v>Medium</v>
      </c>
      <c r="P157" t="str">
        <f>_xlfn.XLOOKUP(Table1[[#This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f>INDEX(products!$A$1:$G$49,MATCH(orders!$D158,products!$A$1:$A$49,0),MATCH(orders!L$1,products!$A$1:$G$1,0))</f>
        <v>25.874999999999996</v>
      </c>
      <c r="M158">
        <f t="shared" si="6"/>
        <v>77.624999999999986</v>
      </c>
      <c r="N158" t="str">
        <f t="shared" si="7"/>
        <v>Arabica</v>
      </c>
      <c r="O158" t="str">
        <f t="shared" si="8"/>
        <v>Medium</v>
      </c>
      <c r="P158" t="str">
        <f>_xlfn.XLOOKUP(Table1[[#This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f>INDEX(products!$A$1:$G$49,MATCH(orders!$D159,products!$A$1:$A$49,0),MATCH(orders!L$1,products!$A$1:$G$1,0))</f>
        <v>20.584999999999997</v>
      </c>
      <c r="M159">
        <f t="shared" si="6"/>
        <v>61.754999999999995</v>
      </c>
      <c r="N159" t="str">
        <f t="shared" si="7"/>
        <v>Robusta</v>
      </c>
      <c r="O159" t="str">
        <f t="shared" si="8"/>
        <v>Dark</v>
      </c>
      <c r="P159" t="str">
        <f>_xlfn.XLOOKUP(Table1[[#This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f>INDEX(products!$A$1:$G$49,MATCH(orders!$D160,products!$A$1:$A$49,0),MATCH(orders!L$1,products!$A$1:$G$1,0))</f>
        <v>20.584999999999997</v>
      </c>
      <c r="M160">
        <f t="shared" si="6"/>
        <v>123.50999999999999</v>
      </c>
      <c r="N160" t="str">
        <f t="shared" si="7"/>
        <v>Robusta</v>
      </c>
      <c r="O160" t="str">
        <f t="shared" si="8"/>
        <v>Dark</v>
      </c>
      <c r="P160" t="str">
        <f>_xlfn.XLOOKUP(Table1[[#This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f>INDEX(products!$A$1:$G$49,MATCH(orders!$D161,products!$A$1:$A$49,0),MATCH(orders!L$1,products!$A$1:$G$1,0))</f>
        <v>36.454999999999998</v>
      </c>
      <c r="M161">
        <f t="shared" si="6"/>
        <v>218.73</v>
      </c>
      <c r="N161" t="str">
        <f t="shared" si="7"/>
        <v>Liberica</v>
      </c>
      <c r="O161" t="str">
        <f t="shared" si="8"/>
        <v>Light</v>
      </c>
      <c r="P161" t="str">
        <f>_xlfn.XLOOKUP(Table1[[#This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f>INDEX(products!$A$1:$G$49,MATCH(orders!$D162,products!$A$1:$A$49,0),MATCH(orders!L$1,products!$A$1:$G$1,0))</f>
        <v>8.25</v>
      </c>
      <c r="M162">
        <f t="shared" si="6"/>
        <v>33</v>
      </c>
      <c r="N162" t="str">
        <f t="shared" si="7"/>
        <v>Excelsa</v>
      </c>
      <c r="O162" t="str">
        <f t="shared" si="8"/>
        <v>Medium</v>
      </c>
      <c r="P162" t="str">
        <f>_xlfn.XLOOKUP(Table1[[#This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f>INDEX(products!$A$1:$G$49,MATCH(orders!$D163,products!$A$1:$A$49,0),MATCH(orders!L$1,products!$A$1:$G$1,0))</f>
        <v>7.77</v>
      </c>
      <c r="M163">
        <f t="shared" si="6"/>
        <v>23.31</v>
      </c>
      <c r="N163" t="str">
        <f t="shared" si="7"/>
        <v>Arabica</v>
      </c>
      <c r="O163" t="str">
        <f t="shared" si="8"/>
        <v>Light</v>
      </c>
      <c r="P163" t="str">
        <f>_xlfn.XLOOKUP(Table1[[#This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f>INDEX(products!$A$1:$G$49,MATCH(orders!$D164,products!$A$1:$A$49,0),MATCH(orders!L$1,products!$A$1:$G$1,0))</f>
        <v>7.29</v>
      </c>
      <c r="M164">
        <f t="shared" si="6"/>
        <v>21.87</v>
      </c>
      <c r="N164" t="str">
        <f t="shared" si="7"/>
        <v>Excelsa</v>
      </c>
      <c r="O164" t="str">
        <f t="shared" si="8"/>
        <v>Dark</v>
      </c>
      <c r="P164" t="str">
        <f>_xlfn.XLOOKUP(Table1[[#This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f>INDEX(products!$A$1:$G$49,MATCH(orders!$D165,products!$A$1:$A$49,0),MATCH(orders!L$1,products!$A$1:$G$1,0))</f>
        <v>2.6849999999999996</v>
      </c>
      <c r="M165">
        <f t="shared" si="6"/>
        <v>16.11</v>
      </c>
      <c r="N165" t="str">
        <f t="shared" si="7"/>
        <v>Robusta</v>
      </c>
      <c r="O165" t="str">
        <f t="shared" si="8"/>
        <v>Dark</v>
      </c>
      <c r="P165" t="str">
        <f>_xlfn.XLOOKUP(Table1[[#This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f>INDEX(products!$A$1:$G$49,MATCH(orders!$D166,products!$A$1:$A$49,0),MATCH(orders!L$1,products!$A$1:$G$1,0))</f>
        <v>7.29</v>
      </c>
      <c r="M166">
        <f t="shared" si="6"/>
        <v>29.16</v>
      </c>
      <c r="N166" t="str">
        <f t="shared" si="7"/>
        <v>Excelsa</v>
      </c>
      <c r="O166" t="str">
        <f t="shared" si="8"/>
        <v>Dark</v>
      </c>
      <c r="P166" t="str">
        <f>_xlfn.XLOOKUP(Table1[[#This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f>INDEX(products!$A$1:$G$49,MATCH(orders!$D167,products!$A$1:$A$49,0),MATCH(orders!L$1,products!$A$1:$G$1,0))</f>
        <v>8.9499999999999993</v>
      </c>
      <c r="M167">
        <f t="shared" si="6"/>
        <v>53.699999999999996</v>
      </c>
      <c r="N167" t="str">
        <f t="shared" si="7"/>
        <v>Robusta</v>
      </c>
      <c r="O167" t="str">
        <f t="shared" si="8"/>
        <v>Dark</v>
      </c>
      <c r="P167" t="str">
        <f>_xlfn.XLOOKUP(Table1[[#This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f>INDEX(products!$A$1:$G$49,MATCH(orders!$D168,products!$A$1:$A$49,0),MATCH(orders!L$1,products!$A$1:$G$1,0))</f>
        <v>5.3699999999999992</v>
      </c>
      <c r="M168">
        <f t="shared" si="6"/>
        <v>26.849999999999994</v>
      </c>
      <c r="N168" t="str">
        <f t="shared" si="7"/>
        <v>Robusta</v>
      </c>
      <c r="O168" t="str">
        <f t="shared" si="8"/>
        <v>Dark</v>
      </c>
      <c r="P168" t="str">
        <f>_xlfn.XLOOKUP(Table1[[#This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f>INDEX(products!$A$1:$G$49,MATCH(orders!$D169,products!$A$1:$A$49,0),MATCH(orders!L$1,products!$A$1:$G$1,0))</f>
        <v>8.25</v>
      </c>
      <c r="M169">
        <f t="shared" si="6"/>
        <v>41.25</v>
      </c>
      <c r="N169" t="str">
        <f t="shared" si="7"/>
        <v>Excelsa</v>
      </c>
      <c r="O169" t="str">
        <f t="shared" si="8"/>
        <v>Medium</v>
      </c>
      <c r="P169" t="str">
        <f>_xlfn.XLOOKUP(Table1[[#This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f>INDEX(products!$A$1:$G$49,MATCH(orders!$D170,products!$A$1:$A$49,0),MATCH(orders!L$1,products!$A$1:$G$1,0))</f>
        <v>6.75</v>
      </c>
      <c r="M170">
        <f t="shared" si="6"/>
        <v>40.5</v>
      </c>
      <c r="N170" t="str">
        <f t="shared" si="7"/>
        <v>Arabica</v>
      </c>
      <c r="O170" t="str">
        <f t="shared" si="8"/>
        <v>Medium</v>
      </c>
      <c r="P170" t="str">
        <f>_xlfn.XLOOKUP(Table1[[#This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f>INDEX(products!$A$1:$G$49,MATCH(orders!$D171,products!$A$1:$A$49,0),MATCH(orders!L$1,products!$A$1:$G$1,0))</f>
        <v>8.9499999999999993</v>
      </c>
      <c r="M171">
        <f t="shared" si="6"/>
        <v>17.899999999999999</v>
      </c>
      <c r="N171" t="str">
        <f t="shared" si="7"/>
        <v>Robusta</v>
      </c>
      <c r="O171" t="str">
        <f t="shared" si="8"/>
        <v>Dark</v>
      </c>
      <c r="P171" t="str">
        <f>_xlfn.XLOOKUP(Table1[[#This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f>INDEX(products!$A$1:$G$49,MATCH(orders!$D172,products!$A$1:$A$49,0),MATCH(orders!L$1,products!$A$1:$G$1,0))</f>
        <v>34.154999999999994</v>
      </c>
      <c r="M172">
        <f t="shared" si="6"/>
        <v>68.309999999999988</v>
      </c>
      <c r="N172" t="str">
        <f t="shared" si="7"/>
        <v>Excelsa</v>
      </c>
      <c r="O172" t="str">
        <f t="shared" si="8"/>
        <v>Light</v>
      </c>
      <c r="P172" t="str">
        <f>_xlfn.XLOOKUP(Table1[[#This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f>INDEX(products!$A$1:$G$49,MATCH(orders!$D173,products!$A$1:$A$49,0),MATCH(orders!L$1,products!$A$1:$G$1,0))</f>
        <v>31.624999999999996</v>
      </c>
      <c r="M173">
        <f t="shared" si="6"/>
        <v>63.249999999999993</v>
      </c>
      <c r="N173" t="str">
        <f t="shared" si="7"/>
        <v>Excelsa</v>
      </c>
      <c r="O173" t="str">
        <f t="shared" si="8"/>
        <v>Medium</v>
      </c>
      <c r="P173" t="str">
        <f>_xlfn.XLOOKUP(Table1[[#This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f>INDEX(products!$A$1:$G$49,MATCH(orders!$D174,products!$A$1:$A$49,0),MATCH(orders!L$1,products!$A$1:$G$1,0))</f>
        <v>7.29</v>
      </c>
      <c r="M174">
        <f t="shared" si="6"/>
        <v>21.87</v>
      </c>
      <c r="N174" t="str">
        <f t="shared" si="7"/>
        <v>Excelsa</v>
      </c>
      <c r="O174" t="str">
        <f t="shared" si="8"/>
        <v>Dark</v>
      </c>
      <c r="P174" t="str">
        <f>_xlfn.XLOOKUP(Table1[[#This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f>INDEX(products!$A$1:$G$49,MATCH(orders!$D175,products!$A$1:$A$49,0),MATCH(orders!L$1,products!$A$1:$G$1,0))</f>
        <v>22.884999999999998</v>
      </c>
      <c r="M175">
        <f t="shared" si="6"/>
        <v>91.539999999999992</v>
      </c>
      <c r="N175" t="str">
        <f t="shared" si="7"/>
        <v>Robusta</v>
      </c>
      <c r="O175" t="str">
        <f t="shared" si="8"/>
        <v>Medium</v>
      </c>
      <c r="P175" t="str">
        <f>_xlfn.XLOOKUP(Table1[[#This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f>INDEX(products!$A$1:$G$49,MATCH(orders!$D176,products!$A$1:$A$49,0),MATCH(orders!L$1,products!$A$1:$G$1,0))</f>
        <v>34.154999999999994</v>
      </c>
      <c r="M176">
        <f t="shared" si="6"/>
        <v>204.92999999999995</v>
      </c>
      <c r="N176" t="str">
        <f t="shared" si="7"/>
        <v>Excelsa</v>
      </c>
      <c r="O176" t="str">
        <f t="shared" si="8"/>
        <v>Light</v>
      </c>
      <c r="P176" t="str">
        <f>_xlfn.XLOOKUP(Table1[[#This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f>INDEX(products!$A$1:$G$49,MATCH(orders!$D177,products!$A$1:$A$49,0),MATCH(orders!L$1,products!$A$1:$G$1,0))</f>
        <v>31.624999999999996</v>
      </c>
      <c r="M177">
        <f t="shared" si="6"/>
        <v>63.249999999999993</v>
      </c>
      <c r="N177" t="str">
        <f t="shared" si="7"/>
        <v>Excelsa</v>
      </c>
      <c r="O177" t="str">
        <f t="shared" si="8"/>
        <v>Medium</v>
      </c>
      <c r="P177" t="str">
        <f>_xlfn.XLOOKUP(Table1[[#This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f>INDEX(products!$A$1:$G$49,MATCH(orders!$D178,products!$A$1:$A$49,0),MATCH(orders!L$1,products!$A$1:$G$1,0))</f>
        <v>34.154999999999994</v>
      </c>
      <c r="M178">
        <f t="shared" si="6"/>
        <v>34.154999999999994</v>
      </c>
      <c r="N178" t="str">
        <f t="shared" si="7"/>
        <v>Excelsa</v>
      </c>
      <c r="O178" t="str">
        <f t="shared" si="8"/>
        <v>Light</v>
      </c>
      <c r="P178" t="str">
        <f>_xlfn.XLOOKUP(Table1[[#This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f>INDEX(products!$A$1:$G$49,MATCH(orders!$D179,products!$A$1:$A$49,0),MATCH(orders!L$1,products!$A$1:$G$1,0))</f>
        <v>27.484999999999996</v>
      </c>
      <c r="M179">
        <f t="shared" si="6"/>
        <v>109.93999999999998</v>
      </c>
      <c r="N179" t="str">
        <f t="shared" si="7"/>
        <v>Robusta</v>
      </c>
      <c r="O179" t="str">
        <f t="shared" si="8"/>
        <v>Light</v>
      </c>
      <c r="P179" t="str">
        <f>_xlfn.XLOOKUP(Table1[[#This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f>INDEX(products!$A$1:$G$49,MATCH(orders!$D180,products!$A$1:$A$49,0),MATCH(orders!L$1,products!$A$1:$G$1,0))</f>
        <v>12.95</v>
      </c>
      <c r="M180">
        <f t="shared" si="6"/>
        <v>25.9</v>
      </c>
      <c r="N180" t="str">
        <f t="shared" si="7"/>
        <v>Arabica</v>
      </c>
      <c r="O180" t="str">
        <f t="shared" si="8"/>
        <v>Light</v>
      </c>
      <c r="P180" t="str">
        <f>_xlfn.XLOOKUP(Table1[[#This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f>INDEX(products!$A$1:$G$49,MATCH(orders!$D181,products!$A$1:$A$49,0),MATCH(orders!L$1,products!$A$1:$G$1,0))</f>
        <v>2.9849999999999999</v>
      </c>
      <c r="M181">
        <f t="shared" si="6"/>
        <v>2.9849999999999999</v>
      </c>
      <c r="N181" t="str">
        <f t="shared" si="7"/>
        <v>Arabica</v>
      </c>
      <c r="O181" t="str">
        <f t="shared" si="8"/>
        <v>Dark</v>
      </c>
      <c r="P181" t="str">
        <f>_xlfn.XLOOKUP(Table1[[#This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f>INDEX(products!$A$1:$G$49,MATCH(orders!$D182,products!$A$1:$A$49,0),MATCH(orders!L$1,products!$A$1:$G$1,0))</f>
        <v>4.4550000000000001</v>
      </c>
      <c r="M182">
        <f t="shared" si="6"/>
        <v>22.274999999999999</v>
      </c>
      <c r="N182" t="str">
        <f t="shared" si="7"/>
        <v>Excelsa</v>
      </c>
      <c r="O182" t="str">
        <f t="shared" si="8"/>
        <v>Light</v>
      </c>
      <c r="P182" t="str">
        <f>_xlfn.XLOOKUP(Table1[[#This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f>INDEX(products!$A$1:$G$49,MATCH(orders!$D183,products!$A$1:$A$49,0),MATCH(orders!L$1,products!$A$1:$G$1,0))</f>
        <v>5.97</v>
      </c>
      <c r="M183">
        <f t="shared" si="6"/>
        <v>29.849999999999998</v>
      </c>
      <c r="N183" t="str">
        <f t="shared" si="7"/>
        <v>Arabica</v>
      </c>
      <c r="O183" t="str">
        <f t="shared" si="8"/>
        <v>Dark</v>
      </c>
      <c r="P183" t="str">
        <f>_xlfn.XLOOKUP(Table1[[#This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f>INDEX(products!$A$1:$G$49,MATCH(orders!$D184,products!$A$1:$A$49,0),MATCH(orders!L$1,products!$A$1:$G$1,0))</f>
        <v>5.3699999999999992</v>
      </c>
      <c r="M184">
        <f t="shared" si="6"/>
        <v>32.22</v>
      </c>
      <c r="N184" t="str">
        <f t="shared" si="7"/>
        <v>Robusta</v>
      </c>
      <c r="O184" t="str">
        <f t="shared" si="8"/>
        <v>Dark</v>
      </c>
      <c r="P184" t="str">
        <f>_xlfn.XLOOKUP(Table1[[#This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f>INDEX(products!$A$1:$G$49,MATCH(orders!$D185,products!$A$1:$A$49,0),MATCH(orders!L$1,products!$A$1:$G$1,0))</f>
        <v>4.125</v>
      </c>
      <c r="M185">
        <f t="shared" si="6"/>
        <v>8.25</v>
      </c>
      <c r="N185" t="str">
        <f t="shared" si="7"/>
        <v>Excelsa</v>
      </c>
      <c r="O185" t="str">
        <f t="shared" si="8"/>
        <v>Medium</v>
      </c>
      <c r="P185" t="str">
        <f>_xlfn.XLOOKUP(Table1[[#This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f>INDEX(products!$A$1:$G$49,MATCH(orders!$D186,products!$A$1:$A$49,0),MATCH(orders!L$1,products!$A$1:$G$1,0))</f>
        <v>7.77</v>
      </c>
      <c r="M186">
        <f t="shared" si="6"/>
        <v>31.08</v>
      </c>
      <c r="N186" t="str">
        <f t="shared" si="7"/>
        <v>Arabica</v>
      </c>
      <c r="O186" t="str">
        <f t="shared" si="8"/>
        <v>Light</v>
      </c>
      <c r="P186" t="str">
        <f>_xlfn.XLOOKUP(Table1[[#This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f>INDEX(products!$A$1:$G$49,MATCH(orders!$D187,products!$A$1:$A$49,0),MATCH(orders!L$1,products!$A$1:$G$1,0))</f>
        <v>7.29</v>
      </c>
      <c r="M187">
        <f t="shared" si="6"/>
        <v>36.450000000000003</v>
      </c>
      <c r="N187" t="str">
        <f t="shared" si="7"/>
        <v>Excelsa</v>
      </c>
      <c r="O187" t="str">
        <f t="shared" si="8"/>
        <v>Dark</v>
      </c>
      <c r="P187" t="str">
        <f>_xlfn.XLOOKUP(Table1[[#This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f>INDEX(products!$A$1:$G$49,MATCH(orders!$D188,products!$A$1:$A$49,0),MATCH(orders!L$1,products!$A$1:$G$1,0))</f>
        <v>22.884999999999998</v>
      </c>
      <c r="M188">
        <f t="shared" si="6"/>
        <v>68.655000000000001</v>
      </c>
      <c r="N188" t="str">
        <f t="shared" si="7"/>
        <v>Robusta</v>
      </c>
      <c r="O188" t="str">
        <f t="shared" si="8"/>
        <v>Medium</v>
      </c>
      <c r="P188" t="str">
        <f>_xlfn.XLOOKUP(Table1[[#This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f>INDEX(products!$A$1:$G$49,MATCH(orders!$D189,products!$A$1:$A$49,0),MATCH(orders!L$1,products!$A$1:$G$1,0))</f>
        <v>8.73</v>
      </c>
      <c r="M189">
        <f t="shared" si="6"/>
        <v>43.650000000000006</v>
      </c>
      <c r="N189" t="str">
        <f t="shared" si="7"/>
        <v>Liberica</v>
      </c>
      <c r="O189" t="str">
        <f t="shared" si="8"/>
        <v>Medium</v>
      </c>
      <c r="P189" t="str">
        <f>_xlfn.XLOOKUP(Table1[[#This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f>INDEX(products!$A$1:$G$49,MATCH(orders!$D190,products!$A$1:$A$49,0),MATCH(orders!L$1,products!$A$1:$G$1,0))</f>
        <v>4.4550000000000001</v>
      </c>
      <c r="M190">
        <f t="shared" si="6"/>
        <v>4.4550000000000001</v>
      </c>
      <c r="N190" t="str">
        <f t="shared" si="7"/>
        <v>Excelsa</v>
      </c>
      <c r="O190" t="str">
        <f t="shared" si="8"/>
        <v>Light</v>
      </c>
      <c r="P190" t="str">
        <f>_xlfn.XLOOKUP(Table1[[#This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f>INDEX(products!$A$1:$G$49,MATCH(orders!$D191,products!$A$1:$A$49,0),MATCH(orders!L$1,products!$A$1:$G$1,0))</f>
        <v>14.55</v>
      </c>
      <c r="M191">
        <f t="shared" si="6"/>
        <v>43.650000000000006</v>
      </c>
      <c r="N191" t="str">
        <f t="shared" si="7"/>
        <v>Liberica</v>
      </c>
      <c r="O191" t="str">
        <f t="shared" si="8"/>
        <v>Medium</v>
      </c>
      <c r="P191" t="str">
        <f>_xlfn.XLOOKUP(Table1[[#This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f>INDEX(products!$A$1:$G$49,MATCH(orders!$D192,products!$A$1:$A$49,0),MATCH(orders!L$1,products!$A$1:$G$1,0))</f>
        <v>33.464999999999996</v>
      </c>
      <c r="M192">
        <f t="shared" si="6"/>
        <v>33.464999999999996</v>
      </c>
      <c r="N192" t="str">
        <f t="shared" si="7"/>
        <v>Liberica</v>
      </c>
      <c r="O192" t="str">
        <f t="shared" si="8"/>
        <v>Medium</v>
      </c>
      <c r="P192" t="str">
        <f>_xlfn.XLOOKUP(Table1[[#This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f>INDEX(products!$A$1:$G$49,MATCH(orders!$D193,products!$A$1:$A$49,0),MATCH(orders!L$1,products!$A$1:$G$1,0))</f>
        <v>3.8849999999999998</v>
      </c>
      <c r="M193">
        <f t="shared" si="6"/>
        <v>19.424999999999997</v>
      </c>
      <c r="N193" t="str">
        <f t="shared" si="7"/>
        <v>Liberica</v>
      </c>
      <c r="O193" t="str">
        <f t="shared" si="8"/>
        <v>Dark</v>
      </c>
      <c r="P193" t="str">
        <f>_xlfn.XLOOKUP(Table1[[#This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f>INDEX(products!$A$1:$G$49,MATCH(orders!$D194,products!$A$1:$A$49,0),MATCH(orders!L$1,products!$A$1:$G$1,0))</f>
        <v>12.15</v>
      </c>
      <c r="M194">
        <f t="shared" si="6"/>
        <v>72.900000000000006</v>
      </c>
      <c r="N194" t="str">
        <f t="shared" si="7"/>
        <v>Excelsa</v>
      </c>
      <c r="O194" t="str">
        <f t="shared" si="8"/>
        <v>Dark</v>
      </c>
      <c r="P194" t="str">
        <f>_xlfn.XLOOKUP(Table1[[#This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f>INDEX(products!$A$1:$G$49,MATCH(orders!$D195,products!$A$1:$A$49,0),MATCH(orders!L$1,products!$A$1:$G$1,0))</f>
        <v>14.85</v>
      </c>
      <c r="M195">
        <f t="shared" ref="M195:M258" si="9">L195*E195</f>
        <v>44.55</v>
      </c>
      <c r="N195" t="str">
        <f t="shared" ref="N195:N258" si="10">IF(I195="rob","Robusta",IF(I195="Exc","Excelsa",IF(I195="Ara","Arabica",IF(I195="Lib","Liberica"))))</f>
        <v>Excelsa</v>
      </c>
      <c r="O195" t="str">
        <f t="shared" ref="O195:O258" si="11">IF(J195="M","Medium",IF(J195="L","Light",IF(J195="D","Dark","")))</f>
        <v>Light</v>
      </c>
      <c r="P195" t="str">
        <f>_xlfn.XLOOKUP(Table1[[#This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f>INDEX(products!$A$1:$G$49,MATCH(orders!$D196,products!$A$1:$A$49,0),MATCH(orders!L$1,products!$A$1:$G$1,0))</f>
        <v>7.29</v>
      </c>
      <c r="M196">
        <f t="shared" si="9"/>
        <v>36.450000000000003</v>
      </c>
      <c r="N196" t="str">
        <f t="shared" si="10"/>
        <v>Excelsa</v>
      </c>
      <c r="O196" t="str">
        <f t="shared" si="11"/>
        <v>Dark</v>
      </c>
      <c r="P196" t="str">
        <f>_xlfn.XLOOKUP(Table1[[#This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f>INDEX(products!$A$1:$G$49,MATCH(orders!$D197,products!$A$1:$A$49,0),MATCH(orders!L$1,products!$A$1:$G$1,0))</f>
        <v>12.95</v>
      </c>
      <c r="M197">
        <f t="shared" si="9"/>
        <v>38.849999999999994</v>
      </c>
      <c r="N197" t="str">
        <f t="shared" si="10"/>
        <v>Arabica</v>
      </c>
      <c r="O197" t="str">
        <f t="shared" si="11"/>
        <v>Light</v>
      </c>
      <c r="P197" t="str">
        <f>_xlfn.XLOOKUP(Table1[[#This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f>INDEX(products!$A$1:$G$49,MATCH(orders!$D198,products!$A$1:$A$49,0),MATCH(orders!L$1,products!$A$1:$G$1,0))</f>
        <v>8.91</v>
      </c>
      <c r="M198">
        <f t="shared" si="9"/>
        <v>53.46</v>
      </c>
      <c r="N198" t="str">
        <f t="shared" si="10"/>
        <v>Excelsa</v>
      </c>
      <c r="O198" t="str">
        <f t="shared" si="11"/>
        <v>Light</v>
      </c>
      <c r="P198" t="str">
        <f>_xlfn.XLOOKUP(Table1[[#This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f>INDEX(products!$A$1:$G$49,MATCH(orders!$D199,products!$A$1:$A$49,0),MATCH(orders!L$1,products!$A$1:$G$1,0))</f>
        <v>29.784999999999997</v>
      </c>
      <c r="M199">
        <f t="shared" si="9"/>
        <v>59.569999999999993</v>
      </c>
      <c r="N199" t="str">
        <f t="shared" si="10"/>
        <v>Liberica</v>
      </c>
      <c r="O199" t="str">
        <f t="shared" si="11"/>
        <v>Dark</v>
      </c>
      <c r="P199" t="str">
        <f>_xlfn.XLOOKUP(Table1[[#This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f>INDEX(products!$A$1:$G$49,MATCH(orders!$D200,products!$A$1:$A$49,0),MATCH(orders!L$1,products!$A$1:$G$1,0))</f>
        <v>29.784999999999997</v>
      </c>
      <c r="M200">
        <f t="shared" si="9"/>
        <v>89.35499999999999</v>
      </c>
      <c r="N200" t="str">
        <f t="shared" si="10"/>
        <v>Liberica</v>
      </c>
      <c r="O200" t="str">
        <f t="shared" si="11"/>
        <v>Dark</v>
      </c>
      <c r="P200" t="str">
        <f>_xlfn.XLOOKUP(Table1[[#This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f>INDEX(products!$A$1:$G$49,MATCH(orders!$D201,products!$A$1:$A$49,0),MATCH(orders!L$1,products!$A$1:$G$1,0))</f>
        <v>9.51</v>
      </c>
      <c r="M201">
        <f t="shared" si="9"/>
        <v>38.04</v>
      </c>
      <c r="N201" t="str">
        <f t="shared" si="10"/>
        <v>Liberica</v>
      </c>
      <c r="O201" t="str">
        <f t="shared" si="11"/>
        <v>Light</v>
      </c>
      <c r="P201" t="str">
        <f>_xlfn.XLOOKUP(Table1[[#This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f>INDEX(products!$A$1:$G$49,MATCH(orders!$D202,products!$A$1:$A$49,0),MATCH(orders!L$1,products!$A$1:$G$1,0))</f>
        <v>13.75</v>
      </c>
      <c r="M202">
        <f t="shared" si="9"/>
        <v>41.25</v>
      </c>
      <c r="N202" t="str">
        <f t="shared" si="10"/>
        <v>Excelsa</v>
      </c>
      <c r="O202" t="str">
        <f t="shared" si="11"/>
        <v>Medium</v>
      </c>
      <c r="P202" t="str">
        <f>_xlfn.XLOOKUP(Table1[[#This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f>INDEX(products!$A$1:$G$49,MATCH(orders!$D203,products!$A$1:$A$49,0),MATCH(orders!L$1,products!$A$1:$G$1,0))</f>
        <v>9.51</v>
      </c>
      <c r="M203">
        <f t="shared" si="9"/>
        <v>57.06</v>
      </c>
      <c r="N203" t="str">
        <f t="shared" si="10"/>
        <v>Liberica</v>
      </c>
      <c r="O203" t="str">
        <f t="shared" si="11"/>
        <v>Light</v>
      </c>
      <c r="P203" t="str">
        <f>_xlfn.XLOOKUP(Table1[[#This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f>INDEX(products!$A$1:$G$49,MATCH(orders!$D204,products!$A$1:$A$49,0),MATCH(orders!L$1,products!$A$1:$G$1,0))</f>
        <v>29.784999999999997</v>
      </c>
      <c r="M204">
        <f t="shared" si="9"/>
        <v>178.70999999999998</v>
      </c>
      <c r="N204" t="str">
        <f t="shared" si="10"/>
        <v>Liberica</v>
      </c>
      <c r="O204" t="str">
        <f t="shared" si="11"/>
        <v>Dark</v>
      </c>
      <c r="P204" t="str">
        <f>_xlfn.XLOOKUP(Table1[[#This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f>INDEX(products!$A$1:$G$49,MATCH(orders!$D205,products!$A$1:$A$49,0),MATCH(orders!L$1,products!$A$1:$G$1,0))</f>
        <v>4.7549999999999999</v>
      </c>
      <c r="M205">
        <f t="shared" si="9"/>
        <v>4.7549999999999999</v>
      </c>
      <c r="N205" t="str">
        <f t="shared" si="10"/>
        <v>Liberica</v>
      </c>
      <c r="O205" t="str">
        <f t="shared" si="11"/>
        <v>Light</v>
      </c>
      <c r="P205" t="str">
        <f>_xlfn.XLOOKUP(Table1[[#This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f>INDEX(products!$A$1:$G$49,MATCH(orders!$D206,products!$A$1:$A$49,0),MATCH(orders!L$1,products!$A$1:$G$1,0))</f>
        <v>13.75</v>
      </c>
      <c r="M206">
        <f t="shared" si="9"/>
        <v>82.5</v>
      </c>
      <c r="N206" t="str">
        <f t="shared" si="10"/>
        <v>Excelsa</v>
      </c>
      <c r="O206" t="str">
        <f t="shared" si="11"/>
        <v>Medium</v>
      </c>
      <c r="P206" t="str">
        <f>_xlfn.XLOOKUP(Table1[[#This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f>INDEX(products!$A$1:$G$49,MATCH(orders!$D207,products!$A$1:$A$49,0),MATCH(orders!L$1,products!$A$1:$G$1,0))</f>
        <v>2.6849999999999996</v>
      </c>
      <c r="M207">
        <f t="shared" si="9"/>
        <v>8.0549999999999997</v>
      </c>
      <c r="N207" t="str">
        <f t="shared" si="10"/>
        <v>Robusta</v>
      </c>
      <c r="O207" t="str">
        <f t="shared" si="11"/>
        <v>Dark</v>
      </c>
      <c r="P207" t="str">
        <f>_xlfn.XLOOKUP(Table1[[#This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f>INDEX(products!$A$1:$G$49,MATCH(orders!$D208,products!$A$1:$A$49,0),MATCH(orders!L$1,products!$A$1:$G$1,0))</f>
        <v>11.25</v>
      </c>
      <c r="M208">
        <f t="shared" si="9"/>
        <v>22.5</v>
      </c>
      <c r="N208" t="str">
        <f t="shared" si="10"/>
        <v>Arabica</v>
      </c>
      <c r="O208" t="str">
        <f t="shared" si="11"/>
        <v>Medium</v>
      </c>
      <c r="P208" t="str">
        <f>_xlfn.XLOOKUP(Table1[[#This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f>INDEX(products!$A$1:$G$49,MATCH(orders!$D209,products!$A$1:$A$49,0),MATCH(orders!L$1,products!$A$1:$G$1,0))</f>
        <v>6.75</v>
      </c>
      <c r="M209">
        <f t="shared" si="9"/>
        <v>40.5</v>
      </c>
      <c r="N209" t="str">
        <f t="shared" si="10"/>
        <v>Arabica</v>
      </c>
      <c r="O209" t="str">
        <f t="shared" si="11"/>
        <v>Medium</v>
      </c>
      <c r="P209" t="str">
        <f>_xlfn.XLOOKUP(Table1[[#This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f>INDEX(products!$A$1:$G$49,MATCH(orders!$D210,products!$A$1:$A$49,0),MATCH(orders!L$1,products!$A$1:$G$1,0))</f>
        <v>7.29</v>
      </c>
      <c r="M210">
        <f t="shared" si="9"/>
        <v>29.16</v>
      </c>
      <c r="N210" t="str">
        <f t="shared" si="10"/>
        <v>Excelsa</v>
      </c>
      <c r="O210" t="str">
        <f t="shared" si="11"/>
        <v>Dark</v>
      </c>
      <c r="P210" t="str">
        <f>_xlfn.XLOOKUP(Table1[[#This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f>INDEX(products!$A$1:$G$49,MATCH(orders!$D211,products!$A$1:$A$49,0),MATCH(orders!L$1,products!$A$1:$G$1,0))</f>
        <v>6.75</v>
      </c>
      <c r="M211">
        <f t="shared" si="9"/>
        <v>6.75</v>
      </c>
      <c r="N211" t="str">
        <f t="shared" si="10"/>
        <v>Arabica</v>
      </c>
      <c r="O211" t="str">
        <f t="shared" si="11"/>
        <v>Medium</v>
      </c>
      <c r="P211" t="str">
        <f>_xlfn.XLOOKUP(Table1[[#This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f>INDEX(products!$A$1:$G$49,MATCH(orders!$D212,products!$A$1:$A$49,0),MATCH(orders!L$1,products!$A$1:$G$1,0))</f>
        <v>12.95</v>
      </c>
      <c r="M212">
        <f t="shared" si="9"/>
        <v>51.8</v>
      </c>
      <c r="N212" t="str">
        <f t="shared" si="10"/>
        <v>Liberica</v>
      </c>
      <c r="O212" t="str">
        <f t="shared" si="11"/>
        <v>Dark</v>
      </c>
      <c r="P212" t="str">
        <f>_xlfn.XLOOKUP(Table1[[#This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f>INDEX(products!$A$1:$G$49,MATCH(orders!$D213,products!$A$1:$A$49,0),MATCH(orders!L$1,products!$A$1:$G$1,0))</f>
        <v>8.91</v>
      </c>
      <c r="M213">
        <f t="shared" si="9"/>
        <v>53.46</v>
      </c>
      <c r="N213" t="str">
        <f t="shared" si="10"/>
        <v>Excelsa</v>
      </c>
      <c r="O213" t="str">
        <f t="shared" si="11"/>
        <v>Light</v>
      </c>
      <c r="P213" t="str">
        <f>_xlfn.XLOOKUP(Table1[[#This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f>INDEX(products!$A$1:$G$49,MATCH(orders!$D214,products!$A$1:$A$49,0),MATCH(orders!L$1,products!$A$1:$G$1,0))</f>
        <v>3.645</v>
      </c>
      <c r="M214">
        <f t="shared" si="9"/>
        <v>14.58</v>
      </c>
      <c r="N214" t="str">
        <f t="shared" si="10"/>
        <v>Excelsa</v>
      </c>
      <c r="O214" t="str">
        <f t="shared" si="11"/>
        <v>Dark</v>
      </c>
      <c r="P214" t="str">
        <f>_xlfn.XLOOKUP(Table1[[#This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f>INDEX(products!$A$1:$G$49,MATCH(orders!$D215,products!$A$1:$A$49,0),MATCH(orders!L$1,products!$A$1:$G$1,0))</f>
        <v>20.584999999999997</v>
      </c>
      <c r="M215">
        <f t="shared" si="9"/>
        <v>20.584999999999997</v>
      </c>
      <c r="N215" t="str">
        <f t="shared" si="10"/>
        <v>Robusta</v>
      </c>
      <c r="O215" t="str">
        <f t="shared" si="11"/>
        <v>Dark</v>
      </c>
      <c r="P215" t="str">
        <f>_xlfn.XLOOKUP(Table1[[#This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f>INDEX(products!$A$1:$G$49,MATCH(orders!$D216,products!$A$1:$A$49,0),MATCH(orders!L$1,products!$A$1:$G$1,0))</f>
        <v>15.85</v>
      </c>
      <c r="M216">
        <f t="shared" si="9"/>
        <v>31.7</v>
      </c>
      <c r="N216" t="str">
        <f t="shared" si="10"/>
        <v>Liberica</v>
      </c>
      <c r="O216" t="str">
        <f t="shared" si="11"/>
        <v>Light</v>
      </c>
      <c r="P216" t="str">
        <f>_xlfn.XLOOKUP(Table1[[#This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f>INDEX(products!$A$1:$G$49,MATCH(orders!$D217,products!$A$1:$A$49,0),MATCH(orders!L$1,products!$A$1:$G$1,0))</f>
        <v>3.8849999999999998</v>
      </c>
      <c r="M217">
        <f t="shared" si="9"/>
        <v>23.31</v>
      </c>
      <c r="N217" t="str">
        <f t="shared" si="10"/>
        <v>Liberica</v>
      </c>
      <c r="O217" t="str">
        <f t="shared" si="11"/>
        <v>Dark</v>
      </c>
      <c r="P217" t="str">
        <f>_xlfn.XLOOKUP(Table1[[#This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f>INDEX(products!$A$1:$G$49,MATCH(orders!$D218,products!$A$1:$A$49,0),MATCH(orders!L$1,products!$A$1:$G$1,0))</f>
        <v>14.55</v>
      </c>
      <c r="M218">
        <f t="shared" si="9"/>
        <v>58.2</v>
      </c>
      <c r="N218" t="str">
        <f t="shared" si="10"/>
        <v>Liberica</v>
      </c>
      <c r="O218" t="str">
        <f t="shared" si="11"/>
        <v>Medium</v>
      </c>
      <c r="P218" t="str">
        <f>_xlfn.XLOOKUP(Table1[[#This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f>INDEX(products!$A$1:$G$49,MATCH(orders!$D219,products!$A$1:$A$49,0),MATCH(orders!L$1,products!$A$1:$G$1,0))</f>
        <v>8.91</v>
      </c>
      <c r="M219">
        <f t="shared" si="9"/>
        <v>35.64</v>
      </c>
      <c r="N219" t="str">
        <f t="shared" si="10"/>
        <v>Excelsa</v>
      </c>
      <c r="O219" t="str">
        <f t="shared" si="11"/>
        <v>Light</v>
      </c>
      <c r="P219" t="str">
        <f>_xlfn.XLOOKUP(Table1[[#This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f>INDEX(products!$A$1:$G$49,MATCH(orders!$D220,products!$A$1:$A$49,0),MATCH(orders!L$1,products!$A$1:$G$1,0))</f>
        <v>11.25</v>
      </c>
      <c r="M220">
        <f t="shared" si="9"/>
        <v>56.25</v>
      </c>
      <c r="N220" t="str">
        <f t="shared" si="10"/>
        <v>Arabica</v>
      </c>
      <c r="O220" t="str">
        <f t="shared" si="11"/>
        <v>Medium</v>
      </c>
      <c r="P220" t="str">
        <f>_xlfn.XLOOKUP(Table1[[#This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f>INDEX(products!$A$1:$G$49,MATCH(orders!$D221,products!$A$1:$A$49,0),MATCH(orders!L$1,products!$A$1:$G$1,0))</f>
        <v>3.5849999999999995</v>
      </c>
      <c r="M221">
        <f t="shared" si="9"/>
        <v>10.754999999999999</v>
      </c>
      <c r="N221" t="str">
        <f t="shared" si="10"/>
        <v>Robusta</v>
      </c>
      <c r="O221" t="str">
        <f t="shared" si="11"/>
        <v>Light</v>
      </c>
      <c r="P221" t="str">
        <f>_xlfn.XLOOKUP(Table1[[#This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f>INDEX(products!$A$1:$G$49,MATCH(orders!$D222,products!$A$1:$A$49,0),MATCH(orders!L$1,products!$A$1:$G$1,0))</f>
        <v>2.9849999999999999</v>
      </c>
      <c r="M222">
        <f t="shared" si="9"/>
        <v>14.924999999999999</v>
      </c>
      <c r="N222" t="str">
        <f t="shared" si="10"/>
        <v>Robusta</v>
      </c>
      <c r="O222" t="str">
        <f t="shared" si="11"/>
        <v>Medium</v>
      </c>
      <c r="P222" t="str">
        <f>_xlfn.XLOOKUP(Table1[[#This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f>INDEX(products!$A$1:$G$49,MATCH(orders!$D223,products!$A$1:$A$49,0),MATCH(orders!L$1,products!$A$1:$G$1,0))</f>
        <v>12.95</v>
      </c>
      <c r="M223">
        <f t="shared" si="9"/>
        <v>77.699999999999989</v>
      </c>
      <c r="N223" t="str">
        <f t="shared" si="10"/>
        <v>Arabica</v>
      </c>
      <c r="O223" t="str">
        <f t="shared" si="11"/>
        <v>Light</v>
      </c>
      <c r="P223" t="str">
        <f>_xlfn.XLOOKUP(Table1[[#This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f>INDEX(products!$A$1:$G$49,MATCH(orders!$D224,products!$A$1:$A$49,0),MATCH(orders!L$1,products!$A$1:$G$1,0))</f>
        <v>7.77</v>
      </c>
      <c r="M224">
        <f t="shared" si="9"/>
        <v>23.31</v>
      </c>
      <c r="N224" t="str">
        <f t="shared" si="10"/>
        <v>Liberica</v>
      </c>
      <c r="O224" t="str">
        <f t="shared" si="11"/>
        <v>Dark</v>
      </c>
      <c r="P224" t="str">
        <f>_xlfn.XLOOKUP(Table1[[#This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f>INDEX(products!$A$1:$G$49,MATCH(orders!$D225,products!$A$1:$A$49,0),MATCH(orders!L$1,products!$A$1:$G$1,0))</f>
        <v>14.85</v>
      </c>
      <c r="M225">
        <f t="shared" si="9"/>
        <v>59.4</v>
      </c>
      <c r="N225" t="str">
        <f t="shared" si="10"/>
        <v>Excelsa</v>
      </c>
      <c r="O225" t="str">
        <f t="shared" si="11"/>
        <v>Light</v>
      </c>
      <c r="P225" t="str">
        <f>_xlfn.XLOOKUP(Table1[[#This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f>INDEX(products!$A$1:$G$49,MATCH(orders!$D226,products!$A$1:$A$49,0),MATCH(orders!L$1,products!$A$1:$G$1,0))</f>
        <v>29.784999999999997</v>
      </c>
      <c r="M226">
        <f t="shared" si="9"/>
        <v>119.13999999999999</v>
      </c>
      <c r="N226" t="str">
        <f t="shared" si="10"/>
        <v>Liberica</v>
      </c>
      <c r="O226" t="str">
        <f t="shared" si="11"/>
        <v>Dark</v>
      </c>
      <c r="P226" t="str">
        <f>_xlfn.XLOOKUP(Table1[[#This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f>INDEX(products!$A$1:$G$49,MATCH(orders!$D227,products!$A$1:$A$49,0),MATCH(orders!L$1,products!$A$1:$G$1,0))</f>
        <v>3.5849999999999995</v>
      </c>
      <c r="M227">
        <f t="shared" si="9"/>
        <v>14.339999999999998</v>
      </c>
      <c r="N227" t="str">
        <f t="shared" si="10"/>
        <v>Robusta</v>
      </c>
      <c r="O227" t="str">
        <f t="shared" si="11"/>
        <v>Light</v>
      </c>
      <c r="P227" t="str">
        <f>_xlfn.XLOOKUP(Table1[[#This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f>INDEX(products!$A$1:$G$49,MATCH(orders!$D228,products!$A$1:$A$49,0),MATCH(orders!L$1,products!$A$1:$G$1,0))</f>
        <v>25.874999999999996</v>
      </c>
      <c r="M228">
        <f t="shared" si="9"/>
        <v>129.37499999999997</v>
      </c>
      <c r="N228" t="str">
        <f t="shared" si="10"/>
        <v>Arabica</v>
      </c>
      <c r="O228" t="str">
        <f t="shared" si="11"/>
        <v>Medium</v>
      </c>
      <c r="P228" t="str">
        <f>_xlfn.XLOOKUP(Table1[[#This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f>INDEX(products!$A$1:$G$49,MATCH(orders!$D229,products!$A$1:$A$49,0),MATCH(orders!L$1,products!$A$1:$G$1,0))</f>
        <v>2.6849999999999996</v>
      </c>
      <c r="M229">
        <f t="shared" si="9"/>
        <v>16.11</v>
      </c>
      <c r="N229" t="str">
        <f t="shared" si="10"/>
        <v>Robusta</v>
      </c>
      <c r="O229" t="str">
        <f t="shared" si="11"/>
        <v>Dark</v>
      </c>
      <c r="P229" t="str">
        <f>_xlfn.XLOOKUP(Table1[[#This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f>INDEX(products!$A$1:$G$49,MATCH(orders!$D230,products!$A$1:$A$49,0),MATCH(orders!L$1,products!$A$1:$G$1,0))</f>
        <v>3.5849999999999995</v>
      </c>
      <c r="M230">
        <f t="shared" si="9"/>
        <v>17.924999999999997</v>
      </c>
      <c r="N230" t="str">
        <f t="shared" si="10"/>
        <v>Robusta</v>
      </c>
      <c r="O230" t="str">
        <f t="shared" si="11"/>
        <v>Light</v>
      </c>
      <c r="P230" t="str">
        <f>_xlfn.XLOOKUP(Table1[[#This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f>INDEX(products!$A$1:$G$49,MATCH(orders!$D231,products!$A$1:$A$49,0),MATCH(orders!L$1,products!$A$1:$G$1,0))</f>
        <v>4.3650000000000002</v>
      </c>
      <c r="M231">
        <f t="shared" si="9"/>
        <v>8.73</v>
      </c>
      <c r="N231" t="str">
        <f t="shared" si="10"/>
        <v>Liberica</v>
      </c>
      <c r="O231" t="str">
        <f t="shared" si="11"/>
        <v>Medium</v>
      </c>
      <c r="P231" t="str">
        <f>_xlfn.XLOOKUP(Table1[[#This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f>INDEX(products!$A$1:$G$49,MATCH(orders!$D232,products!$A$1:$A$49,0),MATCH(orders!L$1,products!$A$1:$G$1,0))</f>
        <v>25.874999999999996</v>
      </c>
      <c r="M232">
        <f t="shared" si="9"/>
        <v>51.749999999999993</v>
      </c>
      <c r="N232" t="str">
        <f t="shared" si="10"/>
        <v>Arabica</v>
      </c>
      <c r="O232" t="str">
        <f t="shared" si="11"/>
        <v>Medium</v>
      </c>
      <c r="P232" t="str">
        <f>_xlfn.XLOOKUP(Table1[[#This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f>INDEX(products!$A$1:$G$49,MATCH(orders!$D233,products!$A$1:$A$49,0),MATCH(orders!L$1,products!$A$1:$G$1,0))</f>
        <v>4.3650000000000002</v>
      </c>
      <c r="M233">
        <f t="shared" si="9"/>
        <v>8.73</v>
      </c>
      <c r="N233" t="str">
        <f t="shared" si="10"/>
        <v>Liberica</v>
      </c>
      <c r="O233" t="str">
        <f t="shared" si="11"/>
        <v>Medium</v>
      </c>
      <c r="P233" t="str">
        <f>_xlfn.XLOOKUP(Table1[[#This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f>INDEX(products!$A$1:$G$49,MATCH(orders!$D234,products!$A$1:$A$49,0),MATCH(orders!L$1,products!$A$1:$G$1,0))</f>
        <v>4.7549999999999999</v>
      </c>
      <c r="M234">
        <f t="shared" si="9"/>
        <v>23.774999999999999</v>
      </c>
      <c r="N234" t="str">
        <f t="shared" si="10"/>
        <v>Liberica</v>
      </c>
      <c r="O234" t="str">
        <f t="shared" si="11"/>
        <v>Light</v>
      </c>
      <c r="P234" t="str">
        <f>_xlfn.XLOOKUP(Table1[[#This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f>INDEX(products!$A$1:$G$49,MATCH(orders!$D235,products!$A$1:$A$49,0),MATCH(orders!L$1,products!$A$1:$G$1,0))</f>
        <v>4.125</v>
      </c>
      <c r="M235">
        <f t="shared" si="9"/>
        <v>20.625</v>
      </c>
      <c r="N235" t="str">
        <f t="shared" si="10"/>
        <v>Excelsa</v>
      </c>
      <c r="O235" t="str">
        <f t="shared" si="11"/>
        <v>Medium</v>
      </c>
      <c r="P235" t="str">
        <f>_xlfn.XLOOKUP(Table1[[#This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f>INDEX(products!$A$1:$G$49,MATCH(orders!$D236,products!$A$1:$A$49,0),MATCH(orders!L$1,products!$A$1:$G$1,0))</f>
        <v>36.454999999999998</v>
      </c>
      <c r="M236">
        <f t="shared" si="9"/>
        <v>36.454999999999998</v>
      </c>
      <c r="N236" t="str">
        <f t="shared" si="10"/>
        <v>Liberica</v>
      </c>
      <c r="O236" t="str">
        <f t="shared" si="11"/>
        <v>Light</v>
      </c>
      <c r="P236" t="str">
        <f>_xlfn.XLOOKUP(Table1[[#This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f>INDEX(products!$A$1:$G$49,MATCH(orders!$D237,products!$A$1:$A$49,0),MATCH(orders!L$1,products!$A$1:$G$1,0))</f>
        <v>36.454999999999998</v>
      </c>
      <c r="M237">
        <f t="shared" si="9"/>
        <v>182.27499999999998</v>
      </c>
      <c r="N237" t="str">
        <f t="shared" si="10"/>
        <v>Liberica</v>
      </c>
      <c r="O237" t="str">
        <f t="shared" si="11"/>
        <v>Light</v>
      </c>
      <c r="P237" t="str">
        <f>_xlfn.XLOOKUP(Table1[[#This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f>INDEX(products!$A$1:$G$49,MATCH(orders!$D238,products!$A$1:$A$49,0),MATCH(orders!L$1,products!$A$1:$G$1,0))</f>
        <v>29.784999999999997</v>
      </c>
      <c r="M238">
        <f t="shared" si="9"/>
        <v>89.35499999999999</v>
      </c>
      <c r="N238" t="str">
        <f t="shared" si="10"/>
        <v>Liberica</v>
      </c>
      <c r="O238" t="str">
        <f t="shared" si="11"/>
        <v>Dark</v>
      </c>
      <c r="P238" t="str">
        <f>_xlfn.XLOOKUP(Table1[[#This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f>INDEX(products!$A$1:$G$49,MATCH(orders!$D239,products!$A$1:$A$49,0),MATCH(orders!L$1,products!$A$1:$G$1,0))</f>
        <v>3.5849999999999995</v>
      </c>
      <c r="M239">
        <f t="shared" si="9"/>
        <v>3.5849999999999995</v>
      </c>
      <c r="N239" t="str">
        <f t="shared" si="10"/>
        <v>Robusta</v>
      </c>
      <c r="O239" t="str">
        <f t="shared" si="11"/>
        <v>Light</v>
      </c>
      <c r="P239" t="str">
        <f>_xlfn.XLOOKUP(Table1[[#This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f>INDEX(products!$A$1:$G$49,MATCH(orders!$D240,products!$A$1:$A$49,0),MATCH(orders!L$1,products!$A$1:$G$1,0))</f>
        <v>22.884999999999998</v>
      </c>
      <c r="M240">
        <f t="shared" si="9"/>
        <v>45.769999999999996</v>
      </c>
      <c r="N240" t="str">
        <f t="shared" si="10"/>
        <v>Robusta</v>
      </c>
      <c r="O240" t="str">
        <f t="shared" si="11"/>
        <v>Medium</v>
      </c>
      <c r="P240" t="str">
        <f>_xlfn.XLOOKUP(Table1[[#This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f>INDEX(products!$A$1:$G$49,MATCH(orders!$D241,products!$A$1:$A$49,0),MATCH(orders!L$1,products!$A$1:$G$1,0))</f>
        <v>14.85</v>
      </c>
      <c r="M241">
        <f t="shared" si="9"/>
        <v>59.4</v>
      </c>
      <c r="N241" t="str">
        <f t="shared" si="10"/>
        <v>Excelsa</v>
      </c>
      <c r="O241" t="str">
        <f t="shared" si="11"/>
        <v>Light</v>
      </c>
      <c r="P241" t="str">
        <f>_xlfn.XLOOKUP(Table1[[#This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f>INDEX(products!$A$1:$G$49,MATCH(orders!$D242,products!$A$1:$A$49,0),MATCH(orders!L$1,products!$A$1:$G$1,0))</f>
        <v>25.874999999999996</v>
      </c>
      <c r="M242">
        <f t="shared" si="9"/>
        <v>155.24999999999997</v>
      </c>
      <c r="N242" t="str">
        <f t="shared" si="10"/>
        <v>Arabica</v>
      </c>
      <c r="O242" t="str">
        <f t="shared" si="11"/>
        <v>Medium</v>
      </c>
      <c r="P242" t="str">
        <f>_xlfn.XLOOKUP(Table1[[#This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f>INDEX(products!$A$1:$G$49,MATCH(orders!$D243,products!$A$1:$A$49,0),MATCH(orders!L$1,products!$A$1:$G$1,0))</f>
        <v>22.884999999999998</v>
      </c>
      <c r="M243">
        <f t="shared" si="9"/>
        <v>45.769999999999996</v>
      </c>
      <c r="N243" t="str">
        <f t="shared" si="10"/>
        <v>Robusta</v>
      </c>
      <c r="O243" t="str">
        <f t="shared" si="11"/>
        <v>Medium</v>
      </c>
      <c r="P243" t="str">
        <f>_xlfn.XLOOKUP(Table1[[#This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f>INDEX(products!$A$1:$G$49,MATCH(orders!$D244,products!$A$1:$A$49,0),MATCH(orders!L$1,products!$A$1:$G$1,0))</f>
        <v>12.15</v>
      </c>
      <c r="M244">
        <f t="shared" si="9"/>
        <v>36.450000000000003</v>
      </c>
      <c r="N244" t="str">
        <f t="shared" si="10"/>
        <v>Excelsa</v>
      </c>
      <c r="O244" t="str">
        <f t="shared" si="11"/>
        <v>Dark</v>
      </c>
      <c r="P244" t="str">
        <f>_xlfn.XLOOKUP(Table1[[#This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f>INDEX(products!$A$1:$G$49,MATCH(orders!$D245,products!$A$1:$A$49,0),MATCH(orders!L$1,products!$A$1:$G$1,0))</f>
        <v>7.29</v>
      </c>
      <c r="M245">
        <f t="shared" si="9"/>
        <v>29.16</v>
      </c>
      <c r="N245" t="str">
        <f t="shared" si="10"/>
        <v>Excelsa</v>
      </c>
      <c r="O245" t="str">
        <f t="shared" si="11"/>
        <v>Dark</v>
      </c>
      <c r="P245" t="str">
        <f>_xlfn.XLOOKUP(Table1[[#This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f>INDEX(products!$A$1:$G$49,MATCH(orders!$D246,products!$A$1:$A$49,0),MATCH(orders!L$1,products!$A$1:$G$1,0))</f>
        <v>33.464999999999996</v>
      </c>
      <c r="M246">
        <f t="shared" si="9"/>
        <v>133.85999999999999</v>
      </c>
      <c r="N246" t="str">
        <f t="shared" si="10"/>
        <v>Liberica</v>
      </c>
      <c r="O246" t="str">
        <f t="shared" si="11"/>
        <v>Medium</v>
      </c>
      <c r="P246" t="str">
        <f>_xlfn.XLOOKUP(Table1[[#This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f>INDEX(products!$A$1:$G$49,MATCH(orders!$D247,products!$A$1:$A$49,0),MATCH(orders!L$1,products!$A$1:$G$1,0))</f>
        <v>4.7549999999999999</v>
      </c>
      <c r="M247">
        <f t="shared" si="9"/>
        <v>23.774999999999999</v>
      </c>
      <c r="N247" t="str">
        <f t="shared" si="10"/>
        <v>Liberica</v>
      </c>
      <c r="O247" t="str">
        <f t="shared" si="11"/>
        <v>Light</v>
      </c>
      <c r="P247" t="str">
        <f>_xlfn.XLOOKUP(Table1[[#This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f>INDEX(products!$A$1:$G$49,MATCH(orders!$D248,products!$A$1:$A$49,0),MATCH(orders!L$1,products!$A$1:$G$1,0))</f>
        <v>12.95</v>
      </c>
      <c r="M248">
        <f t="shared" si="9"/>
        <v>38.849999999999994</v>
      </c>
      <c r="N248" t="str">
        <f t="shared" si="10"/>
        <v>Liberica</v>
      </c>
      <c r="O248" t="str">
        <f t="shared" si="11"/>
        <v>Dark</v>
      </c>
      <c r="P248" t="str">
        <f>_xlfn.XLOOKUP(Table1[[#This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f>INDEX(products!$A$1:$G$49,MATCH(orders!$D249,products!$A$1:$A$49,0),MATCH(orders!L$1,products!$A$1:$G$1,0))</f>
        <v>3.5849999999999995</v>
      </c>
      <c r="M249">
        <f t="shared" si="9"/>
        <v>21.509999999999998</v>
      </c>
      <c r="N249" t="str">
        <f t="shared" si="10"/>
        <v>Robusta</v>
      </c>
      <c r="O249" t="str">
        <f t="shared" si="11"/>
        <v>Light</v>
      </c>
      <c r="P249" t="str">
        <f>_xlfn.XLOOKUP(Table1[[#This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f>INDEX(products!$A$1:$G$49,MATCH(orders!$D250,products!$A$1:$A$49,0),MATCH(orders!L$1,products!$A$1:$G$1,0))</f>
        <v>9.9499999999999993</v>
      </c>
      <c r="M250">
        <f t="shared" si="9"/>
        <v>9.9499999999999993</v>
      </c>
      <c r="N250" t="str">
        <f t="shared" si="10"/>
        <v>Arabica</v>
      </c>
      <c r="O250" t="str">
        <f t="shared" si="11"/>
        <v>Dark</v>
      </c>
      <c r="P250" t="str">
        <f>_xlfn.XLOOKUP(Table1[[#This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f>INDEX(products!$A$1:$G$49,MATCH(orders!$D251,products!$A$1:$A$49,0),MATCH(orders!L$1,products!$A$1:$G$1,0))</f>
        <v>15.85</v>
      </c>
      <c r="M251">
        <f t="shared" si="9"/>
        <v>15.85</v>
      </c>
      <c r="N251" t="str">
        <f t="shared" si="10"/>
        <v>Liberica</v>
      </c>
      <c r="O251" t="str">
        <f t="shared" si="11"/>
        <v>Light</v>
      </c>
      <c r="P251" t="str">
        <f>_xlfn.XLOOKUP(Table1[[#This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f>INDEX(products!$A$1:$G$49,MATCH(orders!$D252,products!$A$1:$A$49,0),MATCH(orders!L$1,products!$A$1:$G$1,0))</f>
        <v>2.9849999999999999</v>
      </c>
      <c r="M252">
        <f t="shared" si="9"/>
        <v>2.9849999999999999</v>
      </c>
      <c r="N252" t="str">
        <f t="shared" si="10"/>
        <v>Robusta</v>
      </c>
      <c r="O252" t="str">
        <f t="shared" si="11"/>
        <v>Medium</v>
      </c>
      <c r="P252" t="str">
        <f>_xlfn.XLOOKUP(Table1[[#This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f>INDEX(products!$A$1:$G$49,MATCH(orders!$D253,products!$A$1:$A$49,0),MATCH(orders!L$1,products!$A$1:$G$1,0))</f>
        <v>13.75</v>
      </c>
      <c r="M253">
        <f t="shared" si="9"/>
        <v>68.75</v>
      </c>
      <c r="N253" t="str">
        <f t="shared" si="10"/>
        <v>Excelsa</v>
      </c>
      <c r="O253" t="str">
        <f t="shared" si="11"/>
        <v>Medium</v>
      </c>
      <c r="P253" t="str">
        <f>_xlfn.XLOOKUP(Table1[[#This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f>INDEX(products!$A$1:$G$49,MATCH(orders!$D254,products!$A$1:$A$49,0),MATCH(orders!L$1,products!$A$1:$G$1,0))</f>
        <v>9.9499999999999993</v>
      </c>
      <c r="M254">
        <f t="shared" si="9"/>
        <v>29.849999999999998</v>
      </c>
      <c r="N254" t="str">
        <f t="shared" si="10"/>
        <v>Arabica</v>
      </c>
      <c r="O254" t="str">
        <f t="shared" si="11"/>
        <v>Dark</v>
      </c>
      <c r="P254" t="str">
        <f>_xlfn.XLOOKUP(Table1[[#This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f>INDEX(products!$A$1:$G$49,MATCH(orders!$D255,products!$A$1:$A$49,0),MATCH(orders!L$1,products!$A$1:$G$1,0))</f>
        <v>14.55</v>
      </c>
      <c r="M255">
        <f t="shared" si="9"/>
        <v>58.2</v>
      </c>
      <c r="N255" t="str">
        <f t="shared" si="10"/>
        <v>Liberica</v>
      </c>
      <c r="O255" t="str">
        <f t="shared" si="11"/>
        <v>Medium</v>
      </c>
      <c r="P255" t="str">
        <f>_xlfn.XLOOKUP(Table1[[#This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f>INDEX(products!$A$1:$G$49,MATCH(orders!$D256,products!$A$1:$A$49,0),MATCH(orders!L$1,products!$A$1:$G$1,0))</f>
        <v>7.169999999999999</v>
      </c>
      <c r="M256">
        <f t="shared" si="9"/>
        <v>28.679999999999996</v>
      </c>
      <c r="N256" t="str">
        <f t="shared" si="10"/>
        <v>Robusta</v>
      </c>
      <c r="O256" t="str">
        <f t="shared" si="11"/>
        <v>Light</v>
      </c>
      <c r="P256" t="str">
        <f>_xlfn.XLOOKUP(Table1[[#This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f>INDEX(products!$A$1:$G$49,MATCH(orders!$D257,products!$A$1:$A$49,0),MATCH(orders!L$1,products!$A$1:$G$1,0))</f>
        <v>7.169999999999999</v>
      </c>
      <c r="M257">
        <f t="shared" si="9"/>
        <v>21.509999999999998</v>
      </c>
      <c r="N257" t="str">
        <f t="shared" si="10"/>
        <v>Robusta</v>
      </c>
      <c r="O257" t="str">
        <f t="shared" si="11"/>
        <v>Light</v>
      </c>
      <c r="P257" t="str">
        <f>_xlfn.XLOOKUP(Table1[[#This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f>INDEX(products!$A$1:$G$49,MATCH(orders!$D258,products!$A$1:$A$49,0),MATCH(orders!L$1,products!$A$1:$G$1,0))</f>
        <v>8.73</v>
      </c>
      <c r="M258">
        <f t="shared" si="9"/>
        <v>17.46</v>
      </c>
      <c r="N258" t="str">
        <f t="shared" si="10"/>
        <v>Liberica</v>
      </c>
      <c r="O258" t="str">
        <f t="shared" si="11"/>
        <v>Medium</v>
      </c>
      <c r="P258" t="str">
        <f>_xlfn.XLOOKUP(Table1[[#This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f>INDEX(products!$A$1:$G$49,MATCH(orders!$D259,products!$A$1:$A$49,0),MATCH(orders!L$1,products!$A$1:$G$1,0))</f>
        <v>27.945</v>
      </c>
      <c r="M259">
        <f t="shared" ref="M259:M322" si="12">L259*E259</f>
        <v>27.945</v>
      </c>
      <c r="N259" t="str">
        <f t="shared" ref="N259:N322" si="13">IF(I259="rob","Robusta",IF(I259="Exc","Excelsa",IF(I259="Ara","Arabica",IF(I259="Lib","Liberica"))))</f>
        <v>Excelsa</v>
      </c>
      <c r="O259" t="str">
        <f t="shared" ref="O259:O322" si="14">IF(J259="M","Medium",IF(J259="L","Light",IF(J259="D","Dark","")))</f>
        <v>Dark</v>
      </c>
      <c r="P259" t="str">
        <f>_xlfn.XLOOKUP(Table1[[#This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f>INDEX(products!$A$1:$G$49,MATCH(orders!$D260,products!$A$1:$A$49,0),MATCH(orders!L$1,products!$A$1:$G$1,0))</f>
        <v>27.945</v>
      </c>
      <c r="M260">
        <f t="shared" si="12"/>
        <v>139.72499999999999</v>
      </c>
      <c r="N260" t="str">
        <f t="shared" si="13"/>
        <v>Excelsa</v>
      </c>
      <c r="O260" t="str">
        <f t="shared" si="14"/>
        <v>Dark</v>
      </c>
      <c r="P260" t="str">
        <f>_xlfn.XLOOKUP(Table1[[#This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f>INDEX(products!$A$1:$G$49,MATCH(orders!$D261,products!$A$1:$A$49,0),MATCH(orders!L$1,products!$A$1:$G$1,0))</f>
        <v>2.9849999999999999</v>
      </c>
      <c r="M261">
        <f t="shared" si="12"/>
        <v>5.97</v>
      </c>
      <c r="N261" t="str">
        <f t="shared" si="13"/>
        <v>Robusta</v>
      </c>
      <c r="O261" t="str">
        <f t="shared" si="14"/>
        <v>Medium</v>
      </c>
      <c r="P261" t="str">
        <f>_xlfn.XLOOKUP(Table1[[#This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f>INDEX(products!$A$1:$G$49,MATCH(orders!$D262,products!$A$1:$A$49,0),MATCH(orders!L$1,products!$A$1:$G$1,0))</f>
        <v>27.484999999999996</v>
      </c>
      <c r="M262">
        <f t="shared" si="12"/>
        <v>27.484999999999996</v>
      </c>
      <c r="N262" t="str">
        <f t="shared" si="13"/>
        <v>Robusta</v>
      </c>
      <c r="O262" t="str">
        <f t="shared" si="14"/>
        <v>Light</v>
      </c>
      <c r="P262" t="str">
        <f>_xlfn.XLOOKUP(Table1[[#This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f>INDEX(products!$A$1:$G$49,MATCH(orders!$D263,products!$A$1:$A$49,0),MATCH(orders!L$1,products!$A$1:$G$1,0))</f>
        <v>11.95</v>
      </c>
      <c r="M263">
        <f t="shared" si="12"/>
        <v>59.75</v>
      </c>
      <c r="N263" t="str">
        <f t="shared" si="13"/>
        <v>Robusta</v>
      </c>
      <c r="O263" t="str">
        <f t="shared" si="14"/>
        <v>Light</v>
      </c>
      <c r="P263" t="str">
        <f>_xlfn.XLOOKUP(Table1[[#This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f>INDEX(products!$A$1:$G$49,MATCH(orders!$D264,products!$A$1:$A$49,0),MATCH(orders!L$1,products!$A$1:$G$1,0))</f>
        <v>13.75</v>
      </c>
      <c r="M264">
        <f t="shared" si="12"/>
        <v>41.25</v>
      </c>
      <c r="N264" t="str">
        <f t="shared" si="13"/>
        <v>Excelsa</v>
      </c>
      <c r="O264" t="str">
        <f t="shared" si="14"/>
        <v>Medium</v>
      </c>
      <c r="P264" t="str">
        <f>_xlfn.XLOOKUP(Table1[[#This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f>INDEX(products!$A$1:$G$49,MATCH(orders!$D265,products!$A$1:$A$49,0),MATCH(orders!L$1,products!$A$1:$G$1,0))</f>
        <v>33.464999999999996</v>
      </c>
      <c r="M265">
        <f t="shared" si="12"/>
        <v>133.85999999999999</v>
      </c>
      <c r="N265" t="str">
        <f t="shared" si="13"/>
        <v>Liberica</v>
      </c>
      <c r="O265" t="str">
        <f t="shared" si="14"/>
        <v>Medium</v>
      </c>
      <c r="P265" t="str">
        <f>_xlfn.XLOOKUP(Table1[[#This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f>INDEX(products!$A$1:$G$49,MATCH(orders!$D266,products!$A$1:$A$49,0),MATCH(orders!L$1,products!$A$1:$G$1,0))</f>
        <v>11.95</v>
      </c>
      <c r="M266">
        <f t="shared" si="12"/>
        <v>59.75</v>
      </c>
      <c r="N266" t="str">
        <f t="shared" si="13"/>
        <v>Robusta</v>
      </c>
      <c r="O266" t="str">
        <f t="shared" si="14"/>
        <v>Light</v>
      </c>
      <c r="P266" t="str">
        <f>_xlfn.XLOOKUP(Table1[[#This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f>INDEX(products!$A$1:$G$49,MATCH(orders!$D267,products!$A$1:$A$49,0),MATCH(orders!L$1,products!$A$1:$G$1,0))</f>
        <v>5.97</v>
      </c>
      <c r="M267">
        <f t="shared" si="12"/>
        <v>5.97</v>
      </c>
      <c r="N267" t="str">
        <f t="shared" si="13"/>
        <v>Arabica</v>
      </c>
      <c r="O267" t="str">
        <f t="shared" si="14"/>
        <v>Dark</v>
      </c>
      <c r="P267" t="str">
        <f>_xlfn.XLOOKUP(Table1[[#This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f>INDEX(products!$A$1:$G$49,MATCH(orders!$D268,products!$A$1:$A$49,0),MATCH(orders!L$1,products!$A$1:$G$1,0))</f>
        <v>12.15</v>
      </c>
      <c r="M268">
        <f t="shared" si="12"/>
        <v>24.3</v>
      </c>
      <c r="N268" t="str">
        <f t="shared" si="13"/>
        <v>Excelsa</v>
      </c>
      <c r="O268" t="str">
        <f t="shared" si="14"/>
        <v>Dark</v>
      </c>
      <c r="P268" t="str">
        <f>_xlfn.XLOOKUP(Table1[[#This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f>INDEX(products!$A$1:$G$49,MATCH(orders!$D269,products!$A$1:$A$49,0),MATCH(orders!L$1,products!$A$1:$G$1,0))</f>
        <v>3.645</v>
      </c>
      <c r="M269">
        <f t="shared" si="12"/>
        <v>21.87</v>
      </c>
      <c r="N269" t="str">
        <f t="shared" si="13"/>
        <v>Excelsa</v>
      </c>
      <c r="O269" t="str">
        <f t="shared" si="14"/>
        <v>Dark</v>
      </c>
      <c r="P269" t="str">
        <f>_xlfn.XLOOKUP(Table1[[#This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f>INDEX(products!$A$1:$G$49,MATCH(orders!$D270,products!$A$1:$A$49,0),MATCH(orders!L$1,products!$A$1:$G$1,0))</f>
        <v>9.9499999999999993</v>
      </c>
      <c r="M270">
        <f t="shared" si="12"/>
        <v>19.899999999999999</v>
      </c>
      <c r="N270" t="str">
        <f t="shared" si="13"/>
        <v>Arabica</v>
      </c>
      <c r="O270" t="str">
        <f t="shared" si="14"/>
        <v>Dark</v>
      </c>
      <c r="P270" t="str">
        <f>_xlfn.XLOOKUP(Table1[[#This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f>INDEX(products!$A$1:$G$49,MATCH(orders!$D271,products!$A$1:$A$49,0),MATCH(orders!L$1,products!$A$1:$G$1,0))</f>
        <v>2.9849999999999999</v>
      </c>
      <c r="M271">
        <f t="shared" si="12"/>
        <v>5.97</v>
      </c>
      <c r="N271" t="str">
        <f t="shared" si="13"/>
        <v>Arabica</v>
      </c>
      <c r="O271" t="str">
        <f t="shared" si="14"/>
        <v>Dark</v>
      </c>
      <c r="P271" t="str">
        <f>_xlfn.XLOOKUP(Table1[[#This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f>INDEX(products!$A$1:$G$49,MATCH(orders!$D272,products!$A$1:$A$49,0),MATCH(orders!L$1,products!$A$1:$G$1,0))</f>
        <v>7.29</v>
      </c>
      <c r="M272">
        <f t="shared" si="12"/>
        <v>7.29</v>
      </c>
      <c r="N272" t="str">
        <f t="shared" si="13"/>
        <v>Excelsa</v>
      </c>
      <c r="O272" t="str">
        <f t="shared" si="14"/>
        <v>Dark</v>
      </c>
      <c r="P272" t="str">
        <f>_xlfn.XLOOKUP(Table1[[#This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f>INDEX(products!$A$1:$G$49,MATCH(orders!$D273,products!$A$1:$A$49,0),MATCH(orders!L$1,products!$A$1:$G$1,0))</f>
        <v>2.9849999999999999</v>
      </c>
      <c r="M273">
        <f t="shared" si="12"/>
        <v>11.94</v>
      </c>
      <c r="N273" t="str">
        <f t="shared" si="13"/>
        <v>Arabica</v>
      </c>
      <c r="O273" t="str">
        <f t="shared" si="14"/>
        <v>Dark</v>
      </c>
      <c r="P273" t="str">
        <f>_xlfn.XLOOKUP(Table1[[#This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f>INDEX(products!$A$1:$G$49,MATCH(orders!$D274,products!$A$1:$A$49,0),MATCH(orders!L$1,products!$A$1:$G$1,0))</f>
        <v>11.95</v>
      </c>
      <c r="M274">
        <f t="shared" si="12"/>
        <v>71.699999999999989</v>
      </c>
      <c r="N274" t="str">
        <f t="shared" si="13"/>
        <v>Robusta</v>
      </c>
      <c r="O274" t="str">
        <f t="shared" si="14"/>
        <v>Light</v>
      </c>
      <c r="P274" t="str">
        <f>_xlfn.XLOOKUP(Table1[[#This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f>INDEX(products!$A$1:$G$49,MATCH(orders!$D275,products!$A$1:$A$49,0),MATCH(orders!L$1,products!$A$1:$G$1,0))</f>
        <v>3.8849999999999998</v>
      </c>
      <c r="M275">
        <f t="shared" si="12"/>
        <v>7.77</v>
      </c>
      <c r="N275" t="str">
        <f t="shared" si="13"/>
        <v>Arabica</v>
      </c>
      <c r="O275" t="str">
        <f t="shared" si="14"/>
        <v>Light</v>
      </c>
      <c r="P275" t="str">
        <f>_xlfn.XLOOKUP(Table1[[#This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f>INDEX(products!$A$1:$G$49,MATCH(orders!$D276,products!$A$1:$A$49,0),MATCH(orders!L$1,products!$A$1:$G$1,0))</f>
        <v>25.874999999999996</v>
      </c>
      <c r="M276">
        <f t="shared" si="12"/>
        <v>25.874999999999996</v>
      </c>
      <c r="N276" t="str">
        <f t="shared" si="13"/>
        <v>Arabica</v>
      </c>
      <c r="O276" t="str">
        <f t="shared" si="14"/>
        <v>Medium</v>
      </c>
      <c r="P276" t="str">
        <f>_xlfn.XLOOKUP(Table1[[#This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f>INDEX(products!$A$1:$G$49,MATCH(orders!$D277,products!$A$1:$A$49,0),MATCH(orders!L$1,products!$A$1:$G$1,0))</f>
        <v>34.154999999999994</v>
      </c>
      <c r="M277">
        <f t="shared" si="12"/>
        <v>204.92999999999995</v>
      </c>
      <c r="N277" t="str">
        <f t="shared" si="13"/>
        <v>Excelsa</v>
      </c>
      <c r="O277" t="str">
        <f t="shared" si="14"/>
        <v>Light</v>
      </c>
      <c r="P277" t="str">
        <f>_xlfn.XLOOKUP(Table1[[#This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f>INDEX(products!$A$1:$G$49,MATCH(orders!$D278,products!$A$1:$A$49,0),MATCH(orders!L$1,products!$A$1:$G$1,0))</f>
        <v>27.484999999999996</v>
      </c>
      <c r="M278">
        <f t="shared" si="12"/>
        <v>109.93999999999998</v>
      </c>
      <c r="N278" t="str">
        <f t="shared" si="13"/>
        <v>Robusta</v>
      </c>
      <c r="O278" t="str">
        <f t="shared" si="14"/>
        <v>Light</v>
      </c>
      <c r="P278" t="str">
        <f>_xlfn.XLOOKUP(Table1[[#This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f>INDEX(products!$A$1:$G$49,MATCH(orders!$D279,products!$A$1:$A$49,0),MATCH(orders!L$1,products!$A$1:$G$1,0))</f>
        <v>14.85</v>
      </c>
      <c r="M279">
        <f t="shared" si="12"/>
        <v>89.1</v>
      </c>
      <c r="N279" t="str">
        <f t="shared" si="13"/>
        <v>Excelsa</v>
      </c>
      <c r="O279" t="str">
        <f t="shared" si="14"/>
        <v>Light</v>
      </c>
      <c r="P279" t="str">
        <f>_xlfn.XLOOKUP(Table1[[#This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f>INDEX(products!$A$1:$G$49,MATCH(orders!$D280,products!$A$1:$A$49,0),MATCH(orders!L$1,products!$A$1:$G$1,0))</f>
        <v>3.8849999999999998</v>
      </c>
      <c r="M280">
        <f t="shared" si="12"/>
        <v>7.77</v>
      </c>
      <c r="N280" t="str">
        <f t="shared" si="13"/>
        <v>Arabica</v>
      </c>
      <c r="O280" t="str">
        <f t="shared" si="14"/>
        <v>Light</v>
      </c>
      <c r="P280" t="str">
        <f>_xlfn.XLOOKUP(Table1[[#This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f>INDEX(products!$A$1:$G$49,MATCH(orders!$D281,products!$A$1:$A$49,0),MATCH(orders!L$1,products!$A$1:$G$1,0))</f>
        <v>33.464999999999996</v>
      </c>
      <c r="M281">
        <f t="shared" si="12"/>
        <v>33.464999999999996</v>
      </c>
      <c r="N281" t="str">
        <f t="shared" si="13"/>
        <v>Liberica</v>
      </c>
      <c r="O281" t="str">
        <f t="shared" si="14"/>
        <v>Medium</v>
      </c>
      <c r="P281" t="str">
        <f>_xlfn.XLOOKUP(Table1[[#This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f>INDEX(products!$A$1:$G$49,MATCH(orders!$D282,products!$A$1:$A$49,0),MATCH(orders!L$1,products!$A$1:$G$1,0))</f>
        <v>8.25</v>
      </c>
      <c r="M282">
        <f t="shared" si="12"/>
        <v>41.25</v>
      </c>
      <c r="N282" t="str">
        <f t="shared" si="13"/>
        <v>Excelsa</v>
      </c>
      <c r="O282" t="str">
        <f t="shared" si="14"/>
        <v>Medium</v>
      </c>
      <c r="P282" t="str">
        <f>_xlfn.XLOOKUP(Table1[[#This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f>INDEX(products!$A$1:$G$49,MATCH(orders!$D283,products!$A$1:$A$49,0),MATCH(orders!L$1,products!$A$1:$G$1,0))</f>
        <v>14.85</v>
      </c>
      <c r="M283">
        <f t="shared" si="12"/>
        <v>59.4</v>
      </c>
      <c r="N283" t="str">
        <f t="shared" si="13"/>
        <v>Excelsa</v>
      </c>
      <c r="O283" t="str">
        <f t="shared" si="14"/>
        <v>Light</v>
      </c>
      <c r="P283" t="str">
        <f>_xlfn.XLOOKUP(Table1[[#This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f>INDEX(products!$A$1:$G$49,MATCH(orders!$D284,products!$A$1:$A$49,0),MATCH(orders!L$1,products!$A$1:$G$1,0))</f>
        <v>7.77</v>
      </c>
      <c r="M284">
        <f t="shared" si="12"/>
        <v>7.77</v>
      </c>
      <c r="N284" t="str">
        <f t="shared" si="13"/>
        <v>Arabica</v>
      </c>
      <c r="O284" t="str">
        <f t="shared" si="14"/>
        <v>Light</v>
      </c>
      <c r="P284" t="str">
        <f>_xlfn.XLOOKUP(Table1[[#This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f>INDEX(products!$A$1:$G$49,MATCH(orders!$D285,products!$A$1:$A$49,0),MATCH(orders!L$1,products!$A$1:$G$1,0))</f>
        <v>5.3699999999999992</v>
      </c>
      <c r="M285">
        <f t="shared" si="12"/>
        <v>5.3699999999999992</v>
      </c>
      <c r="N285" t="str">
        <f t="shared" si="13"/>
        <v>Robusta</v>
      </c>
      <c r="O285" t="str">
        <f t="shared" si="14"/>
        <v>Dark</v>
      </c>
      <c r="P285" t="str">
        <f>_xlfn.XLOOKUP(Table1[[#This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f>INDEX(products!$A$1:$G$49,MATCH(orders!$D286,products!$A$1:$A$49,0),MATCH(orders!L$1,products!$A$1:$G$1,0))</f>
        <v>31.624999999999996</v>
      </c>
      <c r="M286">
        <f t="shared" si="12"/>
        <v>94.874999999999986</v>
      </c>
      <c r="N286" t="str">
        <f t="shared" si="13"/>
        <v>Excelsa</v>
      </c>
      <c r="O286" t="str">
        <f t="shared" si="14"/>
        <v>Medium</v>
      </c>
      <c r="P286" t="str">
        <f>_xlfn.XLOOKUP(Table1[[#This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f>INDEX(products!$A$1:$G$49,MATCH(orders!$D287,products!$A$1:$A$49,0),MATCH(orders!L$1,products!$A$1:$G$1,0))</f>
        <v>36.454999999999998</v>
      </c>
      <c r="M287">
        <f t="shared" si="12"/>
        <v>36.454999999999998</v>
      </c>
      <c r="N287" t="str">
        <f t="shared" si="13"/>
        <v>Liberica</v>
      </c>
      <c r="O287" t="str">
        <f t="shared" si="14"/>
        <v>Light</v>
      </c>
      <c r="P287" t="str">
        <f>_xlfn.XLOOKUP(Table1[[#This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f>INDEX(products!$A$1:$G$49,MATCH(orders!$D288,products!$A$1:$A$49,0),MATCH(orders!L$1,products!$A$1:$G$1,0))</f>
        <v>3.375</v>
      </c>
      <c r="M288">
        <f t="shared" si="12"/>
        <v>13.5</v>
      </c>
      <c r="N288" t="str">
        <f t="shared" si="13"/>
        <v>Arabica</v>
      </c>
      <c r="O288" t="str">
        <f t="shared" si="14"/>
        <v>Medium</v>
      </c>
      <c r="P288" t="str">
        <f>_xlfn.XLOOKUP(Table1[[#This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f>INDEX(products!$A$1:$G$49,MATCH(orders!$D289,products!$A$1:$A$49,0),MATCH(orders!L$1,products!$A$1:$G$1,0))</f>
        <v>3.5849999999999995</v>
      </c>
      <c r="M289">
        <f t="shared" si="12"/>
        <v>14.339999999999998</v>
      </c>
      <c r="N289" t="str">
        <f t="shared" si="13"/>
        <v>Robusta</v>
      </c>
      <c r="O289" t="str">
        <f t="shared" si="14"/>
        <v>Light</v>
      </c>
      <c r="P289" t="str">
        <f>_xlfn.XLOOKUP(Table1[[#This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f>INDEX(products!$A$1:$G$49,MATCH(orders!$D290,products!$A$1:$A$49,0),MATCH(orders!L$1,products!$A$1:$G$1,0))</f>
        <v>8.25</v>
      </c>
      <c r="M290">
        <f t="shared" si="12"/>
        <v>8.25</v>
      </c>
      <c r="N290" t="str">
        <f t="shared" si="13"/>
        <v>Excelsa</v>
      </c>
      <c r="O290" t="str">
        <f t="shared" si="14"/>
        <v>Medium</v>
      </c>
      <c r="P290" t="str">
        <f>_xlfn.XLOOKUP(Table1[[#This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f>INDEX(products!$A$1:$G$49,MATCH(orders!$D291,products!$A$1:$A$49,0),MATCH(orders!L$1,products!$A$1:$G$1,0))</f>
        <v>2.6849999999999996</v>
      </c>
      <c r="M291">
        <f t="shared" si="12"/>
        <v>13.424999999999997</v>
      </c>
      <c r="N291" t="str">
        <f t="shared" si="13"/>
        <v>Robusta</v>
      </c>
      <c r="O291" t="str">
        <f t="shared" si="14"/>
        <v>Dark</v>
      </c>
      <c r="P291" t="str">
        <f>_xlfn.XLOOKUP(Table1[[#This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f>INDEX(products!$A$1:$G$49,MATCH(orders!$D292,products!$A$1:$A$49,0),MATCH(orders!L$1,products!$A$1:$G$1,0))</f>
        <v>9.9499999999999993</v>
      </c>
      <c r="M292">
        <f t="shared" si="12"/>
        <v>49.75</v>
      </c>
      <c r="N292" t="str">
        <f t="shared" si="13"/>
        <v>Arabica</v>
      </c>
      <c r="O292" t="str">
        <f t="shared" si="14"/>
        <v>Dark</v>
      </c>
      <c r="P292" t="str">
        <f>_xlfn.XLOOKUP(Table1[[#This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f>INDEX(products!$A$1:$G$49,MATCH(orders!$D293,products!$A$1:$A$49,0),MATCH(orders!L$1,products!$A$1:$G$1,0))</f>
        <v>8.25</v>
      </c>
      <c r="M293">
        <f t="shared" si="12"/>
        <v>16.5</v>
      </c>
      <c r="N293" t="str">
        <f t="shared" si="13"/>
        <v>Excelsa</v>
      </c>
      <c r="O293" t="str">
        <f t="shared" si="14"/>
        <v>Medium</v>
      </c>
      <c r="P293" t="str">
        <f>_xlfn.XLOOKUP(Table1[[#This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f>INDEX(products!$A$1:$G$49,MATCH(orders!$D294,products!$A$1:$A$49,0),MATCH(orders!L$1,products!$A$1:$G$1,0))</f>
        <v>5.97</v>
      </c>
      <c r="M294">
        <f t="shared" si="12"/>
        <v>17.91</v>
      </c>
      <c r="N294" t="str">
        <f t="shared" si="13"/>
        <v>Arabica</v>
      </c>
      <c r="O294" t="str">
        <f t="shared" si="14"/>
        <v>Dark</v>
      </c>
      <c r="P294" t="str">
        <f>_xlfn.XLOOKUP(Table1[[#This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f>INDEX(products!$A$1:$G$49,MATCH(orders!$D295,products!$A$1:$A$49,0),MATCH(orders!L$1,products!$A$1:$G$1,0))</f>
        <v>5.97</v>
      </c>
      <c r="M295">
        <f t="shared" si="12"/>
        <v>29.849999999999998</v>
      </c>
      <c r="N295" t="str">
        <f t="shared" si="13"/>
        <v>Arabica</v>
      </c>
      <c r="O295" t="str">
        <f t="shared" si="14"/>
        <v>Dark</v>
      </c>
      <c r="P295" t="str">
        <f>_xlfn.XLOOKUP(Table1[[#This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f>INDEX(products!$A$1:$G$49,MATCH(orders!$D296,products!$A$1:$A$49,0),MATCH(orders!L$1,products!$A$1:$G$1,0))</f>
        <v>14.85</v>
      </c>
      <c r="M296">
        <f t="shared" si="12"/>
        <v>44.55</v>
      </c>
      <c r="N296" t="str">
        <f t="shared" si="13"/>
        <v>Excelsa</v>
      </c>
      <c r="O296" t="str">
        <f t="shared" si="14"/>
        <v>Light</v>
      </c>
      <c r="P296" t="str">
        <f>_xlfn.XLOOKUP(Table1[[#This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f>INDEX(products!$A$1:$G$49,MATCH(orders!$D297,products!$A$1:$A$49,0),MATCH(orders!L$1,products!$A$1:$G$1,0))</f>
        <v>13.75</v>
      </c>
      <c r="M297">
        <f t="shared" si="12"/>
        <v>27.5</v>
      </c>
      <c r="N297" t="str">
        <f t="shared" si="13"/>
        <v>Excelsa</v>
      </c>
      <c r="O297" t="str">
        <f t="shared" si="14"/>
        <v>Medium</v>
      </c>
      <c r="P297" t="str">
        <f>_xlfn.XLOOKUP(Table1[[#This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f>INDEX(products!$A$1:$G$49,MATCH(orders!$D298,products!$A$1:$A$49,0),MATCH(orders!L$1,products!$A$1:$G$1,0))</f>
        <v>5.97</v>
      </c>
      <c r="M298">
        <f t="shared" si="12"/>
        <v>35.82</v>
      </c>
      <c r="N298" t="str">
        <f t="shared" si="13"/>
        <v>Robusta</v>
      </c>
      <c r="O298" t="str">
        <f t="shared" si="14"/>
        <v>Medium</v>
      </c>
      <c r="P298" t="str">
        <f>_xlfn.XLOOKUP(Table1[[#This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f>INDEX(products!$A$1:$G$49,MATCH(orders!$D299,products!$A$1:$A$49,0),MATCH(orders!L$1,products!$A$1:$G$1,0))</f>
        <v>5.3699999999999992</v>
      </c>
      <c r="M299">
        <f t="shared" si="12"/>
        <v>16.11</v>
      </c>
      <c r="N299" t="str">
        <f t="shared" si="13"/>
        <v>Robusta</v>
      </c>
      <c r="O299" t="str">
        <f t="shared" si="14"/>
        <v>Dark</v>
      </c>
      <c r="P299" t="str">
        <f>_xlfn.XLOOKUP(Table1[[#This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f>INDEX(products!$A$1:$G$49,MATCH(orders!$D300,products!$A$1:$A$49,0),MATCH(orders!L$1,products!$A$1:$G$1,0))</f>
        <v>4.4550000000000001</v>
      </c>
      <c r="M300">
        <f t="shared" si="12"/>
        <v>26.73</v>
      </c>
      <c r="N300" t="str">
        <f t="shared" si="13"/>
        <v>Excelsa</v>
      </c>
      <c r="O300" t="str">
        <f t="shared" si="14"/>
        <v>Light</v>
      </c>
      <c r="P300" t="str">
        <f>_xlfn.XLOOKUP(Table1[[#This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f>INDEX(products!$A$1:$G$49,MATCH(orders!$D301,products!$A$1:$A$49,0),MATCH(orders!L$1,products!$A$1:$G$1,0))</f>
        <v>34.154999999999994</v>
      </c>
      <c r="M301">
        <f t="shared" si="12"/>
        <v>204.92999999999995</v>
      </c>
      <c r="N301" t="str">
        <f t="shared" si="13"/>
        <v>Excelsa</v>
      </c>
      <c r="O301" t="str">
        <f t="shared" si="14"/>
        <v>Light</v>
      </c>
      <c r="P301" t="str">
        <f>_xlfn.XLOOKUP(Table1[[#This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f>INDEX(products!$A$1:$G$49,MATCH(orders!$D302,products!$A$1:$A$49,0),MATCH(orders!L$1,products!$A$1:$G$1,0))</f>
        <v>12.95</v>
      </c>
      <c r="M302">
        <f t="shared" si="12"/>
        <v>38.849999999999994</v>
      </c>
      <c r="N302" t="str">
        <f t="shared" si="13"/>
        <v>Arabica</v>
      </c>
      <c r="O302" t="str">
        <f t="shared" si="14"/>
        <v>Light</v>
      </c>
      <c r="P302" t="str">
        <f>_xlfn.XLOOKUP(Table1[[#This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f>INDEX(products!$A$1:$G$49,MATCH(orders!$D303,products!$A$1:$A$49,0),MATCH(orders!L$1,products!$A$1:$G$1,0))</f>
        <v>3.8849999999999998</v>
      </c>
      <c r="M303">
        <f t="shared" si="12"/>
        <v>15.54</v>
      </c>
      <c r="N303" t="str">
        <f t="shared" si="13"/>
        <v>Liberica</v>
      </c>
      <c r="O303" t="str">
        <f t="shared" si="14"/>
        <v>Dark</v>
      </c>
      <c r="P303" t="str">
        <f>_xlfn.XLOOKUP(Table1[[#This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f>INDEX(products!$A$1:$G$49,MATCH(orders!$D304,products!$A$1:$A$49,0),MATCH(orders!L$1,products!$A$1:$G$1,0))</f>
        <v>6.75</v>
      </c>
      <c r="M304">
        <f t="shared" si="12"/>
        <v>6.75</v>
      </c>
      <c r="N304" t="str">
        <f t="shared" si="13"/>
        <v>Arabica</v>
      </c>
      <c r="O304" t="str">
        <f t="shared" si="14"/>
        <v>Medium</v>
      </c>
      <c r="P304" t="str">
        <f>_xlfn.XLOOKUP(Table1[[#This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f>INDEX(products!$A$1:$G$49,MATCH(orders!$D305,products!$A$1:$A$49,0),MATCH(orders!L$1,products!$A$1:$G$1,0))</f>
        <v>27.945</v>
      </c>
      <c r="M305">
        <f t="shared" si="12"/>
        <v>111.78</v>
      </c>
      <c r="N305" t="str">
        <f t="shared" si="13"/>
        <v>Excelsa</v>
      </c>
      <c r="O305" t="str">
        <f t="shared" si="14"/>
        <v>Dark</v>
      </c>
      <c r="P305" t="str">
        <f>_xlfn.XLOOKUP(Table1[[#This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f>INDEX(products!$A$1:$G$49,MATCH(orders!$D306,products!$A$1:$A$49,0),MATCH(orders!L$1,products!$A$1:$G$1,0))</f>
        <v>3.8849999999999998</v>
      </c>
      <c r="M306">
        <f t="shared" si="12"/>
        <v>3.8849999999999998</v>
      </c>
      <c r="N306" t="str">
        <f t="shared" si="13"/>
        <v>Arabica</v>
      </c>
      <c r="O306" t="str">
        <f t="shared" si="14"/>
        <v>Light</v>
      </c>
      <c r="P306" t="str">
        <f>_xlfn.XLOOKUP(Table1[[#This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f>INDEX(products!$A$1:$G$49,MATCH(orders!$D307,products!$A$1:$A$49,0),MATCH(orders!L$1,products!$A$1:$G$1,0))</f>
        <v>4.3650000000000002</v>
      </c>
      <c r="M307">
        <f t="shared" si="12"/>
        <v>21.825000000000003</v>
      </c>
      <c r="N307" t="str">
        <f t="shared" si="13"/>
        <v>Liberica</v>
      </c>
      <c r="O307" t="str">
        <f t="shared" si="14"/>
        <v>Medium</v>
      </c>
      <c r="P307" t="str">
        <f>_xlfn.XLOOKUP(Table1[[#This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f>INDEX(products!$A$1:$G$49,MATCH(orders!$D308,products!$A$1:$A$49,0),MATCH(orders!L$1,products!$A$1:$G$1,0))</f>
        <v>2.9849999999999999</v>
      </c>
      <c r="M308">
        <f t="shared" si="12"/>
        <v>14.924999999999999</v>
      </c>
      <c r="N308" t="str">
        <f t="shared" si="13"/>
        <v>Robusta</v>
      </c>
      <c r="O308" t="str">
        <f t="shared" si="14"/>
        <v>Medium</v>
      </c>
      <c r="P308" t="str">
        <f>_xlfn.XLOOKUP(Table1[[#This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f>INDEX(products!$A$1:$G$49,MATCH(orders!$D309,products!$A$1:$A$49,0),MATCH(orders!L$1,products!$A$1:$G$1,0))</f>
        <v>11.25</v>
      </c>
      <c r="M309">
        <f t="shared" si="12"/>
        <v>33.75</v>
      </c>
      <c r="N309" t="str">
        <f t="shared" si="13"/>
        <v>Arabica</v>
      </c>
      <c r="O309" t="str">
        <f t="shared" si="14"/>
        <v>Medium</v>
      </c>
      <c r="P309" t="str">
        <f>_xlfn.XLOOKUP(Table1[[#This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f>INDEX(products!$A$1:$G$49,MATCH(orders!$D310,products!$A$1:$A$49,0),MATCH(orders!L$1,products!$A$1:$G$1,0))</f>
        <v>11.25</v>
      </c>
      <c r="M310">
        <f t="shared" si="12"/>
        <v>33.75</v>
      </c>
      <c r="N310" t="str">
        <f t="shared" si="13"/>
        <v>Arabica</v>
      </c>
      <c r="O310" t="str">
        <f t="shared" si="14"/>
        <v>Medium</v>
      </c>
      <c r="P310" t="str">
        <f>_xlfn.XLOOKUP(Table1[[#This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f>INDEX(products!$A$1:$G$49,MATCH(orders!$D311,products!$A$1:$A$49,0),MATCH(orders!L$1,products!$A$1:$G$1,0))</f>
        <v>4.3650000000000002</v>
      </c>
      <c r="M311">
        <f t="shared" si="12"/>
        <v>26.19</v>
      </c>
      <c r="N311" t="str">
        <f t="shared" si="13"/>
        <v>Liberica</v>
      </c>
      <c r="O311" t="str">
        <f t="shared" si="14"/>
        <v>Medium</v>
      </c>
      <c r="P311" t="str">
        <f>_xlfn.XLOOKUP(Table1[[#This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f>INDEX(products!$A$1:$G$49,MATCH(orders!$D312,products!$A$1:$A$49,0),MATCH(orders!L$1,products!$A$1:$G$1,0))</f>
        <v>14.85</v>
      </c>
      <c r="M312">
        <f t="shared" si="12"/>
        <v>14.85</v>
      </c>
      <c r="N312" t="str">
        <f t="shared" si="13"/>
        <v>Excelsa</v>
      </c>
      <c r="O312" t="str">
        <f t="shared" si="14"/>
        <v>Light</v>
      </c>
      <c r="P312" t="str">
        <f>_xlfn.XLOOKUP(Table1[[#This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f>INDEX(products!$A$1:$G$49,MATCH(orders!$D313,products!$A$1:$A$49,0),MATCH(orders!L$1,products!$A$1:$G$1,0))</f>
        <v>31.624999999999996</v>
      </c>
      <c r="M313">
        <f t="shared" si="12"/>
        <v>189.74999999999997</v>
      </c>
      <c r="N313" t="str">
        <f t="shared" si="13"/>
        <v>Excelsa</v>
      </c>
      <c r="O313" t="str">
        <f t="shared" si="14"/>
        <v>Medium</v>
      </c>
      <c r="P313" t="str">
        <f>_xlfn.XLOOKUP(Table1[[#This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f>INDEX(products!$A$1:$G$49,MATCH(orders!$D314,products!$A$1:$A$49,0),MATCH(orders!L$1,products!$A$1:$G$1,0))</f>
        <v>5.97</v>
      </c>
      <c r="M314">
        <f t="shared" si="12"/>
        <v>5.97</v>
      </c>
      <c r="N314" t="str">
        <f t="shared" si="13"/>
        <v>Robusta</v>
      </c>
      <c r="O314" t="str">
        <f t="shared" si="14"/>
        <v>Medium</v>
      </c>
      <c r="P314" t="str">
        <f>_xlfn.XLOOKUP(Table1[[#This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f>INDEX(products!$A$1:$G$49,MATCH(orders!$D315,products!$A$1:$A$49,0),MATCH(orders!L$1,products!$A$1:$G$1,0))</f>
        <v>9.9499999999999993</v>
      </c>
      <c r="M315">
        <f t="shared" si="12"/>
        <v>29.849999999999998</v>
      </c>
      <c r="N315" t="str">
        <f t="shared" si="13"/>
        <v>Robusta</v>
      </c>
      <c r="O315" t="str">
        <f t="shared" si="14"/>
        <v>Medium</v>
      </c>
      <c r="P315" t="str">
        <f>_xlfn.XLOOKUP(Table1[[#This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f>INDEX(products!$A$1:$G$49,MATCH(orders!$D316,products!$A$1:$A$49,0),MATCH(orders!L$1,products!$A$1:$G$1,0))</f>
        <v>8.9499999999999993</v>
      </c>
      <c r="M316">
        <f t="shared" si="12"/>
        <v>44.75</v>
      </c>
      <c r="N316" t="str">
        <f t="shared" si="13"/>
        <v>Robusta</v>
      </c>
      <c r="O316" t="str">
        <f t="shared" si="14"/>
        <v>Dark</v>
      </c>
      <c r="P316" t="str">
        <f>_xlfn.XLOOKUP(Table1[[#This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f>INDEX(products!$A$1:$G$49,MATCH(orders!$D317,products!$A$1:$A$49,0),MATCH(orders!L$1,products!$A$1:$G$1,0))</f>
        <v>34.154999999999994</v>
      </c>
      <c r="M317">
        <f t="shared" si="12"/>
        <v>34.154999999999994</v>
      </c>
      <c r="N317" t="str">
        <f t="shared" si="13"/>
        <v>Excelsa</v>
      </c>
      <c r="O317" t="str">
        <f t="shared" si="14"/>
        <v>Light</v>
      </c>
      <c r="P317" t="str">
        <f>_xlfn.XLOOKUP(Table1[[#This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f>INDEX(products!$A$1:$G$49,MATCH(orders!$D318,products!$A$1:$A$49,0),MATCH(orders!L$1,products!$A$1:$G$1,0))</f>
        <v>34.154999999999994</v>
      </c>
      <c r="M318">
        <f t="shared" si="12"/>
        <v>204.92999999999995</v>
      </c>
      <c r="N318" t="str">
        <f t="shared" si="13"/>
        <v>Excelsa</v>
      </c>
      <c r="O318" t="str">
        <f t="shared" si="14"/>
        <v>Light</v>
      </c>
      <c r="P318" t="str">
        <f>_xlfn.XLOOKUP(Table1[[#This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f>INDEX(products!$A$1:$G$49,MATCH(orders!$D319,products!$A$1:$A$49,0),MATCH(orders!L$1,products!$A$1:$G$1,0))</f>
        <v>7.29</v>
      </c>
      <c r="M319">
        <f t="shared" si="12"/>
        <v>21.87</v>
      </c>
      <c r="N319" t="str">
        <f t="shared" si="13"/>
        <v>Excelsa</v>
      </c>
      <c r="O319" t="str">
        <f t="shared" si="14"/>
        <v>Dark</v>
      </c>
      <c r="P319" t="str">
        <f>_xlfn.XLOOKUP(Table1[[#This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f>INDEX(products!$A$1:$G$49,MATCH(orders!$D320,products!$A$1:$A$49,0),MATCH(orders!L$1,products!$A$1:$G$1,0))</f>
        <v>25.874999999999996</v>
      </c>
      <c r="M320">
        <f t="shared" si="12"/>
        <v>51.749999999999993</v>
      </c>
      <c r="N320" t="str">
        <f t="shared" si="13"/>
        <v>Arabica</v>
      </c>
      <c r="O320" t="str">
        <f t="shared" si="14"/>
        <v>Medium</v>
      </c>
      <c r="P320" t="str">
        <f>_xlfn.XLOOKUP(Table1[[#This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f>INDEX(products!$A$1:$G$49,MATCH(orders!$D321,products!$A$1:$A$49,0),MATCH(orders!L$1,products!$A$1:$G$1,0))</f>
        <v>4.125</v>
      </c>
      <c r="M321">
        <f t="shared" si="12"/>
        <v>8.25</v>
      </c>
      <c r="N321" t="str">
        <f t="shared" si="13"/>
        <v>Excelsa</v>
      </c>
      <c r="O321" t="str">
        <f t="shared" si="14"/>
        <v>Medium</v>
      </c>
      <c r="P321" t="str">
        <f>_xlfn.XLOOKUP(Table1[[#This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f>INDEX(products!$A$1:$G$49,MATCH(orders!$D322,products!$A$1:$A$49,0),MATCH(orders!L$1,products!$A$1:$G$1,0))</f>
        <v>3.8849999999999998</v>
      </c>
      <c r="M322">
        <f t="shared" si="12"/>
        <v>19.424999999999997</v>
      </c>
      <c r="N322" t="str">
        <f t="shared" si="13"/>
        <v>Arabica</v>
      </c>
      <c r="O322" t="str">
        <f t="shared" si="14"/>
        <v>Light</v>
      </c>
      <c r="P322" t="str">
        <f>_xlfn.XLOOKUP(Table1[[#This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f>INDEX(products!$A$1:$G$49,MATCH(orders!$D323,products!$A$1:$A$49,0),MATCH(orders!L$1,products!$A$1:$G$1,0))</f>
        <v>3.375</v>
      </c>
      <c r="M323">
        <f t="shared" ref="M323:M386" si="15">L323*E323</f>
        <v>20.25</v>
      </c>
      <c r="N323" t="str">
        <f t="shared" ref="N323:N386" si="16">IF(I323="rob","Robusta",IF(I323="Exc","Excelsa",IF(I323="Ara","Arabica",IF(I323="Lib","Liberica"))))</f>
        <v>Arabica</v>
      </c>
      <c r="O323" t="str">
        <f t="shared" ref="O323:O386" si="17">IF(J323="M","Medium",IF(J323="L","Light",IF(J323="D","Dark","")))</f>
        <v>Medium</v>
      </c>
      <c r="P323" t="str">
        <f>_xlfn.XLOOKUP(Table1[[#This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f>INDEX(products!$A$1:$G$49,MATCH(orders!$D324,products!$A$1:$A$49,0),MATCH(orders!L$1,products!$A$1:$G$1,0))</f>
        <v>7.77</v>
      </c>
      <c r="M324">
        <f t="shared" si="15"/>
        <v>23.31</v>
      </c>
      <c r="N324" t="str">
        <f t="shared" si="16"/>
        <v>Liberica</v>
      </c>
      <c r="O324" t="str">
        <f t="shared" si="17"/>
        <v>Dark</v>
      </c>
      <c r="P324" t="str">
        <f>_xlfn.XLOOKUP(Table1[[#This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f>INDEX(products!$A$1:$G$49,MATCH(orders!$D325,products!$A$1:$A$49,0),MATCH(orders!L$1,products!$A$1:$G$1,0))</f>
        <v>3.645</v>
      </c>
      <c r="M325">
        <f t="shared" si="15"/>
        <v>18.225000000000001</v>
      </c>
      <c r="N325" t="str">
        <f t="shared" si="16"/>
        <v>Excelsa</v>
      </c>
      <c r="O325" t="str">
        <f t="shared" si="17"/>
        <v>Dark</v>
      </c>
      <c r="P325" t="str">
        <f>_xlfn.XLOOKUP(Table1[[#This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f>INDEX(products!$A$1:$G$49,MATCH(orders!$D326,products!$A$1:$A$49,0),MATCH(orders!L$1,products!$A$1:$G$1,0))</f>
        <v>13.75</v>
      </c>
      <c r="M326">
        <f t="shared" si="15"/>
        <v>13.75</v>
      </c>
      <c r="N326" t="str">
        <f t="shared" si="16"/>
        <v>Excelsa</v>
      </c>
      <c r="O326" t="str">
        <f t="shared" si="17"/>
        <v>Medium</v>
      </c>
      <c r="P326" t="str">
        <f>_xlfn.XLOOKUP(Table1[[#This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f>INDEX(products!$A$1:$G$49,MATCH(orders!$D327,products!$A$1:$A$49,0),MATCH(orders!L$1,products!$A$1:$G$1,0))</f>
        <v>29.784999999999997</v>
      </c>
      <c r="M327">
        <f t="shared" si="15"/>
        <v>29.784999999999997</v>
      </c>
      <c r="N327" t="str">
        <f t="shared" si="16"/>
        <v>Arabica</v>
      </c>
      <c r="O327" t="str">
        <f t="shared" si="17"/>
        <v>Light</v>
      </c>
      <c r="P327" t="str">
        <f>_xlfn.XLOOKUP(Table1[[#This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f>INDEX(products!$A$1:$G$49,MATCH(orders!$D328,products!$A$1:$A$49,0),MATCH(orders!L$1,products!$A$1:$G$1,0))</f>
        <v>8.9499999999999993</v>
      </c>
      <c r="M328">
        <f t="shared" si="15"/>
        <v>44.75</v>
      </c>
      <c r="N328" t="str">
        <f t="shared" si="16"/>
        <v>Robusta</v>
      </c>
      <c r="O328" t="str">
        <f t="shared" si="17"/>
        <v>Dark</v>
      </c>
      <c r="P328" t="str">
        <f>_xlfn.XLOOKUP(Table1[[#This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f>INDEX(products!$A$1:$G$49,MATCH(orders!$D329,products!$A$1:$A$49,0),MATCH(orders!L$1,products!$A$1:$G$1,0))</f>
        <v>8.9499999999999993</v>
      </c>
      <c r="M329">
        <f t="shared" si="15"/>
        <v>44.75</v>
      </c>
      <c r="N329" t="str">
        <f t="shared" si="16"/>
        <v>Robusta</v>
      </c>
      <c r="O329" t="str">
        <f t="shared" si="17"/>
        <v>Dark</v>
      </c>
      <c r="P329" t="str">
        <f>_xlfn.XLOOKUP(Table1[[#This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f>INDEX(products!$A$1:$G$49,MATCH(orders!$D330,products!$A$1:$A$49,0),MATCH(orders!L$1,products!$A$1:$G$1,0))</f>
        <v>9.51</v>
      </c>
      <c r="M330">
        <f t="shared" si="15"/>
        <v>38.04</v>
      </c>
      <c r="N330" t="str">
        <f t="shared" si="16"/>
        <v>Liberica</v>
      </c>
      <c r="O330" t="str">
        <f t="shared" si="17"/>
        <v>Light</v>
      </c>
      <c r="P330" t="str">
        <f>_xlfn.XLOOKUP(Table1[[#This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f>INDEX(products!$A$1:$G$49,MATCH(orders!$D331,products!$A$1:$A$49,0),MATCH(orders!L$1,products!$A$1:$G$1,0))</f>
        <v>5.3699999999999992</v>
      </c>
      <c r="M331">
        <f t="shared" si="15"/>
        <v>21.479999999999997</v>
      </c>
      <c r="N331" t="str">
        <f t="shared" si="16"/>
        <v>Robusta</v>
      </c>
      <c r="O331" t="str">
        <f t="shared" si="17"/>
        <v>Dark</v>
      </c>
      <c r="P331" t="str">
        <f>_xlfn.XLOOKUP(Table1[[#This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f>INDEX(products!$A$1:$G$49,MATCH(orders!$D332,products!$A$1:$A$49,0),MATCH(orders!L$1,products!$A$1:$G$1,0))</f>
        <v>5.3699999999999992</v>
      </c>
      <c r="M332">
        <f t="shared" si="15"/>
        <v>16.11</v>
      </c>
      <c r="N332" t="str">
        <f t="shared" si="16"/>
        <v>Robusta</v>
      </c>
      <c r="O332" t="str">
        <f t="shared" si="17"/>
        <v>Dark</v>
      </c>
      <c r="P332" t="str">
        <f>_xlfn.XLOOKUP(Table1[[#This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f>INDEX(products!$A$1:$G$49,MATCH(orders!$D333,products!$A$1:$A$49,0),MATCH(orders!L$1,products!$A$1:$G$1,0))</f>
        <v>22.884999999999998</v>
      </c>
      <c r="M333">
        <f t="shared" si="15"/>
        <v>22.884999999999998</v>
      </c>
      <c r="N333" t="str">
        <f t="shared" si="16"/>
        <v>Robusta</v>
      </c>
      <c r="O333" t="str">
        <f t="shared" si="17"/>
        <v>Medium</v>
      </c>
      <c r="P333" t="str">
        <f>_xlfn.XLOOKUP(Table1[[#This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f>INDEX(products!$A$1:$G$49,MATCH(orders!$D334,products!$A$1:$A$49,0),MATCH(orders!L$1,products!$A$1:$G$1,0))</f>
        <v>5.97</v>
      </c>
      <c r="M334">
        <f t="shared" si="15"/>
        <v>17.91</v>
      </c>
      <c r="N334" t="str">
        <f t="shared" si="16"/>
        <v>Arabica</v>
      </c>
      <c r="O334" t="str">
        <f t="shared" si="17"/>
        <v>Dark</v>
      </c>
      <c r="P334" t="str">
        <f>_xlfn.XLOOKUP(Table1[[#This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f>INDEX(products!$A$1:$G$49,MATCH(orders!$D335,products!$A$1:$A$49,0),MATCH(orders!L$1,products!$A$1:$G$1,0))</f>
        <v>5.97</v>
      </c>
      <c r="M335">
        <f t="shared" si="15"/>
        <v>23.88</v>
      </c>
      <c r="N335" t="str">
        <f t="shared" si="16"/>
        <v>Robusta</v>
      </c>
      <c r="O335" t="str">
        <f t="shared" si="17"/>
        <v>Medium</v>
      </c>
      <c r="P335" t="str">
        <f>_xlfn.XLOOKUP(Table1[[#This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f>INDEX(products!$A$1:$G$49,MATCH(orders!$D336,products!$A$1:$A$49,0),MATCH(orders!L$1,products!$A$1:$G$1,0))</f>
        <v>11.95</v>
      </c>
      <c r="M336">
        <f t="shared" si="15"/>
        <v>59.75</v>
      </c>
      <c r="N336" t="str">
        <f t="shared" si="16"/>
        <v>Robusta</v>
      </c>
      <c r="O336" t="str">
        <f t="shared" si="17"/>
        <v>Light</v>
      </c>
      <c r="P336" t="str">
        <f>_xlfn.XLOOKUP(Table1[[#This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f>INDEX(products!$A$1:$G$49,MATCH(orders!$D337,products!$A$1:$A$49,0),MATCH(orders!L$1,products!$A$1:$G$1,0))</f>
        <v>4.7549999999999999</v>
      </c>
      <c r="M337">
        <f t="shared" si="15"/>
        <v>28.53</v>
      </c>
      <c r="N337" t="str">
        <f t="shared" si="16"/>
        <v>Liberica</v>
      </c>
      <c r="O337" t="str">
        <f t="shared" si="17"/>
        <v>Light</v>
      </c>
      <c r="P337" t="str">
        <f>_xlfn.XLOOKUP(Table1[[#This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f>INDEX(products!$A$1:$G$49,MATCH(orders!$D338,products!$A$1:$A$49,0),MATCH(orders!L$1,products!$A$1:$G$1,0))</f>
        <v>11.25</v>
      </c>
      <c r="M338">
        <f t="shared" si="15"/>
        <v>45</v>
      </c>
      <c r="N338" t="str">
        <f t="shared" si="16"/>
        <v>Arabica</v>
      </c>
      <c r="O338" t="str">
        <f t="shared" si="17"/>
        <v>Medium</v>
      </c>
      <c r="P338" t="str">
        <f>_xlfn.XLOOKUP(Table1[[#This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f>INDEX(products!$A$1:$G$49,MATCH(orders!$D339,products!$A$1:$A$49,0),MATCH(orders!L$1,products!$A$1:$G$1,0))</f>
        <v>27.945</v>
      </c>
      <c r="M339">
        <f t="shared" si="15"/>
        <v>55.89</v>
      </c>
      <c r="N339" t="str">
        <f t="shared" si="16"/>
        <v>Excelsa</v>
      </c>
      <c r="O339" t="str">
        <f t="shared" si="17"/>
        <v>Dark</v>
      </c>
      <c r="P339" t="str">
        <f>_xlfn.XLOOKUP(Table1[[#This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f>INDEX(products!$A$1:$G$49,MATCH(orders!$D340,products!$A$1:$A$49,0),MATCH(orders!L$1,products!$A$1:$G$1,0))</f>
        <v>14.85</v>
      </c>
      <c r="M340">
        <f t="shared" si="15"/>
        <v>59.4</v>
      </c>
      <c r="N340" t="str">
        <f t="shared" si="16"/>
        <v>Excelsa</v>
      </c>
      <c r="O340" t="str">
        <f t="shared" si="17"/>
        <v>Light</v>
      </c>
      <c r="P340" t="str">
        <f>_xlfn.XLOOKUP(Table1[[#This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f>INDEX(products!$A$1:$G$49,MATCH(orders!$D341,products!$A$1:$A$49,0),MATCH(orders!L$1,products!$A$1:$G$1,0))</f>
        <v>3.645</v>
      </c>
      <c r="M341">
        <f t="shared" si="15"/>
        <v>7.29</v>
      </c>
      <c r="N341" t="str">
        <f t="shared" si="16"/>
        <v>Excelsa</v>
      </c>
      <c r="O341" t="str">
        <f t="shared" si="17"/>
        <v>Dark</v>
      </c>
      <c r="P341" t="str">
        <f>_xlfn.XLOOKUP(Table1[[#This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f>INDEX(products!$A$1:$G$49,MATCH(orders!$D342,products!$A$1:$A$49,0),MATCH(orders!L$1,products!$A$1:$G$1,0))</f>
        <v>7.29</v>
      </c>
      <c r="M342">
        <f t="shared" si="15"/>
        <v>7.29</v>
      </c>
      <c r="N342" t="str">
        <f t="shared" si="16"/>
        <v>Excelsa</v>
      </c>
      <c r="O342" t="str">
        <f t="shared" si="17"/>
        <v>Dark</v>
      </c>
      <c r="P342" t="str">
        <f>_xlfn.XLOOKUP(Table1[[#This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f>INDEX(products!$A$1:$G$49,MATCH(orders!$D343,products!$A$1:$A$49,0),MATCH(orders!L$1,products!$A$1:$G$1,0))</f>
        <v>8.91</v>
      </c>
      <c r="M343">
        <f t="shared" si="15"/>
        <v>17.82</v>
      </c>
      <c r="N343" t="str">
        <f t="shared" si="16"/>
        <v>Excelsa</v>
      </c>
      <c r="O343" t="str">
        <f t="shared" si="17"/>
        <v>Light</v>
      </c>
      <c r="P343" t="str">
        <f>_xlfn.XLOOKUP(Table1[[#This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f>INDEX(products!$A$1:$G$49,MATCH(orders!$D344,products!$A$1:$A$49,0),MATCH(orders!L$1,products!$A$1:$G$1,0))</f>
        <v>7.77</v>
      </c>
      <c r="M344">
        <f t="shared" si="15"/>
        <v>38.849999999999994</v>
      </c>
      <c r="N344" t="str">
        <f t="shared" si="16"/>
        <v>Liberica</v>
      </c>
      <c r="O344" t="str">
        <f t="shared" si="17"/>
        <v>Dark</v>
      </c>
      <c r="P344" t="str">
        <f>_xlfn.XLOOKUP(Table1[[#This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f>INDEX(products!$A$1:$G$49,MATCH(orders!$D345,products!$A$1:$A$49,0),MATCH(orders!L$1,products!$A$1:$G$1,0))</f>
        <v>5.3699999999999992</v>
      </c>
      <c r="M345">
        <f t="shared" si="15"/>
        <v>32.22</v>
      </c>
      <c r="N345" t="str">
        <f t="shared" si="16"/>
        <v>Robusta</v>
      </c>
      <c r="O345" t="str">
        <f t="shared" si="17"/>
        <v>Dark</v>
      </c>
      <c r="P345" t="str">
        <f>_xlfn.XLOOKUP(Table1[[#This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f>INDEX(products!$A$1:$G$49,MATCH(orders!$D346,products!$A$1:$A$49,0),MATCH(orders!L$1,products!$A$1:$G$1,0))</f>
        <v>9.9499999999999993</v>
      </c>
      <c r="M346">
        <f t="shared" si="15"/>
        <v>19.899999999999999</v>
      </c>
      <c r="N346" t="str">
        <f t="shared" si="16"/>
        <v>Robusta</v>
      </c>
      <c r="O346" t="str">
        <f t="shared" si="17"/>
        <v>Medium</v>
      </c>
      <c r="P346" t="str">
        <f>_xlfn.XLOOKUP(Table1[[#This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f>INDEX(products!$A$1:$G$49,MATCH(orders!$D347,products!$A$1:$A$49,0),MATCH(orders!L$1,products!$A$1:$G$1,0))</f>
        <v>11.95</v>
      </c>
      <c r="M347">
        <f t="shared" si="15"/>
        <v>59.75</v>
      </c>
      <c r="N347" t="str">
        <f t="shared" si="16"/>
        <v>Robusta</v>
      </c>
      <c r="O347" t="str">
        <f t="shared" si="17"/>
        <v>Light</v>
      </c>
      <c r="P347" t="str">
        <f>_xlfn.XLOOKUP(Table1[[#This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f>INDEX(products!$A$1:$G$49,MATCH(orders!$D348,products!$A$1:$A$49,0),MATCH(orders!L$1,products!$A$1:$G$1,0))</f>
        <v>7.77</v>
      </c>
      <c r="M348">
        <f t="shared" si="15"/>
        <v>23.31</v>
      </c>
      <c r="N348" t="str">
        <f t="shared" si="16"/>
        <v>Arabica</v>
      </c>
      <c r="O348" t="str">
        <f t="shared" si="17"/>
        <v>Light</v>
      </c>
      <c r="P348" t="str">
        <f>_xlfn.XLOOKUP(Table1[[#This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f>INDEX(products!$A$1:$G$49,MATCH(orders!$D349,products!$A$1:$A$49,0),MATCH(orders!L$1,products!$A$1:$G$1,0))</f>
        <v>14.55</v>
      </c>
      <c r="M349">
        <f t="shared" si="15"/>
        <v>43.650000000000006</v>
      </c>
      <c r="N349" t="str">
        <f t="shared" si="16"/>
        <v>Liberica</v>
      </c>
      <c r="O349" t="str">
        <f t="shared" si="17"/>
        <v>Medium</v>
      </c>
      <c r="P349" t="str">
        <f>_xlfn.XLOOKUP(Table1[[#This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f>INDEX(products!$A$1:$G$49,MATCH(orders!$D350,products!$A$1:$A$49,0),MATCH(orders!L$1,products!$A$1:$G$1,0))</f>
        <v>34.154999999999994</v>
      </c>
      <c r="M350">
        <f t="shared" si="15"/>
        <v>204.92999999999995</v>
      </c>
      <c r="N350" t="str">
        <f t="shared" si="16"/>
        <v>Excelsa</v>
      </c>
      <c r="O350" t="str">
        <f t="shared" si="17"/>
        <v>Light</v>
      </c>
      <c r="P350" t="str">
        <f>_xlfn.XLOOKUP(Table1[[#This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f>INDEX(products!$A$1:$G$49,MATCH(orders!$D351,products!$A$1:$A$49,0),MATCH(orders!L$1,products!$A$1:$G$1,0))</f>
        <v>3.5849999999999995</v>
      </c>
      <c r="M351">
        <f t="shared" si="15"/>
        <v>14.339999999999998</v>
      </c>
      <c r="N351" t="str">
        <f t="shared" si="16"/>
        <v>Robusta</v>
      </c>
      <c r="O351" t="str">
        <f t="shared" si="17"/>
        <v>Light</v>
      </c>
      <c r="P351" t="str">
        <f>_xlfn.XLOOKUP(Table1[[#This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f>INDEX(products!$A$1:$G$49,MATCH(orders!$D352,products!$A$1:$A$49,0),MATCH(orders!L$1,products!$A$1:$G$1,0))</f>
        <v>5.97</v>
      </c>
      <c r="M352">
        <f t="shared" si="15"/>
        <v>23.88</v>
      </c>
      <c r="N352" t="str">
        <f t="shared" si="16"/>
        <v>Arabica</v>
      </c>
      <c r="O352" t="str">
        <f t="shared" si="17"/>
        <v>Dark</v>
      </c>
      <c r="P352" t="str">
        <f>_xlfn.XLOOKUP(Table1[[#This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f>INDEX(products!$A$1:$G$49,MATCH(orders!$D353,products!$A$1:$A$49,0),MATCH(orders!L$1,products!$A$1:$G$1,0))</f>
        <v>11.25</v>
      </c>
      <c r="M353">
        <f t="shared" si="15"/>
        <v>22.5</v>
      </c>
      <c r="N353" t="str">
        <f t="shared" si="16"/>
        <v>Arabica</v>
      </c>
      <c r="O353" t="str">
        <f t="shared" si="17"/>
        <v>Medium</v>
      </c>
      <c r="P353" t="str">
        <f>_xlfn.XLOOKUP(Table1[[#This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f>INDEX(products!$A$1:$G$49,MATCH(orders!$D354,products!$A$1:$A$49,0),MATCH(orders!L$1,products!$A$1:$G$1,0))</f>
        <v>7.29</v>
      </c>
      <c r="M354">
        <f t="shared" si="15"/>
        <v>36.450000000000003</v>
      </c>
      <c r="N354" t="str">
        <f t="shared" si="16"/>
        <v>Excelsa</v>
      </c>
      <c r="O354" t="str">
        <f t="shared" si="17"/>
        <v>Dark</v>
      </c>
      <c r="P354" t="str">
        <f>_xlfn.XLOOKUP(Table1[[#This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f>INDEX(products!$A$1:$G$49,MATCH(orders!$D355,products!$A$1:$A$49,0),MATCH(orders!L$1,products!$A$1:$G$1,0))</f>
        <v>6.75</v>
      </c>
      <c r="M355">
        <f t="shared" si="15"/>
        <v>27</v>
      </c>
      <c r="N355" t="str">
        <f t="shared" si="16"/>
        <v>Arabica</v>
      </c>
      <c r="O355" t="str">
        <f t="shared" si="17"/>
        <v>Medium</v>
      </c>
      <c r="P355" t="str">
        <f>_xlfn.XLOOKUP(Table1[[#This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f>INDEX(products!$A$1:$G$49,MATCH(orders!$D356,products!$A$1:$A$49,0),MATCH(orders!L$1,products!$A$1:$G$1,0))</f>
        <v>25.874999999999996</v>
      </c>
      <c r="M356">
        <f t="shared" si="15"/>
        <v>155.24999999999997</v>
      </c>
      <c r="N356" t="str">
        <f t="shared" si="16"/>
        <v>Arabica</v>
      </c>
      <c r="O356" t="str">
        <f t="shared" si="17"/>
        <v>Medium</v>
      </c>
      <c r="P356" t="str">
        <f>_xlfn.XLOOKUP(Table1[[#This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f>INDEX(products!$A$1:$G$49,MATCH(orders!$D357,products!$A$1:$A$49,0),MATCH(orders!L$1,products!$A$1:$G$1,0))</f>
        <v>22.884999999999998</v>
      </c>
      <c r="M357">
        <f t="shared" si="15"/>
        <v>114.42499999999998</v>
      </c>
      <c r="N357" t="str">
        <f t="shared" si="16"/>
        <v>Arabica</v>
      </c>
      <c r="O357" t="str">
        <f t="shared" si="17"/>
        <v>Dark</v>
      </c>
      <c r="P357" t="str">
        <f>_xlfn.XLOOKUP(Table1[[#This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f>INDEX(products!$A$1:$G$49,MATCH(orders!$D358,products!$A$1:$A$49,0),MATCH(orders!L$1,products!$A$1:$G$1,0))</f>
        <v>12.95</v>
      </c>
      <c r="M358">
        <f t="shared" si="15"/>
        <v>51.8</v>
      </c>
      <c r="N358" t="str">
        <f t="shared" si="16"/>
        <v>Liberica</v>
      </c>
      <c r="O358" t="str">
        <f t="shared" si="17"/>
        <v>Dark</v>
      </c>
      <c r="P358" t="str">
        <f>_xlfn.XLOOKUP(Table1[[#This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f>INDEX(products!$A$1:$G$49,MATCH(orders!$D359,products!$A$1:$A$49,0),MATCH(orders!L$1,products!$A$1:$G$1,0))</f>
        <v>25.874999999999996</v>
      </c>
      <c r="M359">
        <f t="shared" si="15"/>
        <v>155.24999999999997</v>
      </c>
      <c r="N359" t="str">
        <f t="shared" si="16"/>
        <v>Arabica</v>
      </c>
      <c r="O359" t="str">
        <f t="shared" si="17"/>
        <v>Medium</v>
      </c>
      <c r="P359" t="str">
        <f>_xlfn.XLOOKUP(Table1[[#This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f>INDEX(products!$A$1:$G$49,MATCH(orders!$D360,products!$A$1:$A$49,0),MATCH(orders!L$1,products!$A$1:$G$1,0))</f>
        <v>29.784999999999997</v>
      </c>
      <c r="M360">
        <f t="shared" si="15"/>
        <v>29.784999999999997</v>
      </c>
      <c r="N360" t="str">
        <f t="shared" si="16"/>
        <v>Arabica</v>
      </c>
      <c r="O360" t="str">
        <f t="shared" si="17"/>
        <v>Light</v>
      </c>
      <c r="P360" t="str">
        <f>_xlfn.XLOOKUP(Table1[[#This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f>INDEX(products!$A$1:$G$49,MATCH(orders!$D361,products!$A$1:$A$49,0),MATCH(orders!L$1,products!$A$1:$G$1,0))</f>
        <v>3.5849999999999995</v>
      </c>
      <c r="M361">
        <f t="shared" si="15"/>
        <v>21.509999999999998</v>
      </c>
      <c r="N361" t="str">
        <f t="shared" si="16"/>
        <v>Robusta</v>
      </c>
      <c r="O361" t="str">
        <f t="shared" si="17"/>
        <v>Light</v>
      </c>
      <c r="P361" t="str">
        <f>_xlfn.XLOOKUP(Table1[[#This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f>INDEX(products!$A$1:$G$49,MATCH(orders!$D362,products!$A$1:$A$49,0),MATCH(orders!L$1,products!$A$1:$G$1,0))</f>
        <v>20.584999999999997</v>
      </c>
      <c r="M362">
        <f t="shared" si="15"/>
        <v>41.169999999999995</v>
      </c>
      <c r="N362" t="str">
        <f t="shared" si="16"/>
        <v>Robusta</v>
      </c>
      <c r="O362" t="str">
        <f t="shared" si="17"/>
        <v>Dark</v>
      </c>
      <c r="P362" t="str">
        <f>_xlfn.XLOOKUP(Table1[[#This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f>INDEX(products!$A$1:$G$49,MATCH(orders!$D363,products!$A$1:$A$49,0),MATCH(orders!L$1,products!$A$1:$G$1,0))</f>
        <v>5.97</v>
      </c>
      <c r="M363">
        <f t="shared" si="15"/>
        <v>5.97</v>
      </c>
      <c r="N363" t="str">
        <f t="shared" si="16"/>
        <v>Robusta</v>
      </c>
      <c r="O363" t="str">
        <f t="shared" si="17"/>
        <v>Medium</v>
      </c>
      <c r="P363" t="str">
        <f>_xlfn.XLOOKUP(Table1[[#This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f>INDEX(products!$A$1:$G$49,MATCH(orders!$D364,products!$A$1:$A$49,0),MATCH(orders!L$1,products!$A$1:$G$1,0))</f>
        <v>14.85</v>
      </c>
      <c r="M364">
        <f t="shared" si="15"/>
        <v>74.25</v>
      </c>
      <c r="N364" t="str">
        <f t="shared" si="16"/>
        <v>Excelsa</v>
      </c>
      <c r="O364" t="str">
        <f t="shared" si="17"/>
        <v>Light</v>
      </c>
      <c r="P364" t="str">
        <f>_xlfn.XLOOKUP(Table1[[#This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f>INDEX(products!$A$1:$G$49,MATCH(orders!$D365,products!$A$1:$A$49,0),MATCH(orders!L$1,products!$A$1:$G$1,0))</f>
        <v>14.55</v>
      </c>
      <c r="M365">
        <f t="shared" si="15"/>
        <v>87.300000000000011</v>
      </c>
      <c r="N365" t="str">
        <f t="shared" si="16"/>
        <v>Liberica</v>
      </c>
      <c r="O365" t="str">
        <f t="shared" si="17"/>
        <v>Medium</v>
      </c>
      <c r="P365" t="str">
        <f>_xlfn.XLOOKUP(Table1[[#This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f>INDEX(products!$A$1:$G$49,MATCH(orders!$D366,products!$A$1:$A$49,0),MATCH(orders!L$1,products!$A$1:$G$1,0))</f>
        <v>12.15</v>
      </c>
      <c r="M366">
        <f t="shared" si="15"/>
        <v>72.900000000000006</v>
      </c>
      <c r="N366" t="str">
        <f t="shared" si="16"/>
        <v>Excelsa</v>
      </c>
      <c r="O366" t="str">
        <f t="shared" si="17"/>
        <v>Dark</v>
      </c>
      <c r="P366" t="str">
        <f>_xlfn.XLOOKUP(Table1[[#This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f>INDEX(products!$A$1:$G$49,MATCH(orders!$D367,products!$A$1:$A$49,0),MATCH(orders!L$1,products!$A$1:$G$1,0))</f>
        <v>7.77</v>
      </c>
      <c r="M367">
        <f t="shared" si="15"/>
        <v>7.77</v>
      </c>
      <c r="N367" t="str">
        <f t="shared" si="16"/>
        <v>Liberica</v>
      </c>
      <c r="O367" t="str">
        <f t="shared" si="17"/>
        <v>Dark</v>
      </c>
      <c r="P367" t="str">
        <f>_xlfn.XLOOKUP(Table1[[#This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f>INDEX(products!$A$1:$G$49,MATCH(orders!$D368,products!$A$1:$A$49,0),MATCH(orders!L$1,products!$A$1:$G$1,0))</f>
        <v>7.29</v>
      </c>
      <c r="M368">
        <f t="shared" si="15"/>
        <v>43.74</v>
      </c>
      <c r="N368" t="str">
        <f t="shared" si="16"/>
        <v>Excelsa</v>
      </c>
      <c r="O368" t="str">
        <f t="shared" si="17"/>
        <v>Dark</v>
      </c>
      <c r="P368" t="str">
        <f>_xlfn.XLOOKUP(Table1[[#This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f>INDEX(products!$A$1:$G$49,MATCH(orders!$D369,products!$A$1:$A$49,0),MATCH(orders!L$1,products!$A$1:$G$1,0))</f>
        <v>4.3650000000000002</v>
      </c>
      <c r="M369">
        <f t="shared" si="15"/>
        <v>8.73</v>
      </c>
      <c r="N369" t="str">
        <f t="shared" si="16"/>
        <v>Liberica</v>
      </c>
      <c r="O369" t="str">
        <f t="shared" si="17"/>
        <v>Medium</v>
      </c>
      <c r="P369" t="str">
        <f>_xlfn.XLOOKUP(Table1[[#This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f>INDEX(products!$A$1:$G$49,MATCH(orders!$D370,products!$A$1:$A$49,0),MATCH(orders!L$1,products!$A$1:$G$1,0))</f>
        <v>31.624999999999996</v>
      </c>
      <c r="M370">
        <f t="shared" si="15"/>
        <v>63.249999999999993</v>
      </c>
      <c r="N370" t="str">
        <f t="shared" si="16"/>
        <v>Excelsa</v>
      </c>
      <c r="O370" t="str">
        <f t="shared" si="17"/>
        <v>Medium</v>
      </c>
      <c r="P370" t="str">
        <f>_xlfn.XLOOKUP(Table1[[#This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f>INDEX(products!$A$1:$G$49,MATCH(orders!$D371,products!$A$1:$A$49,0),MATCH(orders!L$1,products!$A$1:$G$1,0))</f>
        <v>8.91</v>
      </c>
      <c r="M371">
        <f t="shared" si="15"/>
        <v>8.91</v>
      </c>
      <c r="N371" t="str">
        <f t="shared" si="16"/>
        <v>Excelsa</v>
      </c>
      <c r="O371" t="str">
        <f t="shared" si="17"/>
        <v>Light</v>
      </c>
      <c r="P371" t="str">
        <f>_xlfn.XLOOKUP(Table1[[#This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f>INDEX(products!$A$1:$G$49,MATCH(orders!$D372,products!$A$1:$A$49,0),MATCH(orders!L$1,products!$A$1:$G$1,0))</f>
        <v>12.15</v>
      </c>
      <c r="M372">
        <f t="shared" si="15"/>
        <v>24.3</v>
      </c>
      <c r="N372" t="str">
        <f t="shared" si="16"/>
        <v>Excelsa</v>
      </c>
      <c r="O372" t="str">
        <f t="shared" si="17"/>
        <v>Dark</v>
      </c>
      <c r="P372" t="str">
        <f>_xlfn.XLOOKUP(Table1[[#This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f>INDEX(products!$A$1:$G$49,MATCH(orders!$D373,products!$A$1:$A$49,0),MATCH(orders!L$1,products!$A$1:$G$1,0))</f>
        <v>7.77</v>
      </c>
      <c r="M373">
        <f t="shared" si="15"/>
        <v>46.62</v>
      </c>
      <c r="N373" t="str">
        <f t="shared" si="16"/>
        <v>Arabica</v>
      </c>
      <c r="O373" t="str">
        <f t="shared" si="17"/>
        <v>Light</v>
      </c>
      <c r="P373" t="str">
        <f>_xlfn.XLOOKUP(Table1[[#This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f>INDEX(products!$A$1:$G$49,MATCH(orders!$D374,products!$A$1:$A$49,0),MATCH(orders!L$1,products!$A$1:$G$1,0))</f>
        <v>7.169999999999999</v>
      </c>
      <c r="M374">
        <f t="shared" si="15"/>
        <v>43.019999999999996</v>
      </c>
      <c r="N374" t="str">
        <f t="shared" si="16"/>
        <v>Robusta</v>
      </c>
      <c r="O374" t="str">
        <f t="shared" si="17"/>
        <v>Light</v>
      </c>
      <c r="P374" t="str">
        <f>_xlfn.XLOOKUP(Table1[[#This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f>INDEX(products!$A$1:$G$49,MATCH(orders!$D375,products!$A$1:$A$49,0),MATCH(orders!L$1,products!$A$1:$G$1,0))</f>
        <v>5.97</v>
      </c>
      <c r="M375">
        <f t="shared" si="15"/>
        <v>17.91</v>
      </c>
      <c r="N375" t="str">
        <f t="shared" si="16"/>
        <v>Arabica</v>
      </c>
      <c r="O375" t="str">
        <f t="shared" si="17"/>
        <v>Dark</v>
      </c>
      <c r="P375" t="str">
        <f>_xlfn.XLOOKUP(Table1[[#This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f>INDEX(products!$A$1:$G$49,MATCH(orders!$D376,products!$A$1:$A$49,0),MATCH(orders!L$1,products!$A$1:$G$1,0))</f>
        <v>9.51</v>
      </c>
      <c r="M376">
        <f t="shared" si="15"/>
        <v>38.04</v>
      </c>
      <c r="N376" t="str">
        <f t="shared" si="16"/>
        <v>Liberica</v>
      </c>
      <c r="O376" t="str">
        <f t="shared" si="17"/>
        <v>Light</v>
      </c>
      <c r="P376" t="str">
        <f>_xlfn.XLOOKUP(Table1[[#This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f>INDEX(products!$A$1:$G$49,MATCH(orders!$D377,products!$A$1:$A$49,0),MATCH(orders!L$1,products!$A$1:$G$1,0))</f>
        <v>3.375</v>
      </c>
      <c r="M377">
        <f t="shared" si="15"/>
        <v>6.75</v>
      </c>
      <c r="N377" t="str">
        <f t="shared" si="16"/>
        <v>Arabica</v>
      </c>
      <c r="O377" t="str">
        <f t="shared" si="17"/>
        <v>Medium</v>
      </c>
      <c r="P377" t="str">
        <f>_xlfn.XLOOKUP(Table1[[#This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f>INDEX(products!$A$1:$G$49,MATCH(orders!$D378,products!$A$1:$A$49,0),MATCH(orders!L$1,products!$A$1:$G$1,0))</f>
        <v>5.97</v>
      </c>
      <c r="M378">
        <f t="shared" si="15"/>
        <v>5.97</v>
      </c>
      <c r="N378" t="str">
        <f t="shared" si="16"/>
        <v>Robusta</v>
      </c>
      <c r="O378" t="str">
        <f t="shared" si="17"/>
        <v>Medium</v>
      </c>
      <c r="P378" t="str">
        <f>_xlfn.XLOOKUP(Table1[[#This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f>INDEX(products!$A$1:$G$49,MATCH(orders!$D379,products!$A$1:$A$49,0),MATCH(orders!L$1,products!$A$1:$G$1,0))</f>
        <v>2.6849999999999996</v>
      </c>
      <c r="M379">
        <f t="shared" si="15"/>
        <v>8.0549999999999997</v>
      </c>
      <c r="N379" t="str">
        <f t="shared" si="16"/>
        <v>Robusta</v>
      </c>
      <c r="O379" t="str">
        <f t="shared" si="17"/>
        <v>Dark</v>
      </c>
      <c r="P379" t="str">
        <f>_xlfn.XLOOKUP(Table1[[#This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f>INDEX(products!$A$1:$G$49,MATCH(orders!$D380,products!$A$1:$A$49,0),MATCH(orders!L$1,products!$A$1:$G$1,0))</f>
        <v>7.77</v>
      </c>
      <c r="M380">
        <f t="shared" si="15"/>
        <v>23.31</v>
      </c>
      <c r="N380" t="str">
        <f t="shared" si="16"/>
        <v>Arabica</v>
      </c>
      <c r="O380" t="str">
        <f t="shared" si="17"/>
        <v>Light</v>
      </c>
      <c r="P380" t="str">
        <f>_xlfn.XLOOKUP(Table1[[#This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f>INDEX(products!$A$1:$G$49,MATCH(orders!$D381,products!$A$1:$A$49,0),MATCH(orders!L$1,products!$A$1:$G$1,0))</f>
        <v>7.169999999999999</v>
      </c>
      <c r="M381">
        <f t="shared" si="15"/>
        <v>43.019999999999996</v>
      </c>
      <c r="N381" t="str">
        <f t="shared" si="16"/>
        <v>Robusta</v>
      </c>
      <c r="O381" t="str">
        <f t="shared" si="17"/>
        <v>Light</v>
      </c>
      <c r="P381" t="str">
        <f>_xlfn.XLOOKUP(Table1[[#This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f>INDEX(products!$A$1:$G$49,MATCH(orders!$D382,products!$A$1:$A$49,0),MATCH(orders!L$1,products!$A$1:$G$1,0))</f>
        <v>7.77</v>
      </c>
      <c r="M382">
        <f t="shared" si="15"/>
        <v>23.31</v>
      </c>
      <c r="N382" t="str">
        <f t="shared" si="16"/>
        <v>Liberica</v>
      </c>
      <c r="O382" t="str">
        <f t="shared" si="17"/>
        <v>Dark</v>
      </c>
      <c r="P382" t="str">
        <f>_xlfn.XLOOKUP(Table1[[#This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f>INDEX(products!$A$1:$G$49,MATCH(orders!$D383,products!$A$1:$A$49,0),MATCH(orders!L$1,products!$A$1:$G$1,0))</f>
        <v>2.9849999999999999</v>
      </c>
      <c r="M383">
        <f t="shared" si="15"/>
        <v>14.924999999999999</v>
      </c>
      <c r="N383" t="str">
        <f t="shared" si="16"/>
        <v>Arabica</v>
      </c>
      <c r="O383" t="str">
        <f t="shared" si="17"/>
        <v>Dark</v>
      </c>
      <c r="P383" t="str">
        <f>_xlfn.XLOOKUP(Table1[[#This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f>INDEX(products!$A$1:$G$49,MATCH(orders!$D384,products!$A$1:$A$49,0),MATCH(orders!L$1,products!$A$1:$G$1,0))</f>
        <v>7.29</v>
      </c>
      <c r="M384">
        <f t="shared" si="15"/>
        <v>21.87</v>
      </c>
      <c r="N384" t="str">
        <f t="shared" si="16"/>
        <v>Excelsa</v>
      </c>
      <c r="O384" t="str">
        <f t="shared" si="17"/>
        <v>Dark</v>
      </c>
      <c r="P384" t="str">
        <f>_xlfn.XLOOKUP(Table1[[#This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f>INDEX(products!$A$1:$G$49,MATCH(orders!$D385,products!$A$1:$A$49,0),MATCH(orders!L$1,products!$A$1:$G$1,0))</f>
        <v>8.91</v>
      </c>
      <c r="M385">
        <f t="shared" si="15"/>
        <v>53.46</v>
      </c>
      <c r="N385" t="str">
        <f t="shared" si="16"/>
        <v>Excelsa</v>
      </c>
      <c r="O385" t="str">
        <f t="shared" si="17"/>
        <v>Light</v>
      </c>
      <c r="P385" t="str">
        <f>_xlfn.XLOOKUP(Table1[[#This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f>INDEX(products!$A$1:$G$49,MATCH(orders!$D386,products!$A$1:$A$49,0),MATCH(orders!L$1,products!$A$1:$G$1,0))</f>
        <v>29.784999999999997</v>
      </c>
      <c r="M386">
        <f t="shared" si="15"/>
        <v>119.13999999999999</v>
      </c>
      <c r="N386" t="str">
        <f t="shared" si="16"/>
        <v>Arabica</v>
      </c>
      <c r="O386" t="str">
        <f t="shared" si="17"/>
        <v>Light</v>
      </c>
      <c r="P386" t="str">
        <f>_xlfn.XLOOKUP(Table1[[#This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f>INDEX(products!$A$1:$G$49,MATCH(orders!$D387,products!$A$1:$A$49,0),MATCH(orders!L$1,products!$A$1:$G$1,0))</f>
        <v>8.73</v>
      </c>
      <c r="M387">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_xlfn.XLOOKUP(Table1[[#This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f>INDEX(products!$A$1:$G$49,MATCH(orders!$D388,products!$A$1:$A$49,0),MATCH(orders!L$1,products!$A$1:$G$1,0))</f>
        <v>2.9849999999999999</v>
      </c>
      <c r="M388">
        <f t="shared" si="18"/>
        <v>17.91</v>
      </c>
      <c r="N388" t="str">
        <f t="shared" si="19"/>
        <v>Arabica</v>
      </c>
      <c r="O388" t="str">
        <f t="shared" si="20"/>
        <v>Dark</v>
      </c>
      <c r="P388" t="str">
        <f>_xlfn.XLOOKUP(Table1[[#This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f>INDEX(products!$A$1:$G$49,MATCH(orders!$D389,products!$A$1:$A$49,0),MATCH(orders!L$1,products!$A$1:$G$1,0))</f>
        <v>14.85</v>
      </c>
      <c r="M389">
        <f t="shared" si="18"/>
        <v>74.25</v>
      </c>
      <c r="N389" t="str">
        <f t="shared" si="19"/>
        <v>Excelsa</v>
      </c>
      <c r="O389" t="str">
        <f t="shared" si="20"/>
        <v>Light</v>
      </c>
      <c r="P389" t="str">
        <f>_xlfn.XLOOKUP(Table1[[#This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f>INDEX(products!$A$1:$G$49,MATCH(orders!$D390,products!$A$1:$A$49,0),MATCH(orders!L$1,products!$A$1:$G$1,0))</f>
        <v>3.8849999999999998</v>
      </c>
      <c r="M390">
        <f t="shared" si="18"/>
        <v>11.654999999999999</v>
      </c>
      <c r="N390" t="str">
        <f t="shared" si="19"/>
        <v>Liberica</v>
      </c>
      <c r="O390" t="str">
        <f t="shared" si="20"/>
        <v>Dark</v>
      </c>
      <c r="P390" t="str">
        <f>_xlfn.XLOOKUP(Table1[[#This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f>INDEX(products!$A$1:$G$49,MATCH(orders!$D391,products!$A$1:$A$49,0),MATCH(orders!L$1,products!$A$1:$G$1,0))</f>
        <v>7.77</v>
      </c>
      <c r="M391">
        <f t="shared" si="18"/>
        <v>23.31</v>
      </c>
      <c r="N391" t="str">
        <f t="shared" si="19"/>
        <v>Liberica</v>
      </c>
      <c r="O391" t="str">
        <f t="shared" si="20"/>
        <v>Dark</v>
      </c>
      <c r="P391" t="str">
        <f>_xlfn.XLOOKUP(Table1[[#This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f>INDEX(products!$A$1:$G$49,MATCH(orders!$D392,products!$A$1:$A$49,0),MATCH(orders!L$1,products!$A$1:$G$1,0))</f>
        <v>7.29</v>
      </c>
      <c r="M392">
        <f t="shared" si="18"/>
        <v>14.58</v>
      </c>
      <c r="N392" t="str">
        <f t="shared" si="19"/>
        <v>Excelsa</v>
      </c>
      <c r="O392" t="str">
        <f t="shared" si="20"/>
        <v>Dark</v>
      </c>
      <c r="P392" t="str">
        <f>_xlfn.XLOOKUP(Table1[[#This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f>INDEX(products!$A$1:$G$49,MATCH(orders!$D393,products!$A$1:$A$49,0),MATCH(orders!L$1,products!$A$1:$G$1,0))</f>
        <v>6.75</v>
      </c>
      <c r="M393">
        <f t="shared" si="18"/>
        <v>13.5</v>
      </c>
      <c r="N393" t="str">
        <f t="shared" si="19"/>
        <v>Arabica</v>
      </c>
      <c r="O393" t="str">
        <f t="shared" si="20"/>
        <v>Medium</v>
      </c>
      <c r="P393" t="str">
        <f>_xlfn.XLOOKUP(Table1[[#This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f>INDEX(products!$A$1:$G$49,MATCH(orders!$D394,products!$A$1:$A$49,0),MATCH(orders!L$1,products!$A$1:$G$1,0))</f>
        <v>14.85</v>
      </c>
      <c r="M394">
        <f t="shared" si="18"/>
        <v>89.1</v>
      </c>
      <c r="N394" t="str">
        <f t="shared" si="19"/>
        <v>Excelsa</v>
      </c>
      <c r="O394" t="str">
        <f t="shared" si="20"/>
        <v>Light</v>
      </c>
      <c r="P394" t="str">
        <f>_xlfn.XLOOKUP(Table1[[#This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f>INDEX(products!$A$1:$G$49,MATCH(orders!$D395,products!$A$1:$A$49,0),MATCH(orders!L$1,products!$A$1:$G$1,0))</f>
        <v>3.8849999999999998</v>
      </c>
      <c r="M395">
        <f t="shared" si="18"/>
        <v>3.8849999999999998</v>
      </c>
      <c r="N395" t="str">
        <f t="shared" si="19"/>
        <v>Arabica</v>
      </c>
      <c r="O395" t="str">
        <f t="shared" si="20"/>
        <v>Light</v>
      </c>
      <c r="P395" t="str">
        <f>_xlfn.XLOOKUP(Table1[[#This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f>INDEX(products!$A$1:$G$49,MATCH(orders!$D396,products!$A$1:$A$49,0),MATCH(orders!L$1,products!$A$1:$G$1,0))</f>
        <v>27.484999999999996</v>
      </c>
      <c r="M396">
        <f t="shared" si="18"/>
        <v>109.93999999999998</v>
      </c>
      <c r="N396" t="str">
        <f t="shared" si="19"/>
        <v>Robusta</v>
      </c>
      <c r="O396" t="str">
        <f t="shared" si="20"/>
        <v>Light</v>
      </c>
      <c r="P396" t="str">
        <f>_xlfn.XLOOKUP(Table1[[#This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f>INDEX(products!$A$1:$G$49,MATCH(orders!$D397,products!$A$1:$A$49,0),MATCH(orders!L$1,products!$A$1:$G$1,0))</f>
        <v>7.77</v>
      </c>
      <c r="M397">
        <f t="shared" si="18"/>
        <v>46.62</v>
      </c>
      <c r="N397" t="str">
        <f t="shared" si="19"/>
        <v>Liberica</v>
      </c>
      <c r="O397" t="str">
        <f t="shared" si="20"/>
        <v>Dark</v>
      </c>
      <c r="P397" t="str">
        <f>_xlfn.XLOOKUP(Table1[[#This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f>INDEX(products!$A$1:$G$49,MATCH(orders!$D398,products!$A$1:$A$49,0),MATCH(orders!L$1,products!$A$1:$G$1,0))</f>
        <v>7.77</v>
      </c>
      <c r="M398">
        <f t="shared" si="18"/>
        <v>38.849999999999994</v>
      </c>
      <c r="N398" t="str">
        <f t="shared" si="19"/>
        <v>Arabica</v>
      </c>
      <c r="O398" t="str">
        <f t="shared" si="20"/>
        <v>Light</v>
      </c>
      <c r="P398" t="str">
        <f>_xlfn.XLOOKUP(Table1[[#This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f>INDEX(products!$A$1:$G$49,MATCH(orders!$D399,products!$A$1:$A$49,0),MATCH(orders!L$1,products!$A$1:$G$1,0))</f>
        <v>7.77</v>
      </c>
      <c r="M399">
        <f t="shared" si="18"/>
        <v>31.08</v>
      </c>
      <c r="N399" t="str">
        <f t="shared" si="19"/>
        <v>Liberica</v>
      </c>
      <c r="O399" t="str">
        <f t="shared" si="20"/>
        <v>Dark</v>
      </c>
      <c r="P399" t="str">
        <f>_xlfn.XLOOKUP(Table1[[#This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f>INDEX(products!$A$1:$G$49,MATCH(orders!$D400,products!$A$1:$A$49,0),MATCH(orders!L$1,products!$A$1:$G$1,0))</f>
        <v>2.9849999999999999</v>
      </c>
      <c r="M400">
        <f t="shared" si="18"/>
        <v>17.91</v>
      </c>
      <c r="N400" t="str">
        <f t="shared" si="19"/>
        <v>Arabica</v>
      </c>
      <c r="O400" t="str">
        <f t="shared" si="20"/>
        <v>Dark</v>
      </c>
      <c r="P400" t="str">
        <f>_xlfn.XLOOKUP(Table1[[#This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f>INDEX(products!$A$1:$G$49,MATCH(orders!$D401,products!$A$1:$A$49,0),MATCH(orders!L$1,products!$A$1:$G$1,0))</f>
        <v>27.945</v>
      </c>
      <c r="M401">
        <f t="shared" si="18"/>
        <v>167.67000000000002</v>
      </c>
      <c r="N401" t="str">
        <f t="shared" si="19"/>
        <v>Excelsa</v>
      </c>
      <c r="O401" t="str">
        <f t="shared" si="20"/>
        <v>Dark</v>
      </c>
      <c r="P401" t="str">
        <f>_xlfn.XLOOKUP(Table1[[#This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f>INDEX(products!$A$1:$G$49,MATCH(orders!$D402,products!$A$1:$A$49,0),MATCH(orders!L$1,products!$A$1:$G$1,0))</f>
        <v>15.85</v>
      </c>
      <c r="M402">
        <f t="shared" si="18"/>
        <v>63.4</v>
      </c>
      <c r="N402" t="str">
        <f t="shared" si="19"/>
        <v>Liberica</v>
      </c>
      <c r="O402" t="str">
        <f t="shared" si="20"/>
        <v>Light</v>
      </c>
      <c r="P402" t="str">
        <f>_xlfn.XLOOKUP(Table1[[#This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f>INDEX(products!$A$1:$G$49,MATCH(orders!$D403,products!$A$1:$A$49,0),MATCH(orders!L$1,products!$A$1:$G$1,0))</f>
        <v>4.3650000000000002</v>
      </c>
      <c r="M403">
        <f t="shared" si="18"/>
        <v>8.73</v>
      </c>
      <c r="N403" t="str">
        <f t="shared" si="19"/>
        <v>Liberica</v>
      </c>
      <c r="O403" t="str">
        <f t="shared" si="20"/>
        <v>Medium</v>
      </c>
      <c r="P403" t="str">
        <f>_xlfn.XLOOKUP(Table1[[#This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f>INDEX(products!$A$1:$G$49,MATCH(orders!$D404,products!$A$1:$A$49,0),MATCH(orders!L$1,products!$A$1:$G$1,0))</f>
        <v>8.9499999999999993</v>
      </c>
      <c r="M404">
        <f t="shared" si="18"/>
        <v>26.849999999999998</v>
      </c>
      <c r="N404" t="str">
        <f t="shared" si="19"/>
        <v>Robusta</v>
      </c>
      <c r="O404" t="str">
        <f t="shared" si="20"/>
        <v>Dark</v>
      </c>
      <c r="P404" t="str">
        <f>_xlfn.XLOOKUP(Table1[[#This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f>INDEX(products!$A$1:$G$49,MATCH(orders!$D405,products!$A$1:$A$49,0),MATCH(orders!L$1,products!$A$1:$G$1,0))</f>
        <v>4.7549999999999999</v>
      </c>
      <c r="M405">
        <f t="shared" si="18"/>
        <v>9.51</v>
      </c>
      <c r="N405" t="str">
        <f t="shared" si="19"/>
        <v>Liberica</v>
      </c>
      <c r="O405" t="str">
        <f t="shared" si="20"/>
        <v>Light</v>
      </c>
      <c r="P405" t="str">
        <f>_xlfn.XLOOKUP(Table1[[#This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f>INDEX(products!$A$1:$G$49,MATCH(orders!$D406,products!$A$1:$A$49,0),MATCH(orders!L$1,products!$A$1:$G$1,0))</f>
        <v>9.9499999999999993</v>
      </c>
      <c r="M406">
        <f t="shared" si="18"/>
        <v>39.799999999999997</v>
      </c>
      <c r="N406" t="str">
        <f t="shared" si="19"/>
        <v>Arabica</v>
      </c>
      <c r="O406" t="str">
        <f t="shared" si="20"/>
        <v>Dark</v>
      </c>
      <c r="P406" t="str">
        <f>_xlfn.XLOOKUP(Table1[[#This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f>INDEX(products!$A$1:$G$49,MATCH(orders!$D407,products!$A$1:$A$49,0),MATCH(orders!L$1,products!$A$1:$G$1,0))</f>
        <v>8.25</v>
      </c>
      <c r="M407">
        <f t="shared" si="18"/>
        <v>24.75</v>
      </c>
      <c r="N407" t="str">
        <f t="shared" si="19"/>
        <v>Excelsa</v>
      </c>
      <c r="O407" t="str">
        <f t="shared" si="20"/>
        <v>Medium</v>
      </c>
      <c r="P407" t="str">
        <f>_xlfn.XLOOKUP(Table1[[#This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f>INDEX(products!$A$1:$G$49,MATCH(orders!$D408,products!$A$1:$A$49,0),MATCH(orders!L$1,products!$A$1:$G$1,0))</f>
        <v>13.75</v>
      </c>
      <c r="M408">
        <f t="shared" si="18"/>
        <v>68.75</v>
      </c>
      <c r="N408" t="str">
        <f t="shared" si="19"/>
        <v>Excelsa</v>
      </c>
      <c r="O408" t="str">
        <f t="shared" si="20"/>
        <v>Medium</v>
      </c>
      <c r="P408" t="str">
        <f>_xlfn.XLOOKUP(Table1[[#This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f>INDEX(products!$A$1:$G$49,MATCH(orders!$D409,products!$A$1:$A$49,0),MATCH(orders!L$1,products!$A$1:$G$1,0))</f>
        <v>8.25</v>
      </c>
      <c r="M409">
        <f t="shared" si="18"/>
        <v>49.5</v>
      </c>
      <c r="N409" t="str">
        <f t="shared" si="19"/>
        <v>Excelsa</v>
      </c>
      <c r="O409" t="str">
        <f t="shared" si="20"/>
        <v>Medium</v>
      </c>
      <c r="P409" t="str">
        <f>_xlfn.XLOOKUP(Table1[[#This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f>INDEX(products!$A$1:$G$49,MATCH(orders!$D410,products!$A$1:$A$49,0),MATCH(orders!L$1,products!$A$1:$G$1,0))</f>
        <v>25.874999999999996</v>
      </c>
      <c r="M410">
        <f t="shared" si="18"/>
        <v>51.749999999999993</v>
      </c>
      <c r="N410" t="str">
        <f t="shared" si="19"/>
        <v>Arabica</v>
      </c>
      <c r="O410" t="str">
        <f t="shared" si="20"/>
        <v>Medium</v>
      </c>
      <c r="P410" t="str">
        <f>_xlfn.XLOOKUP(Table1[[#This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f>INDEX(products!$A$1:$G$49,MATCH(orders!$D411,products!$A$1:$A$49,0),MATCH(orders!L$1,products!$A$1:$G$1,0))</f>
        <v>15.85</v>
      </c>
      <c r="M411">
        <f t="shared" si="18"/>
        <v>47.55</v>
      </c>
      <c r="N411" t="str">
        <f t="shared" si="19"/>
        <v>Liberica</v>
      </c>
      <c r="O411" t="str">
        <f t="shared" si="20"/>
        <v>Light</v>
      </c>
      <c r="P411" t="str">
        <f>_xlfn.XLOOKUP(Table1[[#This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f>INDEX(products!$A$1:$G$49,MATCH(orders!$D412,products!$A$1:$A$49,0),MATCH(orders!L$1,products!$A$1:$G$1,0))</f>
        <v>3.8849999999999998</v>
      </c>
      <c r="M412">
        <f t="shared" si="18"/>
        <v>15.54</v>
      </c>
      <c r="N412" t="str">
        <f t="shared" si="19"/>
        <v>Arabica</v>
      </c>
      <c r="O412" t="str">
        <f t="shared" si="20"/>
        <v>Light</v>
      </c>
      <c r="P412" t="str">
        <f>_xlfn.XLOOKUP(Table1[[#This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f>INDEX(products!$A$1:$G$49,MATCH(orders!$D413,products!$A$1:$A$49,0),MATCH(orders!L$1,products!$A$1:$G$1,0))</f>
        <v>14.55</v>
      </c>
      <c r="M413">
        <f t="shared" si="18"/>
        <v>87.300000000000011</v>
      </c>
      <c r="N413" t="str">
        <f t="shared" si="19"/>
        <v>Liberica</v>
      </c>
      <c r="O413" t="str">
        <f t="shared" si="20"/>
        <v>Medium</v>
      </c>
      <c r="P413" t="str">
        <f>_xlfn.XLOOKUP(Table1[[#This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f>INDEX(products!$A$1:$G$49,MATCH(orders!$D414,products!$A$1:$A$49,0),MATCH(orders!L$1,products!$A$1:$G$1,0))</f>
        <v>11.25</v>
      </c>
      <c r="M414">
        <f t="shared" si="18"/>
        <v>56.25</v>
      </c>
      <c r="N414" t="str">
        <f t="shared" si="19"/>
        <v>Arabica</v>
      </c>
      <c r="O414" t="str">
        <f t="shared" si="20"/>
        <v>Medium</v>
      </c>
      <c r="P414" t="str">
        <f>_xlfn.XLOOKUP(Table1[[#This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f>INDEX(products!$A$1:$G$49,MATCH(orders!$D415,products!$A$1:$A$49,0),MATCH(orders!L$1,products!$A$1:$G$1,0))</f>
        <v>36.454999999999998</v>
      </c>
      <c r="M415">
        <f t="shared" si="18"/>
        <v>36.454999999999998</v>
      </c>
      <c r="N415" t="str">
        <f t="shared" si="19"/>
        <v>Liberica</v>
      </c>
      <c r="O415" t="str">
        <f t="shared" si="20"/>
        <v>Light</v>
      </c>
      <c r="P415" t="str">
        <f>_xlfn.XLOOKUP(Table1[[#This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f>INDEX(products!$A$1:$G$49,MATCH(orders!$D416,products!$A$1:$A$49,0),MATCH(orders!L$1,products!$A$1:$G$1,0))</f>
        <v>3.5849999999999995</v>
      </c>
      <c r="M416">
        <f t="shared" si="18"/>
        <v>10.754999999999999</v>
      </c>
      <c r="N416" t="str">
        <f t="shared" si="19"/>
        <v>Robusta</v>
      </c>
      <c r="O416" t="str">
        <f t="shared" si="20"/>
        <v>Light</v>
      </c>
      <c r="P416" t="str">
        <f>_xlfn.XLOOKUP(Table1[[#This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f>INDEX(products!$A$1:$G$49,MATCH(orders!$D417,products!$A$1:$A$49,0),MATCH(orders!L$1,products!$A$1:$G$1,0))</f>
        <v>2.9849999999999999</v>
      </c>
      <c r="M417">
        <f t="shared" si="18"/>
        <v>8.9550000000000001</v>
      </c>
      <c r="N417" t="str">
        <f t="shared" si="19"/>
        <v>Robusta</v>
      </c>
      <c r="O417" t="str">
        <f t="shared" si="20"/>
        <v>Medium</v>
      </c>
      <c r="P417" t="str">
        <f>_xlfn.XLOOKUP(Table1[[#This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f>INDEX(products!$A$1:$G$49,MATCH(orders!$D418,products!$A$1:$A$49,0),MATCH(orders!L$1,products!$A$1:$G$1,0))</f>
        <v>7.77</v>
      </c>
      <c r="M418">
        <f t="shared" si="18"/>
        <v>23.31</v>
      </c>
      <c r="N418" t="str">
        <f t="shared" si="19"/>
        <v>Arabica</v>
      </c>
      <c r="O418" t="str">
        <f t="shared" si="20"/>
        <v>Light</v>
      </c>
      <c r="P418" t="str">
        <f>_xlfn.XLOOKUP(Table1[[#This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f>INDEX(products!$A$1:$G$49,MATCH(orders!$D419,products!$A$1:$A$49,0),MATCH(orders!L$1,products!$A$1:$G$1,0))</f>
        <v>29.784999999999997</v>
      </c>
      <c r="M419">
        <f t="shared" si="18"/>
        <v>29.784999999999997</v>
      </c>
      <c r="N419" t="str">
        <f t="shared" si="19"/>
        <v>Arabica</v>
      </c>
      <c r="O419" t="str">
        <f t="shared" si="20"/>
        <v>Light</v>
      </c>
      <c r="P419" t="str">
        <f>_xlfn.XLOOKUP(Table1[[#This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f>INDEX(products!$A$1:$G$49,MATCH(orders!$D420,products!$A$1:$A$49,0),MATCH(orders!L$1,products!$A$1:$G$1,0))</f>
        <v>29.784999999999997</v>
      </c>
      <c r="M420">
        <f t="shared" si="18"/>
        <v>148.92499999999998</v>
      </c>
      <c r="N420" t="str">
        <f t="shared" si="19"/>
        <v>Arabica</v>
      </c>
      <c r="O420" t="str">
        <f t="shared" si="20"/>
        <v>Light</v>
      </c>
      <c r="P420" t="str">
        <f>_xlfn.XLOOKUP(Table1[[#This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f>INDEX(products!$A$1:$G$49,MATCH(orders!$D421,products!$A$1:$A$49,0),MATCH(orders!L$1,products!$A$1:$G$1,0))</f>
        <v>8.73</v>
      </c>
      <c r="M421">
        <f t="shared" si="18"/>
        <v>8.73</v>
      </c>
      <c r="N421" t="str">
        <f t="shared" si="19"/>
        <v>Liberica</v>
      </c>
      <c r="O421" t="str">
        <f t="shared" si="20"/>
        <v>Medium</v>
      </c>
      <c r="P421" t="str">
        <f>_xlfn.XLOOKUP(Table1[[#This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f>INDEX(products!$A$1:$G$49,MATCH(orders!$D422,products!$A$1:$A$49,0),MATCH(orders!L$1,products!$A$1:$G$1,0))</f>
        <v>7.77</v>
      </c>
      <c r="M422">
        <f t="shared" si="18"/>
        <v>31.08</v>
      </c>
      <c r="N422" t="str">
        <f t="shared" si="19"/>
        <v>Liberica</v>
      </c>
      <c r="O422" t="str">
        <f t="shared" si="20"/>
        <v>Dark</v>
      </c>
      <c r="P422" t="str">
        <f>_xlfn.XLOOKUP(Table1[[#This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f>INDEX(products!$A$1:$G$49,MATCH(orders!$D423,products!$A$1:$A$49,0),MATCH(orders!L$1,products!$A$1:$G$1,0))</f>
        <v>22.884999999999998</v>
      </c>
      <c r="M423">
        <f t="shared" si="18"/>
        <v>137.31</v>
      </c>
      <c r="N423" t="str">
        <f t="shared" si="19"/>
        <v>Arabica</v>
      </c>
      <c r="O423" t="str">
        <f t="shared" si="20"/>
        <v>Dark</v>
      </c>
      <c r="P423" t="str">
        <f>_xlfn.XLOOKUP(Table1[[#This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f>INDEX(products!$A$1:$G$49,MATCH(orders!$D424,products!$A$1:$A$49,0),MATCH(orders!L$1,products!$A$1:$G$1,0))</f>
        <v>5.97</v>
      </c>
      <c r="M424">
        <f t="shared" si="18"/>
        <v>29.849999999999998</v>
      </c>
      <c r="N424" t="str">
        <f t="shared" si="19"/>
        <v>Arabica</v>
      </c>
      <c r="O424" t="str">
        <f t="shared" si="20"/>
        <v>Dark</v>
      </c>
      <c r="P424" t="str">
        <f>_xlfn.XLOOKUP(Table1[[#This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f>INDEX(products!$A$1:$G$49,MATCH(orders!$D425,products!$A$1:$A$49,0),MATCH(orders!L$1,products!$A$1:$G$1,0))</f>
        <v>5.97</v>
      </c>
      <c r="M425">
        <f t="shared" si="18"/>
        <v>17.91</v>
      </c>
      <c r="N425" t="str">
        <f t="shared" si="19"/>
        <v>Robusta</v>
      </c>
      <c r="O425" t="str">
        <f t="shared" si="20"/>
        <v>Medium</v>
      </c>
      <c r="P425" t="str">
        <f>_xlfn.XLOOKUP(Table1[[#This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f>INDEX(products!$A$1:$G$49,MATCH(orders!$D426,products!$A$1:$A$49,0),MATCH(orders!L$1,products!$A$1:$G$1,0))</f>
        <v>8.91</v>
      </c>
      <c r="M426">
        <f t="shared" si="18"/>
        <v>26.73</v>
      </c>
      <c r="N426" t="str">
        <f t="shared" si="19"/>
        <v>Excelsa</v>
      </c>
      <c r="O426" t="str">
        <f t="shared" si="20"/>
        <v>Light</v>
      </c>
      <c r="P426" t="str">
        <f>_xlfn.XLOOKUP(Table1[[#This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f>INDEX(products!$A$1:$G$49,MATCH(orders!$D427,products!$A$1:$A$49,0),MATCH(orders!L$1,products!$A$1:$G$1,0))</f>
        <v>8.9499999999999993</v>
      </c>
      <c r="M427">
        <f t="shared" si="18"/>
        <v>17.899999999999999</v>
      </c>
      <c r="N427" t="str">
        <f t="shared" si="19"/>
        <v>Robusta</v>
      </c>
      <c r="O427" t="str">
        <f t="shared" si="20"/>
        <v>Dark</v>
      </c>
      <c r="P427" t="str">
        <f>_xlfn.XLOOKUP(Table1[[#This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f>INDEX(products!$A$1:$G$49,MATCH(orders!$D428,products!$A$1:$A$49,0),MATCH(orders!L$1,products!$A$1:$G$1,0))</f>
        <v>3.5849999999999995</v>
      </c>
      <c r="M428">
        <f t="shared" si="18"/>
        <v>14.339999999999998</v>
      </c>
      <c r="N428" t="str">
        <f t="shared" si="19"/>
        <v>Robusta</v>
      </c>
      <c r="O428" t="str">
        <f t="shared" si="20"/>
        <v>Light</v>
      </c>
      <c r="P428" t="str">
        <f>_xlfn.XLOOKUP(Table1[[#This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f>INDEX(products!$A$1:$G$49,MATCH(orders!$D429,products!$A$1:$A$49,0),MATCH(orders!L$1,products!$A$1:$G$1,0))</f>
        <v>25.874999999999996</v>
      </c>
      <c r="M429">
        <f t="shared" si="18"/>
        <v>77.624999999999986</v>
      </c>
      <c r="N429" t="str">
        <f t="shared" si="19"/>
        <v>Arabica</v>
      </c>
      <c r="O429" t="str">
        <f t="shared" si="20"/>
        <v>Medium</v>
      </c>
      <c r="P429" t="str">
        <f>_xlfn.XLOOKUP(Table1[[#This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f>INDEX(products!$A$1:$G$49,MATCH(orders!$D430,products!$A$1:$A$49,0),MATCH(orders!L$1,products!$A$1:$G$1,0))</f>
        <v>11.95</v>
      </c>
      <c r="M430">
        <f t="shared" si="18"/>
        <v>59.75</v>
      </c>
      <c r="N430" t="str">
        <f t="shared" si="19"/>
        <v>Robusta</v>
      </c>
      <c r="O430" t="str">
        <f t="shared" si="20"/>
        <v>Light</v>
      </c>
      <c r="P430" t="str">
        <f>_xlfn.XLOOKUP(Table1[[#This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f>INDEX(products!$A$1:$G$49,MATCH(orders!$D431,products!$A$1:$A$49,0),MATCH(orders!L$1,products!$A$1:$G$1,0))</f>
        <v>12.95</v>
      </c>
      <c r="M431">
        <f t="shared" si="18"/>
        <v>77.699999999999989</v>
      </c>
      <c r="N431" t="str">
        <f t="shared" si="19"/>
        <v>Arabica</v>
      </c>
      <c r="O431" t="str">
        <f t="shared" si="20"/>
        <v>Light</v>
      </c>
      <c r="P431" t="str">
        <f>_xlfn.XLOOKUP(Table1[[#This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f>INDEX(products!$A$1:$G$49,MATCH(orders!$D432,products!$A$1:$A$49,0),MATCH(orders!L$1,products!$A$1:$G$1,0))</f>
        <v>2.6849999999999996</v>
      </c>
      <c r="M432">
        <f t="shared" si="18"/>
        <v>5.3699999999999992</v>
      </c>
      <c r="N432" t="str">
        <f t="shared" si="19"/>
        <v>Robusta</v>
      </c>
      <c r="O432" t="str">
        <f t="shared" si="20"/>
        <v>Dark</v>
      </c>
      <c r="P432" t="str">
        <f>_xlfn.XLOOKUP(Table1[[#This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f>INDEX(products!$A$1:$G$49,MATCH(orders!$D433,products!$A$1:$A$49,0),MATCH(orders!L$1,products!$A$1:$G$1,0))</f>
        <v>27.945</v>
      </c>
      <c r="M433">
        <f t="shared" si="18"/>
        <v>83.835000000000008</v>
      </c>
      <c r="N433" t="str">
        <f t="shared" si="19"/>
        <v>Excelsa</v>
      </c>
      <c r="O433" t="str">
        <f t="shared" si="20"/>
        <v>Dark</v>
      </c>
      <c r="P433" t="str">
        <f>_xlfn.XLOOKUP(Table1[[#This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f>INDEX(products!$A$1:$G$49,MATCH(orders!$D434,products!$A$1:$A$49,0),MATCH(orders!L$1,products!$A$1:$G$1,0))</f>
        <v>11.25</v>
      </c>
      <c r="M434">
        <f t="shared" si="18"/>
        <v>22.5</v>
      </c>
      <c r="N434" t="str">
        <f t="shared" si="19"/>
        <v>Arabica</v>
      </c>
      <c r="O434" t="str">
        <f t="shared" si="20"/>
        <v>Medium</v>
      </c>
      <c r="P434" t="str">
        <f>_xlfn.XLOOKUP(Table1[[#This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f>INDEX(products!$A$1:$G$49,MATCH(orders!$D435,products!$A$1:$A$49,0),MATCH(orders!L$1,products!$A$1:$G$1,0))</f>
        <v>33.464999999999996</v>
      </c>
      <c r="M435">
        <f t="shared" si="18"/>
        <v>200.78999999999996</v>
      </c>
      <c r="N435" t="str">
        <f t="shared" si="19"/>
        <v>Liberica</v>
      </c>
      <c r="O435" t="str">
        <f t="shared" si="20"/>
        <v>Medium</v>
      </c>
      <c r="P435" t="str">
        <f>_xlfn.XLOOKUP(Table1[[#This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f>INDEX(products!$A$1:$G$49,MATCH(orders!$D436,products!$A$1:$A$49,0),MATCH(orders!L$1,products!$A$1:$G$1,0))</f>
        <v>11.25</v>
      </c>
      <c r="M436">
        <f t="shared" si="18"/>
        <v>67.5</v>
      </c>
      <c r="N436" t="str">
        <f t="shared" si="19"/>
        <v>Arabica</v>
      </c>
      <c r="O436" t="str">
        <f t="shared" si="20"/>
        <v>Medium</v>
      </c>
      <c r="P436" t="str">
        <f>_xlfn.XLOOKUP(Table1[[#This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f>INDEX(products!$A$1:$G$49,MATCH(orders!$D437,products!$A$1:$A$49,0),MATCH(orders!L$1,products!$A$1:$G$1,0))</f>
        <v>8.25</v>
      </c>
      <c r="M437">
        <f t="shared" si="18"/>
        <v>8.25</v>
      </c>
      <c r="N437" t="str">
        <f t="shared" si="19"/>
        <v>Excelsa</v>
      </c>
      <c r="O437" t="str">
        <f t="shared" si="20"/>
        <v>Medium</v>
      </c>
      <c r="P437" t="str">
        <f>_xlfn.XLOOKUP(Table1[[#This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f>INDEX(products!$A$1:$G$49,MATCH(orders!$D438,products!$A$1:$A$49,0),MATCH(orders!L$1,products!$A$1:$G$1,0))</f>
        <v>4.7549999999999999</v>
      </c>
      <c r="M438">
        <f t="shared" si="18"/>
        <v>9.51</v>
      </c>
      <c r="N438" t="str">
        <f t="shared" si="19"/>
        <v>Liberica</v>
      </c>
      <c r="O438" t="str">
        <f t="shared" si="20"/>
        <v>Light</v>
      </c>
      <c r="P438" t="str">
        <f>_xlfn.XLOOKUP(Table1[[#This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f>INDEX(products!$A$1:$G$49,MATCH(orders!$D439,products!$A$1:$A$49,0),MATCH(orders!L$1,products!$A$1:$G$1,0))</f>
        <v>29.784999999999997</v>
      </c>
      <c r="M439">
        <f t="shared" si="18"/>
        <v>29.784999999999997</v>
      </c>
      <c r="N439" t="str">
        <f t="shared" si="19"/>
        <v>Liberica</v>
      </c>
      <c r="O439" t="str">
        <f t="shared" si="20"/>
        <v>Dark</v>
      </c>
      <c r="P439" t="str">
        <f>_xlfn.XLOOKUP(Table1[[#This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f>INDEX(products!$A$1:$G$49,MATCH(orders!$D440,products!$A$1:$A$49,0),MATCH(orders!L$1,products!$A$1:$G$1,0))</f>
        <v>7.77</v>
      </c>
      <c r="M440">
        <f t="shared" si="18"/>
        <v>15.54</v>
      </c>
      <c r="N440" t="str">
        <f t="shared" si="19"/>
        <v>Liberica</v>
      </c>
      <c r="O440" t="str">
        <f t="shared" si="20"/>
        <v>Dark</v>
      </c>
      <c r="P440" t="str">
        <f>_xlfn.XLOOKUP(Table1[[#This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f>INDEX(products!$A$1:$G$49,MATCH(orders!$D441,products!$A$1:$A$49,0),MATCH(orders!L$1,products!$A$1:$G$1,0))</f>
        <v>8.91</v>
      </c>
      <c r="M441">
        <f t="shared" si="18"/>
        <v>35.64</v>
      </c>
      <c r="N441" t="str">
        <f t="shared" si="19"/>
        <v>Excelsa</v>
      </c>
      <c r="O441" t="str">
        <f t="shared" si="20"/>
        <v>Light</v>
      </c>
      <c r="P441" t="str">
        <f>_xlfn.XLOOKUP(Table1[[#This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f>INDEX(products!$A$1:$G$49,MATCH(orders!$D442,products!$A$1:$A$49,0),MATCH(orders!L$1,products!$A$1:$G$1,0))</f>
        <v>25.874999999999996</v>
      </c>
      <c r="M442">
        <f t="shared" si="18"/>
        <v>103.49999999999999</v>
      </c>
      <c r="N442" t="str">
        <f t="shared" si="19"/>
        <v>Arabica</v>
      </c>
      <c r="O442" t="str">
        <f t="shared" si="20"/>
        <v>Medium</v>
      </c>
      <c r="P442" t="str">
        <f>_xlfn.XLOOKUP(Table1[[#This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f>INDEX(products!$A$1:$G$49,MATCH(orders!$D443,products!$A$1:$A$49,0),MATCH(orders!L$1,products!$A$1:$G$1,0))</f>
        <v>12.15</v>
      </c>
      <c r="M443">
        <f t="shared" si="18"/>
        <v>36.450000000000003</v>
      </c>
      <c r="N443" t="str">
        <f t="shared" si="19"/>
        <v>Excelsa</v>
      </c>
      <c r="O443" t="str">
        <f t="shared" si="20"/>
        <v>Dark</v>
      </c>
      <c r="P443" t="str">
        <f>_xlfn.XLOOKUP(Table1[[#This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f>INDEX(products!$A$1:$G$49,MATCH(orders!$D444,products!$A$1:$A$49,0),MATCH(orders!L$1,products!$A$1:$G$1,0))</f>
        <v>7.169999999999999</v>
      </c>
      <c r="M444">
        <f t="shared" si="18"/>
        <v>35.849999999999994</v>
      </c>
      <c r="N444" t="str">
        <f t="shared" si="19"/>
        <v>Robusta</v>
      </c>
      <c r="O444" t="str">
        <f t="shared" si="20"/>
        <v>Light</v>
      </c>
      <c r="P444" t="str">
        <f>_xlfn.XLOOKUP(Table1[[#This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f>INDEX(products!$A$1:$G$49,MATCH(orders!$D445,products!$A$1:$A$49,0),MATCH(orders!L$1,products!$A$1:$G$1,0))</f>
        <v>4.4550000000000001</v>
      </c>
      <c r="M445">
        <f t="shared" si="18"/>
        <v>22.274999999999999</v>
      </c>
      <c r="N445" t="str">
        <f t="shared" si="19"/>
        <v>Excelsa</v>
      </c>
      <c r="O445" t="str">
        <f t="shared" si="20"/>
        <v>Light</v>
      </c>
      <c r="P445" t="str">
        <f>_xlfn.XLOOKUP(Table1[[#This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f>INDEX(products!$A$1:$G$49,MATCH(orders!$D446,products!$A$1:$A$49,0),MATCH(orders!L$1,products!$A$1:$G$1,0))</f>
        <v>4.125</v>
      </c>
      <c r="M446">
        <f t="shared" si="18"/>
        <v>24.75</v>
      </c>
      <c r="N446" t="str">
        <f t="shared" si="19"/>
        <v>Excelsa</v>
      </c>
      <c r="O446" t="str">
        <f t="shared" si="20"/>
        <v>Medium</v>
      </c>
      <c r="P446" t="str">
        <f>_xlfn.XLOOKUP(Table1[[#This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f>INDEX(products!$A$1:$G$49,MATCH(orders!$D447,products!$A$1:$A$49,0),MATCH(orders!L$1,products!$A$1:$G$1,0))</f>
        <v>33.464999999999996</v>
      </c>
      <c r="M447">
        <f t="shared" si="18"/>
        <v>66.929999999999993</v>
      </c>
      <c r="N447" t="str">
        <f t="shared" si="19"/>
        <v>Liberica</v>
      </c>
      <c r="O447" t="str">
        <f t="shared" si="20"/>
        <v>Medium</v>
      </c>
      <c r="P447" t="str">
        <f>_xlfn.XLOOKUP(Table1[[#This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f>INDEX(products!$A$1:$G$49,MATCH(orders!$D448,products!$A$1:$A$49,0),MATCH(orders!L$1,products!$A$1:$G$1,0))</f>
        <v>8.73</v>
      </c>
      <c r="M448">
        <f t="shared" si="18"/>
        <v>8.73</v>
      </c>
      <c r="N448" t="str">
        <f t="shared" si="19"/>
        <v>Liberica</v>
      </c>
      <c r="O448" t="str">
        <f t="shared" si="20"/>
        <v>Medium</v>
      </c>
      <c r="P448" t="str">
        <f>_xlfn.XLOOKUP(Table1[[#This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f>INDEX(products!$A$1:$G$49,MATCH(orders!$D449,products!$A$1:$A$49,0),MATCH(orders!L$1,products!$A$1:$G$1,0))</f>
        <v>5.97</v>
      </c>
      <c r="M449">
        <f t="shared" si="18"/>
        <v>17.91</v>
      </c>
      <c r="N449" t="str">
        <f t="shared" si="19"/>
        <v>Robusta</v>
      </c>
      <c r="O449" t="str">
        <f t="shared" si="20"/>
        <v>Medium</v>
      </c>
      <c r="P449" t="str">
        <f>_xlfn.XLOOKUP(Table1[[#This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f>INDEX(products!$A$1:$G$49,MATCH(orders!$D450,products!$A$1:$A$49,0),MATCH(orders!L$1,products!$A$1:$G$1,0))</f>
        <v>7.169999999999999</v>
      </c>
      <c r="M450">
        <f t="shared" si="18"/>
        <v>7.169999999999999</v>
      </c>
      <c r="N450" t="str">
        <f t="shared" si="19"/>
        <v>Robusta</v>
      </c>
      <c r="O450" t="str">
        <f t="shared" si="20"/>
        <v>Light</v>
      </c>
      <c r="P450" t="str">
        <f>_xlfn.XLOOKUP(Table1[[#This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f>INDEX(products!$A$1:$G$49,MATCH(orders!$D451,products!$A$1:$A$49,0),MATCH(orders!L$1,products!$A$1:$G$1,0))</f>
        <v>2.6849999999999996</v>
      </c>
      <c r="M451">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_xlfn.XLOOKUP(Table1[[#This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f>INDEX(products!$A$1:$G$49,MATCH(orders!$D452,products!$A$1:$A$49,0),MATCH(orders!L$1,products!$A$1:$G$1,0))</f>
        <v>4.7549999999999999</v>
      </c>
      <c r="M452">
        <f t="shared" si="21"/>
        <v>23.774999999999999</v>
      </c>
      <c r="N452" t="str">
        <f t="shared" si="22"/>
        <v>Liberica</v>
      </c>
      <c r="O452" t="str">
        <f t="shared" si="23"/>
        <v>Light</v>
      </c>
      <c r="P452" t="str">
        <f>_xlfn.XLOOKUP(Table1[[#This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f>INDEX(products!$A$1:$G$49,MATCH(orders!$D453,products!$A$1:$A$49,0),MATCH(orders!L$1,products!$A$1:$G$1,0))</f>
        <v>20.584999999999997</v>
      </c>
      <c r="M453">
        <f t="shared" si="21"/>
        <v>41.169999999999995</v>
      </c>
      <c r="N453" t="str">
        <f t="shared" si="22"/>
        <v>Robusta</v>
      </c>
      <c r="O453" t="str">
        <f t="shared" si="23"/>
        <v>Dark</v>
      </c>
      <c r="P453" t="str">
        <f>_xlfn.XLOOKUP(Table1[[#This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f>INDEX(products!$A$1:$G$49,MATCH(orders!$D454,products!$A$1:$A$49,0),MATCH(orders!L$1,products!$A$1:$G$1,0))</f>
        <v>3.8849999999999998</v>
      </c>
      <c r="M454">
        <f t="shared" si="21"/>
        <v>11.654999999999999</v>
      </c>
      <c r="N454" t="str">
        <f t="shared" si="22"/>
        <v>Arabica</v>
      </c>
      <c r="O454" t="str">
        <f t="shared" si="23"/>
        <v>Light</v>
      </c>
      <c r="P454" t="str">
        <f>_xlfn.XLOOKUP(Table1[[#This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f>INDEX(products!$A$1:$G$49,MATCH(orders!$D455,products!$A$1:$A$49,0),MATCH(orders!L$1,products!$A$1:$G$1,0))</f>
        <v>9.51</v>
      </c>
      <c r="M455">
        <f t="shared" si="21"/>
        <v>38.04</v>
      </c>
      <c r="N455" t="str">
        <f t="shared" si="22"/>
        <v>Liberica</v>
      </c>
      <c r="O455" t="str">
        <f t="shared" si="23"/>
        <v>Light</v>
      </c>
      <c r="P455" t="str">
        <f>_xlfn.XLOOKUP(Table1[[#This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f>INDEX(products!$A$1:$G$49,MATCH(orders!$D456,products!$A$1:$A$49,0),MATCH(orders!L$1,products!$A$1:$G$1,0))</f>
        <v>20.584999999999997</v>
      </c>
      <c r="M456">
        <f t="shared" si="21"/>
        <v>82.339999999999989</v>
      </c>
      <c r="N456" t="str">
        <f t="shared" si="22"/>
        <v>Robusta</v>
      </c>
      <c r="O456" t="str">
        <f t="shared" si="23"/>
        <v>Dark</v>
      </c>
      <c r="P456" t="str">
        <f>_xlfn.XLOOKUP(Table1[[#This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f>INDEX(products!$A$1:$G$49,MATCH(orders!$D457,products!$A$1:$A$49,0),MATCH(orders!L$1,products!$A$1:$G$1,0))</f>
        <v>4.7549999999999999</v>
      </c>
      <c r="M457">
        <f t="shared" si="21"/>
        <v>9.51</v>
      </c>
      <c r="N457" t="str">
        <f t="shared" si="22"/>
        <v>Liberica</v>
      </c>
      <c r="O457" t="str">
        <f t="shared" si="23"/>
        <v>Light</v>
      </c>
      <c r="P457" t="str">
        <f>_xlfn.XLOOKUP(Table1[[#This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f>INDEX(products!$A$1:$G$49,MATCH(orders!$D458,products!$A$1:$A$49,0),MATCH(orders!L$1,products!$A$1:$G$1,0))</f>
        <v>20.584999999999997</v>
      </c>
      <c r="M458">
        <f t="shared" si="21"/>
        <v>41.169999999999995</v>
      </c>
      <c r="N458" t="str">
        <f t="shared" si="22"/>
        <v>Robusta</v>
      </c>
      <c r="O458" t="str">
        <f t="shared" si="23"/>
        <v>Dark</v>
      </c>
      <c r="P458" t="str">
        <f>_xlfn.XLOOKUP(Table1[[#This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f>INDEX(products!$A$1:$G$49,MATCH(orders!$D459,products!$A$1:$A$49,0),MATCH(orders!L$1,products!$A$1:$G$1,0))</f>
        <v>9.51</v>
      </c>
      <c r="M459">
        <f t="shared" si="21"/>
        <v>47.55</v>
      </c>
      <c r="N459" t="str">
        <f t="shared" si="22"/>
        <v>Liberica</v>
      </c>
      <c r="O459" t="str">
        <f t="shared" si="23"/>
        <v>Light</v>
      </c>
      <c r="P459" t="str">
        <f>_xlfn.XLOOKUP(Table1[[#This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f>INDEX(products!$A$1:$G$49,MATCH(orders!$D460,products!$A$1:$A$49,0),MATCH(orders!L$1,products!$A$1:$G$1,0))</f>
        <v>11.25</v>
      </c>
      <c r="M460">
        <f t="shared" si="21"/>
        <v>45</v>
      </c>
      <c r="N460" t="str">
        <f t="shared" si="22"/>
        <v>Arabica</v>
      </c>
      <c r="O460" t="str">
        <f t="shared" si="23"/>
        <v>Medium</v>
      </c>
      <c r="P460" t="str">
        <f>_xlfn.XLOOKUP(Table1[[#This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f>INDEX(products!$A$1:$G$49,MATCH(orders!$D461,products!$A$1:$A$49,0),MATCH(orders!L$1,products!$A$1:$G$1,0))</f>
        <v>4.7549999999999999</v>
      </c>
      <c r="M461">
        <f t="shared" si="21"/>
        <v>23.774999999999999</v>
      </c>
      <c r="N461" t="str">
        <f t="shared" si="22"/>
        <v>Liberica</v>
      </c>
      <c r="O461" t="str">
        <f t="shared" si="23"/>
        <v>Light</v>
      </c>
      <c r="P461" t="str">
        <f>_xlfn.XLOOKUP(Table1[[#This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f>INDEX(products!$A$1:$G$49,MATCH(orders!$D462,products!$A$1:$A$49,0),MATCH(orders!L$1,products!$A$1:$G$1,0))</f>
        <v>5.3699999999999992</v>
      </c>
      <c r="M462">
        <f t="shared" si="21"/>
        <v>16.11</v>
      </c>
      <c r="N462" t="str">
        <f t="shared" si="22"/>
        <v>Robusta</v>
      </c>
      <c r="O462" t="str">
        <f t="shared" si="23"/>
        <v>Dark</v>
      </c>
      <c r="P462" t="str">
        <f>_xlfn.XLOOKUP(Table1[[#This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f>INDEX(products!$A$1:$G$49,MATCH(orders!$D463,products!$A$1:$A$49,0),MATCH(orders!L$1,products!$A$1:$G$1,0))</f>
        <v>2.6849999999999996</v>
      </c>
      <c r="M463">
        <f t="shared" si="21"/>
        <v>10.739999999999998</v>
      </c>
      <c r="N463" t="str">
        <f t="shared" si="22"/>
        <v>Robusta</v>
      </c>
      <c r="O463" t="str">
        <f t="shared" si="23"/>
        <v>Dark</v>
      </c>
      <c r="P463" t="str">
        <f>_xlfn.XLOOKUP(Table1[[#This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f>INDEX(products!$A$1:$G$49,MATCH(orders!$D464,products!$A$1:$A$49,0),MATCH(orders!L$1,products!$A$1:$G$1,0))</f>
        <v>9.9499999999999993</v>
      </c>
      <c r="M464">
        <f t="shared" si="21"/>
        <v>49.75</v>
      </c>
      <c r="N464" t="str">
        <f t="shared" si="22"/>
        <v>Arabica</v>
      </c>
      <c r="O464" t="str">
        <f t="shared" si="23"/>
        <v>Dark</v>
      </c>
      <c r="P464" t="str">
        <f>_xlfn.XLOOKUP(Table1[[#This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f>INDEX(products!$A$1:$G$49,MATCH(orders!$D465,products!$A$1:$A$49,0),MATCH(orders!L$1,products!$A$1:$G$1,0))</f>
        <v>13.75</v>
      </c>
      <c r="M465">
        <f t="shared" si="21"/>
        <v>27.5</v>
      </c>
      <c r="N465" t="str">
        <f t="shared" si="22"/>
        <v>Excelsa</v>
      </c>
      <c r="O465" t="str">
        <f t="shared" si="23"/>
        <v>Medium</v>
      </c>
      <c r="P465" t="str">
        <f>_xlfn.XLOOKUP(Table1[[#This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f>INDEX(products!$A$1:$G$49,MATCH(orders!$D466,products!$A$1:$A$49,0),MATCH(orders!L$1,products!$A$1:$G$1,0))</f>
        <v>29.784999999999997</v>
      </c>
      <c r="M466">
        <f t="shared" si="21"/>
        <v>119.13999999999999</v>
      </c>
      <c r="N466" t="str">
        <f t="shared" si="22"/>
        <v>Liberica</v>
      </c>
      <c r="O466" t="str">
        <f t="shared" si="23"/>
        <v>Dark</v>
      </c>
      <c r="P466" t="str">
        <f>_xlfn.XLOOKUP(Table1[[#This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f>INDEX(products!$A$1:$G$49,MATCH(orders!$D467,products!$A$1:$A$49,0),MATCH(orders!L$1,products!$A$1:$G$1,0))</f>
        <v>20.584999999999997</v>
      </c>
      <c r="M467">
        <f t="shared" si="21"/>
        <v>20.584999999999997</v>
      </c>
      <c r="N467" t="str">
        <f t="shared" si="22"/>
        <v>Robusta</v>
      </c>
      <c r="O467" t="str">
        <f t="shared" si="23"/>
        <v>Dark</v>
      </c>
      <c r="P467" t="str">
        <f>_xlfn.XLOOKUP(Table1[[#This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f>INDEX(products!$A$1:$G$49,MATCH(orders!$D468,products!$A$1:$A$49,0),MATCH(orders!L$1,products!$A$1:$G$1,0))</f>
        <v>2.9849999999999999</v>
      </c>
      <c r="M468">
        <f t="shared" si="21"/>
        <v>8.9550000000000001</v>
      </c>
      <c r="N468" t="str">
        <f t="shared" si="22"/>
        <v>Arabica</v>
      </c>
      <c r="O468" t="str">
        <f t="shared" si="23"/>
        <v>Dark</v>
      </c>
      <c r="P468" t="str">
        <f>_xlfn.XLOOKUP(Table1[[#This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f>INDEX(products!$A$1:$G$49,MATCH(orders!$D469,products!$A$1:$A$49,0),MATCH(orders!L$1,products!$A$1:$G$1,0))</f>
        <v>5.97</v>
      </c>
      <c r="M469">
        <f t="shared" si="21"/>
        <v>5.97</v>
      </c>
      <c r="N469" t="str">
        <f t="shared" si="22"/>
        <v>Arabica</v>
      </c>
      <c r="O469" t="str">
        <f t="shared" si="23"/>
        <v>Dark</v>
      </c>
      <c r="P469" t="str">
        <f>_xlfn.XLOOKUP(Table1[[#This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f>INDEX(products!$A$1:$G$49,MATCH(orders!$D470,products!$A$1:$A$49,0),MATCH(orders!L$1,products!$A$1:$G$1,0))</f>
        <v>13.75</v>
      </c>
      <c r="M470">
        <f t="shared" si="21"/>
        <v>41.25</v>
      </c>
      <c r="N470" t="str">
        <f t="shared" si="22"/>
        <v>Excelsa</v>
      </c>
      <c r="O470" t="str">
        <f t="shared" si="23"/>
        <v>Medium</v>
      </c>
      <c r="P470" t="str">
        <f>_xlfn.XLOOKUP(Table1[[#This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f>INDEX(products!$A$1:$G$49,MATCH(orders!$D471,products!$A$1:$A$49,0),MATCH(orders!L$1,products!$A$1:$G$1,0))</f>
        <v>4.4550000000000001</v>
      </c>
      <c r="M471">
        <f t="shared" si="21"/>
        <v>22.274999999999999</v>
      </c>
      <c r="N471" t="str">
        <f t="shared" si="22"/>
        <v>Excelsa</v>
      </c>
      <c r="O471" t="str">
        <f t="shared" si="23"/>
        <v>Light</v>
      </c>
      <c r="P471" t="str">
        <f>_xlfn.XLOOKUP(Table1[[#This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f>INDEX(products!$A$1:$G$49,MATCH(orders!$D472,products!$A$1:$A$49,0),MATCH(orders!L$1,products!$A$1:$G$1,0))</f>
        <v>6.75</v>
      </c>
      <c r="M472">
        <f t="shared" si="21"/>
        <v>6.75</v>
      </c>
      <c r="N472" t="str">
        <f t="shared" si="22"/>
        <v>Arabica</v>
      </c>
      <c r="O472" t="str">
        <f t="shared" si="23"/>
        <v>Medium</v>
      </c>
      <c r="P472" t="str">
        <f>_xlfn.XLOOKUP(Table1[[#This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f>INDEX(products!$A$1:$G$49,MATCH(orders!$D473,products!$A$1:$A$49,0),MATCH(orders!L$1,products!$A$1:$G$1,0))</f>
        <v>33.464999999999996</v>
      </c>
      <c r="M473">
        <f t="shared" si="21"/>
        <v>133.85999999999999</v>
      </c>
      <c r="N473" t="str">
        <f t="shared" si="22"/>
        <v>Liberica</v>
      </c>
      <c r="O473" t="str">
        <f t="shared" si="23"/>
        <v>Medium</v>
      </c>
      <c r="P473" t="str">
        <f>_xlfn.XLOOKUP(Table1[[#This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f>INDEX(products!$A$1:$G$49,MATCH(orders!$D474,products!$A$1:$A$49,0),MATCH(orders!L$1,products!$A$1:$G$1,0))</f>
        <v>2.9849999999999999</v>
      </c>
      <c r="M474">
        <f t="shared" si="21"/>
        <v>5.97</v>
      </c>
      <c r="N474" t="str">
        <f t="shared" si="22"/>
        <v>Arabica</v>
      </c>
      <c r="O474" t="str">
        <f t="shared" si="23"/>
        <v>Dark</v>
      </c>
      <c r="P474" t="str">
        <f>_xlfn.XLOOKUP(Table1[[#This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f>INDEX(products!$A$1:$G$49,MATCH(orders!$D475,products!$A$1:$A$49,0),MATCH(orders!L$1,products!$A$1:$G$1,0))</f>
        <v>12.95</v>
      </c>
      <c r="M475">
        <f t="shared" si="21"/>
        <v>25.9</v>
      </c>
      <c r="N475" t="str">
        <f t="shared" si="22"/>
        <v>Arabica</v>
      </c>
      <c r="O475" t="str">
        <f t="shared" si="23"/>
        <v>Light</v>
      </c>
      <c r="P475" t="str">
        <f>_xlfn.XLOOKUP(Table1[[#This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f>INDEX(products!$A$1:$G$49,MATCH(orders!$D476,products!$A$1:$A$49,0),MATCH(orders!L$1,products!$A$1:$G$1,0))</f>
        <v>31.624999999999996</v>
      </c>
      <c r="M476">
        <f t="shared" si="21"/>
        <v>31.624999999999996</v>
      </c>
      <c r="N476" t="str">
        <f t="shared" si="22"/>
        <v>Excelsa</v>
      </c>
      <c r="O476" t="str">
        <f t="shared" si="23"/>
        <v>Medium</v>
      </c>
      <c r="P476" t="str">
        <f>_xlfn.XLOOKUP(Table1[[#This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f>INDEX(products!$A$1:$G$49,MATCH(orders!$D477,products!$A$1:$A$49,0),MATCH(orders!L$1,products!$A$1:$G$1,0))</f>
        <v>4.3650000000000002</v>
      </c>
      <c r="M477">
        <f t="shared" si="21"/>
        <v>8.73</v>
      </c>
      <c r="N477" t="str">
        <f t="shared" si="22"/>
        <v>Liberica</v>
      </c>
      <c r="O477" t="str">
        <f t="shared" si="23"/>
        <v>Medium</v>
      </c>
      <c r="P477" t="str">
        <f>_xlfn.XLOOKUP(Table1[[#This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f>INDEX(products!$A$1:$G$49,MATCH(orders!$D478,products!$A$1:$A$49,0),MATCH(orders!L$1,products!$A$1:$G$1,0))</f>
        <v>4.4550000000000001</v>
      </c>
      <c r="M478">
        <f t="shared" si="21"/>
        <v>26.73</v>
      </c>
      <c r="N478" t="str">
        <f t="shared" si="22"/>
        <v>Excelsa</v>
      </c>
      <c r="O478" t="str">
        <f t="shared" si="23"/>
        <v>Light</v>
      </c>
      <c r="P478" t="str">
        <f>_xlfn.XLOOKUP(Table1[[#This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f>INDEX(products!$A$1:$G$49,MATCH(orders!$D479,products!$A$1:$A$49,0),MATCH(orders!L$1,products!$A$1:$G$1,0))</f>
        <v>4.3650000000000002</v>
      </c>
      <c r="M479">
        <f t="shared" si="21"/>
        <v>26.19</v>
      </c>
      <c r="N479" t="str">
        <f t="shared" si="22"/>
        <v>Liberica</v>
      </c>
      <c r="O479" t="str">
        <f t="shared" si="23"/>
        <v>Medium</v>
      </c>
      <c r="P479" t="str">
        <f>_xlfn.XLOOKUP(Table1[[#This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f>INDEX(products!$A$1:$G$49,MATCH(orders!$D480,products!$A$1:$A$49,0),MATCH(orders!L$1,products!$A$1:$G$1,0))</f>
        <v>8.9499999999999993</v>
      </c>
      <c r="M480">
        <f t="shared" si="21"/>
        <v>53.699999999999996</v>
      </c>
      <c r="N480" t="str">
        <f t="shared" si="22"/>
        <v>Robusta</v>
      </c>
      <c r="O480" t="str">
        <f t="shared" si="23"/>
        <v>Dark</v>
      </c>
      <c r="P480" t="str">
        <f>_xlfn.XLOOKUP(Table1[[#This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f>INDEX(products!$A$1:$G$49,MATCH(orders!$D481,products!$A$1:$A$49,0),MATCH(orders!L$1,products!$A$1:$G$1,0))</f>
        <v>31.624999999999996</v>
      </c>
      <c r="M481">
        <f t="shared" si="21"/>
        <v>126.49999999999999</v>
      </c>
      <c r="N481" t="str">
        <f t="shared" si="22"/>
        <v>Excelsa</v>
      </c>
      <c r="O481" t="str">
        <f t="shared" si="23"/>
        <v>Medium</v>
      </c>
      <c r="P481" t="str">
        <f>_xlfn.XLOOKUP(Table1[[#This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f>INDEX(products!$A$1:$G$49,MATCH(orders!$D482,products!$A$1:$A$49,0),MATCH(orders!L$1,products!$A$1:$G$1,0))</f>
        <v>4.125</v>
      </c>
      <c r="M482">
        <f t="shared" si="21"/>
        <v>4.125</v>
      </c>
      <c r="N482" t="str">
        <f t="shared" si="22"/>
        <v>Excelsa</v>
      </c>
      <c r="O482" t="str">
        <f t="shared" si="23"/>
        <v>Medium</v>
      </c>
      <c r="P482" t="str">
        <f>_xlfn.XLOOKUP(Table1[[#This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f>INDEX(products!$A$1:$G$49,MATCH(orders!$D483,products!$A$1:$A$49,0),MATCH(orders!L$1,products!$A$1:$G$1,0))</f>
        <v>11.95</v>
      </c>
      <c r="M483">
        <f t="shared" si="21"/>
        <v>23.9</v>
      </c>
      <c r="N483" t="str">
        <f t="shared" si="22"/>
        <v>Robusta</v>
      </c>
      <c r="O483" t="str">
        <f t="shared" si="23"/>
        <v>Light</v>
      </c>
      <c r="P483" t="str">
        <f>_xlfn.XLOOKUP(Table1[[#This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f>INDEX(products!$A$1:$G$49,MATCH(orders!$D484,products!$A$1:$A$49,0),MATCH(orders!L$1,products!$A$1:$G$1,0))</f>
        <v>27.945</v>
      </c>
      <c r="M484">
        <f t="shared" si="21"/>
        <v>139.72499999999999</v>
      </c>
      <c r="N484" t="str">
        <f t="shared" si="22"/>
        <v>Excelsa</v>
      </c>
      <c r="O484" t="str">
        <f t="shared" si="23"/>
        <v>Dark</v>
      </c>
      <c r="P484" t="str">
        <f>_xlfn.XLOOKUP(Table1[[#This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f>INDEX(products!$A$1:$G$49,MATCH(orders!$D485,products!$A$1:$A$49,0),MATCH(orders!L$1,products!$A$1:$G$1,0))</f>
        <v>29.784999999999997</v>
      </c>
      <c r="M485">
        <f t="shared" si="21"/>
        <v>59.569999999999993</v>
      </c>
      <c r="N485" t="str">
        <f t="shared" si="22"/>
        <v>Liberica</v>
      </c>
      <c r="O485" t="str">
        <f t="shared" si="23"/>
        <v>Dark</v>
      </c>
      <c r="P485" t="str">
        <f>_xlfn.XLOOKUP(Table1[[#This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f>INDEX(products!$A$1:$G$49,MATCH(orders!$D486,products!$A$1:$A$49,0),MATCH(orders!L$1,products!$A$1:$G$1,0))</f>
        <v>9.51</v>
      </c>
      <c r="M486">
        <f t="shared" si="21"/>
        <v>57.06</v>
      </c>
      <c r="N486" t="str">
        <f t="shared" si="22"/>
        <v>Liberica</v>
      </c>
      <c r="O486" t="str">
        <f t="shared" si="23"/>
        <v>Light</v>
      </c>
      <c r="P486" t="str">
        <f>_xlfn.XLOOKUP(Table1[[#This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f>INDEX(products!$A$1:$G$49,MATCH(orders!$D487,products!$A$1:$A$49,0),MATCH(orders!L$1,products!$A$1:$G$1,0))</f>
        <v>3.5849999999999995</v>
      </c>
      <c r="M487">
        <f t="shared" si="21"/>
        <v>21.509999999999998</v>
      </c>
      <c r="N487" t="str">
        <f t="shared" si="22"/>
        <v>Robusta</v>
      </c>
      <c r="O487" t="str">
        <f t="shared" si="23"/>
        <v>Light</v>
      </c>
      <c r="P487" t="str">
        <f>_xlfn.XLOOKUP(Table1[[#This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f>INDEX(products!$A$1:$G$49,MATCH(orders!$D488,products!$A$1:$A$49,0),MATCH(orders!L$1,products!$A$1:$G$1,0))</f>
        <v>8.73</v>
      </c>
      <c r="M488">
        <f t="shared" si="21"/>
        <v>52.38</v>
      </c>
      <c r="N488" t="str">
        <f t="shared" si="22"/>
        <v>Liberica</v>
      </c>
      <c r="O488" t="str">
        <f t="shared" si="23"/>
        <v>Medium</v>
      </c>
      <c r="P488" t="str">
        <f>_xlfn.XLOOKUP(Table1[[#This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f>INDEX(products!$A$1:$G$49,MATCH(orders!$D489,products!$A$1:$A$49,0),MATCH(orders!L$1,products!$A$1:$G$1,0))</f>
        <v>12.15</v>
      </c>
      <c r="M489">
        <f t="shared" si="21"/>
        <v>72.900000000000006</v>
      </c>
      <c r="N489" t="str">
        <f t="shared" si="22"/>
        <v>Excelsa</v>
      </c>
      <c r="O489" t="str">
        <f t="shared" si="23"/>
        <v>Dark</v>
      </c>
      <c r="P489" t="str">
        <f>_xlfn.XLOOKUP(Table1[[#This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f>INDEX(products!$A$1:$G$49,MATCH(orders!$D490,products!$A$1:$A$49,0),MATCH(orders!L$1,products!$A$1:$G$1,0))</f>
        <v>2.9849999999999999</v>
      </c>
      <c r="M490">
        <f t="shared" si="21"/>
        <v>14.924999999999999</v>
      </c>
      <c r="N490" t="str">
        <f t="shared" si="22"/>
        <v>Robusta</v>
      </c>
      <c r="O490" t="str">
        <f t="shared" si="23"/>
        <v>Medium</v>
      </c>
      <c r="P490" t="str">
        <f>_xlfn.XLOOKUP(Table1[[#This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f>INDEX(products!$A$1:$G$49,MATCH(orders!$D491,products!$A$1:$A$49,0),MATCH(orders!L$1,products!$A$1:$G$1,0))</f>
        <v>15.85</v>
      </c>
      <c r="M491">
        <f t="shared" si="21"/>
        <v>95.1</v>
      </c>
      <c r="N491" t="str">
        <f t="shared" si="22"/>
        <v>Liberica</v>
      </c>
      <c r="O491" t="str">
        <f t="shared" si="23"/>
        <v>Light</v>
      </c>
      <c r="P491" t="str">
        <f>_xlfn.XLOOKUP(Table1[[#This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f>INDEX(products!$A$1:$G$49,MATCH(orders!$D492,products!$A$1:$A$49,0),MATCH(orders!L$1,products!$A$1:$G$1,0))</f>
        <v>7.77</v>
      </c>
      <c r="M492">
        <f t="shared" si="21"/>
        <v>15.54</v>
      </c>
      <c r="N492" t="str">
        <f t="shared" si="22"/>
        <v>Liberica</v>
      </c>
      <c r="O492" t="str">
        <f t="shared" si="23"/>
        <v>Dark</v>
      </c>
      <c r="P492" t="str">
        <f>_xlfn.XLOOKUP(Table1[[#This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f>INDEX(products!$A$1:$G$49,MATCH(orders!$D493,products!$A$1:$A$49,0),MATCH(orders!L$1,products!$A$1:$G$1,0))</f>
        <v>3.8849999999999998</v>
      </c>
      <c r="M493">
        <f t="shared" si="21"/>
        <v>23.31</v>
      </c>
      <c r="N493" t="str">
        <f t="shared" si="22"/>
        <v>Liberica</v>
      </c>
      <c r="O493" t="str">
        <f t="shared" si="23"/>
        <v>Dark</v>
      </c>
      <c r="P493" t="str">
        <f>_xlfn.XLOOKUP(Table1[[#This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f>INDEX(products!$A$1:$G$49,MATCH(orders!$D494,products!$A$1:$A$49,0),MATCH(orders!L$1,products!$A$1:$G$1,0))</f>
        <v>4.125</v>
      </c>
      <c r="M494">
        <f t="shared" si="21"/>
        <v>4.125</v>
      </c>
      <c r="N494" t="str">
        <f t="shared" si="22"/>
        <v>Excelsa</v>
      </c>
      <c r="O494" t="str">
        <f t="shared" si="23"/>
        <v>Medium</v>
      </c>
      <c r="P494" t="str">
        <f>_xlfn.XLOOKUP(Table1[[#This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f>INDEX(products!$A$1:$G$49,MATCH(orders!$D495,products!$A$1:$A$49,0),MATCH(orders!L$1,products!$A$1:$G$1,0))</f>
        <v>5.97</v>
      </c>
      <c r="M495">
        <f t="shared" si="21"/>
        <v>35.82</v>
      </c>
      <c r="N495" t="str">
        <f t="shared" si="22"/>
        <v>Robusta</v>
      </c>
      <c r="O495" t="str">
        <f t="shared" si="23"/>
        <v>Medium</v>
      </c>
      <c r="P495" t="str">
        <f>_xlfn.XLOOKUP(Table1[[#This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f>INDEX(products!$A$1:$G$49,MATCH(orders!$D496,products!$A$1:$A$49,0),MATCH(orders!L$1,products!$A$1:$G$1,0))</f>
        <v>15.85</v>
      </c>
      <c r="M496">
        <f t="shared" si="21"/>
        <v>31.7</v>
      </c>
      <c r="N496" t="str">
        <f t="shared" si="22"/>
        <v>Liberica</v>
      </c>
      <c r="O496" t="str">
        <f t="shared" si="23"/>
        <v>Light</v>
      </c>
      <c r="P496" t="str">
        <f>_xlfn.XLOOKUP(Table1[[#This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f>INDEX(products!$A$1:$G$49,MATCH(orders!$D497,products!$A$1:$A$49,0),MATCH(orders!L$1,products!$A$1:$G$1,0))</f>
        <v>15.85</v>
      </c>
      <c r="M497">
        <f t="shared" si="21"/>
        <v>79.25</v>
      </c>
      <c r="N497" t="str">
        <f t="shared" si="22"/>
        <v>Liberica</v>
      </c>
      <c r="O497" t="str">
        <f t="shared" si="23"/>
        <v>Light</v>
      </c>
      <c r="P497" t="str">
        <f>_xlfn.XLOOKUP(Table1[[#This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f>INDEX(products!$A$1:$G$49,MATCH(orders!$D498,products!$A$1:$A$49,0),MATCH(orders!L$1,products!$A$1:$G$1,0))</f>
        <v>3.645</v>
      </c>
      <c r="M498">
        <f t="shared" si="21"/>
        <v>10.935</v>
      </c>
      <c r="N498" t="str">
        <f t="shared" si="22"/>
        <v>Excelsa</v>
      </c>
      <c r="O498" t="str">
        <f t="shared" si="23"/>
        <v>Dark</v>
      </c>
      <c r="P498" t="str">
        <f>_xlfn.XLOOKUP(Table1[[#This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f>INDEX(products!$A$1:$G$49,MATCH(orders!$D499,products!$A$1:$A$49,0),MATCH(orders!L$1,products!$A$1:$G$1,0))</f>
        <v>9.9499999999999993</v>
      </c>
      <c r="M499">
        <f t="shared" si="21"/>
        <v>39.799999999999997</v>
      </c>
      <c r="N499" t="str">
        <f t="shared" si="22"/>
        <v>Arabica</v>
      </c>
      <c r="O499" t="str">
        <f t="shared" si="23"/>
        <v>Dark</v>
      </c>
      <c r="P499" t="str">
        <f>_xlfn.XLOOKUP(Table1[[#This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f>INDEX(products!$A$1:$G$49,MATCH(orders!$D500,products!$A$1:$A$49,0),MATCH(orders!L$1,products!$A$1:$G$1,0))</f>
        <v>9.9499999999999993</v>
      </c>
      <c r="M500">
        <f t="shared" si="21"/>
        <v>49.75</v>
      </c>
      <c r="N500" t="str">
        <f t="shared" si="22"/>
        <v>Robusta</v>
      </c>
      <c r="O500" t="str">
        <f t="shared" si="23"/>
        <v>Medium</v>
      </c>
      <c r="P500" t="str">
        <f>_xlfn.XLOOKUP(Table1[[#This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f>INDEX(products!$A$1:$G$49,MATCH(orders!$D501,products!$A$1:$A$49,0),MATCH(orders!L$1,products!$A$1:$G$1,0))</f>
        <v>2.6849999999999996</v>
      </c>
      <c r="M501">
        <f t="shared" si="21"/>
        <v>8.0549999999999997</v>
      </c>
      <c r="N501" t="str">
        <f t="shared" si="22"/>
        <v>Robusta</v>
      </c>
      <c r="O501" t="str">
        <f t="shared" si="23"/>
        <v>Dark</v>
      </c>
      <c r="P501" t="str">
        <f>_xlfn.XLOOKUP(Table1[[#This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f>INDEX(products!$A$1:$G$49,MATCH(orders!$D502,products!$A$1:$A$49,0),MATCH(orders!L$1,products!$A$1:$G$1,0))</f>
        <v>11.95</v>
      </c>
      <c r="M502">
        <f t="shared" si="21"/>
        <v>47.8</v>
      </c>
      <c r="N502" t="str">
        <f t="shared" si="22"/>
        <v>Robusta</v>
      </c>
      <c r="O502" t="str">
        <f t="shared" si="23"/>
        <v>Light</v>
      </c>
      <c r="P502" t="str">
        <f>_xlfn.XLOOKUP(Table1[[#This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f>INDEX(products!$A$1:$G$49,MATCH(orders!$D503,products!$A$1:$A$49,0),MATCH(orders!L$1,products!$A$1:$G$1,0))</f>
        <v>2.9849999999999999</v>
      </c>
      <c r="M503">
        <f t="shared" si="21"/>
        <v>11.94</v>
      </c>
      <c r="N503" t="str">
        <f t="shared" si="22"/>
        <v>Robusta</v>
      </c>
      <c r="O503" t="str">
        <f t="shared" si="23"/>
        <v>Medium</v>
      </c>
      <c r="P503" t="str">
        <f>_xlfn.XLOOKUP(Table1[[#This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f>INDEX(products!$A$1:$G$49,MATCH(orders!$D504,products!$A$1:$A$49,0),MATCH(orders!L$1,products!$A$1:$G$1,0))</f>
        <v>4.125</v>
      </c>
      <c r="M504">
        <f t="shared" si="21"/>
        <v>16.5</v>
      </c>
      <c r="N504" t="str">
        <f t="shared" si="22"/>
        <v>Excelsa</v>
      </c>
      <c r="O504" t="str">
        <f t="shared" si="23"/>
        <v>Medium</v>
      </c>
      <c r="P504" t="str">
        <f>_xlfn.XLOOKUP(Table1[[#This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f>INDEX(products!$A$1:$G$49,MATCH(orders!$D505,products!$A$1:$A$49,0),MATCH(orders!L$1,products!$A$1:$G$1,0))</f>
        <v>12.95</v>
      </c>
      <c r="M505">
        <f t="shared" si="21"/>
        <v>51.8</v>
      </c>
      <c r="N505" t="str">
        <f t="shared" si="22"/>
        <v>Liberica</v>
      </c>
      <c r="O505" t="str">
        <f t="shared" si="23"/>
        <v>Dark</v>
      </c>
      <c r="P505" t="str">
        <f>_xlfn.XLOOKUP(Table1[[#This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f>INDEX(products!$A$1:$G$49,MATCH(orders!$D506,products!$A$1:$A$49,0),MATCH(orders!L$1,products!$A$1:$G$1,0))</f>
        <v>4.7549999999999999</v>
      </c>
      <c r="M506">
        <f t="shared" si="21"/>
        <v>14.265000000000001</v>
      </c>
      <c r="N506" t="str">
        <f t="shared" si="22"/>
        <v>Liberica</v>
      </c>
      <c r="O506" t="str">
        <f t="shared" si="23"/>
        <v>Light</v>
      </c>
      <c r="P506" t="str">
        <f>_xlfn.XLOOKUP(Table1[[#This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f>INDEX(products!$A$1:$G$49,MATCH(orders!$D507,products!$A$1:$A$49,0),MATCH(orders!L$1,products!$A$1:$G$1,0))</f>
        <v>4.3650000000000002</v>
      </c>
      <c r="M507">
        <f t="shared" si="21"/>
        <v>26.19</v>
      </c>
      <c r="N507" t="str">
        <f t="shared" si="22"/>
        <v>Liberica</v>
      </c>
      <c r="O507" t="str">
        <f t="shared" si="23"/>
        <v>Medium</v>
      </c>
      <c r="P507" t="str">
        <f>_xlfn.XLOOKUP(Table1[[#This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f>INDEX(products!$A$1:$G$49,MATCH(orders!$D508,products!$A$1:$A$49,0),MATCH(orders!L$1,products!$A$1:$G$1,0))</f>
        <v>12.95</v>
      </c>
      <c r="M508">
        <f t="shared" si="21"/>
        <v>25.9</v>
      </c>
      <c r="N508" t="str">
        <f t="shared" si="22"/>
        <v>Arabica</v>
      </c>
      <c r="O508" t="str">
        <f t="shared" si="23"/>
        <v>Light</v>
      </c>
      <c r="P508" t="str">
        <f>_xlfn.XLOOKUP(Table1[[#This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f>INDEX(products!$A$1:$G$49,MATCH(orders!$D509,products!$A$1:$A$49,0),MATCH(orders!L$1,products!$A$1:$G$1,0))</f>
        <v>29.784999999999997</v>
      </c>
      <c r="M509">
        <f t="shared" si="21"/>
        <v>89.35499999999999</v>
      </c>
      <c r="N509" t="str">
        <f t="shared" si="22"/>
        <v>Arabica</v>
      </c>
      <c r="O509" t="str">
        <f t="shared" si="23"/>
        <v>Light</v>
      </c>
      <c r="P509" t="str">
        <f>_xlfn.XLOOKUP(Table1[[#This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f>INDEX(products!$A$1:$G$49,MATCH(orders!$D510,products!$A$1:$A$49,0),MATCH(orders!L$1,products!$A$1:$G$1,0))</f>
        <v>7.77</v>
      </c>
      <c r="M510">
        <f t="shared" si="21"/>
        <v>46.62</v>
      </c>
      <c r="N510" t="str">
        <f t="shared" si="22"/>
        <v>Liberica</v>
      </c>
      <c r="O510" t="str">
        <f t="shared" si="23"/>
        <v>Dark</v>
      </c>
      <c r="P510" t="str">
        <f>_xlfn.XLOOKUP(Table1[[#This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f>INDEX(products!$A$1:$G$49,MATCH(orders!$D511,products!$A$1:$A$49,0),MATCH(orders!L$1,products!$A$1:$G$1,0))</f>
        <v>9.9499999999999993</v>
      </c>
      <c r="M511">
        <f t="shared" si="21"/>
        <v>29.849999999999998</v>
      </c>
      <c r="N511" t="str">
        <f t="shared" si="22"/>
        <v>Arabica</v>
      </c>
      <c r="O511" t="str">
        <f t="shared" si="23"/>
        <v>Dark</v>
      </c>
      <c r="P511" t="str">
        <f>_xlfn.XLOOKUP(Table1[[#This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f>INDEX(products!$A$1:$G$49,MATCH(orders!$D512,products!$A$1:$A$49,0),MATCH(orders!L$1,products!$A$1:$G$1,0))</f>
        <v>3.5849999999999995</v>
      </c>
      <c r="M512">
        <f t="shared" si="21"/>
        <v>10.754999999999999</v>
      </c>
      <c r="N512" t="str">
        <f t="shared" si="22"/>
        <v>Robusta</v>
      </c>
      <c r="O512" t="str">
        <f t="shared" si="23"/>
        <v>Light</v>
      </c>
      <c r="P512" t="str">
        <f>_xlfn.XLOOKUP(Table1[[#This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f>INDEX(products!$A$1:$G$49,MATCH(orders!$D513,products!$A$1:$A$49,0),MATCH(orders!L$1,products!$A$1:$G$1,0))</f>
        <v>3.375</v>
      </c>
      <c r="M513">
        <f t="shared" si="21"/>
        <v>13.5</v>
      </c>
      <c r="N513" t="str">
        <f t="shared" si="22"/>
        <v>Arabica</v>
      </c>
      <c r="O513" t="str">
        <f t="shared" si="23"/>
        <v>Medium</v>
      </c>
      <c r="P513" t="str">
        <f>_xlfn.XLOOKUP(Table1[[#This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f>INDEX(products!$A$1:$G$49,MATCH(orders!$D514,products!$A$1:$A$49,0),MATCH(orders!L$1,products!$A$1:$G$1,0))</f>
        <v>15.85</v>
      </c>
      <c r="M514">
        <f t="shared" si="21"/>
        <v>47.55</v>
      </c>
      <c r="N514" t="str">
        <f t="shared" si="22"/>
        <v>Liberica</v>
      </c>
      <c r="O514" t="str">
        <f t="shared" si="23"/>
        <v>Light</v>
      </c>
      <c r="P514" t="str">
        <f>_xlfn.XLOOKUP(Table1[[#This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f>INDEX(products!$A$1:$G$49,MATCH(orders!$D515,products!$A$1:$A$49,0),MATCH(orders!L$1,products!$A$1:$G$1,0))</f>
        <v>15.85</v>
      </c>
      <c r="M515">
        <f t="shared" ref="M515:M578" si="24">L515*E515</f>
        <v>79.25</v>
      </c>
      <c r="N515" t="str">
        <f t="shared" ref="N515:N578" si="25">IF(I515="rob","Robusta",IF(I515="Exc","Excelsa",IF(I515="Ara","Arabica",IF(I515="Lib","Liberica"))))</f>
        <v>Liberica</v>
      </c>
      <c r="O515" t="str">
        <f t="shared" ref="O515:O578" si="26">IF(J515="M","Medium",IF(J515="L","Light",IF(J515="D","Dark","")))</f>
        <v>Light</v>
      </c>
      <c r="P515" t="str">
        <f>_xlfn.XLOOKUP(Table1[[#This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f>INDEX(products!$A$1:$G$49,MATCH(orders!$D516,products!$A$1:$A$49,0),MATCH(orders!L$1,products!$A$1:$G$1,0))</f>
        <v>4.3650000000000002</v>
      </c>
      <c r="M516">
        <f t="shared" si="24"/>
        <v>26.19</v>
      </c>
      <c r="N516" t="str">
        <f t="shared" si="25"/>
        <v>Liberica</v>
      </c>
      <c r="O516" t="str">
        <f t="shared" si="26"/>
        <v>Medium</v>
      </c>
      <c r="P516" t="str">
        <f>_xlfn.XLOOKUP(Table1[[#This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f>INDEX(products!$A$1:$G$49,MATCH(orders!$D517,products!$A$1:$A$49,0),MATCH(orders!L$1,products!$A$1:$G$1,0))</f>
        <v>7.169999999999999</v>
      </c>
      <c r="M517">
        <f t="shared" si="24"/>
        <v>21.509999999999998</v>
      </c>
      <c r="N517" t="str">
        <f t="shared" si="25"/>
        <v>Robusta</v>
      </c>
      <c r="O517" t="str">
        <f t="shared" si="26"/>
        <v>Light</v>
      </c>
      <c r="P517" t="str">
        <f>_xlfn.XLOOKUP(Table1[[#This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f>INDEX(products!$A$1:$G$49,MATCH(orders!$D518,products!$A$1:$A$49,0),MATCH(orders!L$1,products!$A$1:$G$1,0))</f>
        <v>20.584999999999997</v>
      </c>
      <c r="M518">
        <f t="shared" si="24"/>
        <v>102.92499999999998</v>
      </c>
      <c r="N518" t="str">
        <f t="shared" si="25"/>
        <v>Robusta</v>
      </c>
      <c r="O518" t="str">
        <f t="shared" si="26"/>
        <v>Dark</v>
      </c>
      <c r="P518" t="str">
        <f>_xlfn.XLOOKUP(Table1[[#This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f>INDEX(products!$A$1:$G$49,MATCH(orders!$D519,products!$A$1:$A$49,0),MATCH(orders!L$1,products!$A$1:$G$1,0))</f>
        <v>3.8849999999999998</v>
      </c>
      <c r="M519">
        <f t="shared" si="24"/>
        <v>7.77</v>
      </c>
      <c r="N519" t="str">
        <f t="shared" si="25"/>
        <v>Liberica</v>
      </c>
      <c r="O519" t="str">
        <f t="shared" si="26"/>
        <v>Dark</v>
      </c>
      <c r="P519" t="str">
        <f>_xlfn.XLOOKUP(Table1[[#This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f>INDEX(products!$A$1:$G$49,MATCH(orders!$D520,products!$A$1:$A$49,0),MATCH(orders!L$1,products!$A$1:$G$1,0))</f>
        <v>27.945</v>
      </c>
      <c r="M520">
        <f t="shared" si="24"/>
        <v>139.72499999999999</v>
      </c>
      <c r="N520" t="str">
        <f t="shared" si="25"/>
        <v>Excelsa</v>
      </c>
      <c r="O520" t="str">
        <f t="shared" si="26"/>
        <v>Dark</v>
      </c>
      <c r="P520" t="str">
        <f>_xlfn.XLOOKUP(Table1[[#This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f>INDEX(products!$A$1:$G$49,MATCH(orders!$D521,products!$A$1:$A$49,0),MATCH(orders!L$1,products!$A$1:$G$1,0))</f>
        <v>5.97</v>
      </c>
      <c r="M521">
        <f t="shared" si="24"/>
        <v>11.94</v>
      </c>
      <c r="N521" t="str">
        <f t="shared" si="25"/>
        <v>Arabica</v>
      </c>
      <c r="O521" t="str">
        <f t="shared" si="26"/>
        <v>Dark</v>
      </c>
      <c r="P521" t="str">
        <f>_xlfn.XLOOKUP(Table1[[#This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f>INDEX(products!$A$1:$G$49,MATCH(orders!$D522,products!$A$1:$A$49,0),MATCH(orders!L$1,products!$A$1:$G$1,0))</f>
        <v>3.8849999999999998</v>
      </c>
      <c r="M522">
        <f t="shared" si="24"/>
        <v>3.8849999999999998</v>
      </c>
      <c r="N522" t="str">
        <f t="shared" si="25"/>
        <v>Liberica</v>
      </c>
      <c r="O522" t="str">
        <f t="shared" si="26"/>
        <v>Dark</v>
      </c>
      <c r="P522" t="str">
        <f>_xlfn.XLOOKUP(Table1[[#This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f>INDEX(products!$A$1:$G$49,MATCH(orders!$D523,products!$A$1:$A$49,0),MATCH(orders!L$1,products!$A$1:$G$1,0))</f>
        <v>9.9499999999999993</v>
      </c>
      <c r="M523">
        <f t="shared" si="24"/>
        <v>39.799999999999997</v>
      </c>
      <c r="N523" t="str">
        <f t="shared" si="25"/>
        <v>Robusta</v>
      </c>
      <c r="O523" t="str">
        <f t="shared" si="26"/>
        <v>Medium</v>
      </c>
      <c r="P523" t="str">
        <f>_xlfn.XLOOKUP(Table1[[#This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f>INDEX(products!$A$1:$G$49,MATCH(orders!$D524,products!$A$1:$A$49,0),MATCH(orders!L$1,products!$A$1:$G$1,0))</f>
        <v>5.97</v>
      </c>
      <c r="M524">
        <f t="shared" si="24"/>
        <v>29.849999999999998</v>
      </c>
      <c r="N524" t="str">
        <f t="shared" si="25"/>
        <v>Robusta</v>
      </c>
      <c r="O524" t="str">
        <f t="shared" si="26"/>
        <v>Medium</v>
      </c>
      <c r="P524" t="str">
        <f>_xlfn.XLOOKUP(Table1[[#This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f>INDEX(products!$A$1:$G$49,MATCH(orders!$D525,products!$A$1:$A$49,0),MATCH(orders!L$1,products!$A$1:$G$1,0))</f>
        <v>29.784999999999997</v>
      </c>
      <c r="M525">
        <f t="shared" si="24"/>
        <v>29.784999999999997</v>
      </c>
      <c r="N525" t="str">
        <f t="shared" si="25"/>
        <v>Liberica</v>
      </c>
      <c r="O525" t="str">
        <f t="shared" si="26"/>
        <v>Dark</v>
      </c>
      <c r="P525" t="str">
        <f>_xlfn.XLOOKUP(Table1[[#This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f>INDEX(products!$A$1:$G$49,MATCH(orders!$D526,products!$A$1:$A$49,0),MATCH(orders!L$1,products!$A$1:$G$1,0))</f>
        <v>36.454999999999998</v>
      </c>
      <c r="M526">
        <f t="shared" si="24"/>
        <v>72.91</v>
      </c>
      <c r="N526" t="str">
        <f t="shared" si="25"/>
        <v>Liberica</v>
      </c>
      <c r="O526" t="str">
        <f t="shared" si="26"/>
        <v>Light</v>
      </c>
      <c r="P526" t="str">
        <f>_xlfn.XLOOKUP(Table1[[#This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f>INDEX(products!$A$1:$G$49,MATCH(orders!$D527,products!$A$1:$A$49,0),MATCH(orders!L$1,products!$A$1:$G$1,0))</f>
        <v>2.6849999999999996</v>
      </c>
      <c r="M527">
        <f t="shared" si="24"/>
        <v>13.424999999999997</v>
      </c>
      <c r="N527" t="str">
        <f t="shared" si="25"/>
        <v>Robusta</v>
      </c>
      <c r="O527" t="str">
        <f t="shared" si="26"/>
        <v>Dark</v>
      </c>
      <c r="P527" t="str">
        <f>_xlfn.XLOOKUP(Table1[[#This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f>INDEX(products!$A$1:$G$49,MATCH(orders!$D528,products!$A$1:$A$49,0),MATCH(orders!L$1,products!$A$1:$G$1,0))</f>
        <v>31.624999999999996</v>
      </c>
      <c r="M528">
        <f t="shared" si="24"/>
        <v>126.49999999999999</v>
      </c>
      <c r="N528" t="str">
        <f t="shared" si="25"/>
        <v>Excelsa</v>
      </c>
      <c r="O528" t="str">
        <f t="shared" si="26"/>
        <v>Medium</v>
      </c>
      <c r="P528" t="str">
        <f>_xlfn.XLOOKUP(Table1[[#This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f>INDEX(products!$A$1:$G$49,MATCH(orders!$D529,products!$A$1:$A$49,0),MATCH(orders!L$1,products!$A$1:$G$1,0))</f>
        <v>8.25</v>
      </c>
      <c r="M529">
        <f t="shared" si="24"/>
        <v>41.25</v>
      </c>
      <c r="N529" t="str">
        <f t="shared" si="25"/>
        <v>Excelsa</v>
      </c>
      <c r="O529" t="str">
        <f t="shared" si="26"/>
        <v>Medium</v>
      </c>
      <c r="P529" t="str">
        <f>_xlfn.XLOOKUP(Table1[[#This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f>INDEX(products!$A$1:$G$49,MATCH(orders!$D530,products!$A$1:$A$49,0),MATCH(orders!L$1,products!$A$1:$G$1,0))</f>
        <v>8.91</v>
      </c>
      <c r="M530">
        <f t="shared" si="24"/>
        <v>53.46</v>
      </c>
      <c r="N530" t="str">
        <f t="shared" si="25"/>
        <v>Excelsa</v>
      </c>
      <c r="O530" t="str">
        <f t="shared" si="26"/>
        <v>Light</v>
      </c>
      <c r="P530" t="str">
        <f>_xlfn.XLOOKUP(Table1[[#This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f>INDEX(products!$A$1:$G$49,MATCH(orders!$D531,products!$A$1:$A$49,0),MATCH(orders!L$1,products!$A$1:$G$1,0))</f>
        <v>9.9499999999999993</v>
      </c>
      <c r="M531">
        <f t="shared" si="24"/>
        <v>59.699999999999996</v>
      </c>
      <c r="N531" t="str">
        <f t="shared" si="25"/>
        <v>Robusta</v>
      </c>
      <c r="O531" t="str">
        <f t="shared" si="26"/>
        <v>Medium</v>
      </c>
      <c r="P531" t="str">
        <f>_xlfn.XLOOKUP(Table1[[#This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f>INDEX(products!$A$1:$G$49,MATCH(orders!$D532,products!$A$1:$A$49,0),MATCH(orders!L$1,products!$A$1:$G$1,0))</f>
        <v>9.9499999999999993</v>
      </c>
      <c r="M532">
        <f t="shared" si="24"/>
        <v>59.699999999999996</v>
      </c>
      <c r="N532" t="str">
        <f t="shared" si="25"/>
        <v>Robusta</v>
      </c>
      <c r="O532" t="str">
        <f t="shared" si="26"/>
        <v>Medium</v>
      </c>
      <c r="P532" t="str">
        <f>_xlfn.XLOOKUP(Table1[[#This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f>INDEX(products!$A$1:$G$49,MATCH(orders!$D533,products!$A$1:$A$49,0),MATCH(orders!L$1,products!$A$1:$G$1,0))</f>
        <v>8.9499999999999993</v>
      </c>
      <c r="M533">
        <f t="shared" si="24"/>
        <v>44.75</v>
      </c>
      <c r="N533" t="str">
        <f t="shared" si="25"/>
        <v>Robusta</v>
      </c>
      <c r="O533" t="str">
        <f t="shared" si="26"/>
        <v>Dark</v>
      </c>
      <c r="P533" t="str">
        <f>_xlfn.XLOOKUP(Table1[[#This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f>INDEX(products!$A$1:$G$49,MATCH(orders!$D534,products!$A$1:$A$49,0),MATCH(orders!L$1,products!$A$1:$G$1,0))</f>
        <v>8.25</v>
      </c>
      <c r="M534">
        <f t="shared" si="24"/>
        <v>16.5</v>
      </c>
      <c r="N534" t="str">
        <f t="shared" si="25"/>
        <v>Excelsa</v>
      </c>
      <c r="O534" t="str">
        <f t="shared" si="26"/>
        <v>Medium</v>
      </c>
      <c r="P534" t="str">
        <f>_xlfn.XLOOKUP(Table1[[#This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f>INDEX(products!$A$1:$G$49,MATCH(orders!$D535,products!$A$1:$A$49,0),MATCH(orders!L$1,products!$A$1:$G$1,0))</f>
        <v>5.3699999999999992</v>
      </c>
      <c r="M535">
        <f t="shared" si="24"/>
        <v>21.479999999999997</v>
      </c>
      <c r="N535" t="str">
        <f t="shared" si="25"/>
        <v>Robusta</v>
      </c>
      <c r="O535" t="str">
        <f t="shared" si="26"/>
        <v>Dark</v>
      </c>
      <c r="P535" t="str">
        <f>_xlfn.XLOOKUP(Table1[[#This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f>INDEX(products!$A$1:$G$49,MATCH(orders!$D536,products!$A$1:$A$49,0),MATCH(orders!L$1,products!$A$1:$G$1,0))</f>
        <v>22.884999999999998</v>
      </c>
      <c r="M536">
        <f t="shared" si="24"/>
        <v>45.769999999999996</v>
      </c>
      <c r="N536" t="str">
        <f t="shared" si="25"/>
        <v>Robusta</v>
      </c>
      <c r="O536" t="str">
        <f t="shared" si="26"/>
        <v>Medium</v>
      </c>
      <c r="P536" t="str">
        <f>_xlfn.XLOOKUP(Table1[[#This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f>INDEX(products!$A$1:$G$49,MATCH(orders!$D537,products!$A$1:$A$49,0),MATCH(orders!L$1,products!$A$1:$G$1,0))</f>
        <v>4.7549999999999999</v>
      </c>
      <c r="M537">
        <f t="shared" si="24"/>
        <v>9.51</v>
      </c>
      <c r="N537" t="str">
        <f t="shared" si="25"/>
        <v>Liberica</v>
      </c>
      <c r="O537" t="str">
        <f t="shared" si="26"/>
        <v>Light</v>
      </c>
      <c r="P537" t="str">
        <f>_xlfn.XLOOKUP(Table1[[#This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f>INDEX(products!$A$1:$G$49,MATCH(orders!$D538,products!$A$1:$A$49,0),MATCH(orders!L$1,products!$A$1:$G$1,0))</f>
        <v>2.6849999999999996</v>
      </c>
      <c r="M538">
        <f t="shared" si="24"/>
        <v>8.0549999999999997</v>
      </c>
      <c r="N538" t="str">
        <f t="shared" si="25"/>
        <v>Robusta</v>
      </c>
      <c r="O538" t="str">
        <f t="shared" si="26"/>
        <v>Dark</v>
      </c>
      <c r="P538" t="str">
        <f>_xlfn.XLOOKUP(Table1[[#This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f>INDEX(products!$A$1:$G$49,MATCH(orders!$D539,products!$A$1:$A$49,0),MATCH(orders!L$1,products!$A$1:$G$1,0))</f>
        <v>27.945</v>
      </c>
      <c r="M539">
        <f t="shared" si="24"/>
        <v>111.78</v>
      </c>
      <c r="N539" t="str">
        <f t="shared" si="25"/>
        <v>Excelsa</v>
      </c>
      <c r="O539" t="str">
        <f t="shared" si="26"/>
        <v>Dark</v>
      </c>
      <c r="P539" t="str">
        <f>_xlfn.XLOOKUP(Table1[[#This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f>INDEX(products!$A$1:$G$49,MATCH(orders!$D540,products!$A$1:$A$49,0),MATCH(orders!L$1,products!$A$1:$G$1,0))</f>
        <v>2.6849999999999996</v>
      </c>
      <c r="M540">
        <f t="shared" si="24"/>
        <v>10.739999999999998</v>
      </c>
      <c r="N540" t="str">
        <f t="shared" si="25"/>
        <v>Robusta</v>
      </c>
      <c r="O540" t="str">
        <f t="shared" si="26"/>
        <v>Dark</v>
      </c>
      <c r="P540" t="str">
        <f>_xlfn.XLOOKUP(Table1[[#This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f>INDEX(products!$A$1:$G$49,MATCH(orders!$D541,products!$A$1:$A$49,0),MATCH(orders!L$1,products!$A$1:$G$1,0))</f>
        <v>5.3699999999999992</v>
      </c>
      <c r="M541">
        <f t="shared" si="24"/>
        <v>26.849999999999994</v>
      </c>
      <c r="N541" t="str">
        <f t="shared" si="25"/>
        <v>Robusta</v>
      </c>
      <c r="O541" t="str">
        <f t="shared" si="26"/>
        <v>Dark</v>
      </c>
      <c r="P541" t="str">
        <f>_xlfn.XLOOKUP(Table1[[#This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f>INDEX(products!$A$1:$G$49,MATCH(orders!$D542,products!$A$1:$A$49,0),MATCH(orders!L$1,products!$A$1:$G$1,0))</f>
        <v>15.85</v>
      </c>
      <c r="M542">
        <f t="shared" si="24"/>
        <v>63.4</v>
      </c>
      <c r="N542" t="str">
        <f t="shared" si="25"/>
        <v>Liberica</v>
      </c>
      <c r="O542" t="str">
        <f t="shared" si="26"/>
        <v>Light</v>
      </c>
      <c r="P542" t="str">
        <f>_xlfn.XLOOKUP(Table1[[#This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f>INDEX(products!$A$1:$G$49,MATCH(orders!$D543,products!$A$1:$A$49,0),MATCH(orders!L$1,products!$A$1:$G$1,0))</f>
        <v>22.884999999999998</v>
      </c>
      <c r="M543">
        <f t="shared" si="24"/>
        <v>22.884999999999998</v>
      </c>
      <c r="N543" t="str">
        <f t="shared" si="25"/>
        <v>Arabica</v>
      </c>
      <c r="O543" t="str">
        <f t="shared" si="26"/>
        <v>Dark</v>
      </c>
      <c r="P543" t="str">
        <f>_xlfn.XLOOKUP(Table1[[#This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f>INDEX(products!$A$1:$G$49,MATCH(orders!$D544,products!$A$1:$A$49,0),MATCH(orders!L$1,products!$A$1:$G$1,0))</f>
        <v>25.874999999999996</v>
      </c>
      <c r="M544">
        <f t="shared" si="24"/>
        <v>103.49999999999999</v>
      </c>
      <c r="N544" t="str">
        <f t="shared" si="25"/>
        <v>Arabica</v>
      </c>
      <c r="O544" t="str">
        <f t="shared" si="26"/>
        <v>Medium</v>
      </c>
      <c r="P544" t="str">
        <f>_xlfn.XLOOKUP(Table1[[#This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f>INDEX(products!$A$1:$G$49,MATCH(orders!$D545,products!$A$1:$A$49,0),MATCH(orders!L$1,products!$A$1:$G$1,0))</f>
        <v>27.484999999999996</v>
      </c>
      <c r="M545">
        <f t="shared" si="24"/>
        <v>54.969999999999992</v>
      </c>
      <c r="N545" t="str">
        <f t="shared" si="25"/>
        <v>Robusta</v>
      </c>
      <c r="O545" t="str">
        <f t="shared" si="26"/>
        <v>Light</v>
      </c>
      <c r="P545" t="str">
        <f>_xlfn.XLOOKUP(Table1[[#This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f>INDEX(products!$A$1:$G$49,MATCH(orders!$D546,products!$A$1:$A$49,0),MATCH(orders!L$1,products!$A$1:$G$1,0))</f>
        <v>7.77</v>
      </c>
      <c r="M546">
        <f t="shared" si="24"/>
        <v>15.54</v>
      </c>
      <c r="N546" t="str">
        <f t="shared" si="25"/>
        <v>Arabica</v>
      </c>
      <c r="O546" t="str">
        <f t="shared" si="26"/>
        <v>Light</v>
      </c>
      <c r="P546" t="str">
        <f>_xlfn.XLOOKUP(Table1[[#This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f>INDEX(products!$A$1:$G$49,MATCH(orders!$D547,products!$A$1:$A$49,0),MATCH(orders!L$1,products!$A$1:$G$1,0))</f>
        <v>3.8849999999999998</v>
      </c>
      <c r="M547">
        <f t="shared" si="24"/>
        <v>15.54</v>
      </c>
      <c r="N547" t="str">
        <f t="shared" si="25"/>
        <v>Liberica</v>
      </c>
      <c r="O547" t="str">
        <f t="shared" si="26"/>
        <v>Dark</v>
      </c>
      <c r="P547" t="str">
        <f>_xlfn.XLOOKUP(Table1[[#This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f>INDEX(products!$A$1:$G$49,MATCH(orders!$D548,products!$A$1:$A$49,0),MATCH(orders!L$1,products!$A$1:$G$1,0))</f>
        <v>27.945</v>
      </c>
      <c r="M548">
        <f t="shared" si="24"/>
        <v>83.835000000000008</v>
      </c>
      <c r="N548" t="str">
        <f t="shared" si="25"/>
        <v>Excelsa</v>
      </c>
      <c r="O548" t="str">
        <f t="shared" si="26"/>
        <v>Dark</v>
      </c>
      <c r="P548" t="str">
        <f>_xlfn.XLOOKUP(Table1[[#This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f>INDEX(products!$A$1:$G$49,MATCH(orders!$D549,products!$A$1:$A$49,0),MATCH(orders!L$1,products!$A$1:$G$1,0))</f>
        <v>3.5849999999999995</v>
      </c>
      <c r="M549">
        <f t="shared" si="24"/>
        <v>10.754999999999999</v>
      </c>
      <c r="N549" t="str">
        <f t="shared" si="25"/>
        <v>Robusta</v>
      </c>
      <c r="O549" t="str">
        <f t="shared" si="26"/>
        <v>Light</v>
      </c>
      <c r="P549" t="str">
        <f>_xlfn.XLOOKUP(Table1[[#This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f>INDEX(products!$A$1:$G$49,MATCH(orders!$D550,products!$A$1:$A$49,0),MATCH(orders!L$1,products!$A$1:$G$1,0))</f>
        <v>4.4550000000000001</v>
      </c>
      <c r="M550">
        <f t="shared" si="24"/>
        <v>13.365</v>
      </c>
      <c r="N550" t="str">
        <f t="shared" si="25"/>
        <v>Excelsa</v>
      </c>
      <c r="O550" t="str">
        <f t="shared" si="26"/>
        <v>Light</v>
      </c>
      <c r="P550" t="str">
        <f>_xlfn.XLOOKUP(Table1[[#This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f>INDEX(products!$A$1:$G$49,MATCH(orders!$D551,products!$A$1:$A$49,0),MATCH(orders!L$1,products!$A$1:$G$1,0))</f>
        <v>4.4550000000000001</v>
      </c>
      <c r="M551">
        <f t="shared" si="24"/>
        <v>17.82</v>
      </c>
      <c r="N551" t="str">
        <f t="shared" si="25"/>
        <v>Excelsa</v>
      </c>
      <c r="O551" t="str">
        <f t="shared" si="26"/>
        <v>Light</v>
      </c>
      <c r="P551" t="str">
        <f>_xlfn.XLOOKUP(Table1[[#This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f>INDEX(products!$A$1:$G$49,MATCH(orders!$D552,products!$A$1:$A$49,0),MATCH(orders!L$1,products!$A$1:$G$1,0))</f>
        <v>3.8849999999999998</v>
      </c>
      <c r="M552">
        <f t="shared" si="24"/>
        <v>23.31</v>
      </c>
      <c r="N552" t="str">
        <f t="shared" si="25"/>
        <v>Liberica</v>
      </c>
      <c r="O552" t="str">
        <f t="shared" si="26"/>
        <v>Dark</v>
      </c>
      <c r="P552" t="str">
        <f>_xlfn.XLOOKUP(Table1[[#This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f>INDEX(products!$A$1:$G$49,MATCH(orders!$D553,products!$A$1:$A$49,0),MATCH(orders!L$1,products!$A$1:$G$1,0))</f>
        <v>3.645</v>
      </c>
      <c r="M553">
        <f t="shared" si="24"/>
        <v>7.29</v>
      </c>
      <c r="N553" t="str">
        <f t="shared" si="25"/>
        <v>Excelsa</v>
      </c>
      <c r="O553" t="str">
        <f t="shared" si="26"/>
        <v>Dark</v>
      </c>
      <c r="P553" t="str">
        <f>_xlfn.XLOOKUP(Table1[[#This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f>INDEX(products!$A$1:$G$49,MATCH(orders!$D554,products!$A$1:$A$49,0),MATCH(orders!L$1,products!$A$1:$G$1,0))</f>
        <v>4.4550000000000001</v>
      </c>
      <c r="M554">
        <f t="shared" si="24"/>
        <v>17.82</v>
      </c>
      <c r="N554" t="str">
        <f t="shared" si="25"/>
        <v>Excelsa</v>
      </c>
      <c r="O554" t="str">
        <f t="shared" si="26"/>
        <v>Light</v>
      </c>
      <c r="P554" t="str">
        <f>_xlfn.XLOOKUP(Table1[[#This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f>INDEX(products!$A$1:$G$49,MATCH(orders!$D555,products!$A$1:$A$49,0),MATCH(orders!L$1,products!$A$1:$G$1,0))</f>
        <v>13.75</v>
      </c>
      <c r="M555">
        <f t="shared" si="24"/>
        <v>68.75</v>
      </c>
      <c r="N555" t="str">
        <f t="shared" si="25"/>
        <v>Excelsa</v>
      </c>
      <c r="O555" t="str">
        <f t="shared" si="26"/>
        <v>Medium</v>
      </c>
      <c r="P555" t="str">
        <f>_xlfn.XLOOKUP(Table1[[#This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f>INDEX(products!$A$1:$G$49,MATCH(orders!$D556,products!$A$1:$A$49,0),MATCH(orders!L$1,products!$A$1:$G$1,0))</f>
        <v>27.484999999999996</v>
      </c>
      <c r="M556">
        <f t="shared" si="24"/>
        <v>54.969999999999992</v>
      </c>
      <c r="N556" t="str">
        <f t="shared" si="25"/>
        <v>Robusta</v>
      </c>
      <c r="O556" t="str">
        <f t="shared" si="26"/>
        <v>Light</v>
      </c>
      <c r="P556" t="str">
        <f>_xlfn.XLOOKUP(Table1[[#This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f>INDEX(products!$A$1:$G$49,MATCH(orders!$D557,products!$A$1:$A$49,0),MATCH(orders!L$1,products!$A$1:$G$1,0))</f>
        <v>13.75</v>
      </c>
      <c r="M557">
        <f t="shared" si="24"/>
        <v>82.5</v>
      </c>
      <c r="N557" t="str">
        <f t="shared" si="25"/>
        <v>Excelsa</v>
      </c>
      <c r="O557" t="str">
        <f t="shared" si="26"/>
        <v>Medium</v>
      </c>
      <c r="P557" t="str">
        <f>_xlfn.XLOOKUP(Table1[[#This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f>INDEX(products!$A$1:$G$49,MATCH(orders!$D558,products!$A$1:$A$49,0),MATCH(orders!L$1,products!$A$1:$G$1,0))</f>
        <v>4.3650000000000002</v>
      </c>
      <c r="M558">
        <f t="shared" si="24"/>
        <v>8.73</v>
      </c>
      <c r="N558" t="str">
        <f t="shared" si="25"/>
        <v>Liberica</v>
      </c>
      <c r="O558" t="str">
        <f t="shared" si="26"/>
        <v>Medium</v>
      </c>
      <c r="P558" t="str">
        <f>_xlfn.XLOOKUP(Table1[[#This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f>INDEX(products!$A$1:$G$49,MATCH(orders!$D559,products!$A$1:$A$49,0),MATCH(orders!L$1,products!$A$1:$G$1,0))</f>
        <v>14.85</v>
      </c>
      <c r="M559">
        <f t="shared" si="24"/>
        <v>59.4</v>
      </c>
      <c r="N559" t="str">
        <f t="shared" si="25"/>
        <v>Excelsa</v>
      </c>
      <c r="O559" t="str">
        <f t="shared" si="26"/>
        <v>Light</v>
      </c>
      <c r="P559" t="str">
        <f>_xlfn.XLOOKUP(Table1[[#This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f>INDEX(products!$A$1:$G$49,MATCH(orders!$D560,products!$A$1:$A$49,0),MATCH(orders!L$1,products!$A$1:$G$1,0))</f>
        <v>3.8849999999999998</v>
      </c>
      <c r="M560">
        <f t="shared" si="24"/>
        <v>15.54</v>
      </c>
      <c r="N560" t="str">
        <f t="shared" si="25"/>
        <v>Liberica</v>
      </c>
      <c r="O560" t="str">
        <f t="shared" si="26"/>
        <v>Dark</v>
      </c>
      <c r="P560" t="str">
        <f>_xlfn.XLOOKUP(Table1[[#This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f>INDEX(products!$A$1:$G$49,MATCH(orders!$D561,products!$A$1:$A$49,0),MATCH(orders!L$1,products!$A$1:$G$1,0))</f>
        <v>12.95</v>
      </c>
      <c r="M561">
        <f t="shared" si="24"/>
        <v>38.849999999999994</v>
      </c>
      <c r="N561" t="str">
        <f t="shared" si="25"/>
        <v>Arabica</v>
      </c>
      <c r="O561" t="str">
        <f t="shared" si="26"/>
        <v>Light</v>
      </c>
      <c r="P561" t="str">
        <f>_xlfn.XLOOKUP(Table1[[#This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f>INDEX(products!$A$1:$G$49,MATCH(orders!$D562,products!$A$1:$A$49,0),MATCH(orders!L$1,products!$A$1:$G$1,0))</f>
        <v>31.624999999999996</v>
      </c>
      <c r="M562">
        <f t="shared" si="24"/>
        <v>189.74999999999997</v>
      </c>
      <c r="N562" t="str">
        <f t="shared" si="25"/>
        <v>Excelsa</v>
      </c>
      <c r="O562" t="str">
        <f t="shared" si="26"/>
        <v>Medium</v>
      </c>
      <c r="P562" t="str">
        <f>_xlfn.XLOOKUP(Table1[[#This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f>INDEX(products!$A$1:$G$49,MATCH(orders!$D563,products!$A$1:$A$49,0),MATCH(orders!L$1,products!$A$1:$G$1,0))</f>
        <v>2.9849999999999999</v>
      </c>
      <c r="M563">
        <f t="shared" si="24"/>
        <v>17.91</v>
      </c>
      <c r="N563" t="str">
        <f t="shared" si="25"/>
        <v>Arabica</v>
      </c>
      <c r="O563" t="str">
        <f t="shared" si="26"/>
        <v>Dark</v>
      </c>
      <c r="P563" t="str">
        <f>_xlfn.XLOOKUP(Table1[[#This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f>INDEX(products!$A$1:$G$49,MATCH(orders!$D564,products!$A$1:$A$49,0),MATCH(orders!L$1,products!$A$1:$G$1,0))</f>
        <v>4.7549999999999999</v>
      </c>
      <c r="M564">
        <f t="shared" si="24"/>
        <v>28.53</v>
      </c>
      <c r="N564" t="str">
        <f t="shared" si="25"/>
        <v>Liberica</v>
      </c>
      <c r="O564" t="str">
        <f t="shared" si="26"/>
        <v>Light</v>
      </c>
      <c r="P564" t="str">
        <f>_xlfn.XLOOKUP(Table1[[#This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f>INDEX(products!$A$1:$G$49,MATCH(orders!$D565,products!$A$1:$A$49,0),MATCH(orders!L$1,products!$A$1:$G$1,0))</f>
        <v>13.75</v>
      </c>
      <c r="M565">
        <f t="shared" si="24"/>
        <v>82.5</v>
      </c>
      <c r="N565" t="str">
        <f t="shared" si="25"/>
        <v>Excelsa</v>
      </c>
      <c r="O565" t="str">
        <f t="shared" si="26"/>
        <v>Medium</v>
      </c>
      <c r="P565" t="str">
        <f>_xlfn.XLOOKUP(Table1[[#This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f>INDEX(products!$A$1:$G$49,MATCH(orders!$D566,products!$A$1:$A$49,0),MATCH(orders!L$1,products!$A$1:$G$1,0))</f>
        <v>7.169999999999999</v>
      </c>
      <c r="M566">
        <f t="shared" si="24"/>
        <v>14.339999999999998</v>
      </c>
      <c r="N566" t="str">
        <f t="shared" si="25"/>
        <v>Robusta</v>
      </c>
      <c r="O566" t="str">
        <f t="shared" si="26"/>
        <v>Light</v>
      </c>
      <c r="P566" t="str">
        <f>_xlfn.XLOOKUP(Table1[[#This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f>INDEX(products!$A$1:$G$49,MATCH(orders!$D567,products!$A$1:$A$49,0),MATCH(orders!L$1,products!$A$1:$G$1,0))</f>
        <v>20.584999999999997</v>
      </c>
      <c r="M567">
        <f t="shared" si="24"/>
        <v>82.339999999999989</v>
      </c>
      <c r="N567" t="str">
        <f t="shared" si="25"/>
        <v>Robusta</v>
      </c>
      <c r="O567" t="str">
        <f t="shared" si="26"/>
        <v>Dark</v>
      </c>
      <c r="P567" t="str">
        <f>_xlfn.XLOOKUP(Table1[[#This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f>INDEX(products!$A$1:$G$49,MATCH(orders!$D568,products!$A$1:$A$49,0),MATCH(orders!L$1,products!$A$1:$G$1,0))</f>
        <v>3.375</v>
      </c>
      <c r="M568">
        <f t="shared" si="24"/>
        <v>20.25</v>
      </c>
      <c r="N568" t="str">
        <f t="shared" si="25"/>
        <v>Arabica</v>
      </c>
      <c r="O568" t="str">
        <f t="shared" si="26"/>
        <v>Medium</v>
      </c>
      <c r="P568" t="str">
        <f>_xlfn.XLOOKUP(Table1[[#This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f>INDEX(products!$A$1:$G$49,MATCH(orders!$D569,products!$A$1:$A$49,0),MATCH(orders!L$1,products!$A$1:$G$1,0))</f>
        <v>27.484999999999996</v>
      </c>
      <c r="M569">
        <f t="shared" si="24"/>
        <v>164.90999999999997</v>
      </c>
      <c r="N569" t="str">
        <f t="shared" si="25"/>
        <v>Robusta</v>
      </c>
      <c r="O569" t="str">
        <f t="shared" si="26"/>
        <v>Light</v>
      </c>
      <c r="P569" t="str">
        <f>_xlfn.XLOOKUP(Table1[[#This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f>INDEX(products!$A$1:$G$49,MATCH(orders!$D570,products!$A$1:$A$49,0),MATCH(orders!L$1,products!$A$1:$G$1,0))</f>
        <v>4.7549999999999999</v>
      </c>
      <c r="M570">
        <f t="shared" si="24"/>
        <v>19.02</v>
      </c>
      <c r="N570" t="str">
        <f t="shared" si="25"/>
        <v>Liberica</v>
      </c>
      <c r="O570" t="str">
        <f t="shared" si="26"/>
        <v>Light</v>
      </c>
      <c r="P570" t="str">
        <f>_xlfn.XLOOKUP(Table1[[#This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f>INDEX(products!$A$1:$G$49,MATCH(orders!$D571,products!$A$1:$A$49,0),MATCH(orders!L$1,products!$A$1:$G$1,0))</f>
        <v>22.884999999999998</v>
      </c>
      <c r="M571">
        <f t="shared" si="24"/>
        <v>137.31</v>
      </c>
      <c r="N571" t="str">
        <f t="shared" si="25"/>
        <v>Arabica</v>
      </c>
      <c r="O571" t="str">
        <f t="shared" si="26"/>
        <v>Dark</v>
      </c>
      <c r="P571" t="str">
        <f>_xlfn.XLOOKUP(Table1[[#This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f>INDEX(products!$A$1:$G$49,MATCH(orders!$D572,products!$A$1:$A$49,0),MATCH(orders!L$1,products!$A$1:$G$1,0))</f>
        <v>6.75</v>
      </c>
      <c r="M572">
        <f t="shared" si="24"/>
        <v>27</v>
      </c>
      <c r="N572" t="str">
        <f t="shared" si="25"/>
        <v>Arabica</v>
      </c>
      <c r="O572" t="str">
        <f t="shared" si="26"/>
        <v>Medium</v>
      </c>
      <c r="P572" t="str">
        <f>_xlfn.XLOOKUP(Table1[[#This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f>INDEX(products!$A$1:$G$49,MATCH(orders!$D573,products!$A$1:$A$49,0),MATCH(orders!L$1,products!$A$1:$G$1,0))</f>
        <v>8.91</v>
      </c>
      <c r="M573">
        <f t="shared" si="24"/>
        <v>35.64</v>
      </c>
      <c r="N573" t="str">
        <f t="shared" si="25"/>
        <v>Excelsa</v>
      </c>
      <c r="O573" t="str">
        <f t="shared" si="26"/>
        <v>Light</v>
      </c>
      <c r="P573" t="str">
        <f>_xlfn.XLOOKUP(Table1[[#This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f>INDEX(products!$A$1:$G$49,MATCH(orders!$D574,products!$A$1:$A$49,0),MATCH(orders!L$1,products!$A$1:$G$1,0))</f>
        <v>2.9849999999999999</v>
      </c>
      <c r="M574">
        <f t="shared" si="24"/>
        <v>5.97</v>
      </c>
      <c r="N574" t="str">
        <f t="shared" si="25"/>
        <v>Arabica</v>
      </c>
      <c r="O574" t="str">
        <f t="shared" si="26"/>
        <v>Dark</v>
      </c>
      <c r="P574" t="str">
        <f>_xlfn.XLOOKUP(Table1[[#This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f>INDEX(products!$A$1:$G$49,MATCH(orders!$D575,products!$A$1:$A$49,0),MATCH(orders!L$1,products!$A$1:$G$1,0))</f>
        <v>11.25</v>
      </c>
      <c r="M575">
        <f t="shared" si="24"/>
        <v>67.5</v>
      </c>
      <c r="N575" t="str">
        <f t="shared" si="25"/>
        <v>Arabica</v>
      </c>
      <c r="O575" t="str">
        <f t="shared" si="26"/>
        <v>Medium</v>
      </c>
      <c r="P575" t="str">
        <f>_xlfn.XLOOKUP(Table1[[#This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f>INDEX(products!$A$1:$G$49,MATCH(orders!$D576,products!$A$1:$A$49,0),MATCH(orders!L$1,products!$A$1:$G$1,0))</f>
        <v>3.5849999999999995</v>
      </c>
      <c r="M576">
        <f t="shared" si="24"/>
        <v>21.509999999999998</v>
      </c>
      <c r="N576" t="str">
        <f t="shared" si="25"/>
        <v>Robusta</v>
      </c>
      <c r="O576" t="str">
        <f t="shared" si="26"/>
        <v>Light</v>
      </c>
      <c r="P576" t="str">
        <f>_xlfn.XLOOKUP(Table1[[#This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f>INDEX(products!$A$1:$G$49,MATCH(orders!$D577,products!$A$1:$A$49,0),MATCH(orders!L$1,products!$A$1:$G$1,0))</f>
        <v>33.464999999999996</v>
      </c>
      <c r="M577">
        <f t="shared" si="24"/>
        <v>66.929999999999993</v>
      </c>
      <c r="N577" t="str">
        <f t="shared" si="25"/>
        <v>Liberica</v>
      </c>
      <c r="O577" t="str">
        <f t="shared" si="26"/>
        <v>Medium</v>
      </c>
      <c r="P577" t="str">
        <f>_xlfn.XLOOKUP(Table1[[#This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f>INDEX(products!$A$1:$G$49,MATCH(orders!$D578,products!$A$1:$A$49,0),MATCH(orders!L$1,products!$A$1:$G$1,0))</f>
        <v>2.9849999999999999</v>
      </c>
      <c r="M578">
        <f t="shared" si="24"/>
        <v>17.91</v>
      </c>
      <c r="N578" t="str">
        <f t="shared" si="25"/>
        <v>Arabica</v>
      </c>
      <c r="O578" t="str">
        <f t="shared" si="26"/>
        <v>Dark</v>
      </c>
      <c r="P578" t="str">
        <f>_xlfn.XLOOKUP(Table1[[#This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f>INDEX(products!$A$1:$G$49,MATCH(orders!$D579,products!$A$1:$A$49,0),MATCH(orders!L$1,products!$A$1:$G$1,0))</f>
        <v>14.55</v>
      </c>
      <c r="M579">
        <f t="shared" ref="M579:M642" si="27">L579*E579</f>
        <v>58.2</v>
      </c>
      <c r="N579" t="str">
        <f t="shared" ref="N579:N642" si="28">IF(I579="rob","Robusta",IF(I579="Exc","Excelsa",IF(I579="Ara","Arabica",IF(I579="Lib","Liberica"))))</f>
        <v>Liberica</v>
      </c>
      <c r="O579" t="str">
        <f t="shared" ref="O579:O642" si="29">IF(J579="M","Medium",IF(J579="L","Light",IF(J579="D","Dark","")))</f>
        <v>Medium</v>
      </c>
      <c r="P579" t="str">
        <f>_xlfn.XLOOKUP(Table1[[#This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f>INDEX(products!$A$1:$G$49,MATCH(orders!$D580,products!$A$1:$A$49,0),MATCH(orders!L$1,products!$A$1:$G$1,0))</f>
        <v>4.4550000000000001</v>
      </c>
      <c r="M580">
        <f t="shared" si="27"/>
        <v>13.365</v>
      </c>
      <c r="N580" t="str">
        <f t="shared" si="28"/>
        <v>Excelsa</v>
      </c>
      <c r="O580" t="str">
        <f t="shared" si="29"/>
        <v>Light</v>
      </c>
      <c r="P580" t="str">
        <f>_xlfn.XLOOKUP(Table1[[#This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f>INDEX(products!$A$1:$G$49,MATCH(orders!$D581,products!$A$1:$A$49,0),MATCH(orders!L$1,products!$A$1:$G$1,0))</f>
        <v>6.75</v>
      </c>
      <c r="M581">
        <f t="shared" si="27"/>
        <v>33.75</v>
      </c>
      <c r="N581" t="str">
        <f t="shared" si="28"/>
        <v>Arabica</v>
      </c>
      <c r="O581" t="str">
        <f t="shared" si="29"/>
        <v>Medium</v>
      </c>
      <c r="P581" t="str">
        <f>_xlfn.XLOOKUP(Table1[[#This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f>INDEX(products!$A$1:$G$49,MATCH(orders!$D582,products!$A$1:$A$49,0),MATCH(orders!L$1,products!$A$1:$G$1,0))</f>
        <v>14.85</v>
      </c>
      <c r="M582">
        <f t="shared" si="27"/>
        <v>44.55</v>
      </c>
      <c r="N582" t="str">
        <f t="shared" si="28"/>
        <v>Excelsa</v>
      </c>
      <c r="O582" t="str">
        <f t="shared" si="29"/>
        <v>Light</v>
      </c>
      <c r="P582" t="str">
        <f>_xlfn.XLOOKUP(Table1[[#This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f>INDEX(products!$A$1:$G$49,MATCH(orders!$D583,products!$A$1:$A$49,0),MATCH(orders!L$1,products!$A$1:$G$1,0))</f>
        <v>8.91</v>
      </c>
      <c r="M583">
        <f t="shared" si="27"/>
        <v>44.55</v>
      </c>
      <c r="N583" t="str">
        <f t="shared" si="28"/>
        <v>Excelsa</v>
      </c>
      <c r="O583" t="str">
        <f t="shared" si="29"/>
        <v>Light</v>
      </c>
      <c r="P583" t="str">
        <f>_xlfn.XLOOKUP(Table1[[#This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f>INDEX(products!$A$1:$G$49,MATCH(orders!$D584,products!$A$1:$A$49,0),MATCH(orders!L$1,products!$A$1:$G$1,0))</f>
        <v>12.15</v>
      </c>
      <c r="M584">
        <f t="shared" si="27"/>
        <v>60.75</v>
      </c>
      <c r="N584" t="str">
        <f t="shared" si="28"/>
        <v>Excelsa</v>
      </c>
      <c r="O584" t="str">
        <f t="shared" si="29"/>
        <v>Dark</v>
      </c>
      <c r="P584" t="str">
        <f>_xlfn.XLOOKUP(Table1[[#This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f>INDEX(products!$A$1:$G$49,MATCH(orders!$D585,products!$A$1:$A$49,0),MATCH(orders!L$1,products!$A$1:$G$1,0))</f>
        <v>3.5849999999999995</v>
      </c>
      <c r="M585">
        <f t="shared" si="27"/>
        <v>3.5849999999999995</v>
      </c>
      <c r="N585" t="str">
        <f t="shared" si="28"/>
        <v>Robusta</v>
      </c>
      <c r="O585" t="str">
        <f t="shared" si="29"/>
        <v>Light</v>
      </c>
      <c r="P585" t="str">
        <f>_xlfn.XLOOKUP(Table1[[#This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f>INDEX(products!$A$1:$G$49,MATCH(orders!$D586,products!$A$1:$A$49,0),MATCH(orders!L$1,products!$A$1:$G$1,0))</f>
        <v>3.5849999999999995</v>
      </c>
      <c r="M586">
        <f t="shared" si="27"/>
        <v>21.509999999999998</v>
      </c>
      <c r="N586" t="str">
        <f t="shared" si="28"/>
        <v>Robusta</v>
      </c>
      <c r="O586" t="str">
        <f t="shared" si="29"/>
        <v>Light</v>
      </c>
      <c r="P586" t="str">
        <f>_xlfn.XLOOKUP(Table1[[#This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f>INDEX(products!$A$1:$G$49,MATCH(orders!$D587,products!$A$1:$A$49,0),MATCH(orders!L$1,products!$A$1:$G$1,0))</f>
        <v>8.25</v>
      </c>
      <c r="M587">
        <f t="shared" si="27"/>
        <v>16.5</v>
      </c>
      <c r="N587" t="str">
        <f t="shared" si="28"/>
        <v>Excelsa</v>
      </c>
      <c r="O587" t="str">
        <f t="shared" si="29"/>
        <v>Medium</v>
      </c>
      <c r="P587" t="str">
        <f>_xlfn.XLOOKUP(Table1[[#This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f>INDEX(products!$A$1:$G$49,MATCH(orders!$D588,products!$A$1:$A$49,0),MATCH(orders!L$1,products!$A$1:$G$1,0))</f>
        <v>27.484999999999996</v>
      </c>
      <c r="M588">
        <f t="shared" si="27"/>
        <v>82.454999999999984</v>
      </c>
      <c r="N588" t="str">
        <f t="shared" si="28"/>
        <v>Robusta</v>
      </c>
      <c r="O588" t="str">
        <f t="shared" si="29"/>
        <v>Light</v>
      </c>
      <c r="P588" t="str">
        <f>_xlfn.XLOOKUP(Table1[[#This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f>INDEX(products!$A$1:$G$49,MATCH(orders!$D589,products!$A$1:$A$49,0),MATCH(orders!L$1,products!$A$1:$G$1,0))</f>
        <v>7.77</v>
      </c>
      <c r="M589">
        <f t="shared" si="27"/>
        <v>7.77</v>
      </c>
      <c r="N589" t="str">
        <f t="shared" si="28"/>
        <v>Liberica</v>
      </c>
      <c r="O589" t="str">
        <f t="shared" si="29"/>
        <v>Dark</v>
      </c>
      <c r="P589" t="str">
        <f>_xlfn.XLOOKUP(Table1[[#This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f>INDEX(products!$A$1:$G$49,MATCH(orders!$D590,products!$A$1:$A$49,0),MATCH(orders!L$1,products!$A$1:$G$1,0))</f>
        <v>5.97</v>
      </c>
      <c r="M590">
        <f t="shared" si="27"/>
        <v>11.94</v>
      </c>
      <c r="N590" t="str">
        <f t="shared" si="28"/>
        <v>Robusta</v>
      </c>
      <c r="O590" t="str">
        <f t="shared" si="29"/>
        <v>Medium</v>
      </c>
      <c r="P590" t="str">
        <f>_xlfn.XLOOKUP(Table1[[#This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f>INDEX(products!$A$1:$G$49,MATCH(orders!$D591,products!$A$1:$A$49,0),MATCH(orders!L$1,products!$A$1:$G$1,0))</f>
        <v>34.154999999999994</v>
      </c>
      <c r="M591">
        <f t="shared" si="27"/>
        <v>204.92999999999995</v>
      </c>
      <c r="N591" t="str">
        <f t="shared" si="28"/>
        <v>Excelsa</v>
      </c>
      <c r="O591" t="str">
        <f t="shared" si="29"/>
        <v>Light</v>
      </c>
      <c r="P591" t="str">
        <f>_xlfn.XLOOKUP(Table1[[#This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f>INDEX(products!$A$1:$G$49,MATCH(orders!$D592,products!$A$1:$A$49,0),MATCH(orders!L$1,products!$A$1:$G$1,0))</f>
        <v>31.624999999999996</v>
      </c>
      <c r="M592">
        <f t="shared" si="27"/>
        <v>63.249999999999993</v>
      </c>
      <c r="N592" t="str">
        <f t="shared" si="28"/>
        <v>Excelsa</v>
      </c>
      <c r="O592" t="str">
        <f t="shared" si="29"/>
        <v>Medium</v>
      </c>
      <c r="P592" t="str">
        <f>_xlfn.XLOOKUP(Table1[[#This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f>INDEX(products!$A$1:$G$49,MATCH(orders!$D593,products!$A$1:$A$49,0),MATCH(orders!L$1,products!$A$1:$G$1,0))</f>
        <v>2.6849999999999996</v>
      </c>
      <c r="M593">
        <f t="shared" si="27"/>
        <v>8.0549999999999997</v>
      </c>
      <c r="N593" t="str">
        <f t="shared" si="28"/>
        <v>Robusta</v>
      </c>
      <c r="O593" t="str">
        <f t="shared" si="29"/>
        <v>Dark</v>
      </c>
      <c r="P593" t="str">
        <f>_xlfn.XLOOKUP(Table1[[#This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f>INDEX(products!$A$1:$G$49,MATCH(orders!$D594,products!$A$1:$A$49,0),MATCH(orders!L$1,products!$A$1:$G$1,0))</f>
        <v>25.874999999999996</v>
      </c>
      <c r="M594">
        <f t="shared" si="27"/>
        <v>51.749999999999993</v>
      </c>
      <c r="N594" t="str">
        <f t="shared" si="28"/>
        <v>Arabica</v>
      </c>
      <c r="O594" t="str">
        <f t="shared" si="29"/>
        <v>Medium</v>
      </c>
      <c r="P594" t="str">
        <f>_xlfn.XLOOKUP(Table1[[#This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f>INDEX(products!$A$1:$G$49,MATCH(orders!$D595,products!$A$1:$A$49,0),MATCH(orders!L$1,products!$A$1:$G$1,0))</f>
        <v>27.945</v>
      </c>
      <c r="M595">
        <f t="shared" si="27"/>
        <v>27.945</v>
      </c>
      <c r="N595" t="str">
        <f t="shared" si="28"/>
        <v>Excelsa</v>
      </c>
      <c r="O595" t="str">
        <f t="shared" si="29"/>
        <v>Dark</v>
      </c>
      <c r="P595" t="str">
        <f>_xlfn.XLOOKUP(Table1[[#This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f>INDEX(products!$A$1:$G$49,MATCH(orders!$D596,products!$A$1:$A$49,0),MATCH(orders!L$1,products!$A$1:$G$1,0))</f>
        <v>29.784999999999997</v>
      </c>
      <c r="M596">
        <f t="shared" si="27"/>
        <v>59.569999999999993</v>
      </c>
      <c r="N596" t="str">
        <f t="shared" si="28"/>
        <v>Arabica</v>
      </c>
      <c r="O596" t="str">
        <f t="shared" si="29"/>
        <v>Light</v>
      </c>
      <c r="P596" t="str">
        <f>_xlfn.XLOOKUP(Table1[[#This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f>INDEX(products!$A$1:$G$49,MATCH(orders!$D597,products!$A$1:$A$49,0),MATCH(orders!L$1,products!$A$1:$G$1,0))</f>
        <v>14.85</v>
      </c>
      <c r="M597">
        <f t="shared" si="27"/>
        <v>14.85</v>
      </c>
      <c r="N597" t="str">
        <f t="shared" si="28"/>
        <v>Excelsa</v>
      </c>
      <c r="O597" t="str">
        <f t="shared" si="29"/>
        <v>Light</v>
      </c>
      <c r="P597" t="str">
        <f>_xlfn.XLOOKUP(Table1[[#This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f>INDEX(products!$A$1:$G$49,MATCH(orders!$D598,products!$A$1:$A$49,0),MATCH(orders!L$1,products!$A$1:$G$1,0))</f>
        <v>6.75</v>
      </c>
      <c r="M598">
        <f t="shared" si="27"/>
        <v>33.75</v>
      </c>
      <c r="N598" t="str">
        <f t="shared" si="28"/>
        <v>Arabica</v>
      </c>
      <c r="O598" t="str">
        <f t="shared" si="29"/>
        <v>Medium</v>
      </c>
      <c r="P598" t="str">
        <f>_xlfn.XLOOKUP(Table1[[#This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f>INDEX(products!$A$1:$G$49,MATCH(orders!$D599,products!$A$1:$A$49,0),MATCH(orders!L$1,products!$A$1:$G$1,0))</f>
        <v>36.454999999999998</v>
      </c>
      <c r="M599">
        <f t="shared" si="27"/>
        <v>145.82</v>
      </c>
      <c r="N599" t="str">
        <f t="shared" si="28"/>
        <v>Liberica</v>
      </c>
      <c r="O599" t="str">
        <f t="shared" si="29"/>
        <v>Light</v>
      </c>
      <c r="P599" t="str">
        <f>_xlfn.XLOOKUP(Table1[[#This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f>INDEX(products!$A$1:$G$49,MATCH(orders!$D600,products!$A$1:$A$49,0),MATCH(orders!L$1,products!$A$1:$G$1,0))</f>
        <v>2.9849999999999999</v>
      </c>
      <c r="M600">
        <f t="shared" si="27"/>
        <v>11.94</v>
      </c>
      <c r="N600" t="str">
        <f t="shared" si="28"/>
        <v>Robusta</v>
      </c>
      <c r="O600" t="str">
        <f t="shared" si="29"/>
        <v>Medium</v>
      </c>
      <c r="P600" t="str">
        <f>_xlfn.XLOOKUP(Table1[[#This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f>INDEX(products!$A$1:$G$49,MATCH(orders!$D601,products!$A$1:$A$49,0),MATCH(orders!L$1,products!$A$1:$G$1,0))</f>
        <v>2.9849999999999999</v>
      </c>
      <c r="M601">
        <f t="shared" si="27"/>
        <v>11.94</v>
      </c>
      <c r="N601" t="str">
        <f t="shared" si="28"/>
        <v>Arabica</v>
      </c>
      <c r="O601" t="str">
        <f t="shared" si="29"/>
        <v>Dark</v>
      </c>
      <c r="P601" t="str">
        <f>_xlfn.XLOOKUP(Table1[[#This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f>INDEX(products!$A$1:$G$49,MATCH(orders!$D602,products!$A$1:$A$49,0),MATCH(orders!L$1,products!$A$1:$G$1,0))</f>
        <v>7.77</v>
      </c>
      <c r="M602">
        <f t="shared" si="27"/>
        <v>7.77</v>
      </c>
      <c r="N602" t="str">
        <f t="shared" si="28"/>
        <v>Liberica</v>
      </c>
      <c r="O602" t="str">
        <f t="shared" si="29"/>
        <v>Dark</v>
      </c>
      <c r="P602" t="str">
        <f>_xlfn.XLOOKUP(Table1[[#This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f>INDEX(products!$A$1:$G$49,MATCH(orders!$D603,products!$A$1:$A$49,0),MATCH(orders!L$1,products!$A$1:$G$1,0))</f>
        <v>27.484999999999996</v>
      </c>
      <c r="M603">
        <f t="shared" si="27"/>
        <v>109.93999999999998</v>
      </c>
      <c r="N603" t="str">
        <f t="shared" si="28"/>
        <v>Robusta</v>
      </c>
      <c r="O603" t="str">
        <f t="shared" si="29"/>
        <v>Light</v>
      </c>
      <c r="P603" t="str">
        <f>_xlfn.XLOOKUP(Table1[[#This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f>INDEX(products!$A$1:$G$49,MATCH(orders!$D604,products!$A$1:$A$49,0),MATCH(orders!L$1,products!$A$1:$G$1,0))</f>
        <v>4.4550000000000001</v>
      </c>
      <c r="M604">
        <f t="shared" si="27"/>
        <v>22.274999999999999</v>
      </c>
      <c r="N604" t="str">
        <f t="shared" si="28"/>
        <v>Excelsa</v>
      </c>
      <c r="O604" t="str">
        <f t="shared" si="29"/>
        <v>Light</v>
      </c>
      <c r="P604" t="str">
        <f>_xlfn.XLOOKUP(Table1[[#This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f>INDEX(products!$A$1:$G$49,MATCH(orders!$D605,products!$A$1:$A$49,0),MATCH(orders!L$1,products!$A$1:$G$1,0))</f>
        <v>2.9849999999999999</v>
      </c>
      <c r="M605">
        <f t="shared" si="27"/>
        <v>8.9550000000000001</v>
      </c>
      <c r="N605" t="str">
        <f t="shared" si="28"/>
        <v>Robusta</v>
      </c>
      <c r="O605" t="str">
        <f t="shared" si="29"/>
        <v>Medium</v>
      </c>
      <c r="P605" t="str">
        <f>_xlfn.XLOOKUP(Table1[[#This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f>INDEX(products!$A$1:$G$49,MATCH(orders!$D606,products!$A$1:$A$49,0),MATCH(orders!L$1,products!$A$1:$G$1,0))</f>
        <v>29.784999999999997</v>
      </c>
      <c r="M606">
        <f t="shared" si="27"/>
        <v>119.13999999999999</v>
      </c>
      <c r="N606" t="str">
        <f t="shared" si="28"/>
        <v>Liberica</v>
      </c>
      <c r="O606" t="str">
        <f t="shared" si="29"/>
        <v>Dark</v>
      </c>
      <c r="P606" t="str">
        <f>_xlfn.XLOOKUP(Table1[[#This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f>INDEX(products!$A$1:$G$49,MATCH(orders!$D607,products!$A$1:$A$49,0),MATCH(orders!L$1,products!$A$1:$G$1,0))</f>
        <v>29.784999999999997</v>
      </c>
      <c r="M607">
        <f t="shared" si="27"/>
        <v>148.92499999999998</v>
      </c>
      <c r="N607" t="str">
        <f t="shared" si="28"/>
        <v>Arabica</v>
      </c>
      <c r="O607" t="str">
        <f t="shared" si="29"/>
        <v>Light</v>
      </c>
      <c r="P607" t="str">
        <f>_xlfn.XLOOKUP(Table1[[#This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f>INDEX(products!$A$1:$G$49,MATCH(orders!$D608,products!$A$1:$A$49,0),MATCH(orders!L$1,products!$A$1:$G$1,0))</f>
        <v>36.454999999999998</v>
      </c>
      <c r="M608">
        <f t="shared" si="27"/>
        <v>109.36499999999999</v>
      </c>
      <c r="N608" t="str">
        <f t="shared" si="28"/>
        <v>Liberica</v>
      </c>
      <c r="O608" t="str">
        <f t="shared" si="29"/>
        <v>Light</v>
      </c>
      <c r="P608" t="str">
        <f>_xlfn.XLOOKUP(Table1[[#This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f>INDEX(products!$A$1:$G$49,MATCH(orders!$D609,products!$A$1:$A$49,0),MATCH(orders!L$1,products!$A$1:$G$1,0))</f>
        <v>3.645</v>
      </c>
      <c r="M609">
        <f t="shared" si="27"/>
        <v>3.645</v>
      </c>
      <c r="N609" t="str">
        <f t="shared" si="28"/>
        <v>Excelsa</v>
      </c>
      <c r="O609" t="str">
        <f t="shared" si="29"/>
        <v>Dark</v>
      </c>
      <c r="P609" t="str">
        <f>_xlfn.XLOOKUP(Table1[[#This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f>INDEX(products!$A$1:$G$49,MATCH(orders!$D610,products!$A$1:$A$49,0),MATCH(orders!L$1,products!$A$1:$G$1,0))</f>
        <v>27.945</v>
      </c>
      <c r="M610">
        <f t="shared" si="27"/>
        <v>55.89</v>
      </c>
      <c r="N610" t="str">
        <f t="shared" si="28"/>
        <v>Excelsa</v>
      </c>
      <c r="O610" t="str">
        <f t="shared" si="29"/>
        <v>Dark</v>
      </c>
      <c r="P610" t="str">
        <f>_xlfn.XLOOKUP(Table1[[#This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f>INDEX(products!$A$1:$G$49,MATCH(orders!$D611,products!$A$1:$A$49,0),MATCH(orders!L$1,products!$A$1:$G$1,0))</f>
        <v>4.3650000000000002</v>
      </c>
      <c r="M611">
        <f t="shared" si="27"/>
        <v>26.19</v>
      </c>
      <c r="N611" t="str">
        <f t="shared" si="28"/>
        <v>Liberica</v>
      </c>
      <c r="O611" t="str">
        <f t="shared" si="29"/>
        <v>Medium</v>
      </c>
      <c r="P611" t="str">
        <f>_xlfn.XLOOKUP(Table1[[#This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f>INDEX(products!$A$1:$G$49,MATCH(orders!$D612,products!$A$1:$A$49,0),MATCH(orders!L$1,products!$A$1:$G$1,0))</f>
        <v>9.9499999999999993</v>
      </c>
      <c r="M612">
        <f t="shared" si="27"/>
        <v>39.799999999999997</v>
      </c>
      <c r="N612" t="str">
        <f t="shared" si="28"/>
        <v>Robusta</v>
      </c>
      <c r="O612" t="str">
        <f t="shared" si="29"/>
        <v>Medium</v>
      </c>
      <c r="P612" t="str">
        <f>_xlfn.XLOOKUP(Table1[[#This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f>INDEX(products!$A$1:$G$49,MATCH(orders!$D613,products!$A$1:$A$49,0),MATCH(orders!L$1,products!$A$1:$G$1,0))</f>
        <v>34.154999999999994</v>
      </c>
      <c r="M613">
        <f t="shared" si="27"/>
        <v>68.309999999999988</v>
      </c>
      <c r="N613" t="str">
        <f t="shared" si="28"/>
        <v>Excelsa</v>
      </c>
      <c r="O613" t="str">
        <f t="shared" si="29"/>
        <v>Light</v>
      </c>
      <c r="P613" t="str">
        <f>_xlfn.XLOOKUP(Table1[[#This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f>INDEX(products!$A$1:$G$49,MATCH(orders!$D614,products!$A$1:$A$49,0),MATCH(orders!L$1,products!$A$1:$G$1,0))</f>
        <v>3.375</v>
      </c>
      <c r="M614">
        <f t="shared" si="27"/>
        <v>13.5</v>
      </c>
      <c r="N614" t="str">
        <f t="shared" si="28"/>
        <v>Arabica</v>
      </c>
      <c r="O614" t="str">
        <f t="shared" si="29"/>
        <v>Medium</v>
      </c>
      <c r="P614" t="str">
        <f>_xlfn.XLOOKUP(Table1[[#This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f>INDEX(products!$A$1:$G$49,MATCH(orders!$D615,products!$A$1:$A$49,0),MATCH(orders!L$1,products!$A$1:$G$1,0))</f>
        <v>5.97</v>
      </c>
      <c r="M615">
        <f t="shared" si="27"/>
        <v>5.97</v>
      </c>
      <c r="N615" t="str">
        <f t="shared" si="28"/>
        <v>Robusta</v>
      </c>
      <c r="O615" t="str">
        <f t="shared" si="29"/>
        <v>Medium</v>
      </c>
      <c r="P615" t="str">
        <f>_xlfn.XLOOKUP(Table1[[#This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f>INDEX(products!$A$1:$G$49,MATCH(orders!$D616,products!$A$1:$A$49,0),MATCH(orders!L$1,products!$A$1:$G$1,0))</f>
        <v>5.97</v>
      </c>
      <c r="M616">
        <f t="shared" si="27"/>
        <v>29.849999999999998</v>
      </c>
      <c r="N616" t="str">
        <f t="shared" si="28"/>
        <v>Robusta</v>
      </c>
      <c r="O616" t="str">
        <f t="shared" si="29"/>
        <v>Medium</v>
      </c>
      <c r="P616" t="str">
        <f>_xlfn.XLOOKUP(Table1[[#This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f>INDEX(products!$A$1:$G$49,MATCH(orders!$D617,products!$A$1:$A$49,0),MATCH(orders!L$1,products!$A$1:$G$1,0))</f>
        <v>36.454999999999998</v>
      </c>
      <c r="M617">
        <f t="shared" si="27"/>
        <v>72.91</v>
      </c>
      <c r="N617" t="str">
        <f t="shared" si="28"/>
        <v>Liberica</v>
      </c>
      <c r="O617" t="str">
        <f t="shared" si="29"/>
        <v>Light</v>
      </c>
      <c r="P617" t="str">
        <f>_xlfn.XLOOKUP(Table1[[#This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f>INDEX(products!$A$1:$G$49,MATCH(orders!$D618,products!$A$1:$A$49,0),MATCH(orders!L$1,products!$A$1:$G$1,0))</f>
        <v>31.624999999999996</v>
      </c>
      <c r="M618">
        <f t="shared" si="27"/>
        <v>126.49999999999999</v>
      </c>
      <c r="N618" t="str">
        <f t="shared" si="28"/>
        <v>Excelsa</v>
      </c>
      <c r="O618" t="str">
        <f t="shared" si="29"/>
        <v>Medium</v>
      </c>
      <c r="P618" t="str">
        <f>_xlfn.XLOOKUP(Table1[[#This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f>INDEX(products!$A$1:$G$49,MATCH(orders!$D619,products!$A$1:$A$49,0),MATCH(orders!L$1,products!$A$1:$G$1,0))</f>
        <v>33.464999999999996</v>
      </c>
      <c r="M619">
        <f t="shared" si="27"/>
        <v>33.464999999999996</v>
      </c>
      <c r="N619" t="str">
        <f t="shared" si="28"/>
        <v>Liberica</v>
      </c>
      <c r="O619" t="str">
        <f t="shared" si="29"/>
        <v>Medium</v>
      </c>
      <c r="P619" t="str">
        <f>_xlfn.XLOOKUP(Table1[[#This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f>INDEX(products!$A$1:$G$49,MATCH(orders!$D620,products!$A$1:$A$49,0),MATCH(orders!L$1,products!$A$1:$G$1,0))</f>
        <v>12.15</v>
      </c>
      <c r="M620">
        <f t="shared" si="27"/>
        <v>72.900000000000006</v>
      </c>
      <c r="N620" t="str">
        <f t="shared" si="28"/>
        <v>Excelsa</v>
      </c>
      <c r="O620" t="str">
        <f t="shared" si="29"/>
        <v>Dark</v>
      </c>
      <c r="P620" t="str">
        <f>_xlfn.XLOOKUP(Table1[[#This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f>INDEX(products!$A$1:$G$49,MATCH(orders!$D621,products!$A$1:$A$49,0),MATCH(orders!L$1,products!$A$1:$G$1,0))</f>
        <v>7.77</v>
      </c>
      <c r="M621">
        <f t="shared" si="27"/>
        <v>15.54</v>
      </c>
      <c r="N621" t="str">
        <f t="shared" si="28"/>
        <v>Liberica</v>
      </c>
      <c r="O621" t="str">
        <f t="shared" si="29"/>
        <v>Dark</v>
      </c>
      <c r="P621" t="str">
        <f>_xlfn.XLOOKUP(Table1[[#This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f>INDEX(products!$A$1:$G$49,MATCH(orders!$D622,products!$A$1:$A$49,0),MATCH(orders!L$1,products!$A$1:$G$1,0))</f>
        <v>3.375</v>
      </c>
      <c r="M622">
        <f t="shared" si="27"/>
        <v>20.25</v>
      </c>
      <c r="N622" t="str">
        <f t="shared" si="28"/>
        <v>Arabica</v>
      </c>
      <c r="O622" t="str">
        <f t="shared" si="29"/>
        <v>Medium</v>
      </c>
      <c r="P622" t="str">
        <f>_xlfn.XLOOKUP(Table1[[#This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f>INDEX(products!$A$1:$G$49,MATCH(orders!$D623,products!$A$1:$A$49,0),MATCH(orders!L$1,products!$A$1:$G$1,0))</f>
        <v>12.95</v>
      </c>
      <c r="M623">
        <f t="shared" si="27"/>
        <v>77.699999999999989</v>
      </c>
      <c r="N623" t="str">
        <f t="shared" si="28"/>
        <v>Arabica</v>
      </c>
      <c r="O623" t="str">
        <f t="shared" si="29"/>
        <v>Light</v>
      </c>
      <c r="P623" t="str">
        <f>_xlfn.XLOOKUP(Table1[[#This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f>INDEX(products!$A$1:$G$49,MATCH(orders!$D624,products!$A$1:$A$49,0),MATCH(orders!L$1,products!$A$1:$G$1,0))</f>
        <v>33.464999999999996</v>
      </c>
      <c r="M624">
        <f t="shared" si="27"/>
        <v>133.85999999999999</v>
      </c>
      <c r="N624" t="str">
        <f t="shared" si="28"/>
        <v>Liberica</v>
      </c>
      <c r="O624" t="str">
        <f t="shared" si="29"/>
        <v>Medium</v>
      </c>
      <c r="P624" t="str">
        <f>_xlfn.XLOOKUP(Table1[[#This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f>INDEX(products!$A$1:$G$49,MATCH(orders!$D625,products!$A$1:$A$49,0),MATCH(orders!L$1,products!$A$1:$G$1,0))</f>
        <v>12.15</v>
      </c>
      <c r="M625">
        <f t="shared" si="27"/>
        <v>12.15</v>
      </c>
      <c r="N625" t="str">
        <f t="shared" si="28"/>
        <v>Excelsa</v>
      </c>
      <c r="O625" t="str">
        <f t="shared" si="29"/>
        <v>Dark</v>
      </c>
      <c r="P625" t="str">
        <f>_xlfn.XLOOKUP(Table1[[#This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f>INDEX(products!$A$1:$G$49,MATCH(orders!$D626,products!$A$1:$A$49,0),MATCH(orders!L$1,products!$A$1:$G$1,0))</f>
        <v>31.624999999999996</v>
      </c>
      <c r="M626">
        <f t="shared" si="27"/>
        <v>63.249999999999993</v>
      </c>
      <c r="N626" t="str">
        <f t="shared" si="28"/>
        <v>Excelsa</v>
      </c>
      <c r="O626" t="str">
        <f t="shared" si="29"/>
        <v>Medium</v>
      </c>
      <c r="P626" t="str">
        <f>_xlfn.XLOOKUP(Table1[[#This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f>INDEX(products!$A$1:$G$49,MATCH(orders!$D627,products!$A$1:$A$49,0),MATCH(orders!L$1,products!$A$1:$G$1,0))</f>
        <v>7.169999999999999</v>
      </c>
      <c r="M627">
        <f t="shared" si="27"/>
        <v>35.849999999999994</v>
      </c>
      <c r="N627" t="str">
        <f t="shared" si="28"/>
        <v>Robusta</v>
      </c>
      <c r="O627" t="str">
        <f t="shared" si="29"/>
        <v>Light</v>
      </c>
      <c r="P627" t="str">
        <f>_xlfn.XLOOKUP(Table1[[#This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f>INDEX(products!$A$1:$G$49,MATCH(orders!$D628,products!$A$1:$A$49,0),MATCH(orders!L$1,products!$A$1:$G$1,0))</f>
        <v>25.874999999999996</v>
      </c>
      <c r="M628">
        <f t="shared" si="27"/>
        <v>77.624999999999986</v>
      </c>
      <c r="N628" t="str">
        <f t="shared" si="28"/>
        <v>Arabica</v>
      </c>
      <c r="O628" t="str">
        <f t="shared" si="29"/>
        <v>Medium</v>
      </c>
      <c r="P628" t="str">
        <f>_xlfn.XLOOKUP(Table1[[#This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f>INDEX(products!$A$1:$G$49,MATCH(orders!$D629,products!$A$1:$A$49,0),MATCH(orders!L$1,products!$A$1:$G$1,0))</f>
        <v>31.624999999999996</v>
      </c>
      <c r="M629">
        <f t="shared" si="27"/>
        <v>63.249999999999993</v>
      </c>
      <c r="N629" t="str">
        <f t="shared" si="28"/>
        <v>Excelsa</v>
      </c>
      <c r="O629" t="str">
        <f t="shared" si="29"/>
        <v>Medium</v>
      </c>
      <c r="P629" t="str">
        <f>_xlfn.XLOOKUP(Table1[[#This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f>INDEX(products!$A$1:$G$49,MATCH(orders!$D630,products!$A$1:$A$49,0),MATCH(orders!L$1,products!$A$1:$G$1,0))</f>
        <v>4.4550000000000001</v>
      </c>
      <c r="M630">
        <f t="shared" si="27"/>
        <v>26.73</v>
      </c>
      <c r="N630" t="str">
        <f t="shared" si="28"/>
        <v>Excelsa</v>
      </c>
      <c r="O630" t="str">
        <f t="shared" si="29"/>
        <v>Light</v>
      </c>
      <c r="P630" t="str">
        <f>_xlfn.XLOOKUP(Table1[[#This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f>INDEX(products!$A$1:$G$49,MATCH(orders!$D631,products!$A$1:$A$49,0),MATCH(orders!L$1,products!$A$1:$G$1,0))</f>
        <v>7.77</v>
      </c>
      <c r="M631">
        <f t="shared" si="27"/>
        <v>31.08</v>
      </c>
      <c r="N631" t="str">
        <f t="shared" si="28"/>
        <v>Liberica</v>
      </c>
      <c r="O631" t="str">
        <f t="shared" si="29"/>
        <v>Dark</v>
      </c>
      <c r="P631" t="str">
        <f>_xlfn.XLOOKUP(Table1[[#This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f>INDEX(products!$A$1:$G$49,MATCH(orders!$D632,products!$A$1:$A$49,0),MATCH(orders!L$1,products!$A$1:$G$1,0))</f>
        <v>2.9849999999999999</v>
      </c>
      <c r="M632">
        <f t="shared" si="27"/>
        <v>2.9849999999999999</v>
      </c>
      <c r="N632" t="str">
        <f t="shared" si="28"/>
        <v>Arabica</v>
      </c>
      <c r="O632" t="str">
        <f t="shared" si="29"/>
        <v>Dark</v>
      </c>
      <c r="P632" t="str">
        <f>_xlfn.XLOOKUP(Table1[[#This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f>INDEX(products!$A$1:$G$49,MATCH(orders!$D633,products!$A$1:$A$49,0),MATCH(orders!L$1,products!$A$1:$G$1,0))</f>
        <v>20.584999999999997</v>
      </c>
      <c r="M633">
        <f t="shared" si="27"/>
        <v>102.92499999999998</v>
      </c>
      <c r="N633" t="str">
        <f t="shared" si="28"/>
        <v>Robusta</v>
      </c>
      <c r="O633" t="str">
        <f t="shared" si="29"/>
        <v>Dark</v>
      </c>
      <c r="P633" t="str">
        <f>_xlfn.XLOOKUP(Table1[[#This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f>INDEX(products!$A$1:$G$49,MATCH(orders!$D634,products!$A$1:$A$49,0),MATCH(orders!L$1,products!$A$1:$G$1,0))</f>
        <v>8.91</v>
      </c>
      <c r="M634">
        <f t="shared" si="27"/>
        <v>35.64</v>
      </c>
      <c r="N634" t="str">
        <f t="shared" si="28"/>
        <v>Excelsa</v>
      </c>
      <c r="O634" t="str">
        <f t="shared" si="29"/>
        <v>Light</v>
      </c>
      <c r="P634" t="str">
        <f>_xlfn.XLOOKUP(Table1[[#This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f>INDEX(products!$A$1:$G$49,MATCH(orders!$D635,products!$A$1:$A$49,0),MATCH(orders!L$1,products!$A$1:$G$1,0))</f>
        <v>11.95</v>
      </c>
      <c r="M635">
        <f t="shared" si="27"/>
        <v>47.8</v>
      </c>
      <c r="N635" t="str">
        <f t="shared" si="28"/>
        <v>Robusta</v>
      </c>
      <c r="O635" t="str">
        <f t="shared" si="29"/>
        <v>Light</v>
      </c>
      <c r="P635" t="str">
        <f>_xlfn.XLOOKUP(Table1[[#This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f>INDEX(products!$A$1:$G$49,MATCH(orders!$D636,products!$A$1:$A$49,0),MATCH(orders!L$1,products!$A$1:$G$1,0))</f>
        <v>14.55</v>
      </c>
      <c r="M636">
        <f t="shared" si="27"/>
        <v>43.650000000000006</v>
      </c>
      <c r="N636" t="str">
        <f t="shared" si="28"/>
        <v>Liberica</v>
      </c>
      <c r="O636" t="str">
        <f t="shared" si="29"/>
        <v>Medium</v>
      </c>
      <c r="P636" t="str">
        <f>_xlfn.XLOOKUP(Table1[[#This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f>INDEX(products!$A$1:$G$49,MATCH(orders!$D637,products!$A$1:$A$49,0),MATCH(orders!L$1,products!$A$1:$G$1,0))</f>
        <v>8.91</v>
      </c>
      <c r="M637">
        <f t="shared" si="27"/>
        <v>35.64</v>
      </c>
      <c r="N637" t="str">
        <f t="shared" si="28"/>
        <v>Excelsa</v>
      </c>
      <c r="O637" t="str">
        <f t="shared" si="29"/>
        <v>Light</v>
      </c>
      <c r="P637" t="str">
        <f>_xlfn.XLOOKUP(Table1[[#This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f>INDEX(products!$A$1:$G$49,MATCH(orders!$D638,products!$A$1:$A$49,0),MATCH(orders!L$1,products!$A$1:$G$1,0))</f>
        <v>15.85</v>
      </c>
      <c r="M638">
        <f t="shared" si="27"/>
        <v>95.1</v>
      </c>
      <c r="N638" t="str">
        <f t="shared" si="28"/>
        <v>Liberica</v>
      </c>
      <c r="O638" t="str">
        <f t="shared" si="29"/>
        <v>Light</v>
      </c>
      <c r="P638" t="str">
        <f>_xlfn.XLOOKUP(Table1[[#This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f>INDEX(products!$A$1:$G$49,MATCH(orders!$D639,products!$A$1:$A$49,0),MATCH(orders!L$1,products!$A$1:$G$1,0))</f>
        <v>31.624999999999996</v>
      </c>
      <c r="M639">
        <f t="shared" si="27"/>
        <v>31.624999999999996</v>
      </c>
      <c r="N639" t="str">
        <f t="shared" si="28"/>
        <v>Excelsa</v>
      </c>
      <c r="O639" t="str">
        <f t="shared" si="29"/>
        <v>Medium</v>
      </c>
      <c r="P639" t="str">
        <f>_xlfn.XLOOKUP(Table1[[#This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f>INDEX(products!$A$1:$G$49,MATCH(orders!$D640,products!$A$1:$A$49,0),MATCH(orders!L$1,products!$A$1:$G$1,0))</f>
        <v>25.874999999999996</v>
      </c>
      <c r="M640">
        <f t="shared" si="27"/>
        <v>77.624999999999986</v>
      </c>
      <c r="N640" t="str">
        <f t="shared" si="28"/>
        <v>Arabica</v>
      </c>
      <c r="O640" t="str">
        <f t="shared" si="29"/>
        <v>Medium</v>
      </c>
      <c r="P640" t="str">
        <f>_xlfn.XLOOKUP(Table1[[#This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f>INDEX(products!$A$1:$G$49,MATCH(orders!$D641,products!$A$1:$A$49,0),MATCH(orders!L$1,products!$A$1:$G$1,0))</f>
        <v>3.8849999999999998</v>
      </c>
      <c r="M641">
        <f t="shared" si="27"/>
        <v>3.8849999999999998</v>
      </c>
      <c r="N641" t="str">
        <f t="shared" si="28"/>
        <v>Liberica</v>
      </c>
      <c r="O641" t="str">
        <f t="shared" si="29"/>
        <v>Dark</v>
      </c>
      <c r="P641" t="str">
        <f>_xlfn.XLOOKUP(Table1[[#This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f>INDEX(products!$A$1:$G$49,MATCH(orders!$D642,products!$A$1:$A$49,0),MATCH(orders!L$1,products!$A$1:$G$1,0))</f>
        <v>27.484999999999996</v>
      </c>
      <c r="M642">
        <f t="shared" si="27"/>
        <v>137.42499999999998</v>
      </c>
      <c r="N642" t="str">
        <f t="shared" si="28"/>
        <v>Robusta</v>
      </c>
      <c r="O642" t="str">
        <f t="shared" si="29"/>
        <v>Light</v>
      </c>
      <c r="P642" t="str">
        <f>_xlfn.XLOOKUP(Table1[[#This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f>INDEX(products!$A$1:$G$49,MATCH(orders!$D643,products!$A$1:$A$49,0),MATCH(orders!L$1,products!$A$1:$G$1,0))</f>
        <v>11.95</v>
      </c>
      <c r="M643">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_xlfn.XLOOKUP(Table1[[#This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f>INDEX(products!$A$1:$G$49,MATCH(orders!$D644,products!$A$1:$A$49,0),MATCH(orders!L$1,products!$A$1:$G$1,0))</f>
        <v>4.125</v>
      </c>
      <c r="M644">
        <f t="shared" si="30"/>
        <v>8.25</v>
      </c>
      <c r="N644" t="str">
        <f t="shared" si="31"/>
        <v>Excelsa</v>
      </c>
      <c r="O644" t="str">
        <f t="shared" si="32"/>
        <v>Medium</v>
      </c>
      <c r="P644" t="str">
        <f>_xlfn.XLOOKUP(Table1[[#This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f>INDEX(products!$A$1:$G$49,MATCH(orders!$D645,products!$A$1:$A$49,0),MATCH(orders!L$1,products!$A$1:$G$1,0))</f>
        <v>34.154999999999994</v>
      </c>
      <c r="M645">
        <f t="shared" si="30"/>
        <v>102.46499999999997</v>
      </c>
      <c r="N645" t="str">
        <f t="shared" si="31"/>
        <v>Excelsa</v>
      </c>
      <c r="O645" t="str">
        <f t="shared" si="32"/>
        <v>Light</v>
      </c>
      <c r="P645" t="str">
        <f>_xlfn.XLOOKUP(Table1[[#This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f>INDEX(products!$A$1:$G$49,MATCH(orders!$D646,products!$A$1:$A$49,0),MATCH(orders!L$1,products!$A$1:$G$1,0))</f>
        <v>20.584999999999997</v>
      </c>
      <c r="M646">
        <f t="shared" si="30"/>
        <v>41.169999999999995</v>
      </c>
      <c r="N646" t="str">
        <f t="shared" si="31"/>
        <v>Robusta</v>
      </c>
      <c r="O646" t="str">
        <f t="shared" si="32"/>
        <v>Dark</v>
      </c>
      <c r="P646" t="str">
        <f>_xlfn.XLOOKUP(Table1[[#This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f>INDEX(products!$A$1:$G$49,MATCH(orders!$D647,products!$A$1:$A$49,0),MATCH(orders!L$1,products!$A$1:$G$1,0))</f>
        <v>22.884999999999998</v>
      </c>
      <c r="M647">
        <f t="shared" si="30"/>
        <v>68.655000000000001</v>
      </c>
      <c r="N647" t="str">
        <f t="shared" si="31"/>
        <v>Arabica</v>
      </c>
      <c r="O647" t="str">
        <f t="shared" si="32"/>
        <v>Dark</v>
      </c>
      <c r="P647" t="str">
        <f>_xlfn.XLOOKUP(Table1[[#This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f>INDEX(products!$A$1:$G$49,MATCH(orders!$D648,products!$A$1:$A$49,0),MATCH(orders!L$1,products!$A$1:$G$1,0))</f>
        <v>9.9499999999999993</v>
      </c>
      <c r="M648">
        <f t="shared" si="30"/>
        <v>9.9499999999999993</v>
      </c>
      <c r="N648" t="str">
        <f t="shared" si="31"/>
        <v>Arabica</v>
      </c>
      <c r="O648" t="str">
        <f t="shared" si="32"/>
        <v>Dark</v>
      </c>
      <c r="P648" t="str">
        <f>_xlfn.XLOOKUP(Table1[[#This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f>INDEX(products!$A$1:$G$49,MATCH(orders!$D649,products!$A$1:$A$49,0),MATCH(orders!L$1,products!$A$1:$G$1,0))</f>
        <v>9.51</v>
      </c>
      <c r="M649">
        <f t="shared" si="30"/>
        <v>28.53</v>
      </c>
      <c r="N649" t="str">
        <f t="shared" si="31"/>
        <v>Liberica</v>
      </c>
      <c r="O649" t="str">
        <f t="shared" si="32"/>
        <v>Light</v>
      </c>
      <c r="P649" t="str">
        <f>_xlfn.XLOOKUP(Table1[[#This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f>INDEX(products!$A$1:$G$49,MATCH(orders!$D650,products!$A$1:$A$49,0),MATCH(orders!L$1,products!$A$1:$G$1,0))</f>
        <v>2.6849999999999996</v>
      </c>
      <c r="M650">
        <f t="shared" si="30"/>
        <v>16.11</v>
      </c>
      <c r="N650" t="str">
        <f t="shared" si="31"/>
        <v>Robusta</v>
      </c>
      <c r="O650" t="str">
        <f t="shared" si="32"/>
        <v>Dark</v>
      </c>
      <c r="P650" t="str">
        <f>_xlfn.XLOOKUP(Table1[[#This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f>INDEX(products!$A$1:$G$49,MATCH(orders!$D651,products!$A$1:$A$49,0),MATCH(orders!L$1,products!$A$1:$G$1,0))</f>
        <v>15.85</v>
      </c>
      <c r="M651">
        <f t="shared" si="30"/>
        <v>95.1</v>
      </c>
      <c r="N651" t="str">
        <f t="shared" si="31"/>
        <v>Liberica</v>
      </c>
      <c r="O651" t="str">
        <f t="shared" si="32"/>
        <v>Light</v>
      </c>
      <c r="P651" t="str">
        <f>_xlfn.XLOOKUP(Table1[[#This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f>INDEX(products!$A$1:$G$49,MATCH(orders!$D652,products!$A$1:$A$49,0),MATCH(orders!L$1,products!$A$1:$G$1,0))</f>
        <v>5.3699999999999992</v>
      </c>
      <c r="M652">
        <f t="shared" si="30"/>
        <v>5.3699999999999992</v>
      </c>
      <c r="N652" t="str">
        <f t="shared" si="31"/>
        <v>Robusta</v>
      </c>
      <c r="O652" t="str">
        <f t="shared" si="32"/>
        <v>Dark</v>
      </c>
      <c r="P652" t="str">
        <f>_xlfn.XLOOKUP(Table1[[#This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f>INDEX(products!$A$1:$G$49,MATCH(orders!$D653,products!$A$1:$A$49,0),MATCH(orders!L$1,products!$A$1:$G$1,0))</f>
        <v>11.95</v>
      </c>
      <c r="M653">
        <f t="shared" si="30"/>
        <v>47.8</v>
      </c>
      <c r="N653" t="str">
        <f t="shared" si="31"/>
        <v>Robusta</v>
      </c>
      <c r="O653" t="str">
        <f t="shared" si="32"/>
        <v>Light</v>
      </c>
      <c r="P653" t="str">
        <f>_xlfn.XLOOKUP(Table1[[#This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f>INDEX(products!$A$1:$G$49,MATCH(orders!$D654,products!$A$1:$A$49,0),MATCH(orders!L$1,products!$A$1:$G$1,0))</f>
        <v>15.85</v>
      </c>
      <c r="M654">
        <f t="shared" si="30"/>
        <v>63.4</v>
      </c>
      <c r="N654" t="str">
        <f t="shared" si="31"/>
        <v>Liberica</v>
      </c>
      <c r="O654" t="str">
        <f t="shared" si="32"/>
        <v>Light</v>
      </c>
      <c r="P654" t="str">
        <f>_xlfn.XLOOKUP(Table1[[#This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f>INDEX(products!$A$1:$G$49,MATCH(orders!$D655,products!$A$1:$A$49,0),MATCH(orders!L$1,products!$A$1:$G$1,0))</f>
        <v>25.874999999999996</v>
      </c>
      <c r="M655">
        <f t="shared" si="30"/>
        <v>103.49999999999999</v>
      </c>
      <c r="N655" t="str">
        <f t="shared" si="31"/>
        <v>Arabica</v>
      </c>
      <c r="O655" t="str">
        <f t="shared" si="32"/>
        <v>Medium</v>
      </c>
      <c r="P655" t="str">
        <f>_xlfn.XLOOKUP(Table1[[#This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f>INDEX(products!$A$1:$G$49,MATCH(orders!$D656,products!$A$1:$A$49,0),MATCH(orders!L$1,products!$A$1:$G$1,0))</f>
        <v>22.884999999999998</v>
      </c>
      <c r="M656">
        <f t="shared" si="30"/>
        <v>68.655000000000001</v>
      </c>
      <c r="N656" t="str">
        <f t="shared" si="31"/>
        <v>Arabica</v>
      </c>
      <c r="O656" t="str">
        <f t="shared" si="32"/>
        <v>Dark</v>
      </c>
      <c r="P656" t="str">
        <f>_xlfn.XLOOKUP(Table1[[#This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f>INDEX(products!$A$1:$G$49,MATCH(orders!$D657,products!$A$1:$A$49,0),MATCH(orders!L$1,products!$A$1:$G$1,0))</f>
        <v>22.884999999999998</v>
      </c>
      <c r="M657">
        <f t="shared" si="30"/>
        <v>45.769999999999996</v>
      </c>
      <c r="N657" t="str">
        <f t="shared" si="31"/>
        <v>Robusta</v>
      </c>
      <c r="O657" t="str">
        <f t="shared" si="32"/>
        <v>Medium</v>
      </c>
      <c r="P657" t="str">
        <f>_xlfn.XLOOKUP(Table1[[#This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f>INDEX(products!$A$1:$G$49,MATCH(orders!$D658,products!$A$1:$A$49,0),MATCH(orders!L$1,products!$A$1:$G$1,0))</f>
        <v>12.95</v>
      </c>
      <c r="M658">
        <f t="shared" si="30"/>
        <v>51.8</v>
      </c>
      <c r="N658" t="str">
        <f t="shared" si="31"/>
        <v>Liberica</v>
      </c>
      <c r="O658" t="str">
        <f t="shared" si="32"/>
        <v>Dark</v>
      </c>
      <c r="P658" t="str">
        <f>_xlfn.XLOOKUP(Table1[[#This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f>INDEX(products!$A$1:$G$49,MATCH(orders!$D659,products!$A$1:$A$49,0),MATCH(orders!L$1,products!$A$1:$G$1,0))</f>
        <v>6.75</v>
      </c>
      <c r="M659">
        <f t="shared" si="30"/>
        <v>13.5</v>
      </c>
      <c r="N659" t="str">
        <f t="shared" si="31"/>
        <v>Arabica</v>
      </c>
      <c r="O659" t="str">
        <f t="shared" si="32"/>
        <v>Medium</v>
      </c>
      <c r="P659" t="str">
        <f>_xlfn.XLOOKUP(Table1[[#This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f>INDEX(products!$A$1:$G$49,MATCH(orders!$D660,products!$A$1:$A$49,0),MATCH(orders!L$1,products!$A$1:$G$1,0))</f>
        <v>8.25</v>
      </c>
      <c r="M660">
        <f t="shared" si="30"/>
        <v>24.75</v>
      </c>
      <c r="N660" t="str">
        <f t="shared" si="31"/>
        <v>Excelsa</v>
      </c>
      <c r="O660" t="str">
        <f t="shared" si="32"/>
        <v>Medium</v>
      </c>
      <c r="P660" t="str">
        <f>_xlfn.XLOOKUP(Table1[[#This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f>INDEX(products!$A$1:$G$49,MATCH(orders!$D661,products!$A$1:$A$49,0),MATCH(orders!L$1,products!$A$1:$G$1,0))</f>
        <v>22.884999999999998</v>
      </c>
      <c r="M661">
        <f t="shared" si="30"/>
        <v>45.769999999999996</v>
      </c>
      <c r="N661" t="str">
        <f t="shared" si="31"/>
        <v>Arabica</v>
      </c>
      <c r="O661" t="str">
        <f t="shared" si="32"/>
        <v>Dark</v>
      </c>
      <c r="P661" t="str">
        <f>_xlfn.XLOOKUP(Table1[[#This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f>INDEX(products!$A$1:$G$49,MATCH(orders!$D662,products!$A$1:$A$49,0),MATCH(orders!L$1,products!$A$1:$G$1,0))</f>
        <v>8.91</v>
      </c>
      <c r="M662">
        <f t="shared" si="30"/>
        <v>53.46</v>
      </c>
      <c r="N662" t="str">
        <f t="shared" si="31"/>
        <v>Excelsa</v>
      </c>
      <c r="O662" t="str">
        <f t="shared" si="32"/>
        <v>Light</v>
      </c>
      <c r="P662" t="str">
        <f>_xlfn.XLOOKUP(Table1[[#This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f>INDEX(products!$A$1:$G$49,MATCH(orders!$D663,products!$A$1:$A$49,0),MATCH(orders!L$1,products!$A$1:$G$1,0))</f>
        <v>3.375</v>
      </c>
      <c r="M663">
        <f t="shared" si="30"/>
        <v>20.25</v>
      </c>
      <c r="N663" t="str">
        <f t="shared" si="31"/>
        <v>Arabica</v>
      </c>
      <c r="O663" t="str">
        <f t="shared" si="32"/>
        <v>Medium</v>
      </c>
      <c r="P663" t="str">
        <f>_xlfn.XLOOKUP(Table1[[#This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f>INDEX(products!$A$1:$G$49,MATCH(orders!$D664,products!$A$1:$A$49,0),MATCH(orders!L$1,products!$A$1:$G$1,0))</f>
        <v>29.784999999999997</v>
      </c>
      <c r="M664">
        <f t="shared" si="30"/>
        <v>148.92499999999998</v>
      </c>
      <c r="N664" t="str">
        <f t="shared" si="31"/>
        <v>Liberica</v>
      </c>
      <c r="O664" t="str">
        <f t="shared" si="32"/>
        <v>Dark</v>
      </c>
      <c r="P664" t="str">
        <f>_xlfn.XLOOKUP(Table1[[#This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f>INDEX(products!$A$1:$G$49,MATCH(orders!$D665,products!$A$1:$A$49,0),MATCH(orders!L$1,products!$A$1:$G$1,0))</f>
        <v>11.25</v>
      </c>
      <c r="M665">
        <f t="shared" si="30"/>
        <v>67.5</v>
      </c>
      <c r="N665" t="str">
        <f t="shared" si="31"/>
        <v>Arabica</v>
      </c>
      <c r="O665" t="str">
        <f t="shared" si="32"/>
        <v>Medium</v>
      </c>
      <c r="P665" t="str">
        <f>_xlfn.XLOOKUP(Table1[[#This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f>INDEX(products!$A$1:$G$49,MATCH(orders!$D666,products!$A$1:$A$49,0),MATCH(orders!L$1,products!$A$1:$G$1,0))</f>
        <v>12.15</v>
      </c>
      <c r="M666">
        <f t="shared" si="30"/>
        <v>72.900000000000006</v>
      </c>
      <c r="N666" t="str">
        <f t="shared" si="31"/>
        <v>Excelsa</v>
      </c>
      <c r="O666" t="str">
        <f t="shared" si="32"/>
        <v>Dark</v>
      </c>
      <c r="P666" t="str">
        <f>_xlfn.XLOOKUP(Table1[[#This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f>INDEX(products!$A$1:$G$49,MATCH(orders!$D667,products!$A$1:$A$49,0),MATCH(orders!L$1,products!$A$1:$G$1,0))</f>
        <v>3.8849999999999998</v>
      </c>
      <c r="M667">
        <f t="shared" si="30"/>
        <v>7.77</v>
      </c>
      <c r="N667" t="str">
        <f t="shared" si="31"/>
        <v>Liberica</v>
      </c>
      <c r="O667" t="str">
        <f t="shared" si="32"/>
        <v>Dark</v>
      </c>
      <c r="P667" t="str">
        <f>_xlfn.XLOOKUP(Table1[[#This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f>INDEX(products!$A$1:$G$49,MATCH(orders!$D668,products!$A$1:$A$49,0),MATCH(orders!L$1,products!$A$1:$G$1,0))</f>
        <v>22.884999999999998</v>
      </c>
      <c r="M668">
        <f t="shared" si="30"/>
        <v>91.539999999999992</v>
      </c>
      <c r="N668" t="str">
        <f t="shared" si="31"/>
        <v>Arabica</v>
      </c>
      <c r="O668" t="str">
        <f t="shared" si="32"/>
        <v>Dark</v>
      </c>
      <c r="P668" t="str">
        <f>_xlfn.XLOOKUP(Table1[[#This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f>INDEX(products!$A$1:$G$49,MATCH(orders!$D669,products!$A$1:$A$49,0),MATCH(orders!L$1,products!$A$1:$G$1,0))</f>
        <v>9.9499999999999993</v>
      </c>
      <c r="M669">
        <f t="shared" si="30"/>
        <v>59.699999999999996</v>
      </c>
      <c r="N669" t="str">
        <f t="shared" si="31"/>
        <v>Arabica</v>
      </c>
      <c r="O669" t="str">
        <f t="shared" si="32"/>
        <v>Dark</v>
      </c>
      <c r="P669" t="str">
        <f>_xlfn.XLOOKUP(Table1[[#This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f>INDEX(products!$A$1:$G$49,MATCH(orders!$D670,products!$A$1:$A$49,0),MATCH(orders!L$1,products!$A$1:$G$1,0))</f>
        <v>27.484999999999996</v>
      </c>
      <c r="M670">
        <f t="shared" si="30"/>
        <v>137.42499999999998</v>
      </c>
      <c r="N670" t="str">
        <f t="shared" si="31"/>
        <v>Robusta</v>
      </c>
      <c r="O670" t="str">
        <f t="shared" si="32"/>
        <v>Light</v>
      </c>
      <c r="P670" t="str">
        <f>_xlfn.XLOOKUP(Table1[[#This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f>INDEX(products!$A$1:$G$49,MATCH(orders!$D671,products!$A$1:$A$49,0),MATCH(orders!L$1,products!$A$1:$G$1,0))</f>
        <v>33.464999999999996</v>
      </c>
      <c r="M671">
        <f t="shared" si="30"/>
        <v>66.929999999999993</v>
      </c>
      <c r="N671" t="str">
        <f t="shared" si="31"/>
        <v>Liberica</v>
      </c>
      <c r="O671" t="str">
        <f t="shared" si="32"/>
        <v>Medium</v>
      </c>
      <c r="P671" t="str">
        <f>_xlfn.XLOOKUP(Table1[[#This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f>INDEX(products!$A$1:$G$49,MATCH(orders!$D672,products!$A$1:$A$49,0),MATCH(orders!L$1,products!$A$1:$G$1,0))</f>
        <v>4.3650000000000002</v>
      </c>
      <c r="M672">
        <f t="shared" si="30"/>
        <v>13.095000000000001</v>
      </c>
      <c r="N672" t="str">
        <f t="shared" si="31"/>
        <v>Liberica</v>
      </c>
      <c r="O672" t="str">
        <f t="shared" si="32"/>
        <v>Medium</v>
      </c>
      <c r="P672" t="str">
        <f>_xlfn.XLOOKUP(Table1[[#This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f>INDEX(products!$A$1:$G$49,MATCH(orders!$D673,products!$A$1:$A$49,0),MATCH(orders!L$1,products!$A$1:$G$1,0))</f>
        <v>11.95</v>
      </c>
      <c r="M673">
        <f t="shared" si="30"/>
        <v>59.75</v>
      </c>
      <c r="N673" t="str">
        <f t="shared" si="31"/>
        <v>Robusta</v>
      </c>
      <c r="O673" t="str">
        <f t="shared" si="32"/>
        <v>Light</v>
      </c>
      <c r="P673" t="str">
        <f>_xlfn.XLOOKUP(Table1[[#This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f>INDEX(products!$A$1:$G$49,MATCH(orders!$D674,products!$A$1:$A$49,0),MATCH(orders!L$1,products!$A$1:$G$1,0))</f>
        <v>8.73</v>
      </c>
      <c r="M674">
        <f t="shared" si="30"/>
        <v>43.650000000000006</v>
      </c>
      <c r="N674" t="str">
        <f t="shared" si="31"/>
        <v>Liberica</v>
      </c>
      <c r="O674" t="str">
        <f t="shared" si="32"/>
        <v>Medium</v>
      </c>
      <c r="P674" t="str">
        <f>_xlfn.XLOOKUP(Table1[[#This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f>INDEX(products!$A$1:$G$49,MATCH(orders!$D675,products!$A$1:$A$49,0),MATCH(orders!L$1,products!$A$1:$G$1,0))</f>
        <v>13.75</v>
      </c>
      <c r="M675">
        <f t="shared" si="30"/>
        <v>82.5</v>
      </c>
      <c r="N675" t="str">
        <f t="shared" si="31"/>
        <v>Excelsa</v>
      </c>
      <c r="O675" t="str">
        <f t="shared" si="32"/>
        <v>Medium</v>
      </c>
      <c r="P675" t="str">
        <f>_xlfn.XLOOKUP(Table1[[#This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f>INDEX(products!$A$1:$G$49,MATCH(orders!$D676,products!$A$1:$A$49,0),MATCH(orders!L$1,products!$A$1:$G$1,0))</f>
        <v>29.784999999999997</v>
      </c>
      <c r="M676">
        <f t="shared" si="30"/>
        <v>178.70999999999998</v>
      </c>
      <c r="N676" t="str">
        <f t="shared" si="31"/>
        <v>Arabica</v>
      </c>
      <c r="O676" t="str">
        <f t="shared" si="32"/>
        <v>Light</v>
      </c>
      <c r="P676" t="str">
        <f>_xlfn.XLOOKUP(Table1[[#This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f>INDEX(products!$A$1:$G$49,MATCH(orders!$D677,products!$A$1:$A$49,0),MATCH(orders!L$1,products!$A$1:$G$1,0))</f>
        <v>29.784999999999997</v>
      </c>
      <c r="M677">
        <f t="shared" si="30"/>
        <v>119.13999999999999</v>
      </c>
      <c r="N677" t="str">
        <f t="shared" si="31"/>
        <v>Liberica</v>
      </c>
      <c r="O677" t="str">
        <f t="shared" si="32"/>
        <v>Dark</v>
      </c>
      <c r="P677" t="str">
        <f>_xlfn.XLOOKUP(Table1[[#This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f>INDEX(products!$A$1:$G$49,MATCH(orders!$D678,products!$A$1:$A$49,0),MATCH(orders!L$1,products!$A$1:$G$1,0))</f>
        <v>9.51</v>
      </c>
      <c r="M678">
        <f t="shared" si="30"/>
        <v>47.55</v>
      </c>
      <c r="N678" t="str">
        <f t="shared" si="31"/>
        <v>Liberica</v>
      </c>
      <c r="O678" t="str">
        <f t="shared" si="32"/>
        <v>Light</v>
      </c>
      <c r="P678" t="str">
        <f>_xlfn.XLOOKUP(Table1[[#This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f>INDEX(products!$A$1:$G$49,MATCH(orders!$D679,products!$A$1:$A$49,0),MATCH(orders!L$1,products!$A$1:$G$1,0))</f>
        <v>8.73</v>
      </c>
      <c r="M679">
        <f t="shared" si="30"/>
        <v>43.650000000000006</v>
      </c>
      <c r="N679" t="str">
        <f t="shared" si="31"/>
        <v>Liberica</v>
      </c>
      <c r="O679" t="str">
        <f t="shared" si="32"/>
        <v>Medium</v>
      </c>
      <c r="P679" t="str">
        <f>_xlfn.XLOOKUP(Table1[[#This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f>INDEX(products!$A$1:$G$49,MATCH(orders!$D680,products!$A$1:$A$49,0),MATCH(orders!L$1,products!$A$1:$G$1,0))</f>
        <v>29.784999999999997</v>
      </c>
      <c r="M680">
        <f t="shared" si="30"/>
        <v>178.70999999999998</v>
      </c>
      <c r="N680" t="str">
        <f t="shared" si="31"/>
        <v>Arabica</v>
      </c>
      <c r="O680" t="str">
        <f t="shared" si="32"/>
        <v>Light</v>
      </c>
      <c r="P680" t="str">
        <f>_xlfn.XLOOKUP(Table1[[#This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f>INDEX(products!$A$1:$G$49,MATCH(orders!$D681,products!$A$1:$A$49,0),MATCH(orders!L$1,products!$A$1:$G$1,0))</f>
        <v>27.484999999999996</v>
      </c>
      <c r="M681">
        <f t="shared" si="30"/>
        <v>27.484999999999996</v>
      </c>
      <c r="N681" t="str">
        <f t="shared" si="31"/>
        <v>Robusta</v>
      </c>
      <c r="O681" t="str">
        <f t="shared" si="32"/>
        <v>Light</v>
      </c>
      <c r="P681" t="str">
        <f>_xlfn.XLOOKUP(Table1[[#This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f>INDEX(products!$A$1:$G$49,MATCH(orders!$D682,products!$A$1:$A$49,0),MATCH(orders!L$1,products!$A$1:$G$1,0))</f>
        <v>11.25</v>
      </c>
      <c r="M682">
        <f t="shared" si="30"/>
        <v>56.25</v>
      </c>
      <c r="N682" t="str">
        <f t="shared" si="31"/>
        <v>Arabica</v>
      </c>
      <c r="O682" t="str">
        <f t="shared" si="32"/>
        <v>Medium</v>
      </c>
      <c r="P682" t="str">
        <f>_xlfn.XLOOKUP(Table1[[#This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f>INDEX(products!$A$1:$G$49,MATCH(orders!$D683,products!$A$1:$A$49,0),MATCH(orders!L$1,products!$A$1:$G$1,0))</f>
        <v>4.7549999999999999</v>
      </c>
      <c r="M683">
        <f t="shared" si="30"/>
        <v>9.51</v>
      </c>
      <c r="N683" t="str">
        <f t="shared" si="31"/>
        <v>Liberica</v>
      </c>
      <c r="O683" t="str">
        <f t="shared" si="32"/>
        <v>Light</v>
      </c>
      <c r="P683" t="str">
        <f>_xlfn.XLOOKUP(Table1[[#This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f>INDEX(products!$A$1:$G$49,MATCH(orders!$D684,products!$A$1:$A$49,0),MATCH(orders!L$1,products!$A$1:$G$1,0))</f>
        <v>4.125</v>
      </c>
      <c r="M684">
        <f t="shared" si="30"/>
        <v>8.25</v>
      </c>
      <c r="N684" t="str">
        <f t="shared" si="31"/>
        <v>Excelsa</v>
      </c>
      <c r="O684" t="str">
        <f t="shared" si="32"/>
        <v>Medium</v>
      </c>
      <c r="P684" t="str">
        <f>_xlfn.XLOOKUP(Table1[[#This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f>INDEX(products!$A$1:$G$49,MATCH(orders!$D685,products!$A$1:$A$49,0),MATCH(orders!L$1,products!$A$1:$G$1,0))</f>
        <v>7.77</v>
      </c>
      <c r="M685">
        <f t="shared" si="30"/>
        <v>46.62</v>
      </c>
      <c r="N685" t="str">
        <f t="shared" si="31"/>
        <v>Liberica</v>
      </c>
      <c r="O685" t="str">
        <f t="shared" si="32"/>
        <v>Dark</v>
      </c>
      <c r="P685" t="str">
        <f>_xlfn.XLOOKUP(Table1[[#This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f>INDEX(products!$A$1:$G$49,MATCH(orders!$D686,products!$A$1:$A$49,0),MATCH(orders!L$1,products!$A$1:$G$1,0))</f>
        <v>11.95</v>
      </c>
      <c r="M686">
        <f t="shared" si="30"/>
        <v>71.699999999999989</v>
      </c>
      <c r="N686" t="str">
        <f t="shared" si="31"/>
        <v>Robusta</v>
      </c>
      <c r="O686" t="str">
        <f t="shared" si="32"/>
        <v>Light</v>
      </c>
      <c r="P686" t="str">
        <f>_xlfn.XLOOKUP(Table1[[#This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f>INDEX(products!$A$1:$G$49,MATCH(orders!$D687,products!$A$1:$A$49,0),MATCH(orders!L$1,products!$A$1:$G$1,0))</f>
        <v>36.454999999999998</v>
      </c>
      <c r="M687">
        <f t="shared" si="30"/>
        <v>72.91</v>
      </c>
      <c r="N687" t="str">
        <f t="shared" si="31"/>
        <v>Liberica</v>
      </c>
      <c r="O687" t="str">
        <f t="shared" si="32"/>
        <v>Light</v>
      </c>
      <c r="P687" t="str">
        <f>_xlfn.XLOOKUP(Table1[[#This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f>INDEX(products!$A$1:$G$49,MATCH(orders!$D688,products!$A$1:$A$49,0),MATCH(orders!L$1,products!$A$1:$G$1,0))</f>
        <v>2.6849999999999996</v>
      </c>
      <c r="M688">
        <f t="shared" si="30"/>
        <v>8.0549999999999997</v>
      </c>
      <c r="N688" t="str">
        <f t="shared" si="31"/>
        <v>Robusta</v>
      </c>
      <c r="O688" t="str">
        <f t="shared" si="32"/>
        <v>Dark</v>
      </c>
      <c r="P688" t="str">
        <f>_xlfn.XLOOKUP(Table1[[#This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f>INDEX(products!$A$1:$G$49,MATCH(orders!$D689,products!$A$1:$A$49,0),MATCH(orders!L$1,products!$A$1:$G$1,0))</f>
        <v>8.25</v>
      </c>
      <c r="M689">
        <f t="shared" si="30"/>
        <v>16.5</v>
      </c>
      <c r="N689" t="str">
        <f t="shared" si="31"/>
        <v>Excelsa</v>
      </c>
      <c r="O689" t="str">
        <f t="shared" si="32"/>
        <v>Medium</v>
      </c>
      <c r="P689" t="str">
        <f>_xlfn.XLOOKUP(Table1[[#This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f>INDEX(products!$A$1:$G$49,MATCH(orders!$D690,products!$A$1:$A$49,0),MATCH(orders!L$1,products!$A$1:$G$1,0))</f>
        <v>12.95</v>
      </c>
      <c r="M690">
        <f t="shared" si="30"/>
        <v>64.75</v>
      </c>
      <c r="N690" t="str">
        <f t="shared" si="31"/>
        <v>Arabica</v>
      </c>
      <c r="O690" t="str">
        <f t="shared" si="32"/>
        <v>Light</v>
      </c>
      <c r="P690" t="str">
        <f>_xlfn.XLOOKUP(Table1[[#This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f>INDEX(products!$A$1:$G$49,MATCH(orders!$D691,products!$A$1:$A$49,0),MATCH(orders!L$1,products!$A$1:$G$1,0))</f>
        <v>6.75</v>
      </c>
      <c r="M691">
        <f t="shared" si="30"/>
        <v>33.75</v>
      </c>
      <c r="N691" t="str">
        <f t="shared" si="31"/>
        <v>Arabica</v>
      </c>
      <c r="O691" t="str">
        <f t="shared" si="32"/>
        <v>Medium</v>
      </c>
      <c r="P691" t="str">
        <f>_xlfn.XLOOKUP(Table1[[#This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f>INDEX(products!$A$1:$G$49,MATCH(orders!$D692,products!$A$1:$A$49,0),MATCH(orders!L$1,products!$A$1:$G$1,0))</f>
        <v>29.784999999999997</v>
      </c>
      <c r="M692">
        <f t="shared" si="30"/>
        <v>178.70999999999998</v>
      </c>
      <c r="N692" t="str">
        <f t="shared" si="31"/>
        <v>Liberica</v>
      </c>
      <c r="O692" t="str">
        <f t="shared" si="32"/>
        <v>Dark</v>
      </c>
      <c r="P692" t="str">
        <f>_xlfn.XLOOKUP(Table1[[#This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f>INDEX(products!$A$1:$G$49,MATCH(orders!$D693,products!$A$1:$A$49,0),MATCH(orders!L$1,products!$A$1:$G$1,0))</f>
        <v>11.25</v>
      </c>
      <c r="M693">
        <f t="shared" si="30"/>
        <v>22.5</v>
      </c>
      <c r="N693" t="str">
        <f t="shared" si="31"/>
        <v>Arabica</v>
      </c>
      <c r="O693" t="str">
        <f t="shared" si="32"/>
        <v>Medium</v>
      </c>
      <c r="P693" t="str">
        <f>_xlfn.XLOOKUP(Table1[[#This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f>INDEX(products!$A$1:$G$49,MATCH(orders!$D694,products!$A$1:$A$49,0),MATCH(orders!L$1,products!$A$1:$G$1,0))</f>
        <v>12.95</v>
      </c>
      <c r="M694">
        <f t="shared" si="30"/>
        <v>12.95</v>
      </c>
      <c r="N694" t="str">
        <f t="shared" si="31"/>
        <v>Liberica</v>
      </c>
      <c r="O694" t="str">
        <f t="shared" si="32"/>
        <v>Dark</v>
      </c>
      <c r="P694" t="str">
        <f>_xlfn.XLOOKUP(Table1[[#This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f>INDEX(products!$A$1:$G$49,MATCH(orders!$D695,products!$A$1:$A$49,0),MATCH(orders!L$1,products!$A$1:$G$1,0))</f>
        <v>25.874999999999996</v>
      </c>
      <c r="M695">
        <f t="shared" si="30"/>
        <v>51.749999999999993</v>
      </c>
      <c r="N695" t="str">
        <f t="shared" si="31"/>
        <v>Arabica</v>
      </c>
      <c r="O695" t="str">
        <f t="shared" si="32"/>
        <v>Medium</v>
      </c>
      <c r="P695" t="str">
        <f>_xlfn.XLOOKUP(Table1[[#This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f>INDEX(products!$A$1:$G$49,MATCH(orders!$D696,products!$A$1:$A$49,0),MATCH(orders!L$1,products!$A$1:$G$1,0))</f>
        <v>7.29</v>
      </c>
      <c r="M696">
        <f t="shared" si="30"/>
        <v>36.450000000000003</v>
      </c>
      <c r="N696" t="str">
        <f t="shared" si="31"/>
        <v>Excelsa</v>
      </c>
      <c r="O696" t="str">
        <f t="shared" si="32"/>
        <v>Dark</v>
      </c>
      <c r="P696" t="str">
        <f>_xlfn.XLOOKUP(Table1[[#This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f>INDEX(products!$A$1:$G$49,MATCH(orders!$D697,products!$A$1:$A$49,0),MATCH(orders!L$1,products!$A$1:$G$1,0))</f>
        <v>36.454999999999998</v>
      </c>
      <c r="M697">
        <f t="shared" si="30"/>
        <v>182.27499999999998</v>
      </c>
      <c r="N697" t="str">
        <f t="shared" si="31"/>
        <v>Liberica</v>
      </c>
      <c r="O697" t="str">
        <f t="shared" si="32"/>
        <v>Light</v>
      </c>
      <c r="P697" t="str">
        <f>_xlfn.XLOOKUP(Table1[[#This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f>INDEX(products!$A$1:$G$49,MATCH(orders!$D698,products!$A$1:$A$49,0),MATCH(orders!L$1,products!$A$1:$G$1,0))</f>
        <v>7.77</v>
      </c>
      <c r="M698">
        <f t="shared" si="30"/>
        <v>31.08</v>
      </c>
      <c r="N698" t="str">
        <f t="shared" si="31"/>
        <v>Liberica</v>
      </c>
      <c r="O698" t="str">
        <f t="shared" si="32"/>
        <v>Dark</v>
      </c>
      <c r="P698" t="str">
        <f>_xlfn.XLOOKUP(Table1[[#This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f>INDEX(products!$A$1:$G$49,MATCH(orders!$D699,products!$A$1:$A$49,0),MATCH(orders!L$1,products!$A$1:$G$1,0))</f>
        <v>6.75</v>
      </c>
      <c r="M699">
        <f t="shared" si="30"/>
        <v>20.25</v>
      </c>
      <c r="N699" t="str">
        <f t="shared" si="31"/>
        <v>Arabica</v>
      </c>
      <c r="O699" t="str">
        <f t="shared" si="32"/>
        <v>Medium</v>
      </c>
      <c r="P699" t="str">
        <f>_xlfn.XLOOKUP(Table1[[#This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f>INDEX(products!$A$1:$G$49,MATCH(orders!$D700,products!$A$1:$A$49,0),MATCH(orders!L$1,products!$A$1:$G$1,0))</f>
        <v>12.95</v>
      </c>
      <c r="M700">
        <f t="shared" si="30"/>
        <v>25.9</v>
      </c>
      <c r="N700" t="str">
        <f t="shared" si="31"/>
        <v>Liberica</v>
      </c>
      <c r="O700" t="str">
        <f t="shared" si="32"/>
        <v>Dark</v>
      </c>
      <c r="P700" t="str">
        <f>_xlfn.XLOOKUP(Table1[[#This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f>INDEX(products!$A$1:$G$49,MATCH(orders!$D701,products!$A$1:$A$49,0),MATCH(orders!L$1,products!$A$1:$G$1,0))</f>
        <v>5.97</v>
      </c>
      <c r="M701">
        <f t="shared" si="30"/>
        <v>23.88</v>
      </c>
      <c r="N701" t="str">
        <f t="shared" si="31"/>
        <v>Arabica</v>
      </c>
      <c r="O701" t="str">
        <f t="shared" si="32"/>
        <v>Dark</v>
      </c>
      <c r="P701" t="str">
        <f>_xlfn.XLOOKUP(Table1[[#This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f>INDEX(products!$A$1:$G$49,MATCH(orders!$D702,products!$A$1:$A$49,0),MATCH(orders!L$1,products!$A$1:$G$1,0))</f>
        <v>9.51</v>
      </c>
      <c r="M702">
        <f t="shared" si="30"/>
        <v>19.02</v>
      </c>
      <c r="N702" t="str">
        <f t="shared" si="31"/>
        <v>Liberica</v>
      </c>
      <c r="O702" t="str">
        <f t="shared" si="32"/>
        <v>Light</v>
      </c>
      <c r="P702" t="str">
        <f>_xlfn.XLOOKUP(Table1[[#This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f>INDEX(products!$A$1:$G$49,MATCH(orders!$D703,products!$A$1:$A$49,0),MATCH(orders!L$1,products!$A$1:$G$1,0))</f>
        <v>5.97</v>
      </c>
      <c r="M703">
        <f t="shared" si="30"/>
        <v>29.849999999999998</v>
      </c>
      <c r="N703" t="str">
        <f t="shared" si="31"/>
        <v>Arabica</v>
      </c>
      <c r="O703" t="str">
        <f t="shared" si="32"/>
        <v>Dark</v>
      </c>
      <c r="P703" t="str">
        <f>_xlfn.XLOOKUP(Table1[[#This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f>INDEX(products!$A$1:$G$49,MATCH(orders!$D704,products!$A$1:$A$49,0),MATCH(orders!L$1,products!$A$1:$G$1,0))</f>
        <v>7.77</v>
      </c>
      <c r="M704">
        <f t="shared" si="30"/>
        <v>7.77</v>
      </c>
      <c r="N704" t="str">
        <f t="shared" si="31"/>
        <v>Arabica</v>
      </c>
      <c r="O704" t="str">
        <f t="shared" si="32"/>
        <v>Light</v>
      </c>
      <c r="P704" t="str">
        <f>_xlfn.XLOOKUP(Table1[[#This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f>INDEX(products!$A$1:$G$49,MATCH(orders!$D705,products!$A$1:$A$49,0),MATCH(orders!L$1,products!$A$1:$G$1,0))</f>
        <v>29.784999999999997</v>
      </c>
      <c r="M705">
        <f t="shared" si="30"/>
        <v>119.13999999999999</v>
      </c>
      <c r="N705" t="str">
        <f t="shared" si="31"/>
        <v>Liberica</v>
      </c>
      <c r="O705" t="str">
        <f t="shared" si="32"/>
        <v>Dark</v>
      </c>
      <c r="P705" t="str">
        <f>_xlfn.XLOOKUP(Table1[[#This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f>INDEX(products!$A$1:$G$49,MATCH(orders!$D706,products!$A$1:$A$49,0),MATCH(orders!L$1,products!$A$1:$G$1,0))</f>
        <v>3.645</v>
      </c>
      <c r="M706">
        <f t="shared" si="30"/>
        <v>21.87</v>
      </c>
      <c r="N706" t="str">
        <f t="shared" si="31"/>
        <v>Excelsa</v>
      </c>
      <c r="O706" t="str">
        <f t="shared" si="32"/>
        <v>Dark</v>
      </c>
      <c r="P706" t="str">
        <f>_xlfn.XLOOKUP(Table1[[#This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f>INDEX(products!$A$1:$G$49,MATCH(orders!$D707,products!$A$1:$A$49,0),MATCH(orders!L$1,products!$A$1:$G$1,0))</f>
        <v>8.91</v>
      </c>
      <c r="M707">
        <f t="shared" ref="M707:M770" si="33">L707*E707</f>
        <v>17.82</v>
      </c>
      <c r="N707" t="str">
        <f t="shared" ref="N707:N770" si="34">IF(I707="rob","Robusta",IF(I707="Exc","Excelsa",IF(I707="Ara","Arabica",IF(I707="Lib","Liberica"))))</f>
        <v>Excelsa</v>
      </c>
      <c r="O707" t="str">
        <f t="shared" ref="O707:O770" si="35">IF(J707="M","Medium",IF(J707="L","Light",IF(J707="D","Dark","")))</f>
        <v>Light</v>
      </c>
      <c r="P707" t="str">
        <f>_xlfn.XLOOKUP(Table1[[#This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f>INDEX(products!$A$1:$G$49,MATCH(orders!$D708,products!$A$1:$A$49,0),MATCH(orders!L$1,products!$A$1:$G$1,0))</f>
        <v>4.125</v>
      </c>
      <c r="M708">
        <f t="shared" si="33"/>
        <v>12.375</v>
      </c>
      <c r="N708" t="str">
        <f t="shared" si="34"/>
        <v>Excelsa</v>
      </c>
      <c r="O708" t="str">
        <f t="shared" si="35"/>
        <v>Medium</v>
      </c>
      <c r="P708" t="str">
        <f>_xlfn.XLOOKUP(Table1[[#This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f>INDEX(products!$A$1:$G$49,MATCH(orders!$D709,products!$A$1:$A$49,0),MATCH(orders!L$1,products!$A$1:$G$1,0))</f>
        <v>12.95</v>
      </c>
      <c r="M709">
        <f t="shared" si="33"/>
        <v>25.9</v>
      </c>
      <c r="N709" t="str">
        <f t="shared" si="34"/>
        <v>Liberica</v>
      </c>
      <c r="O709" t="str">
        <f t="shared" si="35"/>
        <v>Dark</v>
      </c>
      <c r="P709" t="str">
        <f>_xlfn.XLOOKUP(Table1[[#This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f>INDEX(products!$A$1:$G$49,MATCH(orders!$D710,products!$A$1:$A$49,0),MATCH(orders!L$1,products!$A$1:$G$1,0))</f>
        <v>6.75</v>
      </c>
      <c r="M710">
        <f t="shared" si="33"/>
        <v>13.5</v>
      </c>
      <c r="N710" t="str">
        <f t="shared" si="34"/>
        <v>Arabica</v>
      </c>
      <c r="O710" t="str">
        <f t="shared" si="35"/>
        <v>Medium</v>
      </c>
      <c r="P710" t="str">
        <f>_xlfn.XLOOKUP(Table1[[#This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f>INDEX(products!$A$1:$G$49,MATCH(orders!$D711,products!$A$1:$A$49,0),MATCH(orders!L$1,products!$A$1:$G$1,0))</f>
        <v>8.91</v>
      </c>
      <c r="M711">
        <f t="shared" si="33"/>
        <v>17.82</v>
      </c>
      <c r="N711" t="str">
        <f t="shared" si="34"/>
        <v>Excelsa</v>
      </c>
      <c r="O711" t="str">
        <f t="shared" si="35"/>
        <v>Light</v>
      </c>
      <c r="P711" t="str">
        <f>_xlfn.XLOOKUP(Table1[[#This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f>INDEX(products!$A$1:$G$49,MATCH(orders!$D712,products!$A$1:$A$49,0),MATCH(orders!L$1,products!$A$1:$G$1,0))</f>
        <v>8.25</v>
      </c>
      <c r="M712">
        <f t="shared" si="33"/>
        <v>24.75</v>
      </c>
      <c r="N712" t="str">
        <f t="shared" si="34"/>
        <v>Excelsa</v>
      </c>
      <c r="O712" t="str">
        <f t="shared" si="35"/>
        <v>Medium</v>
      </c>
      <c r="P712" t="str">
        <f>_xlfn.XLOOKUP(Table1[[#This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f>INDEX(products!$A$1:$G$49,MATCH(orders!$D713,products!$A$1:$A$49,0),MATCH(orders!L$1,products!$A$1:$G$1,0))</f>
        <v>2.9849999999999999</v>
      </c>
      <c r="M713">
        <f t="shared" si="33"/>
        <v>17.91</v>
      </c>
      <c r="N713" t="str">
        <f t="shared" si="34"/>
        <v>Robusta</v>
      </c>
      <c r="O713" t="str">
        <f t="shared" si="35"/>
        <v>Medium</v>
      </c>
      <c r="P713" t="str">
        <f>_xlfn.XLOOKUP(Table1[[#This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f>INDEX(products!$A$1:$G$49,MATCH(orders!$D714,products!$A$1:$A$49,0),MATCH(orders!L$1,products!$A$1:$G$1,0))</f>
        <v>8.25</v>
      </c>
      <c r="M714">
        <f t="shared" si="33"/>
        <v>16.5</v>
      </c>
      <c r="N714" t="str">
        <f t="shared" si="34"/>
        <v>Excelsa</v>
      </c>
      <c r="O714" t="str">
        <f t="shared" si="35"/>
        <v>Medium</v>
      </c>
      <c r="P714" t="str">
        <f>_xlfn.XLOOKUP(Table1[[#This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f>INDEX(products!$A$1:$G$49,MATCH(orders!$D715,products!$A$1:$A$49,0),MATCH(orders!L$1,products!$A$1:$G$1,0))</f>
        <v>2.9849999999999999</v>
      </c>
      <c r="M715">
        <f t="shared" si="33"/>
        <v>2.9849999999999999</v>
      </c>
      <c r="N715" t="str">
        <f t="shared" si="34"/>
        <v>Robusta</v>
      </c>
      <c r="O715" t="str">
        <f t="shared" si="35"/>
        <v>Medium</v>
      </c>
      <c r="P715" t="str">
        <f>_xlfn.XLOOKUP(Table1[[#This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f>INDEX(products!$A$1:$G$49,MATCH(orders!$D716,products!$A$1:$A$49,0),MATCH(orders!L$1,products!$A$1:$G$1,0))</f>
        <v>3.645</v>
      </c>
      <c r="M716">
        <f t="shared" si="33"/>
        <v>14.58</v>
      </c>
      <c r="N716" t="str">
        <f t="shared" si="34"/>
        <v>Excelsa</v>
      </c>
      <c r="O716" t="str">
        <f t="shared" si="35"/>
        <v>Dark</v>
      </c>
      <c r="P716" t="str">
        <f>_xlfn.XLOOKUP(Table1[[#This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f>INDEX(products!$A$1:$G$49,MATCH(orders!$D717,products!$A$1:$A$49,0),MATCH(orders!L$1,products!$A$1:$G$1,0))</f>
        <v>14.85</v>
      </c>
      <c r="M717">
        <f t="shared" si="33"/>
        <v>89.1</v>
      </c>
      <c r="N717" t="str">
        <f t="shared" si="34"/>
        <v>Excelsa</v>
      </c>
      <c r="O717" t="str">
        <f t="shared" si="35"/>
        <v>Light</v>
      </c>
      <c r="P717" t="str">
        <f>_xlfn.XLOOKUP(Table1[[#This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f>INDEX(products!$A$1:$G$49,MATCH(orders!$D718,products!$A$1:$A$49,0),MATCH(orders!L$1,products!$A$1:$G$1,0))</f>
        <v>11.95</v>
      </c>
      <c r="M718">
        <f t="shared" si="33"/>
        <v>35.849999999999994</v>
      </c>
      <c r="N718" t="str">
        <f t="shared" si="34"/>
        <v>Robusta</v>
      </c>
      <c r="O718" t="str">
        <f t="shared" si="35"/>
        <v>Light</v>
      </c>
      <c r="P718" t="str">
        <f>_xlfn.XLOOKUP(Table1[[#This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f>INDEX(products!$A$1:$G$49,MATCH(orders!$D719,products!$A$1:$A$49,0),MATCH(orders!L$1,products!$A$1:$G$1,0))</f>
        <v>22.884999999999998</v>
      </c>
      <c r="M719">
        <f t="shared" si="33"/>
        <v>68.655000000000001</v>
      </c>
      <c r="N719" t="str">
        <f t="shared" si="34"/>
        <v>Arabica</v>
      </c>
      <c r="O719" t="str">
        <f t="shared" si="35"/>
        <v>Dark</v>
      </c>
      <c r="P719" t="str">
        <f>_xlfn.XLOOKUP(Table1[[#This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f>INDEX(products!$A$1:$G$49,MATCH(orders!$D720,products!$A$1:$A$49,0),MATCH(orders!L$1,products!$A$1:$G$1,0))</f>
        <v>12.95</v>
      </c>
      <c r="M720">
        <f t="shared" si="33"/>
        <v>38.849999999999994</v>
      </c>
      <c r="N720" t="str">
        <f t="shared" si="34"/>
        <v>Liberica</v>
      </c>
      <c r="O720" t="str">
        <f t="shared" si="35"/>
        <v>Dark</v>
      </c>
      <c r="P720" t="str">
        <f>_xlfn.XLOOKUP(Table1[[#This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f>INDEX(products!$A$1:$G$49,MATCH(orders!$D721,products!$A$1:$A$49,0),MATCH(orders!L$1,products!$A$1:$G$1,0))</f>
        <v>15.85</v>
      </c>
      <c r="M721">
        <f t="shared" si="33"/>
        <v>79.25</v>
      </c>
      <c r="N721" t="str">
        <f t="shared" si="34"/>
        <v>Liberica</v>
      </c>
      <c r="O721" t="str">
        <f t="shared" si="35"/>
        <v>Light</v>
      </c>
      <c r="P721" t="str">
        <f>_xlfn.XLOOKUP(Table1[[#This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f>INDEX(products!$A$1:$G$49,MATCH(orders!$D722,products!$A$1:$A$49,0),MATCH(orders!L$1,products!$A$1:$G$1,0))</f>
        <v>7.29</v>
      </c>
      <c r="M722">
        <f t="shared" si="33"/>
        <v>36.450000000000003</v>
      </c>
      <c r="N722" t="str">
        <f t="shared" si="34"/>
        <v>Excelsa</v>
      </c>
      <c r="O722" t="str">
        <f t="shared" si="35"/>
        <v>Dark</v>
      </c>
      <c r="P722" t="str">
        <f>_xlfn.XLOOKUP(Table1[[#This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f>INDEX(products!$A$1:$G$49,MATCH(orders!$D723,products!$A$1:$A$49,0),MATCH(orders!L$1,products!$A$1:$G$1,0))</f>
        <v>2.9849999999999999</v>
      </c>
      <c r="M723">
        <f t="shared" si="33"/>
        <v>8.9550000000000001</v>
      </c>
      <c r="N723" t="str">
        <f t="shared" si="34"/>
        <v>Robusta</v>
      </c>
      <c r="O723" t="str">
        <f t="shared" si="35"/>
        <v>Medium</v>
      </c>
      <c r="P723" t="str">
        <f>_xlfn.XLOOKUP(Table1[[#This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f>INDEX(products!$A$1:$G$49,MATCH(orders!$D724,products!$A$1:$A$49,0),MATCH(orders!L$1,products!$A$1:$G$1,0))</f>
        <v>12.15</v>
      </c>
      <c r="M724">
        <f t="shared" si="33"/>
        <v>24.3</v>
      </c>
      <c r="N724" t="str">
        <f t="shared" si="34"/>
        <v>Excelsa</v>
      </c>
      <c r="O724" t="str">
        <f t="shared" si="35"/>
        <v>Dark</v>
      </c>
      <c r="P724" t="str">
        <f>_xlfn.XLOOKUP(Table1[[#This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f>INDEX(products!$A$1:$G$49,MATCH(orders!$D725,products!$A$1:$A$49,0),MATCH(orders!L$1,products!$A$1:$G$1,0))</f>
        <v>31.624999999999996</v>
      </c>
      <c r="M725">
        <f t="shared" si="33"/>
        <v>63.249999999999993</v>
      </c>
      <c r="N725" t="str">
        <f t="shared" si="34"/>
        <v>Excelsa</v>
      </c>
      <c r="O725" t="str">
        <f t="shared" si="35"/>
        <v>Medium</v>
      </c>
      <c r="P725" t="str">
        <f>_xlfn.XLOOKUP(Table1[[#This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f>INDEX(products!$A$1:$G$49,MATCH(orders!$D726,products!$A$1:$A$49,0),MATCH(orders!L$1,products!$A$1:$G$1,0))</f>
        <v>3.375</v>
      </c>
      <c r="M726">
        <f t="shared" si="33"/>
        <v>6.75</v>
      </c>
      <c r="N726" t="str">
        <f t="shared" si="34"/>
        <v>Arabica</v>
      </c>
      <c r="O726" t="str">
        <f t="shared" si="35"/>
        <v>Medium</v>
      </c>
      <c r="P726" t="str">
        <f>_xlfn.XLOOKUP(Table1[[#This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f>INDEX(products!$A$1:$G$49,MATCH(orders!$D727,products!$A$1:$A$49,0),MATCH(orders!L$1,products!$A$1:$G$1,0))</f>
        <v>3.8849999999999998</v>
      </c>
      <c r="M727">
        <f t="shared" si="33"/>
        <v>23.31</v>
      </c>
      <c r="N727" t="str">
        <f t="shared" si="34"/>
        <v>Arabica</v>
      </c>
      <c r="O727" t="str">
        <f t="shared" si="35"/>
        <v>Light</v>
      </c>
      <c r="P727" t="str">
        <f>_xlfn.XLOOKUP(Table1[[#This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f>INDEX(products!$A$1:$G$49,MATCH(orders!$D728,products!$A$1:$A$49,0),MATCH(orders!L$1,products!$A$1:$G$1,0))</f>
        <v>36.454999999999998</v>
      </c>
      <c r="M728">
        <f t="shared" si="33"/>
        <v>145.82</v>
      </c>
      <c r="N728" t="str">
        <f t="shared" si="34"/>
        <v>Liberica</v>
      </c>
      <c r="O728" t="str">
        <f t="shared" si="35"/>
        <v>Light</v>
      </c>
      <c r="P728" t="str">
        <f>_xlfn.XLOOKUP(Table1[[#This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f>INDEX(products!$A$1:$G$49,MATCH(orders!$D729,products!$A$1:$A$49,0),MATCH(orders!L$1,products!$A$1:$G$1,0))</f>
        <v>5.97</v>
      </c>
      <c r="M729">
        <f t="shared" si="33"/>
        <v>29.849999999999998</v>
      </c>
      <c r="N729" t="str">
        <f t="shared" si="34"/>
        <v>Robusta</v>
      </c>
      <c r="O729" t="str">
        <f t="shared" si="35"/>
        <v>Medium</v>
      </c>
      <c r="P729" t="str">
        <f>_xlfn.XLOOKUP(Table1[[#This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f>INDEX(products!$A$1:$G$49,MATCH(orders!$D730,products!$A$1:$A$49,0),MATCH(orders!L$1,products!$A$1:$G$1,0))</f>
        <v>7.29</v>
      </c>
      <c r="M730">
        <f t="shared" si="33"/>
        <v>21.87</v>
      </c>
      <c r="N730" t="str">
        <f t="shared" si="34"/>
        <v>Excelsa</v>
      </c>
      <c r="O730" t="str">
        <f t="shared" si="35"/>
        <v>Dark</v>
      </c>
      <c r="P730" t="str">
        <f>_xlfn.XLOOKUP(Table1[[#This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f>INDEX(products!$A$1:$G$49,MATCH(orders!$D731,products!$A$1:$A$49,0),MATCH(orders!L$1,products!$A$1:$G$1,0))</f>
        <v>4.3650000000000002</v>
      </c>
      <c r="M731">
        <f t="shared" si="33"/>
        <v>4.3650000000000002</v>
      </c>
      <c r="N731" t="str">
        <f t="shared" si="34"/>
        <v>Liberica</v>
      </c>
      <c r="O731" t="str">
        <f t="shared" si="35"/>
        <v>Medium</v>
      </c>
      <c r="P731" t="str">
        <f>_xlfn.XLOOKUP(Table1[[#This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f>INDEX(products!$A$1:$G$49,MATCH(orders!$D732,products!$A$1:$A$49,0),MATCH(orders!L$1,products!$A$1:$G$1,0))</f>
        <v>36.454999999999998</v>
      </c>
      <c r="M732">
        <f t="shared" si="33"/>
        <v>36.454999999999998</v>
      </c>
      <c r="N732" t="str">
        <f t="shared" si="34"/>
        <v>Liberica</v>
      </c>
      <c r="O732" t="str">
        <f t="shared" si="35"/>
        <v>Light</v>
      </c>
      <c r="P732" t="str">
        <f>_xlfn.XLOOKUP(Table1[[#This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f>INDEX(products!$A$1:$G$49,MATCH(orders!$D733,products!$A$1:$A$49,0),MATCH(orders!L$1,products!$A$1:$G$1,0))</f>
        <v>3.8849999999999998</v>
      </c>
      <c r="M733">
        <f t="shared" si="33"/>
        <v>15.54</v>
      </c>
      <c r="N733" t="str">
        <f t="shared" si="34"/>
        <v>Liberica</v>
      </c>
      <c r="O733" t="str">
        <f t="shared" si="35"/>
        <v>Dark</v>
      </c>
      <c r="P733" t="str">
        <f>_xlfn.XLOOKUP(Table1[[#This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f>INDEX(products!$A$1:$G$49,MATCH(orders!$D734,products!$A$1:$A$49,0),MATCH(orders!L$1,products!$A$1:$G$1,0))</f>
        <v>4.4550000000000001</v>
      </c>
      <c r="M734">
        <f t="shared" si="33"/>
        <v>8.91</v>
      </c>
      <c r="N734" t="str">
        <f t="shared" si="34"/>
        <v>Excelsa</v>
      </c>
      <c r="O734" t="str">
        <f t="shared" si="35"/>
        <v>Light</v>
      </c>
      <c r="P734" t="str">
        <f>_xlfn.XLOOKUP(Table1[[#This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f>INDEX(products!$A$1:$G$49,MATCH(orders!$D735,products!$A$1:$A$49,0),MATCH(orders!L$1,products!$A$1:$G$1,0))</f>
        <v>33.464999999999996</v>
      </c>
      <c r="M735">
        <f t="shared" si="33"/>
        <v>100.39499999999998</v>
      </c>
      <c r="N735" t="str">
        <f t="shared" si="34"/>
        <v>Liberica</v>
      </c>
      <c r="O735" t="str">
        <f t="shared" si="35"/>
        <v>Medium</v>
      </c>
      <c r="P735" t="str">
        <f>_xlfn.XLOOKUP(Table1[[#This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f>INDEX(products!$A$1:$G$49,MATCH(orders!$D736,products!$A$1:$A$49,0),MATCH(orders!L$1,products!$A$1:$G$1,0))</f>
        <v>2.6849999999999996</v>
      </c>
      <c r="M736">
        <f t="shared" si="33"/>
        <v>13.424999999999997</v>
      </c>
      <c r="N736" t="str">
        <f t="shared" si="34"/>
        <v>Robusta</v>
      </c>
      <c r="O736" t="str">
        <f t="shared" si="35"/>
        <v>Dark</v>
      </c>
      <c r="P736" t="str">
        <f>_xlfn.XLOOKUP(Table1[[#This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f>INDEX(products!$A$1:$G$49,MATCH(orders!$D737,products!$A$1:$A$49,0),MATCH(orders!L$1,products!$A$1:$G$1,0))</f>
        <v>3.645</v>
      </c>
      <c r="M737">
        <f t="shared" si="33"/>
        <v>21.87</v>
      </c>
      <c r="N737" t="str">
        <f t="shared" si="34"/>
        <v>Excelsa</v>
      </c>
      <c r="O737" t="str">
        <f t="shared" si="35"/>
        <v>Dark</v>
      </c>
      <c r="P737" t="str">
        <f>_xlfn.XLOOKUP(Table1[[#This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f>INDEX(products!$A$1:$G$49,MATCH(orders!$D738,products!$A$1:$A$49,0),MATCH(orders!L$1,products!$A$1:$G$1,0))</f>
        <v>12.95</v>
      </c>
      <c r="M738">
        <f t="shared" si="33"/>
        <v>25.9</v>
      </c>
      <c r="N738" t="str">
        <f t="shared" si="34"/>
        <v>Liberica</v>
      </c>
      <c r="O738" t="str">
        <f t="shared" si="35"/>
        <v>Dark</v>
      </c>
      <c r="P738" t="str">
        <f>_xlfn.XLOOKUP(Table1[[#This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f>INDEX(products!$A$1:$G$49,MATCH(orders!$D739,products!$A$1:$A$49,0),MATCH(orders!L$1,products!$A$1:$G$1,0))</f>
        <v>11.25</v>
      </c>
      <c r="M739">
        <f t="shared" si="33"/>
        <v>56.25</v>
      </c>
      <c r="N739" t="str">
        <f t="shared" si="34"/>
        <v>Arabica</v>
      </c>
      <c r="O739" t="str">
        <f t="shared" si="35"/>
        <v>Medium</v>
      </c>
      <c r="P739" t="str">
        <f>_xlfn.XLOOKUP(Table1[[#This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f>INDEX(products!$A$1:$G$49,MATCH(orders!$D740,products!$A$1:$A$49,0),MATCH(orders!L$1,products!$A$1:$G$1,0))</f>
        <v>3.5849999999999995</v>
      </c>
      <c r="M740">
        <f t="shared" si="33"/>
        <v>10.754999999999999</v>
      </c>
      <c r="N740" t="str">
        <f t="shared" si="34"/>
        <v>Robusta</v>
      </c>
      <c r="O740" t="str">
        <f t="shared" si="35"/>
        <v>Light</v>
      </c>
      <c r="P740" t="str">
        <f>_xlfn.XLOOKUP(Table1[[#This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f>INDEX(products!$A$1:$G$49,MATCH(orders!$D741,products!$A$1:$A$49,0),MATCH(orders!L$1,products!$A$1:$G$1,0))</f>
        <v>3.645</v>
      </c>
      <c r="M741">
        <f t="shared" si="33"/>
        <v>18.225000000000001</v>
      </c>
      <c r="N741" t="str">
        <f t="shared" si="34"/>
        <v>Excelsa</v>
      </c>
      <c r="O741" t="str">
        <f t="shared" si="35"/>
        <v>Dark</v>
      </c>
      <c r="P741" t="str">
        <f>_xlfn.XLOOKUP(Table1[[#This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f>INDEX(products!$A$1:$G$49,MATCH(orders!$D742,products!$A$1:$A$49,0),MATCH(orders!L$1,products!$A$1:$G$1,0))</f>
        <v>7.169999999999999</v>
      </c>
      <c r="M742">
        <f t="shared" si="33"/>
        <v>28.679999999999996</v>
      </c>
      <c r="N742" t="str">
        <f t="shared" si="34"/>
        <v>Robusta</v>
      </c>
      <c r="O742" t="str">
        <f t="shared" si="35"/>
        <v>Light</v>
      </c>
      <c r="P742" t="str">
        <f>_xlfn.XLOOKUP(Table1[[#This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f>INDEX(products!$A$1:$G$49,MATCH(orders!$D743,products!$A$1:$A$49,0),MATCH(orders!L$1,products!$A$1:$G$1,0))</f>
        <v>4.3650000000000002</v>
      </c>
      <c r="M743">
        <f t="shared" si="33"/>
        <v>8.73</v>
      </c>
      <c r="N743" t="str">
        <f t="shared" si="34"/>
        <v>Liberica</v>
      </c>
      <c r="O743" t="str">
        <f t="shared" si="35"/>
        <v>Medium</v>
      </c>
      <c r="P743" t="str">
        <f>_xlfn.XLOOKUP(Table1[[#This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f>INDEX(products!$A$1:$G$49,MATCH(orders!$D744,products!$A$1:$A$49,0),MATCH(orders!L$1,products!$A$1:$G$1,0))</f>
        <v>14.55</v>
      </c>
      <c r="M744">
        <f t="shared" si="33"/>
        <v>58.2</v>
      </c>
      <c r="N744" t="str">
        <f t="shared" si="34"/>
        <v>Liberica</v>
      </c>
      <c r="O744" t="str">
        <f t="shared" si="35"/>
        <v>Medium</v>
      </c>
      <c r="P744" t="str">
        <f>_xlfn.XLOOKUP(Table1[[#This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f>INDEX(products!$A$1:$G$49,MATCH(orders!$D745,products!$A$1:$A$49,0),MATCH(orders!L$1,products!$A$1:$G$1,0))</f>
        <v>5.97</v>
      </c>
      <c r="M745">
        <f t="shared" si="33"/>
        <v>17.91</v>
      </c>
      <c r="N745" t="str">
        <f t="shared" si="34"/>
        <v>Arabica</v>
      </c>
      <c r="O745" t="str">
        <f t="shared" si="35"/>
        <v>Dark</v>
      </c>
      <c r="P745" t="str">
        <f>_xlfn.XLOOKUP(Table1[[#This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f>INDEX(products!$A$1:$G$49,MATCH(orders!$D746,products!$A$1:$A$49,0),MATCH(orders!L$1,products!$A$1:$G$1,0))</f>
        <v>2.9849999999999999</v>
      </c>
      <c r="M746">
        <f t="shared" si="33"/>
        <v>17.91</v>
      </c>
      <c r="N746" t="str">
        <f t="shared" si="34"/>
        <v>Robusta</v>
      </c>
      <c r="O746" t="str">
        <f t="shared" si="35"/>
        <v>Medium</v>
      </c>
      <c r="P746" t="str">
        <f>_xlfn.XLOOKUP(Table1[[#This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f>INDEX(products!$A$1:$G$49,MATCH(orders!$D747,products!$A$1:$A$49,0),MATCH(orders!L$1,products!$A$1:$G$1,0))</f>
        <v>7.29</v>
      </c>
      <c r="M747">
        <f t="shared" si="33"/>
        <v>14.58</v>
      </c>
      <c r="N747" t="str">
        <f t="shared" si="34"/>
        <v>Excelsa</v>
      </c>
      <c r="O747" t="str">
        <f t="shared" si="35"/>
        <v>Dark</v>
      </c>
      <c r="P747" t="str">
        <f>_xlfn.XLOOKUP(Table1[[#This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f>INDEX(products!$A$1:$G$49,MATCH(orders!$D748,products!$A$1:$A$49,0),MATCH(orders!L$1,products!$A$1:$G$1,0))</f>
        <v>11.25</v>
      </c>
      <c r="M748">
        <f t="shared" si="33"/>
        <v>33.75</v>
      </c>
      <c r="N748" t="str">
        <f t="shared" si="34"/>
        <v>Arabica</v>
      </c>
      <c r="O748" t="str">
        <f t="shared" si="35"/>
        <v>Medium</v>
      </c>
      <c r="P748" t="str">
        <f>_xlfn.XLOOKUP(Table1[[#This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f>INDEX(products!$A$1:$G$49,MATCH(orders!$D749,products!$A$1:$A$49,0),MATCH(orders!L$1,products!$A$1:$G$1,0))</f>
        <v>8.73</v>
      </c>
      <c r="M749">
        <f t="shared" si="33"/>
        <v>34.92</v>
      </c>
      <c r="N749" t="str">
        <f t="shared" si="34"/>
        <v>Liberica</v>
      </c>
      <c r="O749" t="str">
        <f t="shared" si="35"/>
        <v>Medium</v>
      </c>
      <c r="P749" t="str">
        <f>_xlfn.XLOOKUP(Table1[[#This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f>INDEX(products!$A$1:$G$49,MATCH(orders!$D750,products!$A$1:$A$49,0),MATCH(orders!L$1,products!$A$1:$G$1,0))</f>
        <v>7.29</v>
      </c>
      <c r="M750">
        <f t="shared" si="33"/>
        <v>14.58</v>
      </c>
      <c r="N750" t="str">
        <f t="shared" si="34"/>
        <v>Excelsa</v>
      </c>
      <c r="O750" t="str">
        <f t="shared" si="35"/>
        <v>Dark</v>
      </c>
      <c r="P750" t="str">
        <f>_xlfn.XLOOKUP(Table1[[#This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f>INDEX(products!$A$1:$G$49,MATCH(orders!$D751,products!$A$1:$A$49,0),MATCH(orders!L$1,products!$A$1:$G$1,0))</f>
        <v>2.6849999999999996</v>
      </c>
      <c r="M751">
        <f t="shared" si="33"/>
        <v>5.3699999999999992</v>
      </c>
      <c r="N751" t="str">
        <f t="shared" si="34"/>
        <v>Robusta</v>
      </c>
      <c r="O751" t="str">
        <f t="shared" si="35"/>
        <v>Dark</v>
      </c>
      <c r="P751" t="str">
        <f>_xlfn.XLOOKUP(Table1[[#This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f>INDEX(products!$A$1:$G$49,MATCH(orders!$D752,products!$A$1:$A$49,0),MATCH(orders!L$1,products!$A$1:$G$1,0))</f>
        <v>5.97</v>
      </c>
      <c r="M752">
        <f t="shared" si="33"/>
        <v>5.97</v>
      </c>
      <c r="N752" t="str">
        <f t="shared" si="34"/>
        <v>Robusta</v>
      </c>
      <c r="O752" t="str">
        <f t="shared" si="35"/>
        <v>Medium</v>
      </c>
      <c r="P752" t="str">
        <f>_xlfn.XLOOKUP(Table1[[#This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f>INDEX(products!$A$1:$G$49,MATCH(orders!$D753,products!$A$1:$A$49,0),MATCH(orders!L$1,products!$A$1:$G$1,0))</f>
        <v>9.51</v>
      </c>
      <c r="M753">
        <f t="shared" si="33"/>
        <v>19.02</v>
      </c>
      <c r="N753" t="str">
        <f t="shared" si="34"/>
        <v>Liberica</v>
      </c>
      <c r="O753" t="str">
        <f t="shared" si="35"/>
        <v>Light</v>
      </c>
      <c r="P753" t="str">
        <f>_xlfn.XLOOKUP(Table1[[#This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f>INDEX(products!$A$1:$G$49,MATCH(orders!$D754,products!$A$1:$A$49,0),MATCH(orders!L$1,products!$A$1:$G$1,0))</f>
        <v>13.75</v>
      </c>
      <c r="M754">
        <f t="shared" si="33"/>
        <v>27.5</v>
      </c>
      <c r="N754" t="str">
        <f t="shared" si="34"/>
        <v>Excelsa</v>
      </c>
      <c r="O754" t="str">
        <f t="shared" si="35"/>
        <v>Medium</v>
      </c>
      <c r="P754" t="str">
        <f>_xlfn.XLOOKUP(Table1[[#This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f>INDEX(products!$A$1:$G$49,MATCH(orders!$D755,products!$A$1:$A$49,0),MATCH(orders!L$1,products!$A$1:$G$1,0))</f>
        <v>5.97</v>
      </c>
      <c r="M755">
        <f t="shared" si="33"/>
        <v>29.849999999999998</v>
      </c>
      <c r="N755" t="str">
        <f t="shared" si="34"/>
        <v>Arabica</v>
      </c>
      <c r="O755" t="str">
        <f t="shared" si="35"/>
        <v>Dark</v>
      </c>
      <c r="P755" t="str">
        <f>_xlfn.XLOOKUP(Table1[[#This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f>INDEX(products!$A$1:$G$49,MATCH(orders!$D756,products!$A$1:$A$49,0),MATCH(orders!L$1,products!$A$1:$G$1,0))</f>
        <v>2.9849999999999999</v>
      </c>
      <c r="M756">
        <f t="shared" si="33"/>
        <v>17.91</v>
      </c>
      <c r="N756" t="str">
        <f t="shared" si="34"/>
        <v>Arabica</v>
      </c>
      <c r="O756" t="str">
        <f t="shared" si="35"/>
        <v>Dark</v>
      </c>
      <c r="P756" t="str">
        <f>_xlfn.XLOOKUP(Table1[[#This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f>INDEX(products!$A$1:$G$49,MATCH(orders!$D757,products!$A$1:$A$49,0),MATCH(orders!L$1,products!$A$1:$G$1,0))</f>
        <v>4.7549999999999999</v>
      </c>
      <c r="M757">
        <f t="shared" si="33"/>
        <v>28.53</v>
      </c>
      <c r="N757" t="str">
        <f t="shared" si="34"/>
        <v>Liberica</v>
      </c>
      <c r="O757" t="str">
        <f t="shared" si="35"/>
        <v>Light</v>
      </c>
      <c r="P757" t="str">
        <f>_xlfn.XLOOKUP(Table1[[#This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f>INDEX(products!$A$1:$G$49,MATCH(orders!$D758,products!$A$1:$A$49,0),MATCH(orders!L$1,products!$A$1:$G$1,0))</f>
        <v>8.9499999999999993</v>
      </c>
      <c r="M758">
        <f t="shared" si="33"/>
        <v>35.799999999999997</v>
      </c>
      <c r="N758" t="str">
        <f t="shared" si="34"/>
        <v>Robusta</v>
      </c>
      <c r="O758" t="str">
        <f t="shared" si="35"/>
        <v>Dark</v>
      </c>
      <c r="P758" t="str">
        <f>_xlfn.XLOOKUP(Table1[[#This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f>INDEX(products!$A$1:$G$49,MATCH(orders!$D759,products!$A$1:$A$49,0),MATCH(orders!L$1,products!$A$1:$G$1,0))</f>
        <v>5.97</v>
      </c>
      <c r="M759">
        <f t="shared" si="33"/>
        <v>17.91</v>
      </c>
      <c r="N759" t="str">
        <f t="shared" si="34"/>
        <v>Arabica</v>
      </c>
      <c r="O759" t="str">
        <f t="shared" si="35"/>
        <v>Dark</v>
      </c>
      <c r="P759" t="str">
        <f>_xlfn.XLOOKUP(Table1[[#This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f>INDEX(products!$A$1:$G$49,MATCH(orders!$D760,products!$A$1:$A$49,0),MATCH(orders!L$1,products!$A$1:$G$1,0))</f>
        <v>8.9499999999999993</v>
      </c>
      <c r="M760">
        <f t="shared" si="33"/>
        <v>8.9499999999999993</v>
      </c>
      <c r="N760" t="str">
        <f t="shared" si="34"/>
        <v>Robusta</v>
      </c>
      <c r="O760" t="str">
        <f t="shared" si="35"/>
        <v>Dark</v>
      </c>
      <c r="P760" t="str">
        <f>_xlfn.XLOOKUP(Table1[[#This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f>INDEX(products!$A$1:$G$49,MATCH(orders!$D761,products!$A$1:$A$49,0),MATCH(orders!L$1,products!$A$1:$G$1,0))</f>
        <v>29.784999999999997</v>
      </c>
      <c r="M761">
        <f t="shared" si="33"/>
        <v>29.784999999999997</v>
      </c>
      <c r="N761" t="str">
        <f t="shared" si="34"/>
        <v>Liberica</v>
      </c>
      <c r="O761" t="str">
        <f t="shared" si="35"/>
        <v>Dark</v>
      </c>
      <c r="P761" t="str">
        <f>_xlfn.XLOOKUP(Table1[[#This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f>INDEX(products!$A$1:$G$49,MATCH(orders!$D762,products!$A$1:$A$49,0),MATCH(orders!L$1,products!$A$1:$G$1,0))</f>
        <v>8.91</v>
      </c>
      <c r="M762">
        <f t="shared" si="33"/>
        <v>44.55</v>
      </c>
      <c r="N762" t="str">
        <f t="shared" si="34"/>
        <v>Excelsa</v>
      </c>
      <c r="O762" t="str">
        <f t="shared" si="35"/>
        <v>Light</v>
      </c>
      <c r="P762" t="str">
        <f>_xlfn.XLOOKUP(Table1[[#This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f>INDEX(products!$A$1:$G$49,MATCH(orders!$D763,products!$A$1:$A$49,0),MATCH(orders!L$1,products!$A$1:$G$1,0))</f>
        <v>14.85</v>
      </c>
      <c r="M763">
        <f t="shared" si="33"/>
        <v>89.1</v>
      </c>
      <c r="N763" t="str">
        <f t="shared" si="34"/>
        <v>Excelsa</v>
      </c>
      <c r="O763" t="str">
        <f t="shared" si="35"/>
        <v>Light</v>
      </c>
      <c r="P763" t="str">
        <f>_xlfn.XLOOKUP(Table1[[#This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f>INDEX(products!$A$1:$G$49,MATCH(orders!$D764,products!$A$1:$A$49,0),MATCH(orders!L$1,products!$A$1:$G$1,0))</f>
        <v>8.73</v>
      </c>
      <c r="M764">
        <f t="shared" si="33"/>
        <v>43.650000000000006</v>
      </c>
      <c r="N764" t="str">
        <f t="shared" si="34"/>
        <v>Liberica</v>
      </c>
      <c r="O764" t="str">
        <f t="shared" si="35"/>
        <v>Medium</v>
      </c>
      <c r="P764" t="str">
        <f>_xlfn.XLOOKUP(Table1[[#This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f>INDEX(products!$A$1:$G$49,MATCH(orders!$D765,products!$A$1:$A$49,0),MATCH(orders!L$1,products!$A$1:$G$1,0))</f>
        <v>7.77</v>
      </c>
      <c r="M765">
        <f t="shared" si="33"/>
        <v>23.31</v>
      </c>
      <c r="N765" t="str">
        <f t="shared" si="34"/>
        <v>Arabica</v>
      </c>
      <c r="O765" t="str">
        <f t="shared" si="35"/>
        <v>Light</v>
      </c>
      <c r="P765" t="str">
        <f>_xlfn.XLOOKUP(Table1[[#This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f>INDEX(products!$A$1:$G$49,MATCH(orders!$D766,products!$A$1:$A$49,0),MATCH(orders!L$1,products!$A$1:$G$1,0))</f>
        <v>29.784999999999997</v>
      </c>
      <c r="M766">
        <f t="shared" si="33"/>
        <v>178.70999999999998</v>
      </c>
      <c r="N766" t="str">
        <f t="shared" si="34"/>
        <v>Arabica</v>
      </c>
      <c r="O766" t="str">
        <f t="shared" si="35"/>
        <v>Light</v>
      </c>
      <c r="P766" t="str">
        <f>_xlfn.XLOOKUP(Table1[[#This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f>INDEX(products!$A$1:$G$49,MATCH(orders!$D767,products!$A$1:$A$49,0),MATCH(orders!L$1,products!$A$1:$G$1,0))</f>
        <v>9.9499999999999993</v>
      </c>
      <c r="M767">
        <f t="shared" si="33"/>
        <v>59.699999999999996</v>
      </c>
      <c r="N767" t="str">
        <f t="shared" si="34"/>
        <v>Robusta</v>
      </c>
      <c r="O767" t="str">
        <f t="shared" si="35"/>
        <v>Medium</v>
      </c>
      <c r="P767" t="str">
        <f>_xlfn.XLOOKUP(Table1[[#This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f>INDEX(products!$A$1:$G$49,MATCH(orders!$D768,products!$A$1:$A$49,0),MATCH(orders!L$1,products!$A$1:$G$1,0))</f>
        <v>7.77</v>
      </c>
      <c r="M768">
        <f t="shared" si="33"/>
        <v>15.54</v>
      </c>
      <c r="N768" t="str">
        <f t="shared" si="34"/>
        <v>Arabica</v>
      </c>
      <c r="O768" t="str">
        <f t="shared" si="35"/>
        <v>Light</v>
      </c>
      <c r="P768" t="str">
        <f>_xlfn.XLOOKUP(Table1[[#This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f>INDEX(products!$A$1:$G$49,MATCH(orders!$D769,products!$A$1:$A$49,0),MATCH(orders!L$1,products!$A$1:$G$1,0))</f>
        <v>29.784999999999997</v>
      </c>
      <c r="M769">
        <f t="shared" si="33"/>
        <v>89.35499999999999</v>
      </c>
      <c r="N769" t="str">
        <f t="shared" si="34"/>
        <v>Arabica</v>
      </c>
      <c r="O769" t="str">
        <f t="shared" si="35"/>
        <v>Light</v>
      </c>
      <c r="P769" t="str">
        <f>_xlfn.XLOOKUP(Table1[[#This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f>INDEX(products!$A$1:$G$49,MATCH(orders!$D770,products!$A$1:$A$49,0),MATCH(orders!L$1,products!$A$1:$G$1,0))</f>
        <v>11.95</v>
      </c>
      <c r="M770">
        <f t="shared" si="33"/>
        <v>23.9</v>
      </c>
      <c r="N770" t="str">
        <f t="shared" si="34"/>
        <v>Robusta</v>
      </c>
      <c r="O770" t="str">
        <f t="shared" si="35"/>
        <v>Light</v>
      </c>
      <c r="P770" t="str">
        <f>_xlfn.XLOOKUP(Table1[[#This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f>INDEX(products!$A$1:$G$49,MATCH(orders!$D771,products!$A$1:$A$49,0),MATCH(orders!L$1,products!$A$1:$G$1,0))</f>
        <v>22.884999999999998</v>
      </c>
      <c r="M771">
        <f t="shared" ref="M771:M834" si="36">L771*E771</f>
        <v>137.31</v>
      </c>
      <c r="N771" t="str">
        <f t="shared" ref="N771:N834" si="37">IF(I771="rob","Robusta",IF(I771="Exc","Excelsa",IF(I771="Ara","Arabica",IF(I771="Lib","Liberica"))))</f>
        <v>Robusta</v>
      </c>
      <c r="O771" t="str">
        <f t="shared" ref="O771:O834" si="38">IF(J771="M","Medium",IF(J771="L","Light",IF(J771="D","Dark","")))</f>
        <v>Medium</v>
      </c>
      <c r="P771" t="str">
        <f>_xlfn.XLOOKUP(Table1[[#This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f>INDEX(products!$A$1:$G$49,MATCH(orders!$D772,products!$A$1:$A$49,0),MATCH(orders!L$1,products!$A$1:$G$1,0))</f>
        <v>9.9499999999999993</v>
      </c>
      <c r="M772">
        <f t="shared" si="36"/>
        <v>9.9499999999999993</v>
      </c>
      <c r="N772" t="str">
        <f t="shared" si="37"/>
        <v>Arabica</v>
      </c>
      <c r="O772" t="str">
        <f t="shared" si="38"/>
        <v>Dark</v>
      </c>
      <c r="P772" t="str">
        <f>_xlfn.XLOOKUP(Table1[[#This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f>INDEX(products!$A$1:$G$49,MATCH(orders!$D773,products!$A$1:$A$49,0),MATCH(orders!L$1,products!$A$1:$G$1,0))</f>
        <v>7.169999999999999</v>
      </c>
      <c r="M773">
        <f t="shared" si="36"/>
        <v>21.509999999999998</v>
      </c>
      <c r="N773" t="str">
        <f t="shared" si="37"/>
        <v>Robusta</v>
      </c>
      <c r="O773" t="str">
        <f t="shared" si="38"/>
        <v>Light</v>
      </c>
      <c r="P773" t="str">
        <f>_xlfn.XLOOKUP(Table1[[#This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f>INDEX(products!$A$1:$G$49,MATCH(orders!$D774,products!$A$1:$A$49,0),MATCH(orders!L$1,products!$A$1:$G$1,0))</f>
        <v>13.75</v>
      </c>
      <c r="M774">
        <f t="shared" si="36"/>
        <v>82.5</v>
      </c>
      <c r="N774" t="str">
        <f t="shared" si="37"/>
        <v>Excelsa</v>
      </c>
      <c r="O774" t="str">
        <f t="shared" si="38"/>
        <v>Medium</v>
      </c>
      <c r="P774" t="str">
        <f>_xlfn.XLOOKUP(Table1[[#This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f>INDEX(products!$A$1:$G$49,MATCH(orders!$D775,products!$A$1:$A$49,0),MATCH(orders!L$1,products!$A$1:$G$1,0))</f>
        <v>4.3650000000000002</v>
      </c>
      <c r="M775">
        <f t="shared" si="36"/>
        <v>8.73</v>
      </c>
      <c r="N775" t="str">
        <f t="shared" si="37"/>
        <v>Liberica</v>
      </c>
      <c r="O775" t="str">
        <f t="shared" si="38"/>
        <v>Medium</v>
      </c>
      <c r="P775" t="str">
        <f>_xlfn.XLOOKUP(Table1[[#This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f>INDEX(products!$A$1:$G$49,MATCH(orders!$D776,products!$A$1:$A$49,0),MATCH(orders!L$1,products!$A$1:$G$1,0))</f>
        <v>9.9499999999999993</v>
      </c>
      <c r="M776">
        <f t="shared" si="36"/>
        <v>19.899999999999999</v>
      </c>
      <c r="N776" t="str">
        <f t="shared" si="37"/>
        <v>Robusta</v>
      </c>
      <c r="O776" t="str">
        <f t="shared" si="38"/>
        <v>Medium</v>
      </c>
      <c r="P776" t="str">
        <f>_xlfn.XLOOKUP(Table1[[#This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f>INDEX(products!$A$1:$G$49,MATCH(orders!$D777,products!$A$1:$A$49,0),MATCH(orders!L$1,products!$A$1:$G$1,0))</f>
        <v>8.91</v>
      </c>
      <c r="M777">
        <f t="shared" si="36"/>
        <v>17.82</v>
      </c>
      <c r="N777" t="str">
        <f t="shared" si="37"/>
        <v>Excelsa</v>
      </c>
      <c r="O777" t="str">
        <f t="shared" si="38"/>
        <v>Light</v>
      </c>
      <c r="P777" t="str">
        <f>_xlfn.XLOOKUP(Table1[[#This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f>INDEX(products!$A$1:$G$49,MATCH(orders!$D778,products!$A$1:$A$49,0),MATCH(orders!L$1,products!$A$1:$G$1,0))</f>
        <v>6.75</v>
      </c>
      <c r="M778">
        <f t="shared" si="36"/>
        <v>20.25</v>
      </c>
      <c r="N778" t="str">
        <f t="shared" si="37"/>
        <v>Arabica</v>
      </c>
      <c r="O778" t="str">
        <f t="shared" si="38"/>
        <v>Medium</v>
      </c>
      <c r="P778" t="str">
        <f>_xlfn.XLOOKUP(Table1[[#This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f>INDEX(products!$A$1:$G$49,MATCH(orders!$D779,products!$A$1:$A$49,0),MATCH(orders!L$1,products!$A$1:$G$1,0))</f>
        <v>29.784999999999997</v>
      </c>
      <c r="M779">
        <f t="shared" si="36"/>
        <v>59.569999999999993</v>
      </c>
      <c r="N779" t="str">
        <f t="shared" si="37"/>
        <v>Arabica</v>
      </c>
      <c r="O779" t="str">
        <f t="shared" si="38"/>
        <v>Light</v>
      </c>
      <c r="P779" t="str">
        <f>_xlfn.XLOOKUP(Table1[[#This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f>INDEX(products!$A$1:$G$49,MATCH(orders!$D780,products!$A$1:$A$49,0),MATCH(orders!L$1,products!$A$1:$G$1,0))</f>
        <v>9.51</v>
      </c>
      <c r="M780">
        <f t="shared" si="36"/>
        <v>19.02</v>
      </c>
      <c r="N780" t="str">
        <f t="shared" si="37"/>
        <v>Liberica</v>
      </c>
      <c r="O780" t="str">
        <f t="shared" si="38"/>
        <v>Light</v>
      </c>
      <c r="P780" t="str">
        <f>_xlfn.XLOOKUP(Table1[[#This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f>INDEX(products!$A$1:$G$49,MATCH(orders!$D781,products!$A$1:$A$49,0),MATCH(orders!L$1,products!$A$1:$G$1,0))</f>
        <v>12.95</v>
      </c>
      <c r="M781">
        <f t="shared" si="36"/>
        <v>77.699999999999989</v>
      </c>
      <c r="N781" t="str">
        <f t="shared" si="37"/>
        <v>Liberica</v>
      </c>
      <c r="O781" t="str">
        <f t="shared" si="38"/>
        <v>Dark</v>
      </c>
      <c r="P781" t="str">
        <f>_xlfn.XLOOKUP(Table1[[#This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f>INDEX(products!$A$1:$G$49,MATCH(orders!$D782,products!$A$1:$A$49,0),MATCH(orders!L$1,products!$A$1:$G$1,0))</f>
        <v>13.75</v>
      </c>
      <c r="M782">
        <f t="shared" si="36"/>
        <v>41.25</v>
      </c>
      <c r="N782" t="str">
        <f t="shared" si="37"/>
        <v>Excelsa</v>
      </c>
      <c r="O782" t="str">
        <f t="shared" si="38"/>
        <v>Medium</v>
      </c>
      <c r="P782" t="str">
        <f>_xlfn.XLOOKUP(Table1[[#This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f>INDEX(products!$A$1:$G$49,MATCH(orders!$D783,products!$A$1:$A$49,0),MATCH(orders!L$1,products!$A$1:$G$1,0))</f>
        <v>36.454999999999998</v>
      </c>
      <c r="M783">
        <f t="shared" si="36"/>
        <v>145.82</v>
      </c>
      <c r="N783" t="str">
        <f t="shared" si="37"/>
        <v>Liberica</v>
      </c>
      <c r="O783" t="str">
        <f t="shared" si="38"/>
        <v>Light</v>
      </c>
      <c r="P783" t="str">
        <f>_xlfn.XLOOKUP(Table1[[#This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f>INDEX(products!$A$1:$G$49,MATCH(orders!$D784,products!$A$1:$A$49,0),MATCH(orders!L$1,products!$A$1:$G$1,0))</f>
        <v>4.4550000000000001</v>
      </c>
      <c r="M784">
        <f t="shared" si="36"/>
        <v>26.73</v>
      </c>
      <c r="N784" t="str">
        <f t="shared" si="37"/>
        <v>Excelsa</v>
      </c>
      <c r="O784" t="str">
        <f t="shared" si="38"/>
        <v>Light</v>
      </c>
      <c r="P784" t="str">
        <f>_xlfn.XLOOKUP(Table1[[#This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f>INDEX(products!$A$1:$G$49,MATCH(orders!$D785,products!$A$1:$A$49,0),MATCH(orders!L$1,products!$A$1:$G$1,0))</f>
        <v>8.73</v>
      </c>
      <c r="M785">
        <f t="shared" si="36"/>
        <v>43.650000000000006</v>
      </c>
      <c r="N785" t="str">
        <f t="shared" si="37"/>
        <v>Liberica</v>
      </c>
      <c r="O785" t="str">
        <f t="shared" si="38"/>
        <v>Medium</v>
      </c>
      <c r="P785" t="str">
        <f>_xlfn.XLOOKUP(Table1[[#This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f>INDEX(products!$A$1:$G$49,MATCH(orders!$D786,products!$A$1:$A$49,0),MATCH(orders!L$1,products!$A$1:$G$1,0))</f>
        <v>15.85</v>
      </c>
      <c r="M786">
        <f t="shared" si="36"/>
        <v>31.7</v>
      </c>
      <c r="N786" t="str">
        <f t="shared" si="37"/>
        <v>Liberica</v>
      </c>
      <c r="O786" t="str">
        <f t="shared" si="38"/>
        <v>Light</v>
      </c>
      <c r="P786" t="str">
        <f>_xlfn.XLOOKUP(Table1[[#This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f>INDEX(products!$A$1:$G$49,MATCH(orders!$D787,products!$A$1:$A$49,0),MATCH(orders!L$1,products!$A$1:$G$1,0))</f>
        <v>22.884999999999998</v>
      </c>
      <c r="M787">
        <f t="shared" si="36"/>
        <v>22.884999999999998</v>
      </c>
      <c r="N787" t="str">
        <f t="shared" si="37"/>
        <v>Arabica</v>
      </c>
      <c r="O787" t="str">
        <f t="shared" si="38"/>
        <v>Dark</v>
      </c>
      <c r="P787" t="str">
        <f>_xlfn.XLOOKUP(Table1[[#This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f>INDEX(products!$A$1:$G$49,MATCH(orders!$D788,products!$A$1:$A$49,0),MATCH(orders!L$1,products!$A$1:$G$1,0))</f>
        <v>27.945</v>
      </c>
      <c r="M788">
        <f t="shared" si="36"/>
        <v>27.945</v>
      </c>
      <c r="N788" t="str">
        <f t="shared" si="37"/>
        <v>Excelsa</v>
      </c>
      <c r="O788" t="str">
        <f t="shared" si="38"/>
        <v>Dark</v>
      </c>
      <c r="P788" t="str">
        <f>_xlfn.XLOOKUP(Table1[[#This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f>INDEX(products!$A$1:$G$49,MATCH(orders!$D789,products!$A$1:$A$49,0),MATCH(orders!L$1,products!$A$1:$G$1,0))</f>
        <v>13.75</v>
      </c>
      <c r="M789">
        <f t="shared" si="36"/>
        <v>82.5</v>
      </c>
      <c r="N789" t="str">
        <f t="shared" si="37"/>
        <v>Excelsa</v>
      </c>
      <c r="O789" t="str">
        <f t="shared" si="38"/>
        <v>Medium</v>
      </c>
      <c r="P789" t="str">
        <f>_xlfn.XLOOKUP(Table1[[#This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f>INDEX(products!$A$1:$G$49,MATCH(orders!$D790,products!$A$1:$A$49,0),MATCH(orders!L$1,products!$A$1:$G$1,0))</f>
        <v>22.884999999999998</v>
      </c>
      <c r="M790">
        <f t="shared" si="36"/>
        <v>45.769999999999996</v>
      </c>
      <c r="N790" t="str">
        <f t="shared" si="37"/>
        <v>Robusta</v>
      </c>
      <c r="O790" t="str">
        <f t="shared" si="38"/>
        <v>Medium</v>
      </c>
      <c r="P790" t="str">
        <f>_xlfn.XLOOKUP(Table1[[#This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f>INDEX(products!$A$1:$G$49,MATCH(orders!$D791,products!$A$1:$A$49,0),MATCH(orders!L$1,products!$A$1:$G$1,0))</f>
        <v>12.95</v>
      </c>
      <c r="M791">
        <f t="shared" si="36"/>
        <v>77.699999999999989</v>
      </c>
      <c r="N791" t="str">
        <f t="shared" si="37"/>
        <v>Arabica</v>
      </c>
      <c r="O791" t="str">
        <f t="shared" si="38"/>
        <v>Light</v>
      </c>
      <c r="P791" t="str">
        <f>_xlfn.XLOOKUP(Table1[[#This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f>INDEX(products!$A$1:$G$49,MATCH(orders!$D792,products!$A$1:$A$49,0),MATCH(orders!L$1,products!$A$1:$G$1,0))</f>
        <v>7.77</v>
      </c>
      <c r="M792">
        <f t="shared" si="36"/>
        <v>23.31</v>
      </c>
      <c r="N792" t="str">
        <f t="shared" si="37"/>
        <v>Arabica</v>
      </c>
      <c r="O792" t="str">
        <f t="shared" si="38"/>
        <v>Light</v>
      </c>
      <c r="P792" t="str">
        <f>_xlfn.XLOOKUP(Table1[[#This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f>INDEX(products!$A$1:$G$49,MATCH(orders!$D793,products!$A$1:$A$49,0),MATCH(orders!L$1,products!$A$1:$G$1,0))</f>
        <v>4.7549999999999999</v>
      </c>
      <c r="M793">
        <f t="shared" si="36"/>
        <v>23.774999999999999</v>
      </c>
      <c r="N793" t="str">
        <f t="shared" si="37"/>
        <v>Liberica</v>
      </c>
      <c r="O793" t="str">
        <f t="shared" si="38"/>
        <v>Light</v>
      </c>
      <c r="P793" t="str">
        <f>_xlfn.XLOOKUP(Table1[[#This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f>INDEX(products!$A$1:$G$49,MATCH(orders!$D794,products!$A$1:$A$49,0),MATCH(orders!L$1,products!$A$1:$G$1,0))</f>
        <v>8.73</v>
      </c>
      <c r="M794">
        <f t="shared" si="36"/>
        <v>52.38</v>
      </c>
      <c r="N794" t="str">
        <f t="shared" si="37"/>
        <v>Liberica</v>
      </c>
      <c r="O794" t="str">
        <f t="shared" si="38"/>
        <v>Medium</v>
      </c>
      <c r="P794" t="str">
        <f>_xlfn.XLOOKUP(Table1[[#This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f>INDEX(products!$A$1:$G$49,MATCH(orders!$D795,products!$A$1:$A$49,0),MATCH(orders!L$1,products!$A$1:$G$1,0))</f>
        <v>3.5849999999999995</v>
      </c>
      <c r="M795">
        <f t="shared" si="36"/>
        <v>17.924999999999997</v>
      </c>
      <c r="N795" t="str">
        <f t="shared" si="37"/>
        <v>Robusta</v>
      </c>
      <c r="O795" t="str">
        <f t="shared" si="38"/>
        <v>Light</v>
      </c>
      <c r="P795" t="str">
        <f>_xlfn.XLOOKUP(Table1[[#This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f>INDEX(products!$A$1:$G$49,MATCH(orders!$D796,products!$A$1:$A$49,0),MATCH(orders!L$1,products!$A$1:$G$1,0))</f>
        <v>29.784999999999997</v>
      </c>
      <c r="M796">
        <f t="shared" si="36"/>
        <v>148.92499999999998</v>
      </c>
      <c r="N796" t="str">
        <f t="shared" si="37"/>
        <v>Arabica</v>
      </c>
      <c r="O796" t="str">
        <f t="shared" si="38"/>
        <v>Light</v>
      </c>
      <c r="P796" t="str">
        <f>_xlfn.XLOOKUP(Table1[[#This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f>INDEX(products!$A$1:$G$49,MATCH(orders!$D797,products!$A$1:$A$49,0),MATCH(orders!L$1,products!$A$1:$G$1,0))</f>
        <v>7.169999999999999</v>
      </c>
      <c r="M797">
        <f t="shared" si="36"/>
        <v>28.679999999999996</v>
      </c>
      <c r="N797" t="str">
        <f t="shared" si="37"/>
        <v>Robusta</v>
      </c>
      <c r="O797" t="str">
        <f t="shared" si="38"/>
        <v>Light</v>
      </c>
      <c r="P797" t="str">
        <f>_xlfn.XLOOKUP(Table1[[#This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f>INDEX(products!$A$1:$G$49,MATCH(orders!$D798,products!$A$1:$A$49,0),MATCH(orders!L$1,products!$A$1:$G$1,0))</f>
        <v>9.51</v>
      </c>
      <c r="M798">
        <f t="shared" si="36"/>
        <v>9.51</v>
      </c>
      <c r="N798" t="str">
        <f t="shared" si="37"/>
        <v>Liberica</v>
      </c>
      <c r="O798" t="str">
        <f t="shared" si="38"/>
        <v>Light</v>
      </c>
      <c r="P798" t="str">
        <f>_xlfn.XLOOKUP(Table1[[#This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f>INDEX(products!$A$1:$G$49,MATCH(orders!$D799,products!$A$1:$A$49,0),MATCH(orders!L$1,products!$A$1:$G$1,0))</f>
        <v>7.77</v>
      </c>
      <c r="M799">
        <f t="shared" si="36"/>
        <v>31.08</v>
      </c>
      <c r="N799" t="str">
        <f t="shared" si="37"/>
        <v>Arabica</v>
      </c>
      <c r="O799" t="str">
        <f t="shared" si="38"/>
        <v>Light</v>
      </c>
      <c r="P799" t="str">
        <f>_xlfn.XLOOKUP(Table1[[#This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f>INDEX(products!$A$1:$G$49,MATCH(orders!$D800,products!$A$1:$A$49,0),MATCH(orders!L$1,products!$A$1:$G$1,0))</f>
        <v>2.6849999999999996</v>
      </c>
      <c r="M800">
        <f t="shared" si="36"/>
        <v>8.0549999999999997</v>
      </c>
      <c r="N800" t="str">
        <f t="shared" si="37"/>
        <v>Robusta</v>
      </c>
      <c r="O800" t="str">
        <f t="shared" si="38"/>
        <v>Dark</v>
      </c>
      <c r="P800" t="str">
        <f>_xlfn.XLOOKUP(Table1[[#This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f>INDEX(products!$A$1:$G$49,MATCH(orders!$D801,products!$A$1:$A$49,0),MATCH(orders!L$1,products!$A$1:$G$1,0))</f>
        <v>12.15</v>
      </c>
      <c r="M801">
        <f t="shared" si="36"/>
        <v>36.450000000000003</v>
      </c>
      <c r="N801" t="str">
        <f t="shared" si="37"/>
        <v>Excelsa</v>
      </c>
      <c r="O801" t="str">
        <f t="shared" si="38"/>
        <v>Dark</v>
      </c>
      <c r="P801" t="str">
        <f>_xlfn.XLOOKUP(Table1[[#This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f>INDEX(products!$A$1:$G$49,MATCH(orders!$D802,products!$A$1:$A$49,0),MATCH(orders!L$1,products!$A$1:$G$1,0))</f>
        <v>2.6849999999999996</v>
      </c>
      <c r="M802">
        <f t="shared" si="36"/>
        <v>16.11</v>
      </c>
      <c r="N802" t="str">
        <f t="shared" si="37"/>
        <v>Robusta</v>
      </c>
      <c r="O802" t="str">
        <f t="shared" si="38"/>
        <v>Dark</v>
      </c>
      <c r="P802" t="str">
        <f>_xlfn.XLOOKUP(Table1[[#This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f>INDEX(products!$A$1:$G$49,MATCH(orders!$D803,products!$A$1:$A$49,0),MATCH(orders!L$1,products!$A$1:$G$1,0))</f>
        <v>20.584999999999997</v>
      </c>
      <c r="M803">
        <f t="shared" si="36"/>
        <v>41.169999999999995</v>
      </c>
      <c r="N803" t="str">
        <f t="shared" si="37"/>
        <v>Robusta</v>
      </c>
      <c r="O803" t="str">
        <f t="shared" si="38"/>
        <v>Dark</v>
      </c>
      <c r="P803" t="str">
        <f>_xlfn.XLOOKUP(Table1[[#This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f>INDEX(products!$A$1:$G$49,MATCH(orders!$D804,products!$A$1:$A$49,0),MATCH(orders!L$1,products!$A$1:$G$1,0))</f>
        <v>2.6849999999999996</v>
      </c>
      <c r="M804">
        <f t="shared" si="36"/>
        <v>10.739999999999998</v>
      </c>
      <c r="N804" t="str">
        <f t="shared" si="37"/>
        <v>Robusta</v>
      </c>
      <c r="O804" t="str">
        <f t="shared" si="38"/>
        <v>Dark</v>
      </c>
      <c r="P804" t="str">
        <f>_xlfn.XLOOKUP(Table1[[#This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f>INDEX(products!$A$1:$G$49,MATCH(orders!$D805,products!$A$1:$A$49,0),MATCH(orders!L$1,products!$A$1:$G$1,0))</f>
        <v>31.624999999999996</v>
      </c>
      <c r="M805">
        <f t="shared" si="36"/>
        <v>126.49999999999999</v>
      </c>
      <c r="N805" t="str">
        <f t="shared" si="37"/>
        <v>Excelsa</v>
      </c>
      <c r="O805" t="str">
        <f t="shared" si="38"/>
        <v>Medium</v>
      </c>
      <c r="P805" t="str">
        <f>_xlfn.XLOOKUP(Table1[[#This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f>INDEX(products!$A$1:$G$49,MATCH(orders!$D806,products!$A$1:$A$49,0),MATCH(orders!L$1,products!$A$1:$G$1,0))</f>
        <v>11.95</v>
      </c>
      <c r="M806">
        <f t="shared" si="36"/>
        <v>23.9</v>
      </c>
      <c r="N806" t="str">
        <f t="shared" si="37"/>
        <v>Robusta</v>
      </c>
      <c r="O806" t="str">
        <f t="shared" si="38"/>
        <v>Light</v>
      </c>
      <c r="P806" t="str">
        <f>_xlfn.XLOOKUP(Table1[[#This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f>INDEX(products!$A$1:$G$49,MATCH(orders!$D807,products!$A$1:$A$49,0),MATCH(orders!L$1,products!$A$1:$G$1,0))</f>
        <v>5.97</v>
      </c>
      <c r="M807">
        <f t="shared" si="36"/>
        <v>5.97</v>
      </c>
      <c r="N807" t="str">
        <f t="shared" si="37"/>
        <v>Robusta</v>
      </c>
      <c r="O807" t="str">
        <f t="shared" si="38"/>
        <v>Medium</v>
      </c>
      <c r="P807" t="str">
        <f>_xlfn.XLOOKUP(Table1[[#This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f>INDEX(products!$A$1:$G$49,MATCH(orders!$D808,products!$A$1:$A$49,0),MATCH(orders!L$1,products!$A$1:$G$1,0))</f>
        <v>3.8849999999999998</v>
      </c>
      <c r="M808">
        <f t="shared" si="36"/>
        <v>7.77</v>
      </c>
      <c r="N808" t="str">
        <f t="shared" si="37"/>
        <v>Liberica</v>
      </c>
      <c r="O808" t="str">
        <f t="shared" si="38"/>
        <v>Dark</v>
      </c>
      <c r="P808" t="str">
        <f>_xlfn.XLOOKUP(Table1[[#This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f>INDEX(products!$A$1:$G$49,MATCH(orders!$D809,products!$A$1:$A$49,0),MATCH(orders!L$1,products!$A$1:$G$1,0))</f>
        <v>7.77</v>
      </c>
      <c r="M809">
        <f t="shared" si="36"/>
        <v>23.31</v>
      </c>
      <c r="N809" t="str">
        <f t="shared" si="37"/>
        <v>Liberica</v>
      </c>
      <c r="O809" t="str">
        <f t="shared" si="38"/>
        <v>Dark</v>
      </c>
      <c r="P809" t="str">
        <f>_xlfn.XLOOKUP(Table1[[#This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f>INDEX(products!$A$1:$G$49,MATCH(orders!$D810,products!$A$1:$A$49,0),MATCH(orders!L$1,products!$A$1:$G$1,0))</f>
        <v>27.484999999999996</v>
      </c>
      <c r="M810">
        <f t="shared" si="36"/>
        <v>137.42499999999998</v>
      </c>
      <c r="N810" t="str">
        <f t="shared" si="37"/>
        <v>Robusta</v>
      </c>
      <c r="O810" t="str">
        <f t="shared" si="38"/>
        <v>Light</v>
      </c>
      <c r="P810" t="str">
        <f>_xlfn.XLOOKUP(Table1[[#This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f>INDEX(products!$A$1:$G$49,MATCH(orders!$D811,products!$A$1:$A$49,0),MATCH(orders!L$1,products!$A$1:$G$1,0))</f>
        <v>2.6849999999999996</v>
      </c>
      <c r="M811">
        <f t="shared" si="36"/>
        <v>8.0549999999999997</v>
      </c>
      <c r="N811" t="str">
        <f t="shared" si="37"/>
        <v>Robusta</v>
      </c>
      <c r="O811" t="str">
        <f t="shared" si="38"/>
        <v>Dark</v>
      </c>
      <c r="P811" t="str">
        <f>_xlfn.XLOOKUP(Table1[[#This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f>INDEX(products!$A$1:$G$49,MATCH(orders!$D812,products!$A$1:$A$49,0),MATCH(orders!L$1,products!$A$1:$G$1,0))</f>
        <v>9.51</v>
      </c>
      <c r="M812">
        <f t="shared" si="36"/>
        <v>28.53</v>
      </c>
      <c r="N812" t="str">
        <f t="shared" si="37"/>
        <v>Liberica</v>
      </c>
      <c r="O812" t="str">
        <f t="shared" si="38"/>
        <v>Light</v>
      </c>
      <c r="P812" t="str">
        <f>_xlfn.XLOOKUP(Table1[[#This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f>INDEX(products!$A$1:$G$49,MATCH(orders!$D813,products!$A$1:$A$49,0),MATCH(orders!L$1,products!$A$1:$G$1,0))</f>
        <v>11.25</v>
      </c>
      <c r="M813">
        <f t="shared" si="36"/>
        <v>67.5</v>
      </c>
      <c r="N813" t="str">
        <f t="shared" si="37"/>
        <v>Arabica</v>
      </c>
      <c r="O813" t="str">
        <f t="shared" si="38"/>
        <v>Medium</v>
      </c>
      <c r="P813" t="str">
        <f>_xlfn.XLOOKUP(Table1[[#This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f>INDEX(products!$A$1:$G$49,MATCH(orders!$D814,products!$A$1:$A$49,0),MATCH(orders!L$1,products!$A$1:$G$1,0))</f>
        <v>29.784999999999997</v>
      </c>
      <c r="M814">
        <f t="shared" si="36"/>
        <v>178.70999999999998</v>
      </c>
      <c r="N814" t="str">
        <f t="shared" si="37"/>
        <v>Liberica</v>
      </c>
      <c r="O814" t="str">
        <f t="shared" si="38"/>
        <v>Dark</v>
      </c>
      <c r="P814" t="str">
        <f>_xlfn.XLOOKUP(Table1[[#This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f>INDEX(products!$A$1:$G$49,MATCH(orders!$D815,products!$A$1:$A$49,0),MATCH(orders!L$1,products!$A$1:$G$1,0))</f>
        <v>31.624999999999996</v>
      </c>
      <c r="M815">
        <f t="shared" si="36"/>
        <v>31.624999999999996</v>
      </c>
      <c r="N815" t="str">
        <f t="shared" si="37"/>
        <v>Excelsa</v>
      </c>
      <c r="O815" t="str">
        <f t="shared" si="38"/>
        <v>Medium</v>
      </c>
      <c r="P815" t="str">
        <f>_xlfn.XLOOKUP(Table1[[#This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f>INDEX(products!$A$1:$G$49,MATCH(orders!$D816,products!$A$1:$A$49,0),MATCH(orders!L$1,products!$A$1:$G$1,0))</f>
        <v>4.4550000000000001</v>
      </c>
      <c r="M816">
        <f t="shared" si="36"/>
        <v>8.91</v>
      </c>
      <c r="N816" t="str">
        <f t="shared" si="37"/>
        <v>Excelsa</v>
      </c>
      <c r="O816" t="str">
        <f t="shared" si="38"/>
        <v>Light</v>
      </c>
      <c r="P816" t="str">
        <f>_xlfn.XLOOKUP(Table1[[#This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f>INDEX(products!$A$1:$G$49,MATCH(orders!$D817,products!$A$1:$A$49,0),MATCH(orders!L$1,products!$A$1:$G$1,0))</f>
        <v>5.97</v>
      </c>
      <c r="M817">
        <f t="shared" si="36"/>
        <v>35.82</v>
      </c>
      <c r="N817" t="str">
        <f t="shared" si="37"/>
        <v>Robusta</v>
      </c>
      <c r="O817" t="str">
        <f t="shared" si="38"/>
        <v>Medium</v>
      </c>
      <c r="P817" t="str">
        <f>_xlfn.XLOOKUP(Table1[[#This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f>INDEX(products!$A$1:$G$49,MATCH(orders!$D818,products!$A$1:$A$49,0),MATCH(orders!L$1,products!$A$1:$G$1,0))</f>
        <v>9.51</v>
      </c>
      <c r="M818">
        <f t="shared" si="36"/>
        <v>38.04</v>
      </c>
      <c r="N818" t="str">
        <f t="shared" si="37"/>
        <v>Liberica</v>
      </c>
      <c r="O818" t="str">
        <f t="shared" si="38"/>
        <v>Light</v>
      </c>
      <c r="P818" t="str">
        <f>_xlfn.XLOOKUP(Table1[[#This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f>INDEX(products!$A$1:$G$49,MATCH(orders!$D819,products!$A$1:$A$49,0),MATCH(orders!L$1,products!$A$1:$G$1,0))</f>
        <v>7.77</v>
      </c>
      <c r="M819">
        <f t="shared" si="36"/>
        <v>15.54</v>
      </c>
      <c r="N819" t="str">
        <f t="shared" si="37"/>
        <v>Liberica</v>
      </c>
      <c r="O819" t="str">
        <f t="shared" si="38"/>
        <v>Dark</v>
      </c>
      <c r="P819" t="str">
        <f>_xlfn.XLOOKUP(Table1[[#This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f>INDEX(products!$A$1:$G$49,MATCH(orders!$D820,products!$A$1:$A$49,0),MATCH(orders!L$1,products!$A$1:$G$1,0))</f>
        <v>15.85</v>
      </c>
      <c r="M820">
        <f t="shared" si="36"/>
        <v>79.25</v>
      </c>
      <c r="N820" t="str">
        <f t="shared" si="37"/>
        <v>Liberica</v>
      </c>
      <c r="O820" t="str">
        <f t="shared" si="38"/>
        <v>Light</v>
      </c>
      <c r="P820" t="str">
        <f>_xlfn.XLOOKUP(Table1[[#This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f>INDEX(products!$A$1:$G$49,MATCH(orders!$D821,products!$A$1:$A$49,0),MATCH(orders!L$1,products!$A$1:$G$1,0))</f>
        <v>4.7549999999999999</v>
      </c>
      <c r="M821">
        <f t="shared" si="36"/>
        <v>4.7549999999999999</v>
      </c>
      <c r="N821" t="str">
        <f t="shared" si="37"/>
        <v>Liberica</v>
      </c>
      <c r="O821" t="str">
        <f t="shared" si="38"/>
        <v>Light</v>
      </c>
      <c r="P821" t="str">
        <f>_xlfn.XLOOKUP(Table1[[#This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f>INDEX(products!$A$1:$G$49,MATCH(orders!$D822,products!$A$1:$A$49,0),MATCH(orders!L$1,products!$A$1:$G$1,0))</f>
        <v>13.75</v>
      </c>
      <c r="M822">
        <f t="shared" si="36"/>
        <v>55</v>
      </c>
      <c r="N822" t="str">
        <f t="shared" si="37"/>
        <v>Excelsa</v>
      </c>
      <c r="O822" t="str">
        <f t="shared" si="38"/>
        <v>Medium</v>
      </c>
      <c r="P822" t="str">
        <f>_xlfn.XLOOKUP(Table1[[#This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f>INDEX(products!$A$1:$G$49,MATCH(orders!$D823,products!$A$1:$A$49,0),MATCH(orders!L$1,products!$A$1:$G$1,0))</f>
        <v>5.3699999999999992</v>
      </c>
      <c r="M823">
        <f t="shared" si="36"/>
        <v>26.849999999999994</v>
      </c>
      <c r="N823" t="str">
        <f t="shared" si="37"/>
        <v>Robusta</v>
      </c>
      <c r="O823" t="str">
        <f t="shared" si="38"/>
        <v>Dark</v>
      </c>
      <c r="P823" t="str">
        <f>_xlfn.XLOOKUP(Table1[[#This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f>INDEX(products!$A$1:$G$49,MATCH(orders!$D824,products!$A$1:$A$49,0),MATCH(orders!L$1,products!$A$1:$G$1,0))</f>
        <v>34.154999999999994</v>
      </c>
      <c r="M824">
        <f t="shared" si="36"/>
        <v>136.61999999999998</v>
      </c>
      <c r="N824" t="str">
        <f t="shared" si="37"/>
        <v>Excelsa</v>
      </c>
      <c r="O824" t="str">
        <f t="shared" si="38"/>
        <v>Light</v>
      </c>
      <c r="P824" t="str">
        <f>_xlfn.XLOOKUP(Table1[[#This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f>INDEX(products!$A$1:$G$49,MATCH(orders!$D825,products!$A$1:$A$49,0),MATCH(orders!L$1,products!$A$1:$G$1,0))</f>
        <v>15.85</v>
      </c>
      <c r="M825">
        <f t="shared" si="36"/>
        <v>47.55</v>
      </c>
      <c r="N825" t="str">
        <f t="shared" si="37"/>
        <v>Liberica</v>
      </c>
      <c r="O825" t="str">
        <f t="shared" si="38"/>
        <v>Light</v>
      </c>
      <c r="P825" t="str">
        <f>_xlfn.XLOOKUP(Table1[[#This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f>INDEX(products!$A$1:$G$49,MATCH(orders!$D826,products!$A$1:$A$49,0),MATCH(orders!L$1,products!$A$1:$G$1,0))</f>
        <v>3.375</v>
      </c>
      <c r="M826">
        <f t="shared" si="36"/>
        <v>16.875</v>
      </c>
      <c r="N826" t="str">
        <f t="shared" si="37"/>
        <v>Arabica</v>
      </c>
      <c r="O826" t="str">
        <f t="shared" si="38"/>
        <v>Medium</v>
      </c>
      <c r="P826" t="str">
        <f>_xlfn.XLOOKUP(Table1[[#This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f>INDEX(products!$A$1:$G$49,MATCH(orders!$D827,products!$A$1:$A$49,0),MATCH(orders!L$1,products!$A$1:$G$1,0))</f>
        <v>9.9499999999999993</v>
      </c>
      <c r="M827">
        <f t="shared" si="36"/>
        <v>29.849999999999998</v>
      </c>
      <c r="N827" t="str">
        <f t="shared" si="37"/>
        <v>Arabica</v>
      </c>
      <c r="O827" t="str">
        <f t="shared" si="38"/>
        <v>Dark</v>
      </c>
      <c r="P827" t="str">
        <f>_xlfn.XLOOKUP(Table1[[#This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f>INDEX(products!$A$1:$G$49,MATCH(orders!$D828,products!$A$1:$A$49,0),MATCH(orders!L$1,products!$A$1:$G$1,0))</f>
        <v>8.25</v>
      </c>
      <c r="M828">
        <f t="shared" si="36"/>
        <v>41.25</v>
      </c>
      <c r="N828" t="str">
        <f t="shared" si="37"/>
        <v>Excelsa</v>
      </c>
      <c r="O828" t="str">
        <f t="shared" si="38"/>
        <v>Medium</v>
      </c>
      <c r="P828" t="str">
        <f>_xlfn.XLOOKUP(Table1[[#This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f>INDEX(products!$A$1:$G$49,MATCH(orders!$D829,products!$A$1:$A$49,0),MATCH(orders!L$1,products!$A$1:$G$1,0))</f>
        <v>4.125</v>
      </c>
      <c r="M829">
        <f t="shared" si="36"/>
        <v>20.625</v>
      </c>
      <c r="N829" t="str">
        <f t="shared" si="37"/>
        <v>Excelsa</v>
      </c>
      <c r="O829" t="str">
        <f t="shared" si="38"/>
        <v>Medium</v>
      </c>
      <c r="P829" t="str">
        <f>_xlfn.XLOOKUP(Table1[[#This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f>INDEX(products!$A$1:$G$49,MATCH(orders!$D830,products!$A$1:$A$49,0),MATCH(orders!L$1,products!$A$1:$G$1,0))</f>
        <v>22.884999999999998</v>
      </c>
      <c r="M830">
        <f t="shared" si="36"/>
        <v>137.31</v>
      </c>
      <c r="N830" t="str">
        <f t="shared" si="37"/>
        <v>Arabica</v>
      </c>
      <c r="O830" t="str">
        <f t="shared" si="38"/>
        <v>Dark</v>
      </c>
      <c r="P830" t="str">
        <f>_xlfn.XLOOKUP(Table1[[#This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f>INDEX(products!$A$1:$G$49,MATCH(orders!$D831,products!$A$1:$A$49,0),MATCH(orders!L$1,products!$A$1:$G$1,0))</f>
        <v>2.9849999999999999</v>
      </c>
      <c r="M831">
        <f t="shared" si="36"/>
        <v>2.9849999999999999</v>
      </c>
      <c r="N831" t="str">
        <f t="shared" si="37"/>
        <v>Arabica</v>
      </c>
      <c r="O831" t="str">
        <f t="shared" si="38"/>
        <v>Dark</v>
      </c>
      <c r="P831" t="str">
        <f>_xlfn.XLOOKUP(Table1[[#This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f>INDEX(products!$A$1:$G$49,MATCH(orders!$D832,products!$A$1:$A$49,0),MATCH(orders!L$1,products!$A$1:$G$1,0))</f>
        <v>13.75</v>
      </c>
      <c r="M832">
        <f t="shared" si="36"/>
        <v>27.5</v>
      </c>
      <c r="N832" t="str">
        <f t="shared" si="37"/>
        <v>Excelsa</v>
      </c>
      <c r="O832" t="str">
        <f t="shared" si="38"/>
        <v>Medium</v>
      </c>
      <c r="P832" t="str">
        <f>_xlfn.XLOOKUP(Table1[[#This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f>INDEX(products!$A$1:$G$49,MATCH(orders!$D833,products!$A$1:$A$49,0),MATCH(orders!L$1,products!$A$1:$G$1,0))</f>
        <v>2.9849999999999999</v>
      </c>
      <c r="M833">
        <f t="shared" si="36"/>
        <v>5.97</v>
      </c>
      <c r="N833" t="str">
        <f t="shared" si="37"/>
        <v>Arabica</v>
      </c>
      <c r="O833" t="str">
        <f t="shared" si="38"/>
        <v>Dark</v>
      </c>
      <c r="P833" t="str">
        <f>_xlfn.XLOOKUP(Table1[[#This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f>INDEX(products!$A$1:$G$49,MATCH(orders!$D834,products!$A$1:$A$49,0),MATCH(orders!L$1,products!$A$1:$G$1,0))</f>
        <v>9.9499999999999993</v>
      </c>
      <c r="M834">
        <f t="shared" si="36"/>
        <v>59.699999999999996</v>
      </c>
      <c r="N834" t="str">
        <f t="shared" si="37"/>
        <v>Robusta</v>
      </c>
      <c r="O834" t="str">
        <f t="shared" si="38"/>
        <v>Medium</v>
      </c>
      <c r="P834" t="str">
        <f>_xlfn.XLOOKUP(Table1[[#This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f>INDEX(products!$A$1:$G$49,MATCH(orders!$D835,products!$A$1:$A$49,0),MATCH(orders!L$1,products!$A$1:$G$1,0))</f>
        <v>20.584999999999997</v>
      </c>
      <c r="M83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_xlfn.XLOOKUP(Table1[[#This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f>INDEX(products!$A$1:$G$49,MATCH(orders!$D836,products!$A$1:$A$49,0),MATCH(orders!L$1,products!$A$1:$G$1,0))</f>
        <v>22.884999999999998</v>
      </c>
      <c r="M836">
        <f t="shared" si="39"/>
        <v>22.884999999999998</v>
      </c>
      <c r="N836" t="str">
        <f t="shared" si="40"/>
        <v>Arabica</v>
      </c>
      <c r="O836" t="str">
        <f t="shared" si="41"/>
        <v>Dark</v>
      </c>
      <c r="P836" t="str">
        <f>_xlfn.XLOOKUP(Table1[[#This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f>INDEX(products!$A$1:$G$49,MATCH(orders!$D837,products!$A$1:$A$49,0),MATCH(orders!L$1,products!$A$1:$G$1,0))</f>
        <v>8.91</v>
      </c>
      <c r="M837">
        <f t="shared" si="39"/>
        <v>8.91</v>
      </c>
      <c r="N837" t="str">
        <f t="shared" si="40"/>
        <v>Excelsa</v>
      </c>
      <c r="O837" t="str">
        <f t="shared" si="41"/>
        <v>Light</v>
      </c>
      <c r="P837" t="str">
        <f>_xlfn.XLOOKUP(Table1[[#This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f>INDEX(products!$A$1:$G$49,MATCH(orders!$D838,products!$A$1:$A$49,0),MATCH(orders!L$1,products!$A$1:$G$1,0))</f>
        <v>2.9849999999999999</v>
      </c>
      <c r="M838">
        <f t="shared" si="39"/>
        <v>11.94</v>
      </c>
      <c r="N838" t="str">
        <f t="shared" si="40"/>
        <v>Arabica</v>
      </c>
      <c r="O838" t="str">
        <f t="shared" si="41"/>
        <v>Dark</v>
      </c>
      <c r="P838" t="str">
        <f>_xlfn.XLOOKUP(Table1[[#This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f>INDEX(products!$A$1:$G$49,MATCH(orders!$D839,products!$A$1:$A$49,0),MATCH(orders!L$1,products!$A$1:$G$1,0))</f>
        <v>33.464999999999996</v>
      </c>
      <c r="M839">
        <f t="shared" si="39"/>
        <v>100.39499999999998</v>
      </c>
      <c r="N839" t="str">
        <f t="shared" si="40"/>
        <v>Liberica</v>
      </c>
      <c r="O839" t="str">
        <f t="shared" si="41"/>
        <v>Medium</v>
      </c>
      <c r="P839" t="str">
        <f>_xlfn.XLOOKUP(Table1[[#This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f>INDEX(products!$A$1:$G$49,MATCH(orders!$D840,products!$A$1:$A$49,0),MATCH(orders!L$1,products!$A$1:$G$1,0))</f>
        <v>22.884999999999998</v>
      </c>
      <c r="M840">
        <f t="shared" si="39"/>
        <v>114.42499999999998</v>
      </c>
      <c r="N840" t="str">
        <f t="shared" si="40"/>
        <v>Arabica</v>
      </c>
      <c r="O840" t="str">
        <f t="shared" si="41"/>
        <v>Dark</v>
      </c>
      <c r="P840" t="str">
        <f>_xlfn.XLOOKUP(Table1[[#This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f>INDEX(products!$A$1:$G$49,MATCH(orders!$D841,products!$A$1:$A$49,0),MATCH(orders!L$1,products!$A$1:$G$1,0))</f>
        <v>8.25</v>
      </c>
      <c r="M841">
        <f t="shared" si="39"/>
        <v>41.25</v>
      </c>
      <c r="N841" t="str">
        <f t="shared" si="40"/>
        <v>Excelsa</v>
      </c>
      <c r="O841" t="str">
        <f t="shared" si="41"/>
        <v>Medium</v>
      </c>
      <c r="P841" t="str">
        <f>_xlfn.XLOOKUP(Table1[[#This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f>INDEX(products!$A$1:$G$49,MATCH(orders!$D842,products!$A$1:$A$49,0),MATCH(orders!L$1,products!$A$1:$G$1,0))</f>
        <v>7.169999999999999</v>
      </c>
      <c r="M842">
        <f t="shared" si="39"/>
        <v>28.679999999999996</v>
      </c>
      <c r="N842" t="str">
        <f t="shared" si="40"/>
        <v>Robusta</v>
      </c>
      <c r="O842" t="str">
        <f t="shared" si="41"/>
        <v>Light</v>
      </c>
      <c r="P842" t="str">
        <f>_xlfn.XLOOKUP(Table1[[#This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f>INDEX(products!$A$1:$G$49,MATCH(orders!$D843,products!$A$1:$A$49,0),MATCH(orders!L$1,products!$A$1:$G$1,0))</f>
        <v>4.3650000000000002</v>
      </c>
      <c r="M843">
        <f t="shared" si="39"/>
        <v>4.3650000000000002</v>
      </c>
      <c r="N843" t="str">
        <f t="shared" si="40"/>
        <v>Liberica</v>
      </c>
      <c r="O843" t="str">
        <f t="shared" si="41"/>
        <v>Medium</v>
      </c>
      <c r="P843" t="str">
        <f>_xlfn.XLOOKUP(Table1[[#This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f>INDEX(products!$A$1:$G$49,MATCH(orders!$D844,products!$A$1:$A$49,0),MATCH(orders!L$1,products!$A$1:$G$1,0))</f>
        <v>4.125</v>
      </c>
      <c r="M844">
        <f t="shared" si="39"/>
        <v>8.25</v>
      </c>
      <c r="N844" t="str">
        <f t="shared" si="40"/>
        <v>Excelsa</v>
      </c>
      <c r="O844" t="str">
        <f t="shared" si="41"/>
        <v>Medium</v>
      </c>
      <c r="P844" t="str">
        <f>_xlfn.XLOOKUP(Table1[[#This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f>INDEX(products!$A$1:$G$49,MATCH(orders!$D845,products!$A$1:$A$49,0),MATCH(orders!L$1,products!$A$1:$G$1,0))</f>
        <v>4.125</v>
      </c>
      <c r="M845">
        <f t="shared" si="39"/>
        <v>8.25</v>
      </c>
      <c r="N845" t="str">
        <f t="shared" si="40"/>
        <v>Excelsa</v>
      </c>
      <c r="O845" t="str">
        <f t="shared" si="41"/>
        <v>Medium</v>
      </c>
      <c r="P845" t="str">
        <f>_xlfn.XLOOKUP(Table1[[#This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f>INDEX(products!$A$1:$G$49,MATCH(orders!$D846,products!$A$1:$A$49,0),MATCH(orders!L$1,products!$A$1:$G$1,0))</f>
        <v>5.97</v>
      </c>
      <c r="M846">
        <f t="shared" si="39"/>
        <v>35.82</v>
      </c>
      <c r="N846" t="str">
        <f t="shared" si="40"/>
        <v>Arabica</v>
      </c>
      <c r="O846" t="str">
        <f t="shared" si="41"/>
        <v>Dark</v>
      </c>
      <c r="P846" t="str">
        <f>_xlfn.XLOOKUP(Table1[[#This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f>INDEX(products!$A$1:$G$49,MATCH(orders!$D847,products!$A$1:$A$49,0),MATCH(orders!L$1,products!$A$1:$G$1,0))</f>
        <v>27.945</v>
      </c>
      <c r="M847">
        <f t="shared" si="39"/>
        <v>167.67000000000002</v>
      </c>
      <c r="N847" t="str">
        <f t="shared" si="40"/>
        <v>Excelsa</v>
      </c>
      <c r="O847" t="str">
        <f t="shared" si="41"/>
        <v>Dark</v>
      </c>
      <c r="P847" t="str">
        <f>_xlfn.XLOOKUP(Table1[[#This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f>INDEX(products!$A$1:$G$49,MATCH(orders!$D848,products!$A$1:$A$49,0),MATCH(orders!L$1,products!$A$1:$G$1,0))</f>
        <v>25.874999999999996</v>
      </c>
      <c r="M848">
        <f t="shared" si="39"/>
        <v>51.749999999999993</v>
      </c>
      <c r="N848" t="str">
        <f t="shared" si="40"/>
        <v>Arabica</v>
      </c>
      <c r="O848" t="str">
        <f t="shared" si="41"/>
        <v>Medium</v>
      </c>
      <c r="P848" t="str">
        <f>_xlfn.XLOOKUP(Table1[[#This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f>INDEX(products!$A$1:$G$49,MATCH(orders!$D849,products!$A$1:$A$49,0),MATCH(orders!L$1,products!$A$1:$G$1,0))</f>
        <v>2.9849999999999999</v>
      </c>
      <c r="M849">
        <f t="shared" si="39"/>
        <v>8.9550000000000001</v>
      </c>
      <c r="N849" t="str">
        <f t="shared" si="40"/>
        <v>Arabica</v>
      </c>
      <c r="O849" t="str">
        <f t="shared" si="41"/>
        <v>Dark</v>
      </c>
      <c r="P849" t="str">
        <f>_xlfn.XLOOKUP(Table1[[#This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f>INDEX(products!$A$1:$G$49,MATCH(orders!$D850,products!$A$1:$A$49,0),MATCH(orders!L$1,products!$A$1:$G$1,0))</f>
        <v>8.91</v>
      </c>
      <c r="M850">
        <f t="shared" si="39"/>
        <v>53.46</v>
      </c>
      <c r="N850" t="str">
        <f t="shared" si="40"/>
        <v>Excelsa</v>
      </c>
      <c r="O850" t="str">
        <f t="shared" si="41"/>
        <v>Light</v>
      </c>
      <c r="P850" t="str">
        <f>_xlfn.XLOOKUP(Table1[[#This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f>INDEX(products!$A$1:$G$49,MATCH(orders!$D851,products!$A$1:$A$49,0),MATCH(orders!L$1,products!$A$1:$G$1,0))</f>
        <v>3.8849999999999998</v>
      </c>
      <c r="M851">
        <f t="shared" si="39"/>
        <v>23.31</v>
      </c>
      <c r="N851" t="str">
        <f t="shared" si="40"/>
        <v>Arabica</v>
      </c>
      <c r="O851" t="str">
        <f t="shared" si="41"/>
        <v>Light</v>
      </c>
      <c r="P851" t="str">
        <f>_xlfn.XLOOKUP(Table1[[#This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f>INDEX(products!$A$1:$G$49,MATCH(orders!$D852,products!$A$1:$A$49,0),MATCH(orders!L$1,products!$A$1:$G$1,0))</f>
        <v>3.375</v>
      </c>
      <c r="M852">
        <f t="shared" si="39"/>
        <v>6.75</v>
      </c>
      <c r="N852" t="str">
        <f t="shared" si="40"/>
        <v>Arabica</v>
      </c>
      <c r="O852" t="str">
        <f t="shared" si="41"/>
        <v>Medium</v>
      </c>
      <c r="P852" t="str">
        <f>_xlfn.XLOOKUP(Table1[[#This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f>INDEX(products!$A$1:$G$49,MATCH(orders!$D853,products!$A$1:$A$49,0),MATCH(orders!L$1,products!$A$1:$G$1,0))</f>
        <v>7.77</v>
      </c>
      <c r="M853">
        <f t="shared" si="39"/>
        <v>7.77</v>
      </c>
      <c r="N853" t="str">
        <f t="shared" si="40"/>
        <v>Liberica</v>
      </c>
      <c r="O853" t="str">
        <f t="shared" si="41"/>
        <v>Dark</v>
      </c>
      <c r="P853" t="str">
        <f>_xlfn.XLOOKUP(Table1[[#This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f>INDEX(products!$A$1:$G$49,MATCH(orders!$D854,products!$A$1:$A$49,0),MATCH(orders!L$1,products!$A$1:$G$1,0))</f>
        <v>29.784999999999997</v>
      </c>
      <c r="M854">
        <f t="shared" si="39"/>
        <v>119.13999999999999</v>
      </c>
      <c r="N854" t="str">
        <f t="shared" si="40"/>
        <v>Liberica</v>
      </c>
      <c r="O854" t="str">
        <f t="shared" si="41"/>
        <v>Dark</v>
      </c>
      <c r="P854" t="str">
        <f>_xlfn.XLOOKUP(Table1[[#This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f>INDEX(products!$A$1:$G$49,MATCH(orders!$D855,products!$A$1:$A$49,0),MATCH(orders!L$1,products!$A$1:$G$1,0))</f>
        <v>9.9499999999999993</v>
      </c>
      <c r="M855">
        <f t="shared" si="39"/>
        <v>19.899999999999999</v>
      </c>
      <c r="N855" t="str">
        <f t="shared" si="40"/>
        <v>Arabica</v>
      </c>
      <c r="O855" t="str">
        <f t="shared" si="41"/>
        <v>Dark</v>
      </c>
      <c r="P855" t="str">
        <f>_xlfn.XLOOKUP(Table1[[#This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f>INDEX(products!$A$1:$G$49,MATCH(orders!$D856,products!$A$1:$A$49,0),MATCH(orders!L$1,products!$A$1:$G$1,0))</f>
        <v>7.169999999999999</v>
      </c>
      <c r="M856">
        <f t="shared" si="39"/>
        <v>35.849999999999994</v>
      </c>
      <c r="N856" t="str">
        <f t="shared" si="40"/>
        <v>Robusta</v>
      </c>
      <c r="O856" t="str">
        <f t="shared" si="41"/>
        <v>Light</v>
      </c>
      <c r="P856" t="str">
        <f>_xlfn.XLOOKUP(Table1[[#This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f>INDEX(products!$A$1:$G$49,MATCH(orders!$D857,products!$A$1:$A$49,0),MATCH(orders!L$1,products!$A$1:$G$1,0))</f>
        <v>29.784999999999997</v>
      </c>
      <c r="M857">
        <f t="shared" si="39"/>
        <v>89.35499999999999</v>
      </c>
      <c r="N857" t="str">
        <f t="shared" si="40"/>
        <v>Liberica</v>
      </c>
      <c r="O857" t="str">
        <f t="shared" si="41"/>
        <v>Dark</v>
      </c>
      <c r="P857" t="str">
        <f>_xlfn.XLOOKUP(Table1[[#This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f>INDEX(products!$A$1:$G$49,MATCH(orders!$D858,products!$A$1:$A$49,0),MATCH(orders!L$1,products!$A$1:$G$1,0))</f>
        <v>4.3650000000000002</v>
      </c>
      <c r="M858">
        <f t="shared" si="39"/>
        <v>8.73</v>
      </c>
      <c r="N858" t="str">
        <f t="shared" si="40"/>
        <v>Liberica</v>
      </c>
      <c r="O858" t="str">
        <f t="shared" si="41"/>
        <v>Medium</v>
      </c>
      <c r="P858" t="str">
        <f>_xlfn.XLOOKUP(Table1[[#This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f>INDEX(products!$A$1:$G$49,MATCH(orders!$D859,products!$A$1:$A$49,0),MATCH(orders!L$1,products!$A$1:$G$1,0))</f>
        <v>27.484999999999996</v>
      </c>
      <c r="M859">
        <f t="shared" si="39"/>
        <v>137.42499999999998</v>
      </c>
      <c r="N859" t="str">
        <f t="shared" si="40"/>
        <v>Robusta</v>
      </c>
      <c r="O859" t="str">
        <f t="shared" si="41"/>
        <v>Light</v>
      </c>
      <c r="P859" t="str">
        <f>_xlfn.XLOOKUP(Table1[[#This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f>INDEX(products!$A$1:$G$49,MATCH(orders!$D860,products!$A$1:$A$49,0),MATCH(orders!L$1,products!$A$1:$G$1,0))</f>
        <v>8.73</v>
      </c>
      <c r="M860">
        <f t="shared" si="39"/>
        <v>34.92</v>
      </c>
      <c r="N860" t="str">
        <f t="shared" si="40"/>
        <v>Liberica</v>
      </c>
      <c r="O860" t="str">
        <f t="shared" si="41"/>
        <v>Medium</v>
      </c>
      <c r="P860" t="str">
        <f>_xlfn.XLOOKUP(Table1[[#This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f>INDEX(products!$A$1:$G$49,MATCH(orders!$D861,products!$A$1:$A$49,0),MATCH(orders!L$1,products!$A$1:$G$1,0))</f>
        <v>29.784999999999997</v>
      </c>
      <c r="M861">
        <f t="shared" si="39"/>
        <v>178.70999999999998</v>
      </c>
      <c r="N861" t="str">
        <f t="shared" si="40"/>
        <v>Arabica</v>
      </c>
      <c r="O861" t="str">
        <f t="shared" si="41"/>
        <v>Light</v>
      </c>
      <c r="P861" t="str">
        <f>_xlfn.XLOOKUP(Table1[[#This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f>INDEX(products!$A$1:$G$49,MATCH(orders!$D862,products!$A$1:$A$49,0),MATCH(orders!L$1,products!$A$1:$G$1,0))</f>
        <v>25.874999999999996</v>
      </c>
      <c r="M862">
        <f t="shared" si="39"/>
        <v>25.874999999999996</v>
      </c>
      <c r="N862" t="str">
        <f t="shared" si="40"/>
        <v>Arabica</v>
      </c>
      <c r="O862" t="str">
        <f t="shared" si="41"/>
        <v>Medium</v>
      </c>
      <c r="P862" t="str">
        <f>_xlfn.XLOOKUP(Table1[[#This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f>INDEX(products!$A$1:$G$49,MATCH(orders!$D863,products!$A$1:$A$49,0),MATCH(orders!L$1,products!$A$1:$G$1,0))</f>
        <v>12.95</v>
      </c>
      <c r="M863">
        <f t="shared" si="39"/>
        <v>77.699999999999989</v>
      </c>
      <c r="N863" t="str">
        <f t="shared" si="40"/>
        <v>Liberica</v>
      </c>
      <c r="O863" t="str">
        <f t="shared" si="41"/>
        <v>Dark</v>
      </c>
      <c r="P863" t="str">
        <f>_xlfn.XLOOKUP(Table1[[#This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f>INDEX(products!$A$1:$G$49,MATCH(orders!$D864,products!$A$1:$A$49,0),MATCH(orders!L$1,products!$A$1:$G$1,0))</f>
        <v>9.9499999999999993</v>
      </c>
      <c r="M864">
        <f t="shared" si="39"/>
        <v>9.9499999999999993</v>
      </c>
      <c r="N864" t="str">
        <f t="shared" si="40"/>
        <v>Robusta</v>
      </c>
      <c r="O864" t="str">
        <f t="shared" si="41"/>
        <v>Medium</v>
      </c>
      <c r="P864" t="str">
        <f>_xlfn.XLOOKUP(Table1[[#This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f>INDEX(products!$A$1:$G$49,MATCH(orders!$D865,products!$A$1:$A$49,0),MATCH(orders!L$1,products!$A$1:$G$1,0))</f>
        <v>14.55</v>
      </c>
      <c r="M865">
        <f t="shared" si="39"/>
        <v>29.1</v>
      </c>
      <c r="N865" t="str">
        <f t="shared" si="40"/>
        <v>Liberica</v>
      </c>
      <c r="O865" t="str">
        <f t="shared" si="41"/>
        <v>Medium</v>
      </c>
      <c r="P865" t="str">
        <f>_xlfn.XLOOKUP(Table1[[#This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f>INDEX(products!$A$1:$G$49,MATCH(orders!$D866,products!$A$1:$A$49,0),MATCH(orders!L$1,products!$A$1:$G$1,0))</f>
        <v>3.5849999999999995</v>
      </c>
      <c r="M866">
        <f t="shared" si="39"/>
        <v>21.509999999999998</v>
      </c>
      <c r="N866" t="str">
        <f t="shared" si="40"/>
        <v>Robusta</v>
      </c>
      <c r="O866" t="str">
        <f t="shared" si="41"/>
        <v>Light</v>
      </c>
      <c r="P866" t="str">
        <f>_xlfn.XLOOKUP(Table1[[#This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f>INDEX(products!$A$1:$G$49,MATCH(orders!$D867,products!$A$1:$A$49,0),MATCH(orders!L$1,products!$A$1:$G$1,0))</f>
        <v>6.75</v>
      </c>
      <c r="M867">
        <f t="shared" si="39"/>
        <v>6.75</v>
      </c>
      <c r="N867" t="str">
        <f t="shared" si="40"/>
        <v>Arabica</v>
      </c>
      <c r="O867" t="str">
        <f t="shared" si="41"/>
        <v>Medium</v>
      </c>
      <c r="P867" t="str">
        <f>_xlfn.XLOOKUP(Table1[[#This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f>INDEX(products!$A$1:$G$49,MATCH(orders!$D868,products!$A$1:$A$49,0),MATCH(orders!L$1,products!$A$1:$G$1,0))</f>
        <v>5.97</v>
      </c>
      <c r="M868">
        <f t="shared" si="39"/>
        <v>17.91</v>
      </c>
      <c r="N868" t="str">
        <f t="shared" si="40"/>
        <v>Arabica</v>
      </c>
      <c r="O868" t="str">
        <f t="shared" si="41"/>
        <v>Dark</v>
      </c>
      <c r="P868" t="str">
        <f>_xlfn.XLOOKUP(Table1[[#This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f>INDEX(products!$A$1:$G$49,MATCH(orders!$D869,products!$A$1:$A$49,0),MATCH(orders!L$1,products!$A$1:$G$1,0))</f>
        <v>29.784999999999997</v>
      </c>
      <c r="M869">
        <f t="shared" si="39"/>
        <v>29.784999999999997</v>
      </c>
      <c r="N869" t="str">
        <f t="shared" si="40"/>
        <v>Arabica</v>
      </c>
      <c r="O869" t="str">
        <f t="shared" si="41"/>
        <v>Light</v>
      </c>
      <c r="P869" t="str">
        <f>_xlfn.XLOOKUP(Table1[[#This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f>INDEX(products!$A$1:$G$49,MATCH(orders!$D870,products!$A$1:$A$49,0),MATCH(orders!L$1,products!$A$1:$G$1,0))</f>
        <v>8.25</v>
      </c>
      <c r="M870">
        <f t="shared" si="39"/>
        <v>41.25</v>
      </c>
      <c r="N870" t="str">
        <f t="shared" si="40"/>
        <v>Excelsa</v>
      </c>
      <c r="O870" t="str">
        <f t="shared" si="41"/>
        <v>Medium</v>
      </c>
      <c r="P870" t="str">
        <f>_xlfn.XLOOKUP(Table1[[#This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f>INDEX(products!$A$1:$G$49,MATCH(orders!$D871,products!$A$1:$A$49,0),MATCH(orders!L$1,products!$A$1:$G$1,0))</f>
        <v>5.97</v>
      </c>
      <c r="M871">
        <f t="shared" si="39"/>
        <v>17.91</v>
      </c>
      <c r="N871" t="str">
        <f t="shared" si="40"/>
        <v>Robusta</v>
      </c>
      <c r="O871" t="str">
        <f t="shared" si="41"/>
        <v>Medium</v>
      </c>
      <c r="P871" t="str">
        <f>_xlfn.XLOOKUP(Table1[[#This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f>INDEX(products!$A$1:$G$49,MATCH(orders!$D872,products!$A$1:$A$49,0),MATCH(orders!L$1,products!$A$1:$G$1,0))</f>
        <v>7.29</v>
      </c>
      <c r="M872">
        <f t="shared" si="39"/>
        <v>7.29</v>
      </c>
      <c r="N872" t="str">
        <f t="shared" si="40"/>
        <v>Excelsa</v>
      </c>
      <c r="O872" t="str">
        <f t="shared" si="41"/>
        <v>Dark</v>
      </c>
      <c r="P872" t="str">
        <f>_xlfn.XLOOKUP(Table1[[#This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f>INDEX(products!$A$1:$G$49,MATCH(orders!$D873,products!$A$1:$A$49,0),MATCH(orders!L$1,products!$A$1:$G$1,0))</f>
        <v>14.85</v>
      </c>
      <c r="M873">
        <f t="shared" si="39"/>
        <v>29.7</v>
      </c>
      <c r="N873" t="str">
        <f t="shared" si="40"/>
        <v>Excelsa</v>
      </c>
      <c r="O873" t="str">
        <f t="shared" si="41"/>
        <v>Light</v>
      </c>
      <c r="P873" t="str">
        <f>_xlfn.XLOOKUP(Table1[[#This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f>INDEX(products!$A$1:$G$49,MATCH(orders!$D874,products!$A$1:$A$49,0),MATCH(orders!L$1,products!$A$1:$G$1,0))</f>
        <v>11.25</v>
      </c>
      <c r="M874">
        <f t="shared" si="39"/>
        <v>22.5</v>
      </c>
      <c r="N874" t="str">
        <f t="shared" si="40"/>
        <v>Arabica</v>
      </c>
      <c r="O874" t="str">
        <f t="shared" si="41"/>
        <v>Medium</v>
      </c>
      <c r="P874" t="str">
        <f>_xlfn.XLOOKUP(Table1[[#This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f>INDEX(products!$A$1:$G$49,MATCH(orders!$D875,products!$A$1:$A$49,0),MATCH(orders!L$1,products!$A$1:$G$1,0))</f>
        <v>2.9849999999999999</v>
      </c>
      <c r="M875">
        <f t="shared" si="39"/>
        <v>11.94</v>
      </c>
      <c r="N875" t="str">
        <f t="shared" si="40"/>
        <v>Robusta</v>
      </c>
      <c r="O875" t="str">
        <f t="shared" si="41"/>
        <v>Medium</v>
      </c>
      <c r="P875" t="str">
        <f>_xlfn.XLOOKUP(Table1[[#This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f>INDEX(products!$A$1:$G$49,MATCH(orders!$D876,products!$A$1:$A$49,0),MATCH(orders!L$1,products!$A$1:$G$1,0))</f>
        <v>12.95</v>
      </c>
      <c r="M876">
        <f t="shared" si="39"/>
        <v>25.9</v>
      </c>
      <c r="N876" t="str">
        <f t="shared" si="40"/>
        <v>Arabica</v>
      </c>
      <c r="O876" t="str">
        <f t="shared" si="41"/>
        <v>Light</v>
      </c>
      <c r="P876" t="str">
        <f>_xlfn.XLOOKUP(Table1[[#This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f>INDEX(products!$A$1:$G$49,MATCH(orders!$D877,products!$A$1:$A$49,0),MATCH(orders!L$1,products!$A$1:$G$1,0))</f>
        <v>8.73</v>
      </c>
      <c r="M877">
        <f t="shared" si="39"/>
        <v>43.650000000000006</v>
      </c>
      <c r="N877" t="str">
        <f t="shared" si="40"/>
        <v>Liberica</v>
      </c>
      <c r="O877" t="str">
        <f t="shared" si="41"/>
        <v>Medium</v>
      </c>
      <c r="P877" t="str">
        <f>_xlfn.XLOOKUP(Table1[[#This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f>INDEX(products!$A$1:$G$49,MATCH(orders!$D878,products!$A$1:$A$49,0),MATCH(orders!L$1,products!$A$1:$G$1,0))</f>
        <v>7.77</v>
      </c>
      <c r="M878">
        <f t="shared" si="39"/>
        <v>46.62</v>
      </c>
      <c r="N878" t="str">
        <f t="shared" si="40"/>
        <v>Arabica</v>
      </c>
      <c r="O878" t="str">
        <f t="shared" si="41"/>
        <v>Light</v>
      </c>
      <c r="P878" t="str">
        <f>_xlfn.XLOOKUP(Table1[[#This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f>INDEX(products!$A$1:$G$49,MATCH(orders!$D879,products!$A$1:$A$49,0),MATCH(orders!L$1,products!$A$1:$G$1,0))</f>
        <v>9.51</v>
      </c>
      <c r="M879">
        <f t="shared" si="39"/>
        <v>28.53</v>
      </c>
      <c r="N879" t="str">
        <f t="shared" si="40"/>
        <v>Liberica</v>
      </c>
      <c r="O879" t="str">
        <f t="shared" si="41"/>
        <v>Light</v>
      </c>
      <c r="P879" t="str">
        <f>_xlfn.XLOOKUP(Table1[[#This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f>INDEX(products!$A$1:$G$49,MATCH(orders!$D880,products!$A$1:$A$49,0),MATCH(orders!L$1,products!$A$1:$G$1,0))</f>
        <v>27.484999999999996</v>
      </c>
      <c r="M880">
        <f t="shared" si="39"/>
        <v>27.484999999999996</v>
      </c>
      <c r="N880" t="str">
        <f t="shared" si="40"/>
        <v>Robusta</v>
      </c>
      <c r="O880" t="str">
        <f t="shared" si="41"/>
        <v>Light</v>
      </c>
      <c r="P880" t="str">
        <f>_xlfn.XLOOKUP(Table1[[#This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f>INDEX(products!$A$1:$G$49,MATCH(orders!$D881,products!$A$1:$A$49,0),MATCH(orders!L$1,products!$A$1:$G$1,0))</f>
        <v>3.645</v>
      </c>
      <c r="M881">
        <f t="shared" si="39"/>
        <v>10.935</v>
      </c>
      <c r="N881" t="str">
        <f t="shared" si="40"/>
        <v>Excelsa</v>
      </c>
      <c r="O881" t="str">
        <f t="shared" si="41"/>
        <v>Dark</v>
      </c>
      <c r="P881" t="str">
        <f>_xlfn.XLOOKUP(Table1[[#This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f>INDEX(products!$A$1:$G$49,MATCH(orders!$D882,products!$A$1:$A$49,0),MATCH(orders!L$1,products!$A$1:$G$1,0))</f>
        <v>3.5849999999999995</v>
      </c>
      <c r="M882">
        <f t="shared" si="39"/>
        <v>7.169999999999999</v>
      </c>
      <c r="N882" t="str">
        <f t="shared" si="40"/>
        <v>Robusta</v>
      </c>
      <c r="O882" t="str">
        <f t="shared" si="41"/>
        <v>Light</v>
      </c>
      <c r="P882" t="str">
        <f>_xlfn.XLOOKUP(Table1[[#This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f>INDEX(products!$A$1:$G$49,MATCH(orders!$D883,products!$A$1:$A$49,0),MATCH(orders!L$1,products!$A$1:$G$1,0))</f>
        <v>3.8849999999999998</v>
      </c>
      <c r="M883">
        <f t="shared" si="39"/>
        <v>23.31</v>
      </c>
      <c r="N883" t="str">
        <f t="shared" si="40"/>
        <v>Arabica</v>
      </c>
      <c r="O883" t="str">
        <f t="shared" si="41"/>
        <v>Light</v>
      </c>
      <c r="P883" t="str">
        <f>_xlfn.XLOOKUP(Table1[[#This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f>INDEX(products!$A$1:$G$49,MATCH(orders!$D884,products!$A$1:$A$49,0),MATCH(orders!L$1,products!$A$1:$G$1,0))</f>
        <v>22.884999999999998</v>
      </c>
      <c r="M884">
        <f t="shared" si="39"/>
        <v>114.42499999999998</v>
      </c>
      <c r="N884" t="str">
        <f t="shared" si="40"/>
        <v>Arabica</v>
      </c>
      <c r="O884" t="str">
        <f t="shared" si="41"/>
        <v>Dark</v>
      </c>
      <c r="P884" t="str">
        <f>_xlfn.XLOOKUP(Table1[[#This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f>INDEX(products!$A$1:$G$49,MATCH(orders!$D885,products!$A$1:$A$49,0),MATCH(orders!L$1,products!$A$1:$G$1,0))</f>
        <v>25.874999999999996</v>
      </c>
      <c r="M885">
        <f t="shared" si="39"/>
        <v>77.624999999999986</v>
      </c>
      <c r="N885" t="str">
        <f t="shared" si="40"/>
        <v>Arabica</v>
      </c>
      <c r="O885" t="str">
        <f t="shared" si="41"/>
        <v>Medium</v>
      </c>
      <c r="P885" t="str">
        <f>_xlfn.XLOOKUP(Table1[[#This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f>INDEX(products!$A$1:$G$49,MATCH(orders!$D886,products!$A$1:$A$49,0),MATCH(orders!L$1,products!$A$1:$G$1,0))</f>
        <v>5.3699999999999992</v>
      </c>
      <c r="M886">
        <f t="shared" si="39"/>
        <v>5.3699999999999992</v>
      </c>
      <c r="N886" t="str">
        <f t="shared" si="40"/>
        <v>Robusta</v>
      </c>
      <c r="O886" t="str">
        <f t="shared" si="41"/>
        <v>Dark</v>
      </c>
      <c r="P886" t="str">
        <f>_xlfn.XLOOKUP(Table1[[#This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f>INDEX(products!$A$1:$G$49,MATCH(orders!$D887,products!$A$1:$A$49,0),MATCH(orders!L$1,products!$A$1:$G$1,0))</f>
        <v>20.584999999999997</v>
      </c>
      <c r="M887">
        <f t="shared" si="39"/>
        <v>123.50999999999999</v>
      </c>
      <c r="N887" t="str">
        <f t="shared" si="40"/>
        <v>Robusta</v>
      </c>
      <c r="O887" t="str">
        <f t="shared" si="41"/>
        <v>Dark</v>
      </c>
      <c r="P887" t="str">
        <f>_xlfn.XLOOKUP(Table1[[#This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f>INDEX(products!$A$1:$G$49,MATCH(orders!$D888,products!$A$1:$A$49,0),MATCH(orders!L$1,products!$A$1:$G$1,0))</f>
        <v>8.73</v>
      </c>
      <c r="M888">
        <f t="shared" si="39"/>
        <v>17.46</v>
      </c>
      <c r="N888" t="str">
        <f t="shared" si="40"/>
        <v>Liberica</v>
      </c>
      <c r="O888" t="str">
        <f t="shared" si="41"/>
        <v>Medium</v>
      </c>
      <c r="P888" t="str">
        <f>_xlfn.XLOOKUP(Table1[[#This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f>INDEX(products!$A$1:$G$49,MATCH(orders!$D889,products!$A$1:$A$49,0),MATCH(orders!L$1,products!$A$1:$G$1,0))</f>
        <v>4.4550000000000001</v>
      </c>
      <c r="M889">
        <f t="shared" si="39"/>
        <v>13.365</v>
      </c>
      <c r="N889" t="str">
        <f t="shared" si="40"/>
        <v>Excelsa</v>
      </c>
      <c r="O889" t="str">
        <f t="shared" si="41"/>
        <v>Light</v>
      </c>
      <c r="P889" t="str">
        <f>_xlfn.XLOOKUP(Table1[[#This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f>INDEX(products!$A$1:$G$49,MATCH(orders!$D890,products!$A$1:$A$49,0),MATCH(orders!L$1,products!$A$1:$G$1,0))</f>
        <v>3.8849999999999998</v>
      </c>
      <c r="M890">
        <f t="shared" si="39"/>
        <v>7.77</v>
      </c>
      <c r="N890" t="str">
        <f t="shared" si="40"/>
        <v>Arabica</v>
      </c>
      <c r="O890" t="str">
        <f t="shared" si="41"/>
        <v>Light</v>
      </c>
      <c r="P890" t="str">
        <f>_xlfn.XLOOKUP(Table1[[#This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f>INDEX(products!$A$1:$G$49,MATCH(orders!$D891,products!$A$1:$A$49,0),MATCH(orders!L$1,products!$A$1:$G$1,0))</f>
        <v>2.6849999999999996</v>
      </c>
      <c r="M891">
        <f t="shared" si="39"/>
        <v>2.6849999999999996</v>
      </c>
      <c r="N891" t="str">
        <f t="shared" si="40"/>
        <v>Robusta</v>
      </c>
      <c r="O891" t="str">
        <f t="shared" si="41"/>
        <v>Dark</v>
      </c>
      <c r="P891" t="str">
        <f>_xlfn.XLOOKUP(Table1[[#This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f>INDEX(products!$A$1:$G$49,MATCH(orders!$D892,products!$A$1:$A$49,0),MATCH(orders!L$1,products!$A$1:$G$1,0))</f>
        <v>20.584999999999997</v>
      </c>
      <c r="M892">
        <f t="shared" si="39"/>
        <v>20.584999999999997</v>
      </c>
      <c r="N892" t="str">
        <f t="shared" si="40"/>
        <v>Robusta</v>
      </c>
      <c r="O892" t="str">
        <f t="shared" si="41"/>
        <v>Dark</v>
      </c>
      <c r="P892" t="str">
        <f>_xlfn.XLOOKUP(Table1[[#This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f>INDEX(products!$A$1:$G$49,MATCH(orders!$D893,products!$A$1:$A$49,0),MATCH(orders!L$1,products!$A$1:$G$1,0))</f>
        <v>22.884999999999998</v>
      </c>
      <c r="M893">
        <f t="shared" si="39"/>
        <v>114.42499999999998</v>
      </c>
      <c r="N893" t="str">
        <f t="shared" si="40"/>
        <v>Arabica</v>
      </c>
      <c r="O893" t="str">
        <f t="shared" si="41"/>
        <v>Dark</v>
      </c>
      <c r="P893" t="str">
        <f>_xlfn.XLOOKUP(Table1[[#This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f>INDEX(products!$A$1:$G$49,MATCH(orders!$D894,products!$A$1:$A$49,0),MATCH(orders!L$1,products!$A$1:$G$1,0))</f>
        <v>4.125</v>
      </c>
      <c r="M894">
        <f t="shared" si="39"/>
        <v>20.625</v>
      </c>
      <c r="N894" t="str">
        <f t="shared" si="40"/>
        <v>Excelsa</v>
      </c>
      <c r="O894" t="str">
        <f t="shared" si="41"/>
        <v>Medium</v>
      </c>
      <c r="P894" t="str">
        <f>_xlfn.XLOOKUP(Table1[[#This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f>INDEX(products!$A$1:$G$49,MATCH(orders!$D895,products!$A$1:$A$49,0),MATCH(orders!L$1,products!$A$1:$G$1,0))</f>
        <v>9.51</v>
      </c>
      <c r="M895">
        <f t="shared" si="39"/>
        <v>57.06</v>
      </c>
      <c r="N895" t="str">
        <f t="shared" si="40"/>
        <v>Liberica</v>
      </c>
      <c r="O895" t="str">
        <f t="shared" si="41"/>
        <v>Light</v>
      </c>
      <c r="P895" t="str">
        <f>_xlfn.XLOOKUP(Table1[[#This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f>INDEX(products!$A$1:$G$49,MATCH(orders!$D896,products!$A$1:$A$49,0),MATCH(orders!L$1,products!$A$1:$G$1,0))</f>
        <v>20.584999999999997</v>
      </c>
      <c r="M896">
        <f t="shared" si="39"/>
        <v>82.339999999999989</v>
      </c>
      <c r="N896" t="str">
        <f t="shared" si="40"/>
        <v>Robusta</v>
      </c>
      <c r="O896" t="str">
        <f t="shared" si="41"/>
        <v>Dark</v>
      </c>
      <c r="P896" t="str">
        <f>_xlfn.XLOOKUP(Table1[[#This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f>INDEX(products!$A$1:$G$49,MATCH(orders!$D897,products!$A$1:$A$49,0),MATCH(orders!L$1,products!$A$1:$G$1,0))</f>
        <v>31.624999999999996</v>
      </c>
      <c r="M897">
        <f t="shared" si="39"/>
        <v>158.12499999999997</v>
      </c>
      <c r="N897" t="str">
        <f t="shared" si="40"/>
        <v>Excelsa</v>
      </c>
      <c r="O897" t="str">
        <f t="shared" si="41"/>
        <v>Medium</v>
      </c>
      <c r="P897" t="str">
        <f>_xlfn.XLOOKUP(Table1[[#This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f>INDEX(products!$A$1:$G$49,MATCH(orders!$D898,products!$A$1:$A$49,0),MATCH(orders!L$1,products!$A$1:$G$1,0))</f>
        <v>5.3699999999999992</v>
      </c>
      <c r="M898">
        <f t="shared" si="39"/>
        <v>32.22</v>
      </c>
      <c r="N898" t="str">
        <f t="shared" si="40"/>
        <v>Robusta</v>
      </c>
      <c r="O898" t="str">
        <f t="shared" si="41"/>
        <v>Dark</v>
      </c>
      <c r="P898" t="str">
        <f>_xlfn.XLOOKUP(Table1[[#This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f>INDEX(products!$A$1:$G$49,MATCH(orders!$D899,products!$A$1:$A$49,0),MATCH(orders!L$1,products!$A$1:$G$1,0))</f>
        <v>12.15</v>
      </c>
      <c r="M899">
        <f t="shared" ref="M899:M962" si="42">L899*E899</f>
        <v>24.3</v>
      </c>
      <c r="N899" t="str">
        <f t="shared" ref="N899:N962" si="43">IF(I899="rob","Robusta",IF(I899="Exc","Excelsa",IF(I899="Ara","Arabica",IF(I899="Lib","Liberica"))))</f>
        <v>Excelsa</v>
      </c>
      <c r="O899" t="str">
        <f t="shared" ref="O899:O962" si="44">IF(J899="M","Medium",IF(J899="L","Light",IF(J899="D","Dark","")))</f>
        <v>Dark</v>
      </c>
      <c r="P899" t="str">
        <f>_xlfn.XLOOKUP(Table1[[#This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f>INDEX(products!$A$1:$G$49,MATCH(orders!$D900,products!$A$1:$A$49,0),MATCH(orders!L$1,products!$A$1:$G$1,0))</f>
        <v>7.169999999999999</v>
      </c>
      <c r="M900">
        <f t="shared" si="42"/>
        <v>35.849999999999994</v>
      </c>
      <c r="N900" t="str">
        <f t="shared" si="43"/>
        <v>Robusta</v>
      </c>
      <c r="O900" t="str">
        <f t="shared" si="44"/>
        <v>Light</v>
      </c>
      <c r="P900" t="str">
        <f>_xlfn.XLOOKUP(Table1[[#This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f>INDEX(products!$A$1:$G$49,MATCH(orders!$D901,products!$A$1:$A$49,0),MATCH(orders!L$1,products!$A$1:$G$1,0))</f>
        <v>14.55</v>
      </c>
      <c r="M901">
        <f t="shared" si="42"/>
        <v>72.75</v>
      </c>
      <c r="N901" t="str">
        <f t="shared" si="43"/>
        <v>Liberica</v>
      </c>
      <c r="O901" t="str">
        <f t="shared" si="44"/>
        <v>Medium</v>
      </c>
      <c r="P901" t="str">
        <f>_xlfn.XLOOKUP(Table1[[#This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f>INDEX(products!$A$1:$G$49,MATCH(orders!$D902,products!$A$1:$A$49,0),MATCH(orders!L$1,products!$A$1:$G$1,0))</f>
        <v>15.85</v>
      </c>
      <c r="M902">
        <f t="shared" si="42"/>
        <v>47.55</v>
      </c>
      <c r="N902" t="str">
        <f t="shared" si="43"/>
        <v>Liberica</v>
      </c>
      <c r="O902" t="str">
        <f t="shared" si="44"/>
        <v>Light</v>
      </c>
      <c r="P902" t="str">
        <f>_xlfn.XLOOKUP(Table1[[#This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f>INDEX(products!$A$1:$G$49,MATCH(orders!$D903,products!$A$1:$A$49,0),MATCH(orders!L$1,products!$A$1:$G$1,0))</f>
        <v>3.5849999999999995</v>
      </c>
      <c r="M903">
        <f t="shared" si="42"/>
        <v>3.5849999999999995</v>
      </c>
      <c r="N903" t="str">
        <f t="shared" si="43"/>
        <v>Robusta</v>
      </c>
      <c r="O903" t="str">
        <f t="shared" si="44"/>
        <v>Light</v>
      </c>
      <c r="P903" t="str">
        <f>_xlfn.XLOOKUP(Table1[[#This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f>INDEX(products!$A$1:$G$49,MATCH(orders!$D904,products!$A$1:$A$49,0),MATCH(orders!L$1,products!$A$1:$G$1,0))</f>
        <v>31.624999999999996</v>
      </c>
      <c r="M904">
        <f t="shared" si="42"/>
        <v>158.12499999999997</v>
      </c>
      <c r="N904" t="str">
        <f t="shared" si="43"/>
        <v>Excelsa</v>
      </c>
      <c r="O904" t="str">
        <f t="shared" si="44"/>
        <v>Medium</v>
      </c>
      <c r="P904" t="str">
        <f>_xlfn.XLOOKUP(Table1[[#This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f>INDEX(products!$A$1:$G$49,MATCH(orders!$D905,products!$A$1:$A$49,0),MATCH(orders!L$1,products!$A$1:$G$1,0))</f>
        <v>8.73</v>
      </c>
      <c r="M905">
        <f t="shared" si="42"/>
        <v>17.46</v>
      </c>
      <c r="N905" t="str">
        <f t="shared" si="43"/>
        <v>Liberica</v>
      </c>
      <c r="O905" t="str">
        <f t="shared" si="44"/>
        <v>Medium</v>
      </c>
      <c r="P905" t="str">
        <f>_xlfn.XLOOKUP(Table1[[#This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f>INDEX(products!$A$1:$G$49,MATCH(orders!$D906,products!$A$1:$A$49,0),MATCH(orders!L$1,products!$A$1:$G$1,0))</f>
        <v>29.784999999999997</v>
      </c>
      <c r="M906">
        <f t="shared" si="42"/>
        <v>148.92499999999998</v>
      </c>
      <c r="N906" t="str">
        <f t="shared" si="43"/>
        <v>Arabica</v>
      </c>
      <c r="O906" t="str">
        <f t="shared" si="44"/>
        <v>Light</v>
      </c>
      <c r="P906" t="str">
        <f>_xlfn.XLOOKUP(Table1[[#This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f>INDEX(products!$A$1:$G$49,MATCH(orders!$D907,products!$A$1:$A$49,0),MATCH(orders!L$1,products!$A$1:$G$1,0))</f>
        <v>6.75</v>
      </c>
      <c r="M907">
        <f t="shared" si="42"/>
        <v>40.5</v>
      </c>
      <c r="N907" t="str">
        <f t="shared" si="43"/>
        <v>Arabica</v>
      </c>
      <c r="O907" t="str">
        <f t="shared" si="44"/>
        <v>Medium</v>
      </c>
      <c r="P907" t="str">
        <f>_xlfn.XLOOKUP(Table1[[#This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f>INDEX(products!$A$1:$G$49,MATCH(orders!$D908,products!$A$1:$A$49,0),MATCH(orders!L$1,products!$A$1:$G$1,0))</f>
        <v>6.75</v>
      </c>
      <c r="M908">
        <f t="shared" si="42"/>
        <v>27</v>
      </c>
      <c r="N908" t="str">
        <f t="shared" si="43"/>
        <v>Arabica</v>
      </c>
      <c r="O908" t="str">
        <f t="shared" si="44"/>
        <v>Medium</v>
      </c>
      <c r="P908" t="str">
        <f>_xlfn.XLOOKUP(Table1[[#This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f>INDEX(products!$A$1:$G$49,MATCH(orders!$D909,products!$A$1:$A$49,0),MATCH(orders!L$1,products!$A$1:$G$1,0))</f>
        <v>12.95</v>
      </c>
      <c r="M909">
        <f t="shared" si="42"/>
        <v>38.849999999999994</v>
      </c>
      <c r="N909" t="str">
        <f t="shared" si="43"/>
        <v>Liberica</v>
      </c>
      <c r="O909" t="str">
        <f t="shared" si="44"/>
        <v>Dark</v>
      </c>
      <c r="P909" t="str">
        <f>_xlfn.XLOOKUP(Table1[[#This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f>INDEX(products!$A$1:$G$49,MATCH(orders!$D910,products!$A$1:$A$49,0),MATCH(orders!L$1,products!$A$1:$G$1,0))</f>
        <v>11.95</v>
      </c>
      <c r="M910">
        <f t="shared" si="42"/>
        <v>59.75</v>
      </c>
      <c r="N910" t="str">
        <f t="shared" si="43"/>
        <v>Robusta</v>
      </c>
      <c r="O910" t="str">
        <f t="shared" si="44"/>
        <v>Light</v>
      </c>
      <c r="P910" t="str">
        <f>_xlfn.XLOOKUP(Table1[[#This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f>INDEX(products!$A$1:$G$49,MATCH(orders!$D911,products!$A$1:$A$49,0),MATCH(orders!L$1,products!$A$1:$G$1,0))</f>
        <v>3.5849999999999995</v>
      </c>
      <c r="M911">
        <f t="shared" si="42"/>
        <v>10.754999999999999</v>
      </c>
      <c r="N911" t="str">
        <f t="shared" si="43"/>
        <v>Robusta</v>
      </c>
      <c r="O911" t="str">
        <f t="shared" si="44"/>
        <v>Light</v>
      </c>
      <c r="P911" t="str">
        <f>_xlfn.XLOOKUP(Table1[[#This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f>INDEX(products!$A$1:$G$49,MATCH(orders!$D912,products!$A$1:$A$49,0),MATCH(orders!L$1,products!$A$1:$G$1,0))</f>
        <v>22.884999999999998</v>
      </c>
      <c r="M912">
        <f t="shared" si="42"/>
        <v>91.539999999999992</v>
      </c>
      <c r="N912" t="str">
        <f t="shared" si="43"/>
        <v>Arabica</v>
      </c>
      <c r="O912" t="str">
        <f t="shared" si="44"/>
        <v>Dark</v>
      </c>
      <c r="P912" t="str">
        <f>_xlfn.XLOOKUP(Table1[[#This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f>INDEX(products!$A$1:$G$49,MATCH(orders!$D913,products!$A$1:$A$49,0),MATCH(orders!L$1,products!$A$1:$G$1,0))</f>
        <v>11.25</v>
      </c>
      <c r="M913">
        <f t="shared" si="42"/>
        <v>45</v>
      </c>
      <c r="N913" t="str">
        <f t="shared" si="43"/>
        <v>Arabica</v>
      </c>
      <c r="O913" t="str">
        <f t="shared" si="44"/>
        <v>Medium</v>
      </c>
      <c r="P913" t="str">
        <f>_xlfn.XLOOKUP(Table1[[#This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f>INDEX(products!$A$1:$G$49,MATCH(orders!$D914,products!$A$1:$A$49,0),MATCH(orders!L$1,products!$A$1:$G$1,0))</f>
        <v>22.884999999999998</v>
      </c>
      <c r="M914">
        <f t="shared" si="42"/>
        <v>137.31</v>
      </c>
      <c r="N914" t="str">
        <f t="shared" si="43"/>
        <v>Robusta</v>
      </c>
      <c r="O914" t="str">
        <f t="shared" si="44"/>
        <v>Medium</v>
      </c>
      <c r="P914" t="str">
        <f>_xlfn.XLOOKUP(Table1[[#This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f>INDEX(products!$A$1:$G$49,MATCH(orders!$D915,products!$A$1:$A$49,0),MATCH(orders!L$1,products!$A$1:$G$1,0))</f>
        <v>6.75</v>
      </c>
      <c r="M915">
        <f t="shared" si="42"/>
        <v>6.75</v>
      </c>
      <c r="N915" t="str">
        <f t="shared" si="43"/>
        <v>Arabica</v>
      </c>
      <c r="O915" t="str">
        <f t="shared" si="44"/>
        <v>Medium</v>
      </c>
      <c r="P915" t="str">
        <f>_xlfn.XLOOKUP(Table1[[#This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f>INDEX(products!$A$1:$G$49,MATCH(orders!$D916,products!$A$1:$A$49,0),MATCH(orders!L$1,products!$A$1:$G$1,0))</f>
        <v>11.25</v>
      </c>
      <c r="M916">
        <f t="shared" si="42"/>
        <v>45</v>
      </c>
      <c r="N916" t="str">
        <f t="shared" si="43"/>
        <v>Arabica</v>
      </c>
      <c r="O916" t="str">
        <f t="shared" si="44"/>
        <v>Medium</v>
      </c>
      <c r="P916" t="str">
        <f>_xlfn.XLOOKUP(Table1[[#This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f>INDEX(products!$A$1:$G$49,MATCH(orders!$D917,products!$A$1:$A$49,0),MATCH(orders!L$1,products!$A$1:$G$1,0))</f>
        <v>27.945</v>
      </c>
      <c r="M917">
        <f t="shared" si="42"/>
        <v>83.835000000000008</v>
      </c>
      <c r="N917" t="str">
        <f t="shared" si="43"/>
        <v>Excelsa</v>
      </c>
      <c r="O917" t="str">
        <f t="shared" si="44"/>
        <v>Dark</v>
      </c>
      <c r="P917" t="str">
        <f>_xlfn.XLOOKUP(Table1[[#This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f>INDEX(products!$A$1:$G$49,MATCH(orders!$D918,products!$A$1:$A$49,0),MATCH(orders!L$1,products!$A$1:$G$1,0))</f>
        <v>3.645</v>
      </c>
      <c r="M918">
        <f t="shared" si="42"/>
        <v>3.645</v>
      </c>
      <c r="N918" t="str">
        <f t="shared" si="43"/>
        <v>Excelsa</v>
      </c>
      <c r="O918" t="str">
        <f t="shared" si="44"/>
        <v>Dark</v>
      </c>
      <c r="P918" t="str">
        <f>_xlfn.XLOOKUP(Table1[[#This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f>INDEX(products!$A$1:$G$49,MATCH(orders!$D919,products!$A$1:$A$49,0),MATCH(orders!L$1,products!$A$1:$G$1,0))</f>
        <v>6.75</v>
      </c>
      <c r="M919">
        <f t="shared" si="42"/>
        <v>6.75</v>
      </c>
      <c r="N919" t="str">
        <f t="shared" si="43"/>
        <v>Arabica</v>
      </c>
      <c r="O919" t="str">
        <f t="shared" si="44"/>
        <v>Medium</v>
      </c>
      <c r="P919" t="str">
        <f>_xlfn.XLOOKUP(Table1[[#This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f>INDEX(products!$A$1:$G$49,MATCH(orders!$D920,products!$A$1:$A$49,0),MATCH(orders!L$1,products!$A$1:$G$1,0))</f>
        <v>7.29</v>
      </c>
      <c r="M920">
        <f t="shared" si="42"/>
        <v>21.87</v>
      </c>
      <c r="N920" t="str">
        <f t="shared" si="43"/>
        <v>Excelsa</v>
      </c>
      <c r="O920" t="str">
        <f t="shared" si="44"/>
        <v>Dark</v>
      </c>
      <c r="P920" t="str">
        <f>_xlfn.XLOOKUP(Table1[[#This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f>INDEX(products!$A$1:$G$49,MATCH(orders!$D921,products!$A$1:$A$49,0),MATCH(orders!L$1,products!$A$1:$G$1,0))</f>
        <v>2.6849999999999996</v>
      </c>
      <c r="M921">
        <f t="shared" si="42"/>
        <v>13.424999999999997</v>
      </c>
      <c r="N921" t="str">
        <f t="shared" si="43"/>
        <v>Robusta</v>
      </c>
      <c r="O921" t="str">
        <f t="shared" si="44"/>
        <v>Dark</v>
      </c>
      <c r="P921" t="str">
        <f>_xlfn.XLOOKUP(Table1[[#This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f>INDEX(products!$A$1:$G$49,MATCH(orders!$D922,products!$A$1:$A$49,0),MATCH(orders!L$1,products!$A$1:$G$1,0))</f>
        <v>20.584999999999997</v>
      </c>
      <c r="M922">
        <f t="shared" si="42"/>
        <v>123.50999999999999</v>
      </c>
      <c r="N922" t="str">
        <f t="shared" si="43"/>
        <v>Robusta</v>
      </c>
      <c r="O922" t="str">
        <f t="shared" si="44"/>
        <v>Dark</v>
      </c>
      <c r="P922" t="str">
        <f>_xlfn.XLOOKUP(Table1[[#This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f>INDEX(products!$A$1:$G$49,MATCH(orders!$D923,products!$A$1:$A$49,0),MATCH(orders!L$1,products!$A$1:$G$1,0))</f>
        <v>3.8849999999999998</v>
      </c>
      <c r="M923">
        <f t="shared" si="42"/>
        <v>7.77</v>
      </c>
      <c r="N923" t="str">
        <f t="shared" si="43"/>
        <v>Liberica</v>
      </c>
      <c r="O923" t="str">
        <f t="shared" si="44"/>
        <v>Dark</v>
      </c>
      <c r="P923" t="str">
        <f>_xlfn.XLOOKUP(Table1[[#This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f>INDEX(products!$A$1:$G$49,MATCH(orders!$D924,products!$A$1:$A$49,0),MATCH(orders!L$1,products!$A$1:$G$1,0))</f>
        <v>11.25</v>
      </c>
      <c r="M924">
        <f t="shared" si="42"/>
        <v>67.5</v>
      </c>
      <c r="N924" t="str">
        <f t="shared" si="43"/>
        <v>Arabica</v>
      </c>
      <c r="O924" t="str">
        <f t="shared" si="44"/>
        <v>Medium</v>
      </c>
      <c r="P924" t="str">
        <f>_xlfn.XLOOKUP(Table1[[#This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f>INDEX(products!$A$1:$G$49,MATCH(orders!$D925,products!$A$1:$A$49,0),MATCH(orders!L$1,products!$A$1:$G$1,0))</f>
        <v>27.945</v>
      </c>
      <c r="M925">
        <f t="shared" si="42"/>
        <v>27.945</v>
      </c>
      <c r="N925" t="str">
        <f t="shared" si="43"/>
        <v>Excelsa</v>
      </c>
      <c r="O925" t="str">
        <f t="shared" si="44"/>
        <v>Dark</v>
      </c>
      <c r="P925" t="str">
        <f>_xlfn.XLOOKUP(Table1[[#This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f>INDEX(products!$A$1:$G$49,MATCH(orders!$D926,products!$A$1:$A$49,0),MATCH(orders!L$1,products!$A$1:$G$1,0))</f>
        <v>29.784999999999997</v>
      </c>
      <c r="M926">
        <f t="shared" si="42"/>
        <v>89.35499999999999</v>
      </c>
      <c r="N926" t="str">
        <f t="shared" si="43"/>
        <v>Arabica</v>
      </c>
      <c r="O926" t="str">
        <f t="shared" si="44"/>
        <v>Light</v>
      </c>
      <c r="P926" t="str">
        <f>_xlfn.XLOOKUP(Table1[[#This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f>INDEX(products!$A$1:$G$49,MATCH(orders!$D927,products!$A$1:$A$49,0),MATCH(orders!L$1,products!$A$1:$G$1,0))</f>
        <v>6.75</v>
      </c>
      <c r="M927">
        <f t="shared" si="42"/>
        <v>20.25</v>
      </c>
      <c r="N927" t="str">
        <f t="shared" si="43"/>
        <v>Arabica</v>
      </c>
      <c r="O927" t="str">
        <f t="shared" si="44"/>
        <v>Medium</v>
      </c>
      <c r="P927" t="str">
        <f>_xlfn.XLOOKUP(Table1[[#This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f>INDEX(products!$A$1:$G$49,MATCH(orders!$D928,products!$A$1:$A$49,0),MATCH(orders!L$1,products!$A$1:$G$1,0))</f>
        <v>6.75</v>
      </c>
      <c r="M928">
        <f t="shared" si="42"/>
        <v>33.75</v>
      </c>
      <c r="N928" t="str">
        <f t="shared" si="43"/>
        <v>Arabica</v>
      </c>
      <c r="O928" t="str">
        <f t="shared" si="44"/>
        <v>Medium</v>
      </c>
      <c r="P928" t="str">
        <f>_xlfn.XLOOKUP(Table1[[#This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f>INDEX(products!$A$1:$G$49,MATCH(orders!$D929,products!$A$1:$A$49,0),MATCH(orders!L$1,products!$A$1:$G$1,0))</f>
        <v>27.945</v>
      </c>
      <c r="M929">
        <f t="shared" si="42"/>
        <v>111.78</v>
      </c>
      <c r="N929" t="str">
        <f t="shared" si="43"/>
        <v>Excelsa</v>
      </c>
      <c r="O929" t="str">
        <f t="shared" si="44"/>
        <v>Dark</v>
      </c>
      <c r="P929" t="str">
        <f>_xlfn.XLOOKUP(Table1[[#This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f>INDEX(products!$A$1:$G$49,MATCH(orders!$D930,products!$A$1:$A$49,0),MATCH(orders!L$1,products!$A$1:$G$1,0))</f>
        <v>31.624999999999996</v>
      </c>
      <c r="M930">
        <f t="shared" si="42"/>
        <v>63.249999999999993</v>
      </c>
      <c r="N930" t="str">
        <f t="shared" si="43"/>
        <v>Excelsa</v>
      </c>
      <c r="O930" t="str">
        <f t="shared" si="44"/>
        <v>Medium</v>
      </c>
      <c r="P930" t="str">
        <f>_xlfn.XLOOKUP(Table1[[#This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f>INDEX(products!$A$1:$G$49,MATCH(orders!$D931,products!$A$1:$A$49,0),MATCH(orders!L$1,products!$A$1:$G$1,0))</f>
        <v>4.4550000000000001</v>
      </c>
      <c r="M931">
        <f t="shared" si="42"/>
        <v>8.91</v>
      </c>
      <c r="N931" t="str">
        <f t="shared" si="43"/>
        <v>Excelsa</v>
      </c>
      <c r="O931" t="str">
        <f t="shared" si="44"/>
        <v>Light</v>
      </c>
      <c r="P931" t="str">
        <f>_xlfn.XLOOKUP(Table1[[#This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f>INDEX(products!$A$1:$G$49,MATCH(orders!$D932,products!$A$1:$A$49,0),MATCH(orders!L$1,products!$A$1:$G$1,0))</f>
        <v>12.15</v>
      </c>
      <c r="M932">
        <f t="shared" si="42"/>
        <v>12.15</v>
      </c>
      <c r="N932" t="str">
        <f t="shared" si="43"/>
        <v>Excelsa</v>
      </c>
      <c r="O932" t="str">
        <f t="shared" si="44"/>
        <v>Dark</v>
      </c>
      <c r="P932" t="str">
        <f>_xlfn.XLOOKUP(Table1[[#This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f>INDEX(products!$A$1:$G$49,MATCH(orders!$D933,products!$A$1:$A$49,0),MATCH(orders!L$1,products!$A$1:$G$1,0))</f>
        <v>5.97</v>
      </c>
      <c r="M933">
        <f t="shared" si="42"/>
        <v>23.88</v>
      </c>
      <c r="N933" t="str">
        <f t="shared" si="43"/>
        <v>Arabica</v>
      </c>
      <c r="O933" t="str">
        <f t="shared" si="44"/>
        <v>Dark</v>
      </c>
      <c r="P933" t="str">
        <f>_xlfn.XLOOKUP(Table1[[#This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f>INDEX(products!$A$1:$G$49,MATCH(orders!$D934,products!$A$1:$A$49,0),MATCH(orders!L$1,products!$A$1:$G$1,0))</f>
        <v>13.75</v>
      </c>
      <c r="M934">
        <f t="shared" si="42"/>
        <v>55</v>
      </c>
      <c r="N934" t="str">
        <f t="shared" si="43"/>
        <v>Excelsa</v>
      </c>
      <c r="O934" t="str">
        <f t="shared" si="44"/>
        <v>Medium</v>
      </c>
      <c r="P934" t="str">
        <f>_xlfn.XLOOKUP(Table1[[#This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f>INDEX(products!$A$1:$G$49,MATCH(orders!$D935,products!$A$1:$A$49,0),MATCH(orders!L$1,products!$A$1:$G$1,0))</f>
        <v>8.9499999999999993</v>
      </c>
      <c r="M935">
        <f t="shared" si="42"/>
        <v>26.849999999999998</v>
      </c>
      <c r="N935" t="str">
        <f t="shared" si="43"/>
        <v>Robusta</v>
      </c>
      <c r="O935" t="str">
        <f t="shared" si="44"/>
        <v>Dark</v>
      </c>
      <c r="P935" t="str">
        <f>_xlfn.XLOOKUP(Table1[[#This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f>INDEX(products!$A$1:$G$49,MATCH(orders!$D936,products!$A$1:$A$49,0),MATCH(orders!L$1,products!$A$1:$G$1,0))</f>
        <v>22.884999999999998</v>
      </c>
      <c r="M936">
        <f t="shared" si="42"/>
        <v>114.42499999999998</v>
      </c>
      <c r="N936" t="str">
        <f t="shared" si="43"/>
        <v>Robusta</v>
      </c>
      <c r="O936" t="str">
        <f t="shared" si="44"/>
        <v>Medium</v>
      </c>
      <c r="P936" t="str">
        <f>_xlfn.XLOOKUP(Table1[[#This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f>INDEX(products!$A$1:$G$49,MATCH(orders!$D937,products!$A$1:$A$49,0),MATCH(orders!L$1,products!$A$1:$G$1,0))</f>
        <v>25.874999999999996</v>
      </c>
      <c r="M937">
        <f t="shared" si="42"/>
        <v>155.24999999999997</v>
      </c>
      <c r="N937" t="str">
        <f t="shared" si="43"/>
        <v>Arabica</v>
      </c>
      <c r="O937" t="str">
        <f t="shared" si="44"/>
        <v>Medium</v>
      </c>
      <c r="P937" t="str">
        <f>_xlfn.XLOOKUP(Table1[[#This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f>INDEX(products!$A$1:$G$49,MATCH(orders!$D938,products!$A$1:$A$49,0),MATCH(orders!L$1,products!$A$1:$G$1,0))</f>
        <v>7.77</v>
      </c>
      <c r="M938">
        <f t="shared" si="42"/>
        <v>23.31</v>
      </c>
      <c r="N938" t="str">
        <f t="shared" si="43"/>
        <v>Liberica</v>
      </c>
      <c r="O938" t="str">
        <f t="shared" si="44"/>
        <v>Dark</v>
      </c>
      <c r="P938" t="str">
        <f>_xlfn.XLOOKUP(Table1[[#This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f>INDEX(products!$A$1:$G$49,MATCH(orders!$D939,products!$A$1:$A$49,0),MATCH(orders!L$1,products!$A$1:$G$1,0))</f>
        <v>22.884999999999998</v>
      </c>
      <c r="M939">
        <f t="shared" si="42"/>
        <v>91.539999999999992</v>
      </c>
      <c r="N939" t="str">
        <f t="shared" si="43"/>
        <v>Robusta</v>
      </c>
      <c r="O939" t="str">
        <f t="shared" si="44"/>
        <v>Medium</v>
      </c>
      <c r="P939" t="str">
        <f>_xlfn.XLOOKUP(Table1[[#This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f>INDEX(products!$A$1:$G$49,MATCH(orders!$D940,products!$A$1:$A$49,0),MATCH(orders!L$1,products!$A$1:$G$1,0))</f>
        <v>14.85</v>
      </c>
      <c r="M940">
        <f t="shared" si="42"/>
        <v>74.25</v>
      </c>
      <c r="N940" t="str">
        <f t="shared" si="43"/>
        <v>Excelsa</v>
      </c>
      <c r="O940" t="str">
        <f t="shared" si="44"/>
        <v>Light</v>
      </c>
      <c r="P940" t="str">
        <f>_xlfn.XLOOKUP(Table1[[#This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f>INDEX(products!$A$1:$G$49,MATCH(orders!$D941,products!$A$1:$A$49,0),MATCH(orders!L$1,products!$A$1:$G$1,0))</f>
        <v>4.7549999999999999</v>
      </c>
      <c r="M941">
        <f t="shared" si="42"/>
        <v>28.53</v>
      </c>
      <c r="N941" t="str">
        <f t="shared" si="43"/>
        <v>Liberica</v>
      </c>
      <c r="O941" t="str">
        <f t="shared" si="44"/>
        <v>Light</v>
      </c>
      <c r="P941" t="str">
        <f>_xlfn.XLOOKUP(Table1[[#This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f>INDEX(products!$A$1:$G$49,MATCH(orders!$D942,products!$A$1:$A$49,0),MATCH(orders!L$1,products!$A$1:$G$1,0))</f>
        <v>7.169999999999999</v>
      </c>
      <c r="M942">
        <f t="shared" si="42"/>
        <v>14.339999999999998</v>
      </c>
      <c r="N942" t="str">
        <f t="shared" si="43"/>
        <v>Robusta</v>
      </c>
      <c r="O942" t="str">
        <f t="shared" si="44"/>
        <v>Light</v>
      </c>
      <c r="P942" t="str">
        <f>_xlfn.XLOOKUP(Table1[[#This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f>INDEX(products!$A$1:$G$49,MATCH(orders!$D943,products!$A$1:$A$49,0),MATCH(orders!L$1,products!$A$1:$G$1,0))</f>
        <v>7.77</v>
      </c>
      <c r="M943">
        <f t="shared" si="42"/>
        <v>15.54</v>
      </c>
      <c r="N943" t="str">
        <f t="shared" si="43"/>
        <v>Arabica</v>
      </c>
      <c r="O943" t="str">
        <f t="shared" si="44"/>
        <v>Light</v>
      </c>
      <c r="P943" t="str">
        <f>_xlfn.XLOOKUP(Table1[[#This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f>INDEX(products!$A$1:$G$49,MATCH(orders!$D944,products!$A$1:$A$49,0),MATCH(orders!L$1,products!$A$1:$G$1,0))</f>
        <v>11.95</v>
      </c>
      <c r="M944">
        <f t="shared" si="42"/>
        <v>35.849999999999994</v>
      </c>
      <c r="N944" t="str">
        <f t="shared" si="43"/>
        <v>Robusta</v>
      </c>
      <c r="O944" t="str">
        <f t="shared" si="44"/>
        <v>Light</v>
      </c>
      <c r="P944" t="str">
        <f>_xlfn.XLOOKUP(Table1[[#This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f>INDEX(products!$A$1:$G$49,MATCH(orders!$D945,products!$A$1:$A$49,0),MATCH(orders!L$1,products!$A$1:$G$1,0))</f>
        <v>7.77</v>
      </c>
      <c r="M945">
        <f t="shared" si="42"/>
        <v>46.62</v>
      </c>
      <c r="N945" t="str">
        <f t="shared" si="43"/>
        <v>Arabica</v>
      </c>
      <c r="O945" t="str">
        <f t="shared" si="44"/>
        <v>Light</v>
      </c>
      <c r="P945" t="str">
        <f>_xlfn.XLOOKUP(Table1[[#This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f>INDEX(products!$A$1:$G$49,MATCH(orders!$D946,products!$A$1:$A$49,0),MATCH(orders!L$1,products!$A$1:$G$1,0))</f>
        <v>7.169999999999999</v>
      </c>
      <c r="M946">
        <f t="shared" si="42"/>
        <v>35.849999999999994</v>
      </c>
      <c r="N946" t="str">
        <f t="shared" si="43"/>
        <v>Robusta</v>
      </c>
      <c r="O946" t="str">
        <f t="shared" si="44"/>
        <v>Light</v>
      </c>
      <c r="P946" t="str">
        <f>_xlfn.XLOOKUP(Table1[[#This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f>INDEX(products!$A$1:$G$49,MATCH(orders!$D947,products!$A$1:$A$49,0),MATCH(orders!L$1,products!$A$1:$G$1,0))</f>
        <v>29.784999999999997</v>
      </c>
      <c r="M947">
        <f t="shared" si="42"/>
        <v>119.13999999999999</v>
      </c>
      <c r="N947" t="str">
        <f t="shared" si="43"/>
        <v>Liberica</v>
      </c>
      <c r="O947" t="str">
        <f t="shared" si="44"/>
        <v>Dark</v>
      </c>
      <c r="P947" t="str">
        <f>_xlfn.XLOOKUP(Table1[[#This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f>INDEX(products!$A$1:$G$49,MATCH(orders!$D948,products!$A$1:$A$49,0),MATCH(orders!L$1,products!$A$1:$G$1,0))</f>
        <v>7.77</v>
      </c>
      <c r="M948">
        <f t="shared" si="42"/>
        <v>23.31</v>
      </c>
      <c r="N948" t="str">
        <f t="shared" si="43"/>
        <v>Liberica</v>
      </c>
      <c r="O948" t="str">
        <f t="shared" si="44"/>
        <v>Dark</v>
      </c>
      <c r="P948" t="str">
        <f>_xlfn.XLOOKUP(Table1[[#This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f>INDEX(products!$A$1:$G$49,MATCH(orders!$D949,products!$A$1:$A$49,0),MATCH(orders!L$1,products!$A$1:$G$1,0))</f>
        <v>11.25</v>
      </c>
      <c r="M949">
        <f t="shared" si="42"/>
        <v>11.25</v>
      </c>
      <c r="N949" t="str">
        <f t="shared" si="43"/>
        <v>Arabica</v>
      </c>
      <c r="O949" t="str">
        <f t="shared" si="44"/>
        <v>Medium</v>
      </c>
      <c r="P949" t="str">
        <f>_xlfn.XLOOKUP(Table1[[#This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f>INDEX(products!$A$1:$G$49,MATCH(orders!$D950,products!$A$1:$A$49,0),MATCH(orders!L$1,products!$A$1:$G$1,0))</f>
        <v>27.945</v>
      </c>
      <c r="M950">
        <f t="shared" si="42"/>
        <v>83.835000000000008</v>
      </c>
      <c r="N950" t="str">
        <f t="shared" si="43"/>
        <v>Excelsa</v>
      </c>
      <c r="O950" t="str">
        <f t="shared" si="44"/>
        <v>Dark</v>
      </c>
      <c r="P950" t="str">
        <f>_xlfn.XLOOKUP(Table1[[#This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f>INDEX(products!$A$1:$G$49,MATCH(orders!$D951,products!$A$1:$A$49,0),MATCH(orders!L$1,products!$A$1:$G$1,0))</f>
        <v>27.484999999999996</v>
      </c>
      <c r="M951">
        <f t="shared" si="42"/>
        <v>109.93999999999998</v>
      </c>
      <c r="N951" t="str">
        <f t="shared" si="43"/>
        <v>Robusta</v>
      </c>
      <c r="O951" t="str">
        <f t="shared" si="44"/>
        <v>Light</v>
      </c>
      <c r="P951" t="str">
        <f>_xlfn.XLOOKUP(Table1[[#This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f>INDEX(products!$A$1:$G$49,MATCH(orders!$D952,products!$A$1:$A$49,0),MATCH(orders!L$1,products!$A$1:$G$1,0))</f>
        <v>3.5849999999999995</v>
      </c>
      <c r="M952">
        <f t="shared" si="42"/>
        <v>14.339999999999998</v>
      </c>
      <c r="N952" t="str">
        <f t="shared" si="43"/>
        <v>Robusta</v>
      </c>
      <c r="O952" t="str">
        <f t="shared" si="44"/>
        <v>Light</v>
      </c>
      <c r="P952" t="str">
        <f>_xlfn.XLOOKUP(Table1[[#This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f>INDEX(products!$A$1:$G$49,MATCH(orders!$D953,products!$A$1:$A$49,0),MATCH(orders!L$1,products!$A$1:$G$1,0))</f>
        <v>3.5849999999999995</v>
      </c>
      <c r="M953">
        <f t="shared" si="42"/>
        <v>21.509999999999998</v>
      </c>
      <c r="N953" t="str">
        <f t="shared" si="43"/>
        <v>Robusta</v>
      </c>
      <c r="O953" t="str">
        <f t="shared" si="44"/>
        <v>Light</v>
      </c>
      <c r="P953" t="str">
        <f>_xlfn.XLOOKUP(Table1[[#This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f>INDEX(products!$A$1:$G$49,MATCH(orders!$D954,products!$A$1:$A$49,0),MATCH(orders!L$1,products!$A$1:$G$1,0))</f>
        <v>11.25</v>
      </c>
      <c r="M954">
        <f t="shared" si="42"/>
        <v>22.5</v>
      </c>
      <c r="N954" t="str">
        <f t="shared" si="43"/>
        <v>Arabica</v>
      </c>
      <c r="O954" t="str">
        <f t="shared" si="44"/>
        <v>Medium</v>
      </c>
      <c r="P954" t="str">
        <f>_xlfn.XLOOKUP(Table1[[#This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f>INDEX(products!$A$1:$G$49,MATCH(orders!$D955,products!$A$1:$A$49,0),MATCH(orders!L$1,products!$A$1:$G$1,0))</f>
        <v>3.8849999999999998</v>
      </c>
      <c r="M955">
        <f t="shared" si="42"/>
        <v>3.8849999999999998</v>
      </c>
      <c r="N955" t="str">
        <f t="shared" si="43"/>
        <v>Arabica</v>
      </c>
      <c r="O955" t="str">
        <f t="shared" si="44"/>
        <v>Light</v>
      </c>
      <c r="P955" t="str">
        <f>_xlfn.XLOOKUP(Table1[[#This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f>INDEX(products!$A$1:$G$49,MATCH(orders!$D956,products!$A$1:$A$49,0),MATCH(orders!L$1,products!$A$1:$G$1,0))</f>
        <v>27.945</v>
      </c>
      <c r="M956">
        <f t="shared" si="42"/>
        <v>27.945</v>
      </c>
      <c r="N956" t="str">
        <f t="shared" si="43"/>
        <v>Excelsa</v>
      </c>
      <c r="O956" t="str">
        <f t="shared" si="44"/>
        <v>Dark</v>
      </c>
      <c r="P956" t="str">
        <f>_xlfn.XLOOKUP(Table1[[#This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f>INDEX(products!$A$1:$G$49,MATCH(orders!$D957,products!$A$1:$A$49,0),MATCH(orders!L$1,products!$A$1:$G$1,0))</f>
        <v>34.154999999999994</v>
      </c>
      <c r="M957">
        <f t="shared" si="42"/>
        <v>170.77499999999998</v>
      </c>
      <c r="N957" t="str">
        <f t="shared" si="43"/>
        <v>Excelsa</v>
      </c>
      <c r="O957" t="str">
        <f t="shared" si="44"/>
        <v>Light</v>
      </c>
      <c r="P957" t="str">
        <f>_xlfn.XLOOKUP(Table1[[#This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f>INDEX(products!$A$1:$G$49,MATCH(orders!$D958,products!$A$1:$A$49,0),MATCH(orders!L$1,products!$A$1:$G$1,0))</f>
        <v>27.484999999999996</v>
      </c>
      <c r="M958">
        <f t="shared" si="42"/>
        <v>54.969999999999992</v>
      </c>
      <c r="N958" t="str">
        <f t="shared" si="43"/>
        <v>Robusta</v>
      </c>
      <c r="O958" t="str">
        <f t="shared" si="44"/>
        <v>Light</v>
      </c>
      <c r="P958" t="str">
        <f>_xlfn.XLOOKUP(Table1[[#This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f>INDEX(products!$A$1:$G$49,MATCH(orders!$D959,products!$A$1:$A$49,0),MATCH(orders!L$1,products!$A$1:$G$1,0))</f>
        <v>14.85</v>
      </c>
      <c r="M959">
        <f t="shared" si="42"/>
        <v>14.85</v>
      </c>
      <c r="N959" t="str">
        <f t="shared" si="43"/>
        <v>Excelsa</v>
      </c>
      <c r="O959" t="str">
        <f t="shared" si="44"/>
        <v>Light</v>
      </c>
      <c r="P959" t="str">
        <f>_xlfn.XLOOKUP(Table1[[#This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f>INDEX(products!$A$1:$G$49,MATCH(orders!$D960,products!$A$1:$A$49,0),MATCH(orders!L$1,products!$A$1:$G$1,0))</f>
        <v>3.8849999999999998</v>
      </c>
      <c r="M960">
        <f t="shared" si="42"/>
        <v>7.77</v>
      </c>
      <c r="N960" t="str">
        <f t="shared" si="43"/>
        <v>Arabica</v>
      </c>
      <c r="O960" t="str">
        <f t="shared" si="44"/>
        <v>Light</v>
      </c>
      <c r="P960" t="str">
        <f>_xlfn.XLOOKUP(Table1[[#This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f>INDEX(products!$A$1:$G$49,MATCH(orders!$D961,products!$A$1:$A$49,0),MATCH(orders!L$1,products!$A$1:$G$1,0))</f>
        <v>4.7549999999999999</v>
      </c>
      <c r="M961">
        <f t="shared" si="42"/>
        <v>23.774999999999999</v>
      </c>
      <c r="N961" t="str">
        <f t="shared" si="43"/>
        <v>Liberica</v>
      </c>
      <c r="O961" t="str">
        <f t="shared" si="44"/>
        <v>Light</v>
      </c>
      <c r="P961" t="str">
        <f>_xlfn.XLOOKUP(Table1[[#This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f>INDEX(products!$A$1:$G$49,MATCH(orders!$D962,products!$A$1:$A$49,0),MATCH(orders!L$1,products!$A$1:$G$1,0))</f>
        <v>15.85</v>
      </c>
      <c r="M962">
        <f t="shared" si="42"/>
        <v>79.25</v>
      </c>
      <c r="N962" t="str">
        <f t="shared" si="43"/>
        <v>Liberica</v>
      </c>
      <c r="O962" t="str">
        <f t="shared" si="44"/>
        <v>Light</v>
      </c>
      <c r="P962" t="str">
        <f>_xlfn.XLOOKUP(Table1[[#This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f>INDEX(products!$A$1:$G$49,MATCH(orders!$D963,products!$A$1:$A$49,0),MATCH(orders!L$1,products!$A$1:$G$1,0))</f>
        <v>22.884999999999998</v>
      </c>
      <c r="M963">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_xlfn.XLOOKUP(Table1[[#This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f>INDEX(products!$A$1:$G$49,MATCH(orders!$D964,products!$A$1:$A$49,0),MATCH(orders!L$1,products!$A$1:$G$1,0))</f>
        <v>8.9499999999999993</v>
      </c>
      <c r="M964">
        <f t="shared" si="45"/>
        <v>8.9499999999999993</v>
      </c>
      <c r="N964" t="str">
        <f t="shared" si="46"/>
        <v>Robusta</v>
      </c>
      <c r="O964" t="str">
        <f t="shared" si="47"/>
        <v>Dark</v>
      </c>
      <c r="P964" t="str">
        <f>_xlfn.XLOOKUP(Table1[[#This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f>INDEX(products!$A$1:$G$49,MATCH(orders!$D965,products!$A$1:$A$49,0),MATCH(orders!L$1,products!$A$1:$G$1,0))</f>
        <v>5.97</v>
      </c>
      <c r="M965">
        <f t="shared" si="45"/>
        <v>23.88</v>
      </c>
      <c r="N965" t="str">
        <f t="shared" si="46"/>
        <v>Robusta</v>
      </c>
      <c r="O965" t="str">
        <f t="shared" si="47"/>
        <v>Medium</v>
      </c>
      <c r="P965" t="str">
        <f>_xlfn.XLOOKUP(Table1[[#This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f>INDEX(products!$A$1:$G$49,MATCH(orders!$D966,products!$A$1:$A$49,0),MATCH(orders!L$1,products!$A$1:$G$1,0))</f>
        <v>4.4550000000000001</v>
      </c>
      <c r="M966">
        <f t="shared" si="45"/>
        <v>22.274999999999999</v>
      </c>
      <c r="N966" t="str">
        <f t="shared" si="46"/>
        <v>Excelsa</v>
      </c>
      <c r="O966" t="str">
        <f t="shared" si="47"/>
        <v>Light</v>
      </c>
      <c r="P966" t="str">
        <f>_xlfn.XLOOKUP(Table1[[#This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f>INDEX(products!$A$1:$G$49,MATCH(orders!$D967,products!$A$1:$A$49,0),MATCH(orders!L$1,products!$A$1:$G$1,0))</f>
        <v>9.9499999999999993</v>
      </c>
      <c r="M967">
        <f t="shared" si="45"/>
        <v>29.849999999999998</v>
      </c>
      <c r="N967" t="str">
        <f t="shared" si="46"/>
        <v>Robusta</v>
      </c>
      <c r="O967" t="str">
        <f t="shared" si="47"/>
        <v>Medium</v>
      </c>
      <c r="P967" t="str">
        <f>_xlfn.XLOOKUP(Table1[[#This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f>INDEX(products!$A$1:$G$49,MATCH(orders!$D968,products!$A$1:$A$49,0),MATCH(orders!L$1,products!$A$1:$G$1,0))</f>
        <v>8.91</v>
      </c>
      <c r="M968">
        <f t="shared" si="45"/>
        <v>53.46</v>
      </c>
      <c r="N968" t="str">
        <f t="shared" si="46"/>
        <v>Excelsa</v>
      </c>
      <c r="O968" t="str">
        <f t="shared" si="47"/>
        <v>Light</v>
      </c>
      <c r="P968" t="str">
        <f>_xlfn.XLOOKUP(Table1[[#This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f>INDEX(products!$A$1:$G$49,MATCH(orders!$D969,products!$A$1:$A$49,0),MATCH(orders!L$1,products!$A$1:$G$1,0))</f>
        <v>2.6849999999999996</v>
      </c>
      <c r="M969">
        <f t="shared" si="45"/>
        <v>2.6849999999999996</v>
      </c>
      <c r="N969" t="str">
        <f t="shared" si="46"/>
        <v>Robusta</v>
      </c>
      <c r="O969" t="str">
        <f t="shared" si="47"/>
        <v>Dark</v>
      </c>
      <c r="P969" t="str">
        <f>_xlfn.XLOOKUP(Table1[[#This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f>INDEX(products!$A$1:$G$49,MATCH(orders!$D970,products!$A$1:$A$49,0),MATCH(orders!L$1,products!$A$1:$G$1,0))</f>
        <v>2.9849999999999999</v>
      </c>
      <c r="M970">
        <f t="shared" si="45"/>
        <v>5.97</v>
      </c>
      <c r="N970" t="str">
        <f t="shared" si="46"/>
        <v>Robusta</v>
      </c>
      <c r="O970" t="str">
        <f t="shared" si="47"/>
        <v>Medium</v>
      </c>
      <c r="P970" t="str">
        <f>_xlfn.XLOOKUP(Table1[[#This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f>INDEX(products!$A$1:$G$49,MATCH(orders!$D971,products!$A$1:$A$49,0),MATCH(orders!L$1,products!$A$1:$G$1,0))</f>
        <v>12.95</v>
      </c>
      <c r="M971">
        <f t="shared" si="45"/>
        <v>12.95</v>
      </c>
      <c r="N971" t="str">
        <f t="shared" si="46"/>
        <v>Liberica</v>
      </c>
      <c r="O971" t="str">
        <f t="shared" si="47"/>
        <v>Dark</v>
      </c>
      <c r="P971" t="str">
        <f>_xlfn.XLOOKUP(Table1[[#This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f>INDEX(products!$A$1:$G$49,MATCH(orders!$D972,products!$A$1:$A$49,0),MATCH(orders!L$1,products!$A$1:$G$1,0))</f>
        <v>8.25</v>
      </c>
      <c r="M972">
        <f t="shared" si="45"/>
        <v>8.25</v>
      </c>
      <c r="N972" t="str">
        <f t="shared" si="46"/>
        <v>Excelsa</v>
      </c>
      <c r="O972" t="str">
        <f t="shared" si="47"/>
        <v>Medium</v>
      </c>
      <c r="P972" t="str">
        <f>_xlfn.XLOOKUP(Table1[[#This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f>INDEX(products!$A$1:$G$49,MATCH(orders!$D973,products!$A$1:$A$49,0),MATCH(orders!L$1,products!$A$1:$G$1,0))</f>
        <v>29.784999999999997</v>
      </c>
      <c r="M973">
        <f t="shared" si="45"/>
        <v>148.92499999999998</v>
      </c>
      <c r="N973" t="str">
        <f t="shared" si="46"/>
        <v>Arabica</v>
      </c>
      <c r="O973" t="str">
        <f t="shared" si="47"/>
        <v>Light</v>
      </c>
      <c r="P973" t="str">
        <f>_xlfn.XLOOKUP(Table1[[#This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f>INDEX(products!$A$1:$G$49,MATCH(orders!$D974,products!$A$1:$A$49,0),MATCH(orders!L$1,products!$A$1:$G$1,0))</f>
        <v>29.784999999999997</v>
      </c>
      <c r="M974">
        <f t="shared" si="45"/>
        <v>89.35499999999999</v>
      </c>
      <c r="N974" t="str">
        <f t="shared" si="46"/>
        <v>Arabica</v>
      </c>
      <c r="O974" t="str">
        <f t="shared" si="47"/>
        <v>Light</v>
      </c>
      <c r="P974" t="str">
        <f>_xlfn.XLOOKUP(Table1[[#This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f>INDEX(products!$A$1:$G$49,MATCH(orders!$D975,products!$A$1:$A$49,0),MATCH(orders!L$1,products!$A$1:$G$1,0))</f>
        <v>14.55</v>
      </c>
      <c r="M975">
        <f t="shared" si="45"/>
        <v>87.300000000000011</v>
      </c>
      <c r="N975" t="str">
        <f t="shared" si="46"/>
        <v>Liberica</v>
      </c>
      <c r="O975" t="str">
        <f t="shared" si="47"/>
        <v>Medium</v>
      </c>
      <c r="P975" t="str">
        <f>_xlfn.XLOOKUP(Table1[[#This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f>INDEX(products!$A$1:$G$49,MATCH(orders!$D976,products!$A$1:$A$49,0),MATCH(orders!L$1,products!$A$1:$G$1,0))</f>
        <v>5.3699999999999992</v>
      </c>
      <c r="M976">
        <f t="shared" si="45"/>
        <v>5.3699999999999992</v>
      </c>
      <c r="N976" t="str">
        <f t="shared" si="46"/>
        <v>Robusta</v>
      </c>
      <c r="O976" t="str">
        <f t="shared" si="47"/>
        <v>Dark</v>
      </c>
      <c r="P976" t="str">
        <f>_xlfn.XLOOKUP(Table1[[#This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f>INDEX(products!$A$1:$G$49,MATCH(orders!$D977,products!$A$1:$A$49,0),MATCH(orders!L$1,products!$A$1:$G$1,0))</f>
        <v>2.9849999999999999</v>
      </c>
      <c r="M977">
        <f t="shared" si="45"/>
        <v>8.9550000000000001</v>
      </c>
      <c r="N977" t="str">
        <f t="shared" si="46"/>
        <v>Arabica</v>
      </c>
      <c r="O977" t="str">
        <f t="shared" si="47"/>
        <v>Dark</v>
      </c>
      <c r="P977" t="str">
        <f>_xlfn.XLOOKUP(Table1[[#This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f>INDEX(products!$A$1:$G$49,MATCH(orders!$D978,products!$A$1:$A$49,0),MATCH(orders!L$1,products!$A$1:$G$1,0))</f>
        <v>27.484999999999996</v>
      </c>
      <c r="M978">
        <f t="shared" si="45"/>
        <v>137.42499999999998</v>
      </c>
      <c r="N978" t="str">
        <f t="shared" si="46"/>
        <v>Robusta</v>
      </c>
      <c r="O978" t="str">
        <f t="shared" si="47"/>
        <v>Light</v>
      </c>
      <c r="P978" t="str">
        <f>_xlfn.XLOOKUP(Table1[[#This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f>INDEX(products!$A$1:$G$49,MATCH(orders!$D979,products!$A$1:$A$49,0),MATCH(orders!L$1,products!$A$1:$G$1,0))</f>
        <v>11.95</v>
      </c>
      <c r="M979">
        <f t="shared" si="45"/>
        <v>59.75</v>
      </c>
      <c r="N979" t="str">
        <f t="shared" si="46"/>
        <v>Robusta</v>
      </c>
      <c r="O979" t="str">
        <f t="shared" si="47"/>
        <v>Light</v>
      </c>
      <c r="P979" t="str">
        <f>_xlfn.XLOOKUP(Table1[[#This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f>INDEX(products!$A$1:$G$49,MATCH(orders!$D980,products!$A$1:$A$49,0),MATCH(orders!L$1,products!$A$1:$G$1,0))</f>
        <v>7.77</v>
      </c>
      <c r="M980">
        <f t="shared" si="45"/>
        <v>23.31</v>
      </c>
      <c r="N980" t="str">
        <f t="shared" si="46"/>
        <v>Arabica</v>
      </c>
      <c r="O980" t="str">
        <f t="shared" si="47"/>
        <v>Light</v>
      </c>
      <c r="P980" t="str">
        <f>_xlfn.XLOOKUP(Table1[[#This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f>INDEX(products!$A$1:$G$49,MATCH(orders!$D981,products!$A$1:$A$49,0),MATCH(orders!L$1,products!$A$1:$G$1,0))</f>
        <v>5.3699999999999992</v>
      </c>
      <c r="M981">
        <f t="shared" si="45"/>
        <v>10.739999999999998</v>
      </c>
      <c r="N981" t="str">
        <f t="shared" si="46"/>
        <v>Robusta</v>
      </c>
      <c r="O981" t="str">
        <f t="shared" si="47"/>
        <v>Dark</v>
      </c>
      <c r="P981" t="str">
        <f>_xlfn.XLOOKUP(Table1[[#This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f>INDEX(products!$A$1:$G$49,MATCH(orders!$D982,products!$A$1:$A$49,0),MATCH(orders!L$1,products!$A$1:$G$1,0))</f>
        <v>27.945</v>
      </c>
      <c r="M982">
        <f t="shared" si="45"/>
        <v>167.67000000000002</v>
      </c>
      <c r="N982" t="str">
        <f t="shared" si="46"/>
        <v>Excelsa</v>
      </c>
      <c r="O982" t="str">
        <f t="shared" si="47"/>
        <v>Dark</v>
      </c>
      <c r="P982" t="str">
        <f>_xlfn.XLOOKUP(Table1[[#This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f>INDEX(products!$A$1:$G$49,MATCH(orders!$D983,products!$A$1:$A$49,0),MATCH(orders!L$1,products!$A$1:$G$1,0))</f>
        <v>3.645</v>
      </c>
      <c r="M983">
        <f t="shared" si="45"/>
        <v>21.87</v>
      </c>
      <c r="N983" t="str">
        <f t="shared" si="46"/>
        <v>Excelsa</v>
      </c>
      <c r="O983" t="str">
        <f t="shared" si="47"/>
        <v>Dark</v>
      </c>
      <c r="P983" t="str">
        <f>_xlfn.XLOOKUP(Table1[[#This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f>INDEX(products!$A$1:$G$49,MATCH(orders!$D984,products!$A$1:$A$49,0),MATCH(orders!L$1,products!$A$1:$G$1,0))</f>
        <v>11.95</v>
      </c>
      <c r="M984">
        <f t="shared" si="45"/>
        <v>23.9</v>
      </c>
      <c r="N984" t="str">
        <f t="shared" si="46"/>
        <v>Robusta</v>
      </c>
      <c r="O984" t="str">
        <f t="shared" si="47"/>
        <v>Light</v>
      </c>
      <c r="P984" t="str">
        <f>_xlfn.XLOOKUP(Table1[[#This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f>INDEX(products!$A$1:$G$49,MATCH(orders!$D985,products!$A$1:$A$49,0),MATCH(orders!L$1,products!$A$1:$G$1,0))</f>
        <v>3.375</v>
      </c>
      <c r="M985">
        <f t="shared" si="45"/>
        <v>6.75</v>
      </c>
      <c r="N985" t="str">
        <f t="shared" si="46"/>
        <v>Arabica</v>
      </c>
      <c r="O985" t="str">
        <f t="shared" si="47"/>
        <v>Medium</v>
      </c>
      <c r="P985" t="str">
        <f>_xlfn.XLOOKUP(Table1[[#This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f>INDEX(products!$A$1:$G$49,MATCH(orders!$D986,products!$A$1:$A$49,0),MATCH(orders!L$1,products!$A$1:$G$1,0))</f>
        <v>31.624999999999996</v>
      </c>
      <c r="M986">
        <f t="shared" si="45"/>
        <v>31.624999999999996</v>
      </c>
      <c r="N986" t="str">
        <f t="shared" si="46"/>
        <v>Excelsa</v>
      </c>
      <c r="O986" t="str">
        <f t="shared" si="47"/>
        <v>Medium</v>
      </c>
      <c r="P986" t="str">
        <f>_xlfn.XLOOKUP(Table1[[#This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f>INDEX(products!$A$1:$G$49,MATCH(orders!$D987,products!$A$1:$A$49,0),MATCH(orders!L$1,products!$A$1:$G$1,0))</f>
        <v>11.95</v>
      </c>
      <c r="M987">
        <f t="shared" si="45"/>
        <v>47.8</v>
      </c>
      <c r="N987" t="str">
        <f t="shared" si="46"/>
        <v>Robusta</v>
      </c>
      <c r="O987" t="str">
        <f t="shared" si="47"/>
        <v>Light</v>
      </c>
      <c r="P987" t="str">
        <f>_xlfn.XLOOKUP(Table1[[#This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f>INDEX(products!$A$1:$G$49,MATCH(orders!$D988,products!$A$1:$A$49,0),MATCH(orders!L$1,products!$A$1:$G$1,0))</f>
        <v>33.464999999999996</v>
      </c>
      <c r="M988">
        <f t="shared" si="45"/>
        <v>33.464999999999996</v>
      </c>
      <c r="N988" t="str">
        <f t="shared" si="46"/>
        <v>Liberica</v>
      </c>
      <c r="O988" t="str">
        <f t="shared" si="47"/>
        <v>Medium</v>
      </c>
      <c r="P988" t="str">
        <f>_xlfn.XLOOKUP(Table1[[#This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f>INDEX(products!$A$1:$G$49,MATCH(orders!$D989,products!$A$1:$A$49,0),MATCH(orders!L$1,products!$A$1:$G$1,0))</f>
        <v>5.97</v>
      </c>
      <c r="M989">
        <f t="shared" si="45"/>
        <v>29.849999999999998</v>
      </c>
      <c r="N989" t="str">
        <f t="shared" si="46"/>
        <v>Arabica</v>
      </c>
      <c r="O989" t="str">
        <f t="shared" si="47"/>
        <v>Dark</v>
      </c>
      <c r="P989" t="str">
        <f>_xlfn.XLOOKUP(Table1[[#This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f>INDEX(products!$A$1:$G$49,MATCH(orders!$D990,products!$A$1:$A$49,0),MATCH(orders!L$1,products!$A$1:$G$1,0))</f>
        <v>9.9499999999999993</v>
      </c>
      <c r="M990">
        <f t="shared" si="45"/>
        <v>29.849999999999998</v>
      </c>
      <c r="N990" t="str">
        <f t="shared" si="46"/>
        <v>Robusta</v>
      </c>
      <c r="O990" t="str">
        <f t="shared" si="47"/>
        <v>Medium</v>
      </c>
      <c r="P990" t="str">
        <f>_xlfn.XLOOKUP(Table1[[#This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f>INDEX(products!$A$1:$G$49,MATCH(orders!$D991,products!$A$1:$A$49,0),MATCH(orders!L$1,products!$A$1:$G$1,0))</f>
        <v>25.874999999999996</v>
      </c>
      <c r="M991">
        <f t="shared" si="45"/>
        <v>155.24999999999997</v>
      </c>
      <c r="N991" t="str">
        <f t="shared" si="46"/>
        <v>Arabica</v>
      </c>
      <c r="O991" t="str">
        <f t="shared" si="47"/>
        <v>Medium</v>
      </c>
      <c r="P991" t="str">
        <f>_xlfn.XLOOKUP(Table1[[#This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f>INDEX(products!$A$1:$G$49,MATCH(orders!$D992,products!$A$1:$A$49,0),MATCH(orders!L$1,products!$A$1:$G$1,0))</f>
        <v>3.645</v>
      </c>
      <c r="M992">
        <f t="shared" si="45"/>
        <v>18.225000000000001</v>
      </c>
      <c r="N992" t="str">
        <f t="shared" si="46"/>
        <v>Excelsa</v>
      </c>
      <c r="O992" t="str">
        <f t="shared" si="47"/>
        <v>Dark</v>
      </c>
      <c r="P992" t="str">
        <f>_xlfn.XLOOKUP(Table1[[#This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f>INDEX(products!$A$1:$G$49,MATCH(orders!$D993,products!$A$1:$A$49,0),MATCH(orders!L$1,products!$A$1:$G$1,0))</f>
        <v>7.77</v>
      </c>
      <c r="M993">
        <f t="shared" si="45"/>
        <v>15.54</v>
      </c>
      <c r="N993" t="str">
        <f t="shared" si="46"/>
        <v>Liberica</v>
      </c>
      <c r="O993" t="str">
        <f t="shared" si="47"/>
        <v>Dark</v>
      </c>
      <c r="P993" t="str">
        <f>_xlfn.XLOOKUP(Table1[[#This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f>INDEX(products!$A$1:$G$49,MATCH(orders!$D994,products!$A$1:$A$49,0),MATCH(orders!L$1,products!$A$1:$G$1,0))</f>
        <v>36.454999999999998</v>
      </c>
      <c r="M994">
        <f t="shared" si="45"/>
        <v>109.36499999999999</v>
      </c>
      <c r="N994" t="str">
        <f t="shared" si="46"/>
        <v>Liberica</v>
      </c>
      <c r="O994" t="str">
        <f t="shared" si="47"/>
        <v>Light</v>
      </c>
      <c r="P994" t="str">
        <f>_xlfn.XLOOKUP(Table1[[#This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f>INDEX(products!$A$1:$G$49,MATCH(orders!$D995,products!$A$1:$A$49,0),MATCH(orders!L$1,products!$A$1:$G$1,0))</f>
        <v>12.95</v>
      </c>
      <c r="M995">
        <f t="shared" si="45"/>
        <v>77.699999999999989</v>
      </c>
      <c r="N995" t="str">
        <f t="shared" si="46"/>
        <v>Arabica</v>
      </c>
      <c r="O995" t="str">
        <f t="shared" si="47"/>
        <v>Light</v>
      </c>
      <c r="P995" t="str">
        <f>_xlfn.XLOOKUP(Table1[[#This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f>INDEX(products!$A$1:$G$49,MATCH(orders!$D996,products!$A$1:$A$49,0),MATCH(orders!L$1,products!$A$1:$G$1,0))</f>
        <v>2.9849999999999999</v>
      </c>
      <c r="M996">
        <f t="shared" si="45"/>
        <v>8.9550000000000001</v>
      </c>
      <c r="N996" t="str">
        <f t="shared" si="46"/>
        <v>Arabica</v>
      </c>
      <c r="O996" t="str">
        <f t="shared" si="47"/>
        <v>Dark</v>
      </c>
      <c r="P996" t="str">
        <f>_xlfn.XLOOKUP(Table1[[#This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f>INDEX(products!$A$1:$G$49,MATCH(orders!$D997,products!$A$1:$A$49,0),MATCH(orders!L$1,products!$A$1:$G$1,0))</f>
        <v>27.484999999999996</v>
      </c>
      <c r="M997">
        <f t="shared" si="45"/>
        <v>27.484999999999996</v>
      </c>
      <c r="N997" t="str">
        <f t="shared" si="46"/>
        <v>Robusta</v>
      </c>
      <c r="O997" t="str">
        <f t="shared" si="47"/>
        <v>Light</v>
      </c>
      <c r="P997" t="str">
        <f>_xlfn.XLOOKUP(Table1[[#This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f>INDEX(products!$A$1:$G$49,MATCH(orders!$D998,products!$A$1:$A$49,0),MATCH(orders!L$1,products!$A$1:$G$1,0))</f>
        <v>5.97</v>
      </c>
      <c r="M998">
        <f t="shared" si="45"/>
        <v>29.849999999999998</v>
      </c>
      <c r="N998" t="str">
        <f t="shared" si="46"/>
        <v>Robusta</v>
      </c>
      <c r="O998" t="str">
        <f t="shared" si="47"/>
        <v>Medium</v>
      </c>
      <c r="P998" t="str">
        <f>_xlfn.XLOOKUP(Table1[[#This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f>INDEX(products!$A$1:$G$49,MATCH(orders!$D999,products!$A$1:$A$49,0),MATCH(orders!L$1,products!$A$1:$G$1,0))</f>
        <v>6.75</v>
      </c>
      <c r="M999">
        <f t="shared" si="45"/>
        <v>27</v>
      </c>
      <c r="N999" t="str">
        <f t="shared" si="46"/>
        <v>Arabica</v>
      </c>
      <c r="O999" t="str">
        <f t="shared" si="47"/>
        <v>Medium</v>
      </c>
      <c r="P999" t="str">
        <f>_xlfn.XLOOKUP(Table1[[#This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f>INDEX(products!$A$1:$G$49,MATCH(orders!$D1000,products!$A$1:$A$49,0),MATCH(orders!L$1,products!$A$1:$G$1,0))</f>
        <v>9.9499999999999993</v>
      </c>
      <c r="M1000">
        <f t="shared" si="45"/>
        <v>9.9499999999999993</v>
      </c>
      <c r="N1000" t="str">
        <f t="shared" si="46"/>
        <v>Arabica</v>
      </c>
      <c r="O1000" t="str">
        <f t="shared" si="47"/>
        <v>Dark</v>
      </c>
      <c r="P1000" t="str">
        <f>_xlfn.XLOOKUP(Table1[[#This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f>INDEX(products!$A$1:$G$49,MATCH(orders!$D1001,products!$A$1:$A$49,0),MATCH(orders!L$1,products!$A$1:$G$1,0))</f>
        <v>4.125</v>
      </c>
      <c r="M1001">
        <f t="shared" si="45"/>
        <v>12.375</v>
      </c>
      <c r="N1001" t="str">
        <f t="shared" si="46"/>
        <v>Excelsa</v>
      </c>
      <c r="O1001" t="str">
        <f t="shared" si="47"/>
        <v>Medium</v>
      </c>
      <c r="P1001" t="str">
        <f>_xlfn.XLOOKUP(Table1[[#This Row],[Customer ID]],customers!$A$1:$A$1001,customers!$I$1:$I$1001,,0)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885B-7101-420C-BA7E-3A3702D71398}">
  <dimension ref="A3:F16"/>
  <sheetViews>
    <sheetView workbookViewId="0">
      <selection activeCell="A4" sqref="A4"/>
      <pivotSelection pane="bottomRight" activeRow="4" click="2" r:id="rId1">
        <pivotArea field="17" type="button" dataOnly="0" labelOnly="1" outline="0" axis="axisRow" fieldPosition="0"/>
      </pivotSelection>
    </sheetView>
  </sheetViews>
  <sheetFormatPr defaultRowHeight="14.4" x14ac:dyDescent="0.3"/>
  <cols>
    <col min="1" max="1" width="12.5546875" bestFit="1" customWidth="1"/>
    <col min="2" max="2" width="20.88671875" bestFit="1" customWidth="1"/>
    <col min="3" max="3" width="13.33203125" bestFit="1" customWidth="1"/>
    <col min="4" max="5" width="4" bestFit="1" customWidth="1"/>
    <col min="6" max="6" width="4.33203125" bestFit="1" customWidth="1"/>
    <col min="7" max="7" width="10.77734375" bestFit="1" customWidth="1"/>
  </cols>
  <sheetData>
    <row r="3" spans="1:6" x14ac:dyDescent="0.3">
      <c r="A3" s="7" t="s">
        <v>6198</v>
      </c>
      <c r="C3" s="7" t="s">
        <v>9</v>
      </c>
    </row>
    <row r="4" spans="1:6" x14ac:dyDescent="0.3">
      <c r="A4" s="7" t="s">
        <v>6201</v>
      </c>
      <c r="B4" s="7" t="s">
        <v>6202</v>
      </c>
      <c r="C4" t="s">
        <v>6193</v>
      </c>
      <c r="D4" t="s">
        <v>6194</v>
      </c>
      <c r="E4" t="s">
        <v>6195</v>
      </c>
      <c r="F4" t="s">
        <v>6192</v>
      </c>
    </row>
    <row r="5" spans="1:6" x14ac:dyDescent="0.3">
      <c r="A5" t="s">
        <v>6204</v>
      </c>
      <c r="B5" t="s">
        <v>6205</v>
      </c>
      <c r="C5" s="8">
        <v>47.25</v>
      </c>
      <c r="D5" s="8">
        <v>65.805000000000007</v>
      </c>
      <c r="E5" s="8">
        <v>274.67499999999995</v>
      </c>
      <c r="F5" s="8">
        <v>179.21999999999997</v>
      </c>
    </row>
    <row r="6" spans="1:6" x14ac:dyDescent="0.3">
      <c r="B6" t="s">
        <v>6206</v>
      </c>
      <c r="C6" s="8">
        <v>745.45</v>
      </c>
      <c r="D6" s="8">
        <v>428.88499999999999</v>
      </c>
      <c r="E6" s="8">
        <v>194.17499999999998</v>
      </c>
      <c r="F6" s="8">
        <v>429.83</v>
      </c>
    </row>
    <row r="7" spans="1:6" x14ac:dyDescent="0.3">
      <c r="B7" t="s">
        <v>6207</v>
      </c>
      <c r="C7" s="8">
        <v>130.47</v>
      </c>
      <c r="D7" s="8">
        <v>271.48500000000001</v>
      </c>
      <c r="E7" s="8">
        <v>281.20499999999998</v>
      </c>
      <c r="F7" s="8">
        <v>231.63</v>
      </c>
    </row>
    <row r="8" spans="1:6" x14ac:dyDescent="0.3">
      <c r="B8" t="s">
        <v>6199</v>
      </c>
      <c r="C8" s="8">
        <v>27</v>
      </c>
      <c r="D8" s="8">
        <v>347.26</v>
      </c>
      <c r="E8" s="8">
        <v>147.51000000000002</v>
      </c>
      <c r="F8" s="8">
        <v>240.04</v>
      </c>
    </row>
    <row r="9" spans="1:6" x14ac:dyDescent="0.3">
      <c r="B9" t="s">
        <v>6200</v>
      </c>
      <c r="C9" s="8">
        <v>255.11499999999995</v>
      </c>
      <c r="D9" s="8">
        <v>541.73</v>
      </c>
      <c r="E9" s="8">
        <v>83.429999999999993</v>
      </c>
      <c r="F9" s="8">
        <v>59.079999999999991</v>
      </c>
    </row>
    <row r="10" spans="1:6" x14ac:dyDescent="0.3">
      <c r="B10" t="s">
        <v>6208</v>
      </c>
      <c r="C10" s="8">
        <v>584.79</v>
      </c>
      <c r="D10" s="8">
        <v>357.42999999999989</v>
      </c>
      <c r="E10" s="8">
        <v>355.33999999999992</v>
      </c>
      <c r="F10" s="8">
        <v>140.88</v>
      </c>
    </row>
    <row r="11" spans="1:6" x14ac:dyDescent="0.3">
      <c r="B11" t="s">
        <v>6209</v>
      </c>
      <c r="C11" s="8">
        <v>430.61999999999995</v>
      </c>
      <c r="D11" s="8">
        <v>227.42500000000001</v>
      </c>
      <c r="E11" s="8">
        <v>236.315</v>
      </c>
      <c r="F11" s="8">
        <v>414.58499999999998</v>
      </c>
    </row>
    <row r="12" spans="1:6" x14ac:dyDescent="0.3">
      <c r="B12" t="s">
        <v>6210</v>
      </c>
      <c r="C12" s="8">
        <v>22.5</v>
      </c>
      <c r="D12" s="8">
        <v>77.72</v>
      </c>
      <c r="E12" s="8">
        <v>60.5</v>
      </c>
      <c r="F12" s="8">
        <v>139.67999999999998</v>
      </c>
    </row>
    <row r="13" spans="1:6" x14ac:dyDescent="0.3">
      <c r="B13" t="s">
        <v>6211</v>
      </c>
      <c r="C13" s="8">
        <v>126.14999999999999</v>
      </c>
      <c r="D13" s="8">
        <v>195.11</v>
      </c>
      <c r="E13" s="8">
        <v>89.13</v>
      </c>
      <c r="F13" s="8">
        <v>302.65999999999997</v>
      </c>
    </row>
    <row r="14" spans="1:6" x14ac:dyDescent="0.3">
      <c r="B14" t="s">
        <v>6212</v>
      </c>
      <c r="C14" s="8">
        <v>376.03</v>
      </c>
      <c r="D14" s="8">
        <v>523.2399999999999</v>
      </c>
      <c r="E14" s="8">
        <v>440.96499999999992</v>
      </c>
      <c r="F14" s="8">
        <v>174.46999999999997</v>
      </c>
    </row>
    <row r="15" spans="1:6" x14ac:dyDescent="0.3">
      <c r="B15" t="s">
        <v>6213</v>
      </c>
      <c r="C15" s="8">
        <v>515.17999999999995</v>
      </c>
      <c r="D15" s="8">
        <v>142.56</v>
      </c>
      <c r="E15" s="8">
        <v>347.03999999999996</v>
      </c>
      <c r="F15" s="8">
        <v>104.08499999999999</v>
      </c>
    </row>
    <row r="16" spans="1:6" x14ac:dyDescent="0.3">
      <c r="B16" t="s">
        <v>6214</v>
      </c>
      <c r="C16" s="8">
        <v>95.86</v>
      </c>
      <c r="D16" s="8">
        <v>484.76</v>
      </c>
      <c r="E16" s="8">
        <v>94.17</v>
      </c>
      <c r="F16" s="8">
        <v>77.10499999999999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41AB2-2164-4ED4-9D20-EFDEC6538D67}">
  <dimension ref="A3:B6"/>
  <sheetViews>
    <sheetView workbookViewId="0">
      <selection activeCell="A3" sqref="A3"/>
    </sheetView>
  </sheetViews>
  <sheetFormatPr defaultRowHeight="14.4" x14ac:dyDescent="0.3"/>
  <cols>
    <col min="1" max="1" width="14" bestFit="1" customWidth="1"/>
    <col min="2" max="3" width="11.6640625" bestFit="1" customWidth="1"/>
    <col min="4" max="6" width="5.44140625" bestFit="1" customWidth="1"/>
    <col min="7" max="7" width="10.77734375" bestFit="1" customWidth="1"/>
  </cols>
  <sheetData>
    <row r="3" spans="1:2" x14ac:dyDescent="0.3">
      <c r="A3" s="7" t="s">
        <v>7</v>
      </c>
      <c r="B3" t="s">
        <v>6198</v>
      </c>
    </row>
    <row r="4" spans="1:2" x14ac:dyDescent="0.3">
      <c r="A4" t="s">
        <v>318</v>
      </c>
      <c r="B4" s="11">
        <v>6696.8649999999989</v>
      </c>
    </row>
    <row r="5" spans="1:2" x14ac:dyDescent="0.3">
      <c r="A5" t="s">
        <v>28</v>
      </c>
      <c r="B5" s="11">
        <v>2798.5050000000001</v>
      </c>
    </row>
    <row r="6" spans="1:2" x14ac:dyDescent="0.3">
      <c r="A6" t="s">
        <v>19</v>
      </c>
      <c r="B6" s="11">
        <v>35638.88499999998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F7C3-EDD1-48CD-975F-CE90D264A56A}">
  <dimension ref="A3:B8"/>
  <sheetViews>
    <sheetView workbookViewId="0">
      <selection activeCell="A4" sqref="A4"/>
    </sheetView>
  </sheetViews>
  <sheetFormatPr defaultRowHeight="14.4" x14ac:dyDescent="0.3"/>
  <cols>
    <col min="1" max="1" width="16.88671875" bestFit="1" customWidth="1"/>
    <col min="2" max="3" width="11.6640625" bestFit="1" customWidth="1"/>
    <col min="4" max="6" width="5.44140625" bestFit="1" customWidth="1"/>
    <col min="7" max="7" width="10.77734375" bestFit="1" customWidth="1"/>
  </cols>
  <sheetData>
    <row r="3" spans="1:2" x14ac:dyDescent="0.3">
      <c r="A3" s="7" t="s">
        <v>4</v>
      </c>
      <c r="B3" t="s">
        <v>6198</v>
      </c>
    </row>
    <row r="4" spans="1:2" x14ac:dyDescent="0.3">
      <c r="A4" t="s">
        <v>3753</v>
      </c>
      <c r="B4" s="11">
        <v>278.01</v>
      </c>
    </row>
    <row r="5" spans="1:2" x14ac:dyDescent="0.3">
      <c r="A5" t="s">
        <v>1598</v>
      </c>
      <c r="B5" s="11">
        <v>281.67499999999995</v>
      </c>
    </row>
    <row r="6" spans="1:2" x14ac:dyDescent="0.3">
      <c r="A6" t="s">
        <v>2587</v>
      </c>
      <c r="B6" s="11">
        <v>289.11</v>
      </c>
    </row>
    <row r="7" spans="1:2" x14ac:dyDescent="0.3">
      <c r="A7" t="s">
        <v>5765</v>
      </c>
      <c r="B7" s="11">
        <v>307.04499999999996</v>
      </c>
    </row>
    <row r="8" spans="1:2" x14ac:dyDescent="0.3">
      <c r="A8" t="s">
        <v>5114</v>
      </c>
      <c r="B8" s="11">
        <v>317.06999999999994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75" workbookViewId="0">
      <selection activeCell="J2" sqref="J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C5" sqref="C5"/>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orders</vt:lpstr>
      <vt:lpstr>Pivot_table_1</vt:lpstr>
      <vt:lpstr>Pivot_table_2</vt:lpstr>
      <vt:lpstr>Pivot_table_3</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Tinusha Priyamanka</cp:lastModifiedBy>
  <cp:revision/>
  <dcterms:created xsi:type="dcterms:W3CDTF">2022-11-26T09:51:45Z</dcterms:created>
  <dcterms:modified xsi:type="dcterms:W3CDTF">2023-12-08T06:09:37Z</dcterms:modified>
  <cp:category/>
  <cp:contentStatus/>
</cp:coreProperties>
</file>