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E:\Documents\My ExcelR Projects -1\"/>
    </mc:Choice>
  </mc:AlternateContent>
  <xr:revisionPtr revIDLastSave="0" documentId="13_ncr:1_{EB807EE2-6AD8-46A4-8C94-F70A7B68173A}" xr6:coauthVersionLast="47" xr6:coauthVersionMax="47" xr10:uidLastSave="{00000000-0000-0000-0000-000000000000}"/>
  <bookViews>
    <workbookView xWindow="-108" yWindow="-108" windowWidth="23256" windowHeight="12456" tabRatio="633" firstSheet="7" activeTab="10" xr2:uid="{9078A826-02E9-4CCC-9473-DC6DF7685058}"/>
  </bookViews>
  <sheets>
    <sheet name="Introduction" sheetId="34" r:id="rId1"/>
    <sheet name="No Of Invoice By Acc Exec" sheetId="29" r:id="rId2"/>
    <sheet name="Yearly Meeting Count" sheetId="30" r:id="rId3"/>
    <sheet name="KPI" sheetId="24" r:id="rId4"/>
    <sheet name="Target" sheetId="26" r:id="rId5"/>
    <sheet name="Stage Funnel By Renenue_x0009_" sheetId="31" r:id="rId6"/>
    <sheet name="No Of Meeting By Acc Exc" sheetId="32" r:id="rId7"/>
    <sheet name="Opportunity" sheetId="25" r:id="rId8"/>
    <sheet name="Invoice" sheetId="27" r:id="rId9"/>
    <sheet name="Brokeage+Fees Placed" sheetId="28" r:id="rId10"/>
    <sheet name="Dashboard" sheetId="33" r:id="rId11"/>
  </sheets>
  <definedNames>
    <definedName name="_xlchart.v2.0" hidden="1">'Stage Funnel By Renenue	'!$B$13:$B$15</definedName>
    <definedName name="_xlchart.v2.1" hidden="1">'Stage Funnel By Renenue	'!$C$13:$C$15</definedName>
    <definedName name="Slicer_Employee_Name">#N/A</definedName>
    <definedName name="Timeline_invoice_date">#N/A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s>
  <extLst>
    <ext xmlns:x14="http://schemas.microsoft.com/office/spreadsheetml/2009/9/main" uri="{876F7934-8845-4945-9796-88D515C7AA90}">
      <x14:pivotCaches>
        <pivotCache cacheId="15" r:id="rId27"/>
      </x14:pivotCaches>
    </ext>
    <ext xmlns:x14="http://schemas.microsoft.com/office/spreadsheetml/2009/9/main" uri="{BBE1A952-AA13-448e-AADC-164F8A28A991}">
      <x14:slicerCaches>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6"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okerage_c35f1cdb-5dbd-46ac-9b7e-9255cf3a55d6" name="brokerage" connection="Query - brokerage"/>
          <x15:modelTable id="fees_8f1b8199-9e97-40a6-a42c-d1aefa01fa11" name="fees" connection="Query - fees"/>
          <x15:modelTable id="Indi bdgt_2dfc0cda-5db8-4c3c-810c-54a112e4341c" name="Indi bdgt" connection="Query - Indi bdgt"/>
          <x15:modelTable id="invoice_d1588f25-cfb0-4d5b-b154-6fa43ff92873" name="invoice" connection="Query - invoice"/>
          <x15:modelTable id="meeting_list_e8b96852-6968-49e7-a259-7d23805df818" name="meeting_list" connection="Query - meeting_list"/>
          <x15:modelTable id="Brokeage Fees Placed_686230d4-3ca8-4e11-8719-ebcfe965c434" name="Brokeage Fees Placed" connection="Query - Brokeage+Fees Placed"/>
          <x15:modelTable id="opportunity_c76ab95a-d10c-49d6-9c8c-ebb991caea27" name="opportunity" connection="Query - opportunity"/>
        </x15:modelTables>
        <x15:modelRelationships>
          <x15:modelRelationship fromTable="brokerage" fromColumn="client_name" toTable="fees" toColumn="client_name"/>
          <x15:modelRelationship fromTable="fees" fromColumn="Salesperson ID" toTable="Indi bdgt" toColumn="Sales person ID"/>
          <x15:modelRelationship fromTable="invoice" fromColumn="Account Executive" toTable="Indi bdgt" toColumn="Employee Name"/>
          <x15:modelRelationship fromTable="meeting_list" fromColumn="client_name" toTable="fees" toColumn="client_name"/>
          <x15:modelRelationship fromTable="opportunity" fromColumn="Account Executive" toTable="Indi bdgt" toColumn="Employee Name"/>
        </x15:modelRelationships>
        <x15:extLst>
          <ext xmlns:x16="http://schemas.microsoft.com/office/spreadsheetml/2014/11/main" uri="{9835A34E-60A6-4A7C-AAB8-D5F71C897F49}">
            <x16:modelTimeGroupings>
              <x16:modelTimeGrouping tableName="brokerage" columnName="income_due_date" columnId="income_due_date">
                <x16:calculatedTimeColumn columnName="income_due_date (Year)" columnId="income_due_date (Year)" contentType="years" isSelected="1"/>
                <x16:calculatedTimeColumn columnName="income_due_date (Quarter)" columnId="income_due_date (Quarter)" contentType="quarters" isSelected="1"/>
                <x16:calculatedTimeColumn columnName="income_due_date (Month Index)" columnId="income_due_date (Month Index)" contentType="monthsindex" isSelected="1"/>
                <x16:calculatedTimeColumn columnName="income_due_date (Month)" columnId="income_due_date (Month)" contentType="months" isSelected="1"/>
              </x16:modelTimeGrouping>
              <x16:modelTimeGrouping tableName="invoice" columnName="invoice_date" columnId="invoice_date">
                <x16:calculatedTimeColumn columnName="invoice_date (Year)" columnId="invoice_date (Year)" contentType="years" isSelected="1"/>
                <x16:calculatedTimeColumn columnName="invoice_date (Quarter)" columnId="invoice_date (Quarter)" contentType="quarters" isSelected="1"/>
                <x16:calculatedTimeColumn columnName="invoice_date (Month Index)" columnId="invoice_date (Month Index)" contentType="monthsindex" isSelected="1"/>
                <x16:calculatedTimeColumn columnName="invoice_date (Month)" columnId="invoice_date (Month)" contentType="months" isSelected="1"/>
              </x16:modelTimeGrouping>
              <x16:modelTimeGrouping tableName="meeting_list"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25" l="1"/>
  <c r="E15" i="24"/>
  <c r="E7" i="24"/>
  <c r="D38" i="24"/>
  <c r="E16" i="24"/>
  <c r="E8" i="24"/>
  <c r="E32" i="24"/>
  <c r="D32" i="24"/>
  <c r="E6" i="24"/>
  <c r="E44" i="24"/>
  <c r="E38" i="24"/>
  <c r="E24" i="24"/>
  <c r="D44" i="24"/>
  <c r="E14" i="24"/>
  <c r="E23" i="24"/>
  <c r="C4" i="25"/>
  <c r="E22" i="24"/>
  <c r="U53"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3AAA62-86E4-4309-8F44-266AE507690B}" name="Query - Brokeage+Fees Placed" description="Connection to the 'Brokeage+Fees Placed' query in the workbook." type="100" refreshedVersion="8" minRefreshableVersion="5">
    <extLst>
      <ext xmlns:x15="http://schemas.microsoft.com/office/spreadsheetml/2010/11/main" uri="{DE250136-89BD-433C-8126-D09CA5730AF9}">
        <x15:connection id="f8b36d7b-92c5-4b68-9f1b-1209270a6015"/>
      </ext>
    </extLst>
  </connection>
  <connection id="2" xr16:uid="{D0860D91-A9BF-4DDB-B031-91EB1FBCD1DE}" name="Query - brokerage" description="Connection to the 'brokerage' query in the workbook." type="100" refreshedVersion="8" minRefreshableVersion="5">
    <extLst>
      <ext xmlns:x15="http://schemas.microsoft.com/office/spreadsheetml/2010/11/main" uri="{DE250136-89BD-433C-8126-D09CA5730AF9}">
        <x15:connection id="ea5496b7-0513-454f-902b-c905b9f8a4c3"/>
      </ext>
    </extLst>
  </connection>
  <connection id="3" xr16:uid="{9FD765A7-EB86-4AEC-BCD0-24D601742372}" name="Query - fees" description="Connection to the 'fees' query in the workbook." type="100" refreshedVersion="8" minRefreshableVersion="5">
    <extLst>
      <ext xmlns:x15="http://schemas.microsoft.com/office/spreadsheetml/2010/11/main" uri="{DE250136-89BD-433C-8126-D09CA5730AF9}">
        <x15:connection id="39e9386f-4fb0-4308-82ec-20372b3678e2"/>
      </ext>
    </extLst>
  </connection>
  <connection id="4" xr16:uid="{0EE41985-EA20-4CB1-8E22-EAB6CA3C374F}" name="Query - Indi bdgt" description="Connection to the 'Indi bdgt' query in the workbook." type="100" refreshedVersion="8" minRefreshableVersion="5">
    <extLst>
      <ext xmlns:x15="http://schemas.microsoft.com/office/spreadsheetml/2010/11/main" uri="{DE250136-89BD-433C-8126-D09CA5730AF9}">
        <x15:connection id="e0579ede-db21-4302-bc55-1f856ed859fb"/>
      </ext>
    </extLst>
  </connection>
  <connection id="5" xr16:uid="{14E65822-B0EC-4C85-8BBE-A0D1C06AC1BD}" name="Query - invoice" description="Connection to the 'invoice' query in the workbook." type="100" refreshedVersion="8" minRefreshableVersion="5">
    <extLst>
      <ext xmlns:x15="http://schemas.microsoft.com/office/spreadsheetml/2010/11/main" uri="{DE250136-89BD-433C-8126-D09CA5730AF9}">
        <x15:connection id="679a4f1f-b410-4de5-9f01-6753d698075f"/>
      </ext>
    </extLst>
  </connection>
  <connection id="6" xr16:uid="{C7F39A6D-F198-40FB-8B2B-515D31459BD0}" name="Query - meeting_list" description="Connection to the 'meeting_list' query in the workbook." type="100" refreshedVersion="8" minRefreshableVersion="5">
    <extLst>
      <ext xmlns:x15="http://schemas.microsoft.com/office/spreadsheetml/2010/11/main" uri="{DE250136-89BD-433C-8126-D09CA5730AF9}">
        <x15:connection id="a4b32d3e-3d9b-4d5f-a97e-8973b4aa8a90"/>
      </ext>
    </extLst>
  </connection>
  <connection id="7" xr16:uid="{3355EBE6-5C85-4ADD-8073-998F63A510D8}" name="Query - opportunity" description="Connection to the 'opportunity' query in the workbook." type="100" refreshedVersion="8" minRefreshableVersion="5">
    <extLst>
      <ext xmlns:x15="http://schemas.microsoft.com/office/spreadsheetml/2010/11/main" uri="{DE250136-89BD-433C-8126-D09CA5730AF9}">
        <x15:connection id="ac1a15e4-74f1-4bdd-9b9e-2b9dbb96046c"/>
      </ext>
    </extLst>
  </connection>
  <connection id="8" xr16:uid="{266FA45B-E95D-433A-A111-C3BF813293D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<sst xmlns="http://schemas.openxmlformats.org/spreadsheetml/2006/main" count="206" uniqueCount="132">
  <si>
    <t>Row Labels</t>
  </si>
  <si>
    <t>Grand Total</t>
  </si>
  <si>
    <t>Renewal</t>
  </si>
  <si>
    <t>Cross Sell</t>
  </si>
  <si>
    <t>New</t>
  </si>
  <si>
    <t>Sum of Amount</t>
  </si>
  <si>
    <t>(blank)</t>
  </si>
  <si>
    <t>Target</t>
  </si>
  <si>
    <t>Achievement</t>
  </si>
  <si>
    <t>Invoice</t>
  </si>
  <si>
    <t xml:space="preserve">New </t>
  </si>
  <si>
    <t xml:space="preserve">Renewal </t>
  </si>
  <si>
    <t>Percentage of Achievement</t>
  </si>
  <si>
    <t>Percentage Of Placed Achievement</t>
  </si>
  <si>
    <t>Percentage Of Invoice Achievement</t>
  </si>
  <si>
    <t>New ( Percentage of Achievement)</t>
  </si>
  <si>
    <t>Renewal ( Percentage of Achievement)</t>
  </si>
  <si>
    <t>Abhinav Shivam</t>
  </si>
  <si>
    <t>Animesh Rawat</t>
  </si>
  <si>
    <t>Ankita Shah</t>
  </si>
  <si>
    <t>Divya Dhingra</t>
  </si>
  <si>
    <t>Gautam Murkunde</t>
  </si>
  <si>
    <t>Mark</t>
  </si>
  <si>
    <t>Neel Jain</t>
  </si>
  <si>
    <t>Shloka Shelat</t>
  </si>
  <si>
    <t>Shobhit Agarwal</t>
  </si>
  <si>
    <t>Vidit Shah</t>
  </si>
  <si>
    <t>Vinay</t>
  </si>
  <si>
    <t>Column Labels</t>
  </si>
  <si>
    <t>Count of meeting_date</t>
  </si>
  <si>
    <t>2019</t>
  </si>
  <si>
    <t>2020</t>
  </si>
  <si>
    <t>Negotiate</t>
  </si>
  <si>
    <t>Propose Solution</t>
  </si>
  <si>
    <t>Qualify Opportunity</t>
  </si>
  <si>
    <t>Sum of revenue_amount</t>
  </si>
  <si>
    <t>Gilbert</t>
  </si>
  <si>
    <t>Ketan Jain</t>
  </si>
  <si>
    <t>Manish Sharma</t>
  </si>
  <si>
    <t>Raju Kumar</t>
  </si>
  <si>
    <t>Shivani Sharma</t>
  </si>
  <si>
    <t>BE-Mega policy</t>
  </si>
  <si>
    <t>CVP GMC</t>
  </si>
  <si>
    <t>DB -Mega Policy</t>
  </si>
  <si>
    <t>EL-Group Mediclaim</t>
  </si>
  <si>
    <t>Fire</t>
  </si>
  <si>
    <t>Marine</t>
  </si>
  <si>
    <t>Employee Benefits</t>
  </si>
  <si>
    <t>Engineering</t>
  </si>
  <si>
    <t>Liability</t>
  </si>
  <si>
    <t>Miscellaneous</t>
  </si>
  <si>
    <t>Terrorism</t>
  </si>
  <si>
    <t>Count of opportunity_name</t>
  </si>
  <si>
    <t>Count of Open Opportunity</t>
  </si>
  <si>
    <t>Open Opportunity</t>
  </si>
  <si>
    <t>OPP1900001042</t>
  </si>
  <si>
    <t>OPP1900001047</t>
  </si>
  <si>
    <t>OPP1900001048</t>
  </si>
  <si>
    <t>OPP1900001050</t>
  </si>
  <si>
    <t>OPP1900001051</t>
  </si>
  <si>
    <t>OPP1900001052</t>
  </si>
  <si>
    <t>OPP1900001053</t>
  </si>
  <si>
    <t>OPP1900001054</t>
  </si>
  <si>
    <t>OPP1900001055</t>
  </si>
  <si>
    <t>OPP1900001056</t>
  </si>
  <si>
    <t>OPP1900001057</t>
  </si>
  <si>
    <t>OPP1900001058</t>
  </si>
  <si>
    <t>OPP1900001072</t>
  </si>
  <si>
    <t>OPP1900001138</t>
  </si>
  <si>
    <t>OPP1900001222</t>
  </si>
  <si>
    <t>OPP1900001364</t>
  </si>
  <si>
    <t>OPP1900001365</t>
  </si>
  <si>
    <t>OPP1900001366</t>
  </si>
  <si>
    <t>OPP1900001390</t>
  </si>
  <si>
    <t>OPP1900001391</t>
  </si>
  <si>
    <t>OPP1900001392</t>
  </si>
  <si>
    <t>OPP1900001393</t>
  </si>
  <si>
    <t>OPP1900001394</t>
  </si>
  <si>
    <t>OPP1900001655</t>
  </si>
  <si>
    <t>OPP1900001656</t>
  </si>
  <si>
    <t>OPP1900001803</t>
  </si>
  <si>
    <t>OPP1900001843</t>
  </si>
  <si>
    <t>OPP1900001906</t>
  </si>
  <si>
    <t>OPP1900001923</t>
  </si>
  <si>
    <t>OPP1900001937</t>
  </si>
  <si>
    <t>OPP1900001938</t>
  </si>
  <si>
    <t>OPP1900001939</t>
  </si>
  <si>
    <t>OPP1900001940</t>
  </si>
  <si>
    <t>OPP1900001941</t>
  </si>
  <si>
    <t>OPP1900001942</t>
  </si>
  <si>
    <t>OPP1900001943</t>
  </si>
  <si>
    <t>OPP1900001944</t>
  </si>
  <si>
    <t>OPP1900001945</t>
  </si>
  <si>
    <t>OPP1900001946</t>
  </si>
  <si>
    <t>OPP1900001947</t>
  </si>
  <si>
    <t>OPP1900001950</t>
  </si>
  <si>
    <t>OPP1900001975</t>
  </si>
  <si>
    <t>OPP1900001976</t>
  </si>
  <si>
    <t>OPP1900002004</t>
  </si>
  <si>
    <t>OPP1900002039</t>
  </si>
  <si>
    <t>OPP1900002070</t>
  </si>
  <si>
    <t>OPP1900002092</t>
  </si>
  <si>
    <t>OPP1900002098</t>
  </si>
  <si>
    <t>OPP1900002104</t>
  </si>
  <si>
    <t xml:space="preserve"> New </t>
  </si>
  <si>
    <t xml:space="preserve"> Renewal </t>
  </si>
  <si>
    <t>Closed Won</t>
  </si>
  <si>
    <t xml:space="preserve">Cross sell </t>
  </si>
  <si>
    <t>Conversional Radio</t>
  </si>
  <si>
    <t>Yearly Meeting Count</t>
  </si>
  <si>
    <t>Stage Funnel By Renenue</t>
  </si>
  <si>
    <t xml:space="preserve">Thanks For Giving This Opportunity </t>
  </si>
  <si>
    <t>Droup - 2</t>
  </si>
  <si>
    <t>Manisha Sachin Aute</t>
  </si>
  <si>
    <t>Tiny Ajesh</t>
  </si>
  <si>
    <t>Ningappa</t>
  </si>
  <si>
    <t>Step -1 ----------&gt;</t>
  </si>
  <si>
    <t>Power Query -------&gt;</t>
  </si>
  <si>
    <t>ETL TOOL ------&gt;</t>
  </si>
  <si>
    <t>Extrat Tranform Lood</t>
  </si>
  <si>
    <t>Step -2  ----------&gt;</t>
  </si>
  <si>
    <t>Power Pivot -------&gt;</t>
  </si>
  <si>
    <t>Data Modeling</t>
  </si>
  <si>
    <t>Covert Into Pivot Table</t>
  </si>
  <si>
    <t>Step -3  ----------&gt;</t>
  </si>
  <si>
    <t>Step - 4  ----------&gt;</t>
  </si>
  <si>
    <t>Convert Into Chart</t>
  </si>
  <si>
    <t>Step - 5  ----------&gt;</t>
  </si>
  <si>
    <t>Create DashBoard</t>
  </si>
  <si>
    <t xml:space="preserve"> - Thank You</t>
  </si>
  <si>
    <t>Count of Amount</t>
  </si>
  <si>
    <t>Top Open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</si>
</sst>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M&quot;"/>
  </numFmts>
  <fonts count="12" x14ac:knownFonts="1">
    <font>
      <sz val="11"/>
      <color theme="1"/>
      <name val="Rockwell"/>
      <family val="2"/>
      <scheme val="minor"/>
    </font>
    <font>
      <sz val="11"/>
      <color theme="1"/>
      <name val="Rockwell"/>
      <family val="2"/>
      <scheme val="minor"/>
    </font>
    <font>
      <b/>
      <sz val="11"/>
      <color theme="1"/>
      <name val="Rockwell"/>
      <family val="2"/>
      <scheme val="minor"/>
    </font>
    <font>
      <b/>
      <sz val="12"/>
      <color theme="1"/>
      <name val="Rockwell"/>
      <family val="2"/>
      <scheme val="minor"/>
    </font>
    <font>
      <sz val="11"/>
      <color rgb="FFFF0000"/>
      <name val="Rockwell"/>
      <family val="2"/>
      <scheme val="minor"/>
    </font>
    <font>
      <b/>
      <sz val="14"/>
      <color theme="1"/>
      <name val="Rockwell"/>
      <family val="2"/>
      <scheme val="minor"/>
    </font>
    <font>
      <b/>
      <sz val="11"/>
      <color rgb="FFFF0000"/>
      <name val="Rockwell"/>
      <family val="2"/>
      <scheme val="minor"/>
    </font>
    <font>
      <b/>
      <sz val="15"/>
      <color theme="1"/>
      <name val="Rockwell"/>
      <family val="2"/>
      <scheme val="minor"/>
    </font>
    <font>
      <sz val="15"/>
      <color theme="1"/>
      <name val="Rockwell"/>
      <family val="2"/>
      <scheme val="minor"/>
    </font>
    <font>
      <sz val="14"/>
      <color theme="1"/>
      <name val="Rockwell"/>
      <family val="2"/>
      <scheme val="minor"/>
    </font>
    <font>
      <b/>
      <sz val="11"/>
      <color theme="1"/>
      <name val="Rockwell"/>
      <family val="1"/>
      <scheme val="minor"/>
    </font>
    <font>
      <sz val="16"/>
      <color theme="1"/>
      <name val="Rockwell"/>
      <family val="2"/>
      <scheme val="minor"/>
    </font>
  </fonts>
  <fills count="7">
    <fill>
      <patternFill patternType="none"/>
    </fill>
    <fill>
      <patternFill patternType="gray125"/>
    </fill>
    <fill>
      <patternFill patternType="solid">
        <fgColor theme="5"/>
        <bgColor indexed="64"/>
      </patternFill>
    </fill>
    <fill>
      <patternFill patternType="solid">
        <fgColor rgb="FF92D050"/>
        <bgColor theme="7"/>
      </patternFill>
    </fill>
    <fill>
      <patternFill patternType="solid">
        <fgColor theme="7"/>
        <bgColor indexed="64"/>
      </patternFill>
    </fill>
    <fill>
      <patternFill patternType="solid">
        <fgColor rgb="FFFFFF00"/>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0" fontId="0" fillId="0" borderId="0" xfId="0" pivotButton="1"/>
    <xf numFmtId="0" fontId="0" fillId="0" borderId="0" xfId="0" applyAlignment="1">
      <alignment horizontal="left"/>
    </xf>
    <xf numFmtId="0" fontId="2" fillId="2" borderId="0" xfId="0" applyFont="1" applyFill="1"/>
    <xf numFmtId="0" fontId="0" fillId="0" borderId="1" xfId="0" applyBorder="1"/>
    <xf numFmtId="0" fontId="3" fillId="0" borderId="0" xfId="0" applyFont="1"/>
    <xf numFmtId="0" fontId="2" fillId="0" borderId="0" xfId="0" applyFont="1"/>
    <xf numFmtId="164" fontId="0" fillId="0" borderId="0" xfId="0" applyNumberFormat="1"/>
    <xf numFmtId="0" fontId="0" fillId="0" borderId="0" xfId="0" applyAlignment="1">
      <alignment horizontal="left" indent="1"/>
    </xf>
    <xf numFmtId="0" fontId="2" fillId="3" borderId="1" xfId="0" applyFont="1" applyFill="1" applyBorder="1"/>
    <xf numFmtId="10" fontId="0" fillId="0" borderId="1" xfId="1" applyNumberFormat="1" applyFont="1" applyBorder="1"/>
    <xf numFmtId="0" fontId="0" fillId="0" borderId="1" xfId="0" applyBorder="1" applyAlignment="1">
      <alignment horizontal="center" vertical="center"/>
    </xf>
    <xf numFmtId="0" fontId="0" fillId="0" borderId="0" xfId="0" applyAlignment="1">
      <alignment horizontal="center"/>
    </xf>
    <xf numFmtId="0" fontId="10" fillId="0" borderId="0" xfId="0" applyFont="1"/>
    <xf numFmtId="0" fontId="10" fillId="0" borderId="1" xfId="0" applyFont="1" applyBorder="1" applyAlignment="1">
      <alignment horizontal="center" vertical="center"/>
    </xf>
    <xf numFmtId="0" fontId="10" fillId="0" borderId="0" xfId="0" applyFont="1" applyAlignment="1">
      <alignment horizontal="center" vertical="center"/>
    </xf>
    <xf numFmtId="0" fontId="0" fillId="6" borderId="0" xfId="0" applyFill="1"/>
    <xf numFmtId="0" fontId="4" fillId="6" borderId="0" xfId="0" applyFont="1" applyFill="1"/>
    <xf numFmtId="0" fontId="9" fillId="0" borderId="5"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10" fillId="0" borderId="4" xfId="0" applyFont="1" applyBorder="1" applyAlignment="1">
      <alignment horizontal="center"/>
    </xf>
    <xf numFmtId="0" fontId="0" fillId="5" borderId="0" xfId="0" applyFill="1" applyAlignment="1">
      <alignment horizontal="center" vertical="center"/>
    </xf>
    <xf numFmtId="0" fontId="0" fillId="4" borderId="1" xfId="0" applyFill="1" applyBorder="1" applyAlignment="1">
      <alignment horizont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5" fillId="5" borderId="1" xfId="0" applyFont="1" applyFill="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10" fontId="6" fillId="5" borderId="0" xfId="1" applyNumberFormat="1" applyFont="1" applyFill="1" applyAlignment="1">
      <alignment horizont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customXml" Target="../customXml/item3.xml"/><Relationship Id="rId21" Type="http://schemas.openxmlformats.org/officeDocument/2006/relationships/pivotCacheDefinition" Target="pivotCache/pivotCacheDefinition10.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7.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microsoft.com/office/2011/relationships/timelineCache" Target="timelineCaches/timelineCache1.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20" Type="http://schemas.openxmlformats.org/officeDocument/2006/relationships/pivotCacheDefinition" Target="pivotCache/pivotCacheDefinition9.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microsoft.com/office/2007/relationships/slicerCache" Target="slicerCaches/slicerCache1.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).xlsx]No Of Invoice By Acc Exec!PivotTable19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cap="none" baseline="0">
                <a:solidFill>
                  <a:schemeClr val="dk1"/>
                </a:solidFill>
              </a:rPr>
              <a:t>No Of Invoice By Acc Exec</a:t>
            </a:r>
            <a:endParaRPr lang="en-IN" sz="1400" b="1" i="0" u="none" strike="noStrike" kern="1200" cap="none" baseline="0">
              <a:solidFill>
                <a:sysClr val="windowText" lastClr="000000"/>
              </a:solidFill>
            </a:endParaRPr>
          </a:p>
        </c:rich>
      </c:tx>
      <c:layout>
        <c:manualLayout>
          <c:xMode val="edge"/>
          <c:yMode val="edge"/>
          <c:x val="0.36643744531933514"/>
          <c:y val="8.48736851747856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'No Of Invoice By Acc Exec'!$E$7:$E$8</c:f>
              <c:strCache>
                <c:ptCount val="1"/>
                <c:pt idx="0">
                  <c:v>(blank)</c:v>
                </c:pt>
              </c:strCache>
            </c:strRef>
          </c:tx>
          <c:spPr>
            <a:solidFill>
              <a:schemeClr val="accent1"/>
            </a:solidFill>
            <a:ln>
              <a:noFill/>
            </a:ln>
            <a:effectLst/>
            <a:sp3d/>
          </c:spPr>
          <c:invertIfNegative val="0"/>
          <c:cat>
            <c:strRef>
              <c:f>'No Of Invoice By Acc Exec'!$D$9:$D$20</c:f>
              <c:strCache>
                <c:ptCount val="11"/>
                <c:pt idx="0">
                  <c:v>Ankita Shah</c:v>
                </c:pt>
                <c:pt idx="1">
                  <c:v>Divya Dhingra</c:v>
                </c:pt>
                <c:pt idx="2">
                  <c:v>Gautam Murkunde</c:v>
                </c:pt>
                <c:pt idx="3">
                  <c:v>Neel Jain</c:v>
                </c:pt>
                <c:pt idx="4">
                  <c:v>Shloka Shelat</c:v>
                </c:pt>
                <c:pt idx="5">
                  <c:v>Shobhit Agarwal</c:v>
                </c:pt>
                <c:pt idx="6">
                  <c:v>Abhinav Shivam</c:v>
                </c:pt>
                <c:pt idx="7">
                  <c:v>Animesh Rawat</c:v>
                </c:pt>
                <c:pt idx="8">
                  <c:v>Mark</c:v>
                </c:pt>
                <c:pt idx="9">
                  <c:v>Vidit Shah</c:v>
                </c:pt>
                <c:pt idx="10">
                  <c:v>Vinay</c:v>
                </c:pt>
              </c:strCache>
            </c:strRef>
          </c:cat>
          <c:val>
            <c:numRef>
              <c:f>'No Of Invoice By Acc Exec'!$E$9:$E$20</c:f>
              <c:numCache>
                <c:formatCode>General</c:formatCode>
                <c:ptCount val="11"/>
                <c:pt idx="0">
                  <c:v>18</c:v>
                </c:pt>
                <c:pt idx="1">
                  <c:v>5</c:v>
                </c:pt>
                <c:pt idx="2">
                  <c:v>1</c:v>
                </c:pt>
                <c:pt idx="5">
                  <c:v>4</c:v>
                </c:pt>
              </c:numCache>
            </c:numRef>
          </c:val>
          <c:extLst>
            <c:ext xmlns:c16="http://schemas.microsoft.com/office/drawing/2014/chart" uri="{C3380CC4-5D6E-409C-BE32-E72D297353CC}">
              <c16:uniqueId val="{00000008-6654-4FF8-B108-1259F62D781B}"/>
            </c:ext>
          </c:extLst>
        </c:ser>
        <c:ser>
          <c:idx val="1"/>
          <c:order val="1"/>
          <c:tx>
            <c:strRef>
              <c:f>'No Of Invoice By Acc Exec'!$F$7:$F$8</c:f>
              <c:strCache>
                <c:ptCount val="1"/>
                <c:pt idx="0">
                  <c:v>Cross Sell</c:v>
                </c:pt>
              </c:strCache>
            </c:strRef>
          </c:tx>
          <c:spPr>
            <a:solidFill>
              <a:schemeClr val="accent2"/>
            </a:solidFill>
            <a:ln>
              <a:noFill/>
            </a:ln>
            <a:effectLst/>
            <a:sp3d/>
          </c:spPr>
          <c:invertIfNegative val="0"/>
          <c:cat>
            <c:strRef>
              <c:f>'No Of Invoice By Acc Exec'!$D$9:$D$20</c:f>
              <c:strCache>
                <c:ptCount val="11"/>
                <c:pt idx="0">
                  <c:v>Ankita Shah</c:v>
                </c:pt>
                <c:pt idx="1">
                  <c:v>Divya Dhingra</c:v>
                </c:pt>
                <c:pt idx="2">
                  <c:v>Gautam Murkunde</c:v>
                </c:pt>
                <c:pt idx="3">
                  <c:v>Neel Jain</c:v>
                </c:pt>
                <c:pt idx="4">
                  <c:v>Shloka Shelat</c:v>
                </c:pt>
                <c:pt idx="5">
                  <c:v>Shobhit Agarwal</c:v>
                </c:pt>
                <c:pt idx="6">
                  <c:v>Abhinav Shivam</c:v>
                </c:pt>
                <c:pt idx="7">
                  <c:v>Animesh Rawat</c:v>
                </c:pt>
                <c:pt idx="8">
                  <c:v>Mark</c:v>
                </c:pt>
                <c:pt idx="9">
                  <c:v>Vidit Shah</c:v>
                </c:pt>
                <c:pt idx="10">
                  <c:v>Vinay</c:v>
                </c:pt>
              </c:strCache>
            </c:strRef>
          </c:cat>
          <c:val>
            <c:numRef>
              <c:f>'No Of Invoice By Acc Exec'!$F$9:$F$20</c:f>
              <c:numCache>
                <c:formatCode>General</c:formatCode>
                <c:ptCount val="11"/>
                <c:pt idx="6">
                  <c:v>10</c:v>
                </c:pt>
                <c:pt idx="7">
                  <c:v>20</c:v>
                </c:pt>
                <c:pt idx="8">
                  <c:v>2</c:v>
                </c:pt>
                <c:pt idx="9">
                  <c:v>12</c:v>
                </c:pt>
                <c:pt idx="10">
                  <c:v>19</c:v>
                </c:pt>
              </c:numCache>
            </c:numRef>
          </c:val>
          <c:extLst>
            <c:ext xmlns:c16="http://schemas.microsoft.com/office/drawing/2014/chart" uri="{C3380CC4-5D6E-409C-BE32-E72D297353CC}">
              <c16:uniqueId val="{0000000D-6654-4FF8-B108-1259F62D781B}"/>
            </c:ext>
          </c:extLst>
        </c:ser>
        <c:ser>
          <c:idx val="2"/>
          <c:order val="2"/>
          <c:tx>
            <c:strRef>
              <c:f>'No Of Invoice By Acc Exec'!$G$7:$G$8</c:f>
              <c:strCache>
                <c:ptCount val="1"/>
                <c:pt idx="0">
                  <c:v>New</c:v>
                </c:pt>
              </c:strCache>
            </c:strRef>
          </c:tx>
          <c:spPr>
            <a:solidFill>
              <a:schemeClr val="accent3"/>
            </a:solidFill>
            <a:ln>
              <a:noFill/>
            </a:ln>
            <a:effectLst/>
            <a:sp3d/>
          </c:spPr>
          <c:invertIfNegative val="0"/>
          <c:cat>
            <c:strRef>
              <c:f>'No Of Invoice By Acc Exec'!$D$9:$D$20</c:f>
              <c:strCache>
                <c:ptCount val="11"/>
                <c:pt idx="0">
                  <c:v>Ankita Shah</c:v>
                </c:pt>
                <c:pt idx="1">
                  <c:v>Divya Dhingra</c:v>
                </c:pt>
                <c:pt idx="2">
                  <c:v>Gautam Murkunde</c:v>
                </c:pt>
                <c:pt idx="3">
                  <c:v>Neel Jain</c:v>
                </c:pt>
                <c:pt idx="4">
                  <c:v>Shloka Shelat</c:v>
                </c:pt>
                <c:pt idx="5">
                  <c:v>Shobhit Agarwal</c:v>
                </c:pt>
                <c:pt idx="6">
                  <c:v>Abhinav Shivam</c:v>
                </c:pt>
                <c:pt idx="7">
                  <c:v>Animesh Rawat</c:v>
                </c:pt>
                <c:pt idx="8">
                  <c:v>Mark</c:v>
                </c:pt>
                <c:pt idx="9">
                  <c:v>Vidit Shah</c:v>
                </c:pt>
                <c:pt idx="10">
                  <c:v>Vinay</c:v>
                </c:pt>
              </c:strCache>
            </c:strRef>
          </c:cat>
          <c:val>
            <c:numRef>
              <c:f>'No Of Invoice By Acc Exec'!$G$9:$G$20</c:f>
              <c:numCache>
                <c:formatCode>General</c:formatCode>
                <c:ptCount val="11"/>
                <c:pt idx="3">
                  <c:v>1</c:v>
                </c:pt>
                <c:pt idx="4">
                  <c:v>7</c:v>
                </c:pt>
                <c:pt idx="5">
                  <c:v>8</c:v>
                </c:pt>
              </c:numCache>
            </c:numRef>
          </c:val>
          <c:extLst>
            <c:ext xmlns:c16="http://schemas.microsoft.com/office/drawing/2014/chart" uri="{C3380CC4-5D6E-409C-BE32-E72D297353CC}">
              <c16:uniqueId val="{0000000E-6654-4FF8-B108-1259F62D781B}"/>
            </c:ext>
          </c:extLst>
        </c:ser>
        <c:ser>
          <c:idx val="3"/>
          <c:order val="3"/>
          <c:tx>
            <c:strRef>
              <c:f>'No Of Invoice By Acc Exec'!$H$7:$H$8</c:f>
              <c:strCache>
                <c:ptCount val="1"/>
                <c:pt idx="0">
                  <c:v>Renewal</c:v>
                </c:pt>
              </c:strCache>
            </c:strRef>
          </c:tx>
          <c:spPr>
            <a:solidFill>
              <a:schemeClr val="accent4"/>
            </a:solidFill>
            <a:ln>
              <a:noFill/>
            </a:ln>
            <a:effectLst/>
            <a:sp3d/>
          </c:spPr>
          <c:invertIfNegative val="0"/>
          <c:cat>
            <c:strRef>
              <c:f>'No Of Invoice By Acc Exec'!$D$9:$D$20</c:f>
              <c:strCache>
                <c:ptCount val="11"/>
                <c:pt idx="0">
                  <c:v>Ankita Shah</c:v>
                </c:pt>
                <c:pt idx="1">
                  <c:v>Divya Dhingra</c:v>
                </c:pt>
                <c:pt idx="2">
                  <c:v>Gautam Murkunde</c:v>
                </c:pt>
                <c:pt idx="3">
                  <c:v>Neel Jain</c:v>
                </c:pt>
                <c:pt idx="4">
                  <c:v>Shloka Shelat</c:v>
                </c:pt>
                <c:pt idx="5">
                  <c:v>Shobhit Agarwal</c:v>
                </c:pt>
                <c:pt idx="6">
                  <c:v>Abhinav Shivam</c:v>
                </c:pt>
                <c:pt idx="7">
                  <c:v>Animesh Rawat</c:v>
                </c:pt>
                <c:pt idx="8">
                  <c:v>Mark</c:v>
                </c:pt>
                <c:pt idx="9">
                  <c:v>Vidit Shah</c:v>
                </c:pt>
                <c:pt idx="10">
                  <c:v>Vinay</c:v>
                </c:pt>
              </c:strCache>
            </c:strRef>
          </c:cat>
          <c:val>
            <c:numRef>
              <c:f>'No Of Invoice By Acc Exec'!$H$9:$H$20</c:f>
              <c:numCache>
                <c:formatCode>General</c:formatCode>
                <c:ptCount val="11"/>
                <c:pt idx="0">
                  <c:v>18</c:v>
                </c:pt>
                <c:pt idx="1">
                  <c:v>58</c:v>
                </c:pt>
                <c:pt idx="2">
                  <c:v>3</c:v>
                </c:pt>
                <c:pt idx="4">
                  <c:v>3</c:v>
                </c:pt>
                <c:pt idx="9">
                  <c:v>15</c:v>
                </c:pt>
              </c:numCache>
            </c:numRef>
          </c:val>
          <c:extLst>
            <c:ext xmlns:c16="http://schemas.microsoft.com/office/drawing/2014/chart" uri="{C3380CC4-5D6E-409C-BE32-E72D297353CC}">
              <c16:uniqueId val="{0000000F-6654-4FF8-B108-1259F62D781B}"/>
            </c:ext>
          </c:extLst>
        </c:ser>
        <c:dLbls>
          <c:showLegendKey val="0"/>
          <c:showVal val="0"/>
          <c:showCatName val="0"/>
          <c:showSerName val="0"/>
          <c:showPercent val="0"/>
          <c:showBubbleSize val="0"/>
        </c:dLbls>
        <c:gapWidth val="150"/>
        <c:shape val="box"/>
        <c:axId val="572261631"/>
        <c:axId val="572260191"/>
        <c:axId val="0"/>
      </c:bar3DChart>
      <c:catAx>
        <c:axId val="57226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60191"/>
        <c:crosses val="autoZero"/>
        <c:auto val="1"/>
        <c:lblAlgn val="ctr"/>
        <c:lblOffset val="100"/>
        <c:noMultiLvlLbl val="0"/>
      </c:catAx>
      <c:valAx>
        <c:axId val="57226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6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).xlsx]Yearly Meeting Count!PivotTable20</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Yearly Meeting Count</a:t>
            </a:r>
          </a:p>
        </c:rich>
      </c:tx>
      <c:layout>
        <c:manualLayout>
          <c:xMode val="edge"/>
          <c:yMode val="edge"/>
          <c:x val="0.34534812076401727"/>
          <c:y val="0.1234682942738666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'Yearly Meeting Count'!$D$5</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D11-4DFD-AD4A-0DA46653B6C0}"/>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D11-4DFD-AD4A-0DA46653B6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'Yearly Meeting Count'!$C$6:$C$8</c:f>
              <c:strCache>
                <c:ptCount val="2"/>
                <c:pt idx="0">
                  <c:v>2019</c:v>
                </c:pt>
                <c:pt idx="1">
                  <c:v>2020</c:v>
                </c:pt>
              </c:strCache>
            </c:strRef>
          </c:cat>
          <c:val>
            <c:numRef>
              <c:f>'Yearly Meeting Count'!$D$6:$D$8</c:f>
              <c:numCache>
                <c:formatCode>General</c:formatCode>
                <c:ptCount val="2"/>
                <c:pt idx="0">
                  <c:v>3</c:v>
                </c:pt>
                <c:pt idx="1">
                  <c:v>51</c:v>
                </c:pt>
              </c:numCache>
            </c:numRef>
          </c:val>
          <c:extLst>
            <c:ext xmlns:c16="http://schemas.microsoft.com/office/drawing/2014/chart" uri="{C3380CC4-5D6E-409C-BE32-E72D297353CC}">
              <c16:uniqueId val="{00000004-B126-4BD7-969B-0535CB95D8BC}"/>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cap="all" baseline="0">
                <a:effectLst/>
              </a:rPr>
              <a:t>Cross Sell</a:t>
            </a:r>
            <a:r>
              <a:rPr lang="en-IN" sz="1800" b="1" i="0" u="none" strike="noStrike" cap="all" baseline="0"/>
              <a:t> </a:t>
            </a:r>
            <a:endParaRPr lang="en-US"/>
          </a:p>
        </c:rich>
      </c:tx>
      <c:layout>
        <c:manualLayout>
          <c:xMode val="edge"/>
          <c:yMode val="edge"/>
          <c:x val="0.38888188976377952"/>
          <c:y val="3.4552839998585237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916469816272966"/>
          <c:y val="0.21014869147753107"/>
          <c:w val="0.77081452318460197"/>
          <c:h val="0.56424287540365214"/>
        </c:manualLayout>
      </c:layout>
      <c:barChart>
        <c:barDir val="bar"/>
        <c:grouping val="clustered"/>
        <c:varyColors val="0"/>
        <c:ser>
          <c:idx val="0"/>
          <c:order val="0"/>
          <c:tx>
            <c:strRef>
              <c:f>KPI!$E$5</c:f>
              <c:strCache>
                <c:ptCount val="1"/>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KPI!$D$6:$D$8</c:f>
              <c:strCache>
                <c:ptCount val="3"/>
                <c:pt idx="0">
                  <c:v>Target</c:v>
                </c:pt>
                <c:pt idx="1">
                  <c:v>Achievement</c:v>
                </c:pt>
                <c:pt idx="2">
                  <c:v>Invoice</c:v>
                </c:pt>
              </c:strCache>
            </c:strRef>
          </c:cat>
          <c:val>
            <c:numRef>
              <c:f>KPI!$E$6:$E$8</c:f>
              <c:numCache>
                <c:formatCode>00,,"M"</c:formatCode>
                <c:ptCount val="3"/>
                <c:pt idx="0">
                  <c:v>20083111</c:v>
                </c:pt>
                <c:pt idx="1">
                  <c:v>12902013.30000001</c:v>
                </c:pt>
                <c:pt idx="2">
                  <c:v>2853842</c:v>
                </c:pt>
              </c:numCache>
            </c:numRef>
          </c:val>
          <c:extLst>
            <c:ext xmlns:c16="http://schemas.microsoft.com/office/drawing/2014/chart" uri="{C3380CC4-5D6E-409C-BE32-E72D297353CC}">
              <c16:uniqueId val="{00000000-B4F0-42D1-88A2-3FA9E7A94B50}"/>
            </c:ext>
          </c:extLst>
        </c:ser>
        <c:dLbls>
          <c:dLblPos val="outEnd"/>
          <c:showLegendKey val="0"/>
          <c:showVal val="1"/>
          <c:showCatName val="0"/>
          <c:showSerName val="0"/>
          <c:showPercent val="0"/>
          <c:showBubbleSize val="0"/>
        </c:dLbls>
        <c:gapWidth val="326"/>
        <c:overlap val="-58"/>
        <c:axId val="1838588640"/>
        <c:axId val="1838589120"/>
      </c:barChart>
      <c:catAx>
        <c:axId val="183858864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89120"/>
        <c:crosses val="autoZero"/>
        <c:auto val="1"/>
        <c:lblAlgn val="ctr"/>
        <c:lblOffset val="100"/>
        <c:noMultiLvlLbl val="0"/>
      </c:catAx>
      <c:valAx>
        <c:axId val="183858912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88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cap="all" baseline="0">
                <a:effectLst/>
              </a:rPr>
              <a:t>New </a:t>
            </a:r>
            <a:r>
              <a:rPr lang="en-IN" sz="1800" b="1" i="0" u="none" strike="noStrike" cap="all" baseline="0"/>
              <a:t> </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KPI!$D$14:$D$16</c:f>
              <c:strCache>
                <c:ptCount val="3"/>
                <c:pt idx="0">
                  <c:v>Target</c:v>
                </c:pt>
                <c:pt idx="1">
                  <c:v>Achievement</c:v>
                </c:pt>
                <c:pt idx="2">
                  <c:v>Invoice</c:v>
                </c:pt>
              </c:strCache>
            </c:strRef>
          </c:cat>
          <c:val>
            <c:numRef>
              <c:f>KPI!$E$14:$E$16</c:f>
              <c:numCache>
                <c:formatCode>00,,"M"</c:formatCode>
                <c:ptCount val="3"/>
                <c:pt idx="0">
                  <c:v>19673793</c:v>
                </c:pt>
                <c:pt idx="1">
                  <c:v>3531629.3099999987</c:v>
                </c:pt>
                <c:pt idx="2">
                  <c:v>569815</c:v>
                </c:pt>
              </c:numCache>
            </c:numRef>
          </c:val>
          <c:extLst>
            <c:ext xmlns:c16="http://schemas.microsoft.com/office/drawing/2014/chart" uri="{C3380CC4-5D6E-409C-BE32-E72D297353CC}">
              <c16:uniqueId val="{00000000-697A-4BE7-811A-FF032A466070}"/>
            </c:ext>
          </c:extLst>
        </c:ser>
        <c:dLbls>
          <c:dLblPos val="outEnd"/>
          <c:showLegendKey val="0"/>
          <c:showVal val="1"/>
          <c:showCatName val="0"/>
          <c:showSerName val="0"/>
          <c:showPercent val="0"/>
          <c:showBubbleSize val="0"/>
        </c:dLbls>
        <c:gapWidth val="326"/>
        <c:overlap val="-58"/>
        <c:axId val="923979424"/>
        <c:axId val="923982304"/>
      </c:barChart>
      <c:catAx>
        <c:axId val="92397942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82304"/>
        <c:crosses val="autoZero"/>
        <c:auto val="1"/>
        <c:lblAlgn val="ctr"/>
        <c:lblOffset val="100"/>
        <c:noMultiLvlLbl val="0"/>
      </c:catAx>
      <c:valAx>
        <c:axId val="92398230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79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cap="all" baseline="0">
                <a:effectLst/>
              </a:rPr>
              <a:t>Renewal </a:t>
            </a:r>
            <a:r>
              <a:rPr lang="en-IN" sz="1800" b="1" i="0" u="none" strike="noStrike" cap="all" baseline="0"/>
              <a:t> </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KPI!$D$22:$D$24</c:f>
              <c:strCache>
                <c:ptCount val="3"/>
                <c:pt idx="0">
                  <c:v>Target</c:v>
                </c:pt>
                <c:pt idx="1">
                  <c:v>Achievement</c:v>
                </c:pt>
                <c:pt idx="2">
                  <c:v>Invoice</c:v>
                </c:pt>
              </c:strCache>
            </c:strRef>
          </c:cat>
          <c:val>
            <c:numRef>
              <c:f>KPI!$E$22:$E$24</c:f>
              <c:numCache>
                <c:formatCode>00,,"M"</c:formatCode>
                <c:ptCount val="3"/>
                <c:pt idx="0">
                  <c:v>12319455</c:v>
                </c:pt>
                <c:pt idx="1">
                  <c:v>18507270.640000008</c:v>
                </c:pt>
                <c:pt idx="2">
                  <c:v>8244310</c:v>
                </c:pt>
              </c:numCache>
            </c:numRef>
          </c:val>
          <c:extLst>
            <c:ext xmlns:c16="http://schemas.microsoft.com/office/drawing/2014/chart" uri="{C3380CC4-5D6E-409C-BE32-E72D297353CC}">
              <c16:uniqueId val="{00000000-C1E6-4B7A-A53A-11EE6D504943}"/>
            </c:ext>
          </c:extLst>
        </c:ser>
        <c:dLbls>
          <c:dLblPos val="outEnd"/>
          <c:showLegendKey val="0"/>
          <c:showVal val="1"/>
          <c:showCatName val="0"/>
          <c:showSerName val="0"/>
          <c:showPercent val="0"/>
          <c:showBubbleSize val="0"/>
        </c:dLbls>
        <c:gapWidth val="326"/>
        <c:overlap val="-58"/>
        <c:axId val="1839002224"/>
        <c:axId val="1839001264"/>
      </c:barChart>
      <c:catAx>
        <c:axId val="183900222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001264"/>
        <c:crosses val="autoZero"/>
        <c:auto val="1"/>
        <c:lblAlgn val="ctr"/>
        <c:lblOffset val="100"/>
        <c:noMultiLvlLbl val="0"/>
      </c:catAx>
      <c:valAx>
        <c:axId val="183900126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002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).xlsx]Stage Funnel By Renenue	!PivotTable1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Stage Funnel By Renenue	</a:t>
            </a:r>
          </a:p>
        </c:rich>
      </c:tx>
      <c:layout>
        <c:manualLayout>
          <c:xMode val="edge"/>
          <c:yMode val="edge"/>
          <c:x val="0.32840667558064673"/>
          <c:y val="4.99052201808107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'Stage Funnel By Renenue	'!$C$19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'Stage Funnel By Renenue	'!$B$20:$B$23</c:f>
              <c:strCache>
                <c:ptCount val="3"/>
                <c:pt idx="0">
                  <c:v>Qualify Opportunity</c:v>
                </c:pt>
                <c:pt idx="1">
                  <c:v>Propose Solution</c:v>
                </c:pt>
                <c:pt idx="2">
                  <c:v>Negotiate</c:v>
                </c:pt>
              </c:strCache>
            </c:strRef>
          </c:cat>
          <c:val>
            <c:numRef>
              <c:f>'Stage Funnel By Renenue	'!$C$20:$C$23</c:f>
              <c:numCache>
                <c:formatCode>General</c:formatCode>
                <c:ptCount val="3"/>
                <c:pt idx="0">
                  <c:v>5919500</c:v>
                </c:pt>
                <c:pt idx="1">
                  <c:v>60000</c:v>
                </c:pt>
                <c:pt idx="2">
                  <c:v>899000</c:v>
                </c:pt>
              </c:numCache>
            </c:numRef>
          </c:val>
          <c:extLst>
            <c:ext xmlns:c16="http://schemas.microsoft.com/office/drawing/2014/chart" uri="{C3380CC4-5D6E-409C-BE32-E72D297353CC}">
              <c16:uniqueId val="{00000000-57E0-418C-954A-BE13DAD18763}"/>
            </c:ext>
          </c:extLst>
        </c:ser>
        <c:dLbls>
          <c:showLegendKey val="0"/>
          <c:showVal val="1"/>
          <c:showCatName val="0"/>
          <c:showSerName val="0"/>
          <c:showPercent val="0"/>
          <c:showBubbleSize val="0"/>
        </c:dLbls>
        <c:gapWidth val="219"/>
        <c:axId val="907625104"/>
        <c:axId val="907625584"/>
      </c:barChart>
      <c:catAx>
        <c:axId val="90762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625584"/>
        <c:crosses val="autoZero"/>
        <c:auto val="1"/>
        <c:lblAlgn val="ctr"/>
        <c:lblOffset val="100"/>
        <c:noMultiLvlLbl val="0"/>
      </c:catAx>
      <c:valAx>
        <c:axId val="90762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62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).xlsx]No Of Meeting By Acc Exc!PivotTable23</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1"/>
              <a:t>No Of Meeting By Acc Exc</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Of Meeting By Acc Exc'!$E$6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 Of Meeting By Acc Exc'!$D$7:$D$16</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'No Of Meeting By Acc Exc'!$E$7:$E$16</c:f>
              <c:numCache>
                <c:formatCode>General</c:formatCode>
                <c:ptCount val="9"/>
                <c:pt idx="0">
                  <c:v>7</c:v>
                </c:pt>
                <c:pt idx="1">
                  <c:v>4</c:v>
                </c:pt>
                <c:pt idx="2">
                  <c:v>3</c:v>
                </c:pt>
                <c:pt idx="3">
                  <c:v>4</c:v>
                </c:pt>
                <c:pt idx="4">
                  <c:v>3</c:v>
                </c:pt>
                <c:pt idx="5">
                  <c:v>2</c:v>
                </c:pt>
                <c:pt idx="6">
                  <c:v>2</c:v>
                </c:pt>
                <c:pt idx="7">
                  <c:v>4</c:v>
                </c:pt>
                <c:pt idx="8">
                  <c:v>25</c:v>
                </c:pt>
              </c:numCache>
            </c:numRef>
          </c:val>
          <c:extLst>
            <c:ext xmlns:c16="http://schemas.microsoft.com/office/drawing/2014/chart" uri="{C3380CC4-5D6E-409C-BE32-E72D297353CC}">
              <c16:uniqueId val="{00000000-EF81-4D87-BAFA-4A275D17EE43}"/>
            </c:ext>
          </c:extLst>
        </c:ser>
        <c:dLbls>
          <c:dLblPos val="outEnd"/>
          <c:showLegendKey val="0"/>
          <c:showVal val="1"/>
          <c:showCatName val="0"/>
          <c:showSerName val="0"/>
          <c:showPercent val="0"/>
          <c:showBubbleSize val="0"/>
        </c:dLbls>
        <c:gapWidth val="326"/>
        <c:overlap val="-58"/>
        <c:axId val="905151520"/>
        <c:axId val="905152000"/>
      </c:barChart>
      <c:catAx>
        <c:axId val="9051515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52000"/>
        <c:crosses val="autoZero"/>
        <c:auto val="1"/>
        <c:lblAlgn val="ctr"/>
        <c:lblOffset val="100"/>
        <c:noMultiLvlLbl val="0"/>
      </c:catAx>
      <c:valAx>
        <c:axId val="90515200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5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).xlsx]Opportunity!PivotTable14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baseline="0">
                <a:solidFill>
                  <a:schemeClr val="dk1"/>
                </a:solidFill>
              </a:rPr>
              <a:t>Opportunity -  Product Group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Opportunity!$C$12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268-4522-972A-6F2FAFBF333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268-4522-972A-6F2FAFBF333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268-4522-972A-6F2FAFBF333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268-4522-972A-6F2FAFBF333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268-4522-972A-6F2FAFBF333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268-4522-972A-6F2FAFBF333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268-4522-972A-6F2FAFBF33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Opportunity!$B$13:$B$20</c:f>
              <c:strCache>
                <c:ptCount val="7"/>
                <c:pt idx="0">
                  <c:v>Employee Benefits</c:v>
                </c:pt>
                <c:pt idx="1">
                  <c:v>Engineering</c:v>
                </c:pt>
                <c:pt idx="2">
                  <c:v>Fire</c:v>
                </c:pt>
                <c:pt idx="3">
                  <c:v>Liability</c:v>
                </c:pt>
                <c:pt idx="4">
                  <c:v>Marine</c:v>
                </c:pt>
                <c:pt idx="5">
                  <c:v>Miscellaneous</c:v>
                </c:pt>
                <c:pt idx="6">
                  <c:v>Terrorism</c:v>
                </c:pt>
              </c:strCache>
            </c:strRef>
          </c:cat>
          <c:val>
            <c:numRef>
              <c:f>Opportunity!$C$13:$C$20</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50D6-4DE3-9041-E110EAAA0ED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).xlsx]Opportunity!PivotTable15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chemeClr val="dk1"/>
                </a:solidFill>
              </a:rPr>
              <a:t>Top 4 Opportunuty By Revenue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Opportunity!$C$26</c:f>
              <c:strCache>
                <c:ptCount val="1"/>
                <c:pt idx="0">
                  <c:v>Total</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Opportunity!$B$27:$B$31</c:f>
              <c:strCache>
                <c:ptCount val="4"/>
                <c:pt idx="0">
                  <c:v>CVP GMC</c:v>
                </c:pt>
                <c:pt idx="1">
                  <c:v>DB -Mega Policy</c:v>
                </c:pt>
                <c:pt idx="2">
                  <c:v>EL-Group Mediclaim</c:v>
                </c:pt>
                <c:pt idx="3">
                  <c:v>Fire</c:v>
                </c:pt>
              </c:strCache>
            </c:strRef>
          </c:cat>
          <c:val>
            <c:numRef>
              <c:f>Opportunity!$C$27:$C$31</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0-9B60-44D8-92B7-860EA7A66DF3}"/>
            </c:ext>
          </c:extLst>
        </c:ser>
        <c:dLbls>
          <c:dLblPos val="outEnd"/>
          <c:showLegendKey val="0"/>
          <c:showVal val="1"/>
          <c:showCatName val="0"/>
          <c:showSerName val="0"/>
          <c:showPercent val="0"/>
          <c:showBubbleSize val="0"/>
        </c:dLbls>
        <c:gapWidth val="115"/>
        <c:overlap val="-20"/>
        <c:axId val="470627727"/>
        <c:axId val="470625327"/>
      </c:barChart>
      <c:catAx>
        <c:axId val="4706277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25327"/>
        <c:crosses val="autoZero"/>
        <c:auto val="1"/>
        <c:lblAlgn val="ctr"/>
        <c:lblOffset val="100"/>
        <c:noMultiLvlLbl val="0"/>
      </c:catAx>
      <c:valAx>
        <c:axId val="470625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2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).xlsx]Opportunity!PivotTable16</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kern="1200" baseline="0">
                <a:solidFill>
                  <a:schemeClr val="dk1"/>
                </a:solidFill>
              </a:rPr>
              <a:t>Open Opportunity - Top 5</a:t>
            </a:r>
            <a:endParaRPr lang="en-US" sz="1600" b="1" i="0" u="none" strike="noStrike" kern="1200" baseline="0">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Opportunity!$Q$21</c:f>
              <c:strCache>
                <c:ptCount val="1"/>
                <c:pt idx="0">
                  <c:v>Total</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Opportunity!$P$22:$P$32</c:f>
              <c:multiLvlStrCache>
                <c:ptCount val="5"/>
                <c:lvl>
                  <c:pt idx="0">
                    <c:v>Qualify Opportunity</c:v>
                  </c:pt>
                  <c:pt idx="1">
                    <c:v>Qualify Opportunity</c:v>
                  </c:pt>
                  <c:pt idx="2">
                    <c:v>Qualify Opportunity</c:v>
                  </c:pt>
                  <c:pt idx="3">
                    <c:v>Qualify Opportunity</c:v>
                  </c:pt>
                  <c:pt idx="4">
                    <c:v>Negotiate</c:v>
                  </c:pt>
                </c:lvl>
                <c:lvl>
                  <c:pt idx="0">
                    <c:v>BE-Mega policy</c:v>
                  </c:pt>
                  <c:pt idx="1">
                    <c:v>CVP GMC</c:v>
                  </c:pt>
                  <c:pt idx="2">
                    <c:v>DB -Mega Policy</c:v>
                  </c:pt>
                  <c:pt idx="3">
                    <c:v>EL-Group Mediclaim</c:v>
                  </c:pt>
                  <c:pt idx="4">
                    <c:v>Fire</c:v>
                  </c:pt>
                </c:lvl>
              </c:multiLvlStrCache>
            </c:multiLvlStrRef>
          </c:cat>
          <c:val>
            <c:numRef>
              <c:f>Opportunity!$Q$22:$Q$32</c:f>
              <c:numCache>
                <c:formatCode>General</c:formatCode>
                <c:ptCount val="5"/>
                <c:pt idx="0">
                  <c:v>300000</c:v>
                </c:pt>
                <c:pt idx="1">
                  <c:v>350000</c:v>
                </c:pt>
                <c:pt idx="2">
                  <c:v>400000</c:v>
                </c:pt>
                <c:pt idx="3">
                  <c:v>400000</c:v>
                </c:pt>
                <c:pt idx="4">
                  <c:v>500000</c:v>
                </c:pt>
              </c:numCache>
            </c:numRef>
          </c:val>
          <c:extLst>
            <c:ext xmlns:c16="http://schemas.microsoft.com/office/drawing/2014/chart" uri="{C3380CC4-5D6E-409C-BE32-E72D297353CC}">
              <c16:uniqueId val="{00000000-B295-42D7-B830-78BD03F6011B}"/>
            </c:ext>
          </c:extLst>
        </c:ser>
        <c:dLbls>
          <c:dLblPos val="outEnd"/>
          <c:showLegendKey val="0"/>
          <c:showVal val="1"/>
          <c:showCatName val="0"/>
          <c:showSerName val="0"/>
          <c:showPercent val="0"/>
          <c:showBubbleSize val="0"/>
        </c:dLbls>
        <c:gapWidth val="100"/>
        <c:overlap val="-24"/>
        <c:axId val="1985949456"/>
        <c:axId val="1985942256"/>
      </c:barChart>
      <c:catAx>
        <c:axId val="19859494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942256"/>
        <c:crosses val="autoZero"/>
        <c:auto val="1"/>
        <c:lblAlgn val="ctr"/>
        <c:lblOffset val="100"/>
        <c:noMultiLvlLbl val="0"/>
      </c:catAx>
      <c:valAx>
        <c:axId val="198594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94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).xlsx]Opportunity!PivotTable1</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a:t>
            </a:r>
            <a:r>
              <a:rPr lang="en-US" baseline="0"/>
              <a:t> Open Opportunity</a:t>
            </a:r>
            <a:endParaRPr lang="en-US"/>
          </a:p>
        </c:rich>
      </c:tx>
      <c:layout>
        <c:manualLayout>
          <c:xMode val="edge"/>
          <c:yMode val="edge"/>
          <c:x val="0.26285953698985348"/>
          <c:y val="0.1047890284189043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Opportunity!$AL$10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Opportunity!$AK$11:$AK$14</c:f>
              <c:strCache>
                <c:ptCount val="3"/>
                <c:pt idx="0">
                  <c:v>Qualify Opportunity</c:v>
                </c:pt>
                <c:pt idx="1">
                  <c:v>(blank)</c:v>
                </c:pt>
                <c:pt idx="2">
                  <c:v>Propose Solution</c:v>
                </c:pt>
              </c:strCache>
            </c:strRef>
          </c:cat>
          <c:val>
            <c:numRef>
              <c:f>Opportunity!$AL$11:$AL$14</c:f>
              <c:numCache>
                <c:formatCode>General</c:formatCode>
                <c:ptCount val="3"/>
                <c:pt idx="0">
                  <c:v>5919500</c:v>
                </c:pt>
                <c:pt idx="1">
                  <c:v>899000</c:v>
                </c:pt>
                <c:pt idx="2">
                  <c:v>60000</c:v>
                </c:pt>
              </c:numCache>
            </c:numRef>
          </c:val>
          <c:smooth val="0"/>
          <c:extLst>
            <c:ext xmlns:c16="http://schemas.microsoft.com/office/drawing/2014/chart" uri="{C3380CC4-5D6E-409C-BE32-E72D297353CC}">
              <c16:uniqueId val="{00000000-1E8C-46A5-89CA-F6C2C433DC38}"/>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47871711"/>
        <c:axId val="847872671"/>
      </c:lineChart>
      <c:catAx>
        <c:axId val="84787171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47872671"/>
        <c:crosses val="autoZero"/>
        <c:auto val="1"/>
        <c:lblAlgn val="ctr"/>
        <c:lblOffset val="100"/>
        <c:noMultiLvlLbl val="0"/>
      </c:catAx>
      <c:valAx>
        <c:axId val="847872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4787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).xlsx]Stage Funnel By Renenue	!PivotTable1</c:name>
    <c:fmtId val="21"/>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'Stage Funnel By Renenue	'!$C$19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'Stage Funnel By Renenue	'!$B$20:$B$23</c:f>
              <c:strCache>
                <c:ptCount val="3"/>
                <c:pt idx="0">
                  <c:v>Qualify Opportunity</c:v>
                </c:pt>
                <c:pt idx="1">
                  <c:v>Propose Solution</c:v>
                </c:pt>
                <c:pt idx="2">
                  <c:v>Negotiate</c:v>
                </c:pt>
              </c:strCache>
            </c:strRef>
          </c:cat>
          <c:val>
            <c:numRef>
              <c:f>'Stage Funnel By Renenue	'!$C$20:$C$23</c:f>
              <c:numCache>
                <c:formatCode>General</c:formatCode>
                <c:ptCount val="3"/>
                <c:pt idx="0">
                  <c:v>5919500</c:v>
                </c:pt>
                <c:pt idx="1">
                  <c:v>60000</c:v>
                </c:pt>
                <c:pt idx="2">
                  <c:v>899000</c:v>
                </c:pt>
              </c:numCache>
            </c:numRef>
          </c:val>
          <c:extLst>
            <c:ext xmlns:c16="http://schemas.microsoft.com/office/drawing/2014/chart" uri="{C3380CC4-5D6E-409C-BE32-E72D297353CC}">
              <c16:uniqueId val="{00000000-5A07-41B7-BF54-9FF329D4104C}"/>
            </c:ext>
          </c:extLst>
        </c:ser>
        <c:dLbls>
          <c:showLegendKey val="0"/>
          <c:showVal val="1"/>
          <c:showCatName val="0"/>
          <c:showSerName val="0"/>
          <c:showPercent val="0"/>
          <c:showBubbleSize val="0"/>
        </c:dLbls>
        <c:gapWidth val="219"/>
        <c:axId val="907625104"/>
        <c:axId val="907625584"/>
      </c:barChart>
      <c:catAx>
        <c:axId val="90762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625584"/>
        <c:crosses val="autoZero"/>
        <c:auto val="1"/>
        <c:lblAlgn val="ctr"/>
        <c:lblOffset val="100"/>
        <c:noMultiLvlLbl val="0"/>
      </c:catAx>
      <c:valAx>
        <c:axId val="90762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62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cap="none" spc="0" baseline="0">
                <a:solidFill>
                  <a:schemeClr val="dk1"/>
                </a:solidFill>
                <a:latin typeface="+mn-lt"/>
                <a:ea typeface="+mn-ea"/>
                <a:cs typeface="+mn-cs"/>
              </a:defRPr>
            </a:pPr>
            <a:r>
              <a:rPr lang="en-IN" sz="1400" b="1" i="0" u="none" strike="noStrike" kern="1200" cap="none" spc="0" baseline="0">
                <a:solidFill>
                  <a:schemeClr val="dk1"/>
                </a:solidFill>
                <a:latin typeface="+mn-lt"/>
                <a:ea typeface="+mn-ea"/>
                <a:cs typeface="+mn-cs"/>
              </a:rPr>
              <a:t>Cross Sell </a:t>
            </a:r>
          </a:p>
        </c:rich>
      </c:tx>
      <c:layout>
        <c:manualLayout>
          <c:xMode val="edge"/>
          <c:yMode val="edge"/>
          <c:x val="0.38888188976377952"/>
          <c:y val="3.4552839998585237E-2"/>
        </c:manualLayout>
      </c:layout>
      <c:overlay val="0"/>
      <c:spPr>
        <a:noFill/>
        <a:ln>
          <a:noFill/>
        </a:ln>
        <a:effectLst/>
      </c:spPr>
      <c:txPr>
        <a:bodyPr rot="0" spcFirstLastPara="1" vertOverflow="ellipsis" vert="horz" wrap="square" anchor="ctr" anchorCtr="1"/>
        <a:lstStyle/>
        <a:p>
          <a:pPr algn="ctr" rtl="0">
            <a:defRPr lang="en-IN" sz="1400" b="1" i="0" u="none" strike="noStrike" kern="1200" cap="none" spc="0" baseline="0">
              <a:solidFill>
                <a:schemeClr val="dk1"/>
              </a:solidFill>
              <a:latin typeface="+mn-lt"/>
              <a:ea typeface="+mn-ea"/>
              <a:cs typeface="+mn-cs"/>
            </a:defRPr>
          </a:pPr>
          <a:endParaRPr lang="en-US"/>
        </a:p>
      </c:txPr>
    </c:title>
    <c:autoTitleDeleted val="0"/>
    <c:plotArea>
      <c:layout>
        <c:manualLayout>
          <c:layoutTarget val="inner"/>
          <c:xMode val="edge"/>
          <c:yMode val="edge"/>
          <c:x val="0.18916469816272966"/>
          <c:y val="0.21014869147753107"/>
          <c:w val="0.77081452318460197"/>
          <c:h val="0.56424287540365214"/>
        </c:manualLayout>
      </c:layout>
      <c:barChart>
        <c:barDir val="bar"/>
        <c:grouping val="clustered"/>
        <c:varyColors val="0"/>
        <c:ser>
          <c:idx val="0"/>
          <c:order val="0"/>
          <c:tx>
            <c:strRef>
              <c:f>KPI!$D$5</c:f>
              <c:strCache>
                <c:ptCount val="1"/>
                <c:pt idx="0">
                  <c:v>Cross Sell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KPI!$E$5</c:f>
              <c:numCache>
                <c:formatCode>General</c:formatCode>
                <c:ptCount val="1"/>
              </c:numCache>
            </c:numRef>
          </c:val>
          <c:extLst>
            <c:ext xmlns:c16="http://schemas.microsoft.com/office/drawing/2014/chart" uri="{C3380CC4-5D6E-409C-BE32-E72D297353CC}">
              <c16:uniqueId val="{00000000-F0D0-4F57-BE0D-D16A54201348}"/>
            </c:ext>
          </c:extLst>
        </c:ser>
        <c:ser>
          <c:idx val="1"/>
          <c:order val="1"/>
          <c:tx>
            <c:strRef>
              <c:f>KPI!$D$6</c:f>
              <c:strCache>
                <c:ptCount val="1"/>
                <c:pt idx="0">
                  <c:v>Target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KPI!$E$6</c:f>
              <c:numCache>
                <c:formatCode>00,,"M"</c:formatCode>
                <c:ptCount val="1"/>
                <c:pt idx="0">
                  <c:v>20083111</c:v>
                </c:pt>
              </c:numCache>
            </c:numRef>
          </c:val>
          <c:extLst>
            <c:ext xmlns:c16="http://schemas.microsoft.com/office/drawing/2014/chart" uri="{C3380CC4-5D6E-409C-BE32-E72D297353CC}">
              <c16:uniqueId val="{00000001-F0D0-4F57-BE0D-D16A54201348}"/>
            </c:ext>
          </c:extLst>
        </c:ser>
        <c:ser>
          <c:idx val="2"/>
          <c:order val="2"/>
          <c:tx>
            <c:strRef>
              <c:f>KPI!$D$7</c:f>
              <c:strCache>
                <c:ptCount val="1"/>
                <c:pt idx="0">
                  <c:v>Achievement</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KPI!$E$7</c:f>
              <c:numCache>
                <c:formatCode>00,,"M"</c:formatCode>
                <c:ptCount val="1"/>
                <c:pt idx="0">
                  <c:v>12902013.30000001</c:v>
                </c:pt>
              </c:numCache>
            </c:numRef>
          </c:val>
          <c:extLst>
            <c:ext xmlns:c16="http://schemas.microsoft.com/office/drawing/2014/chart" uri="{C3380CC4-5D6E-409C-BE32-E72D297353CC}">
              <c16:uniqueId val="{00000002-F0D0-4F57-BE0D-D16A54201348}"/>
            </c:ext>
          </c:extLst>
        </c:ser>
        <c:ser>
          <c:idx val="3"/>
          <c:order val="3"/>
          <c:tx>
            <c:strRef>
              <c:f>KPI!$D$8</c:f>
              <c:strCache>
                <c:ptCount val="1"/>
                <c:pt idx="0">
                  <c:v>Invoice</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KPI!$E$8</c:f>
              <c:numCache>
                <c:formatCode>00,,"M"</c:formatCode>
                <c:ptCount val="1"/>
                <c:pt idx="0">
                  <c:v>2853842</c:v>
                </c:pt>
              </c:numCache>
            </c:numRef>
          </c:val>
          <c:extLst>
            <c:ext xmlns:c16="http://schemas.microsoft.com/office/drawing/2014/chart" uri="{C3380CC4-5D6E-409C-BE32-E72D297353CC}">
              <c16:uniqueId val="{00000003-F0D0-4F57-BE0D-D16A54201348}"/>
            </c:ext>
          </c:extLst>
        </c:ser>
        <c:dLbls>
          <c:dLblPos val="outEnd"/>
          <c:showLegendKey val="0"/>
          <c:showVal val="1"/>
          <c:showCatName val="0"/>
          <c:showSerName val="0"/>
          <c:showPercent val="0"/>
          <c:showBubbleSize val="0"/>
        </c:dLbls>
        <c:gapWidth val="326"/>
        <c:overlap val="-58"/>
        <c:axId val="1838588640"/>
        <c:axId val="1838589120"/>
      </c:barChart>
      <c:catAx>
        <c:axId val="183858864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89120"/>
        <c:crosses val="autoZero"/>
        <c:auto val="1"/>
        <c:lblAlgn val="ctr"/>
        <c:lblOffset val="100"/>
        <c:noMultiLvlLbl val="0"/>
      </c:catAx>
      <c:valAx>
        <c:axId val="183858912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88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cap="none" spc="0" baseline="0">
                <a:solidFill>
                  <a:schemeClr val="dk1"/>
                </a:solidFill>
                <a:latin typeface="+mn-lt"/>
                <a:ea typeface="+mn-ea"/>
                <a:cs typeface="+mn-cs"/>
              </a:defRPr>
            </a:pPr>
            <a:r>
              <a:rPr lang="en-IN" sz="1400" b="1" i="0" u="none" strike="noStrike" kern="1200" cap="none" spc="0" baseline="0">
                <a:solidFill>
                  <a:schemeClr val="dk1"/>
                </a:solidFill>
                <a:latin typeface="+mn-lt"/>
                <a:ea typeface="+mn-ea"/>
                <a:cs typeface="+mn-cs"/>
              </a:rPr>
              <a:t>New  </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0" baseline="0">
              <a:solidFill>
                <a:schemeClr val="dk1"/>
              </a:solidFill>
              <a:latin typeface="+mn-lt"/>
              <a:ea typeface="+mn-ea"/>
              <a:cs typeface="+mn-cs"/>
            </a:defRPr>
          </a:pPr>
          <a:endParaRPr lang="en-IN"/>
        </a:p>
      </c:txPr>
    </c:title>
    <c:autoTitleDeleted val="0"/>
    <c:plotArea>
      <c:layout/>
      <c:barChart>
        <c:barDir val="bar"/>
        <c:grouping val="clustered"/>
        <c:varyColors val="0"/>
        <c:ser>
          <c:idx val="0"/>
          <c:order val="0"/>
          <c:tx>
            <c:strRef>
              <c:f>KPI!$D$14</c:f>
              <c:strCache>
                <c:ptCount val="1"/>
                <c:pt idx="0">
                  <c:v>Target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KPI!$E$14</c:f>
              <c:numCache>
                <c:formatCode>00,,"M"</c:formatCode>
                <c:ptCount val="1"/>
                <c:pt idx="0">
                  <c:v>19673793</c:v>
                </c:pt>
              </c:numCache>
            </c:numRef>
          </c:val>
          <c:extLst>
            <c:ext xmlns:c16="http://schemas.microsoft.com/office/drawing/2014/chart" uri="{C3380CC4-5D6E-409C-BE32-E72D297353CC}">
              <c16:uniqueId val="{00000000-8364-427E-97A3-799220B3F78B}"/>
            </c:ext>
          </c:extLst>
        </c:ser>
        <c:ser>
          <c:idx val="1"/>
          <c:order val="1"/>
          <c:tx>
            <c:strRef>
              <c:f>KPI!$D$15</c:f>
              <c:strCache>
                <c:ptCount val="1"/>
                <c:pt idx="0">
                  <c:v>Achievement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KPI!$E$15</c:f>
              <c:numCache>
                <c:formatCode>00,,"M"</c:formatCode>
                <c:ptCount val="1"/>
                <c:pt idx="0">
                  <c:v>3531629.3099999987</c:v>
                </c:pt>
              </c:numCache>
            </c:numRef>
          </c:val>
          <c:extLst>
            <c:ext xmlns:c16="http://schemas.microsoft.com/office/drawing/2014/chart" uri="{C3380CC4-5D6E-409C-BE32-E72D297353CC}">
              <c16:uniqueId val="{00000001-8364-427E-97A3-799220B3F78B}"/>
            </c:ext>
          </c:extLst>
        </c:ser>
        <c:ser>
          <c:idx val="2"/>
          <c:order val="2"/>
          <c:tx>
            <c:strRef>
              <c:f>KPI!$D$16</c:f>
              <c:strCache>
                <c:ptCount val="1"/>
                <c:pt idx="0">
                  <c:v>Invoice</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KPI!$E$16</c:f>
              <c:numCache>
                <c:formatCode>00,,"M"</c:formatCode>
                <c:ptCount val="1"/>
                <c:pt idx="0">
                  <c:v>569815</c:v>
                </c:pt>
              </c:numCache>
            </c:numRef>
          </c:val>
          <c:extLst>
            <c:ext xmlns:c16="http://schemas.microsoft.com/office/drawing/2014/chart" uri="{C3380CC4-5D6E-409C-BE32-E72D297353CC}">
              <c16:uniqueId val="{00000002-8364-427E-97A3-799220B3F78B}"/>
            </c:ext>
          </c:extLst>
        </c:ser>
        <c:dLbls>
          <c:dLblPos val="outEnd"/>
          <c:showLegendKey val="0"/>
          <c:showVal val="1"/>
          <c:showCatName val="0"/>
          <c:showSerName val="0"/>
          <c:showPercent val="0"/>
          <c:showBubbleSize val="0"/>
        </c:dLbls>
        <c:gapWidth val="326"/>
        <c:overlap val="-58"/>
        <c:axId val="923979424"/>
        <c:axId val="923982304"/>
      </c:barChart>
      <c:catAx>
        <c:axId val="92397942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82304"/>
        <c:crosses val="autoZero"/>
        <c:auto val="1"/>
        <c:lblAlgn val="ctr"/>
        <c:lblOffset val="100"/>
        <c:noMultiLvlLbl val="0"/>
      </c:catAx>
      <c:valAx>
        <c:axId val="92398230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979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cap="none" spc="0" baseline="0">
                <a:solidFill>
                  <a:schemeClr val="dk1"/>
                </a:solidFill>
                <a:latin typeface="+mn-lt"/>
                <a:ea typeface="+mn-ea"/>
                <a:cs typeface="+mn-cs"/>
              </a:defRPr>
            </a:pPr>
            <a:r>
              <a:rPr lang="en-IN" sz="1400" b="1" i="0" u="none" strike="noStrike" kern="1200" cap="none" spc="0" baseline="0">
                <a:solidFill>
                  <a:schemeClr val="dk1"/>
                </a:solidFill>
                <a:latin typeface="+mn-lt"/>
                <a:ea typeface="+mn-ea"/>
                <a:cs typeface="+mn-cs"/>
              </a:rPr>
              <a:t>Renewal  </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0" baseline="0">
              <a:solidFill>
                <a:schemeClr val="dk1"/>
              </a:solidFill>
              <a:latin typeface="+mn-lt"/>
              <a:ea typeface="+mn-ea"/>
              <a:cs typeface="+mn-cs"/>
            </a:defRPr>
          </a:pPr>
          <a:endParaRPr lang="en-IN"/>
        </a:p>
      </c:txPr>
    </c:title>
    <c:autoTitleDeleted val="0"/>
    <c:plotArea>
      <c:layout/>
      <c:barChart>
        <c:barDir val="bar"/>
        <c:grouping val="clustered"/>
        <c:varyColors val="0"/>
        <c:ser>
          <c:idx val="0"/>
          <c:order val="0"/>
          <c:tx>
            <c:strRef>
              <c:f>KPI!$D$22</c:f>
              <c:strCache>
                <c:ptCount val="1"/>
                <c:pt idx="0">
                  <c:v>Target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KPI!$E$22</c:f>
              <c:numCache>
                <c:formatCode>00,,"M"</c:formatCode>
                <c:ptCount val="1"/>
                <c:pt idx="0">
                  <c:v>12319455</c:v>
                </c:pt>
              </c:numCache>
            </c:numRef>
          </c:val>
          <c:extLst>
            <c:ext xmlns:c16="http://schemas.microsoft.com/office/drawing/2014/chart" uri="{C3380CC4-5D6E-409C-BE32-E72D297353CC}">
              <c16:uniqueId val="{00000000-5E9E-4A1F-96A2-6A17968A4AFF}"/>
            </c:ext>
          </c:extLst>
        </c:ser>
        <c:ser>
          <c:idx val="1"/>
          <c:order val="1"/>
          <c:tx>
            <c:strRef>
              <c:f>KPI!$D$23</c:f>
              <c:strCache>
                <c:ptCount val="1"/>
                <c:pt idx="0">
                  <c:v>Achievement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KPI!$E$23</c:f>
              <c:numCache>
                <c:formatCode>00,,"M"</c:formatCode>
                <c:ptCount val="1"/>
                <c:pt idx="0">
                  <c:v>18507270.640000008</c:v>
                </c:pt>
              </c:numCache>
            </c:numRef>
          </c:val>
          <c:extLst>
            <c:ext xmlns:c16="http://schemas.microsoft.com/office/drawing/2014/chart" uri="{C3380CC4-5D6E-409C-BE32-E72D297353CC}">
              <c16:uniqueId val="{00000001-5E9E-4A1F-96A2-6A17968A4AFF}"/>
            </c:ext>
          </c:extLst>
        </c:ser>
        <c:ser>
          <c:idx val="2"/>
          <c:order val="2"/>
          <c:tx>
            <c:strRef>
              <c:f>KPI!$D$24</c:f>
              <c:strCache>
                <c:ptCount val="1"/>
                <c:pt idx="0">
                  <c:v>Invoice</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KPI!$E$24</c:f>
              <c:numCache>
                <c:formatCode>00,,"M"</c:formatCode>
                <c:ptCount val="1"/>
                <c:pt idx="0">
                  <c:v>8244310</c:v>
                </c:pt>
              </c:numCache>
            </c:numRef>
          </c:val>
          <c:extLst>
            <c:ext xmlns:c16="http://schemas.microsoft.com/office/drawing/2014/chart" uri="{C3380CC4-5D6E-409C-BE32-E72D297353CC}">
              <c16:uniqueId val="{00000002-5E9E-4A1F-96A2-6A17968A4AFF}"/>
            </c:ext>
          </c:extLst>
        </c:ser>
        <c:dLbls>
          <c:dLblPos val="outEnd"/>
          <c:showLegendKey val="0"/>
          <c:showVal val="1"/>
          <c:showCatName val="0"/>
          <c:showSerName val="0"/>
          <c:showPercent val="0"/>
          <c:showBubbleSize val="0"/>
        </c:dLbls>
        <c:gapWidth val="326"/>
        <c:overlap val="-58"/>
        <c:axId val="1839002224"/>
        <c:axId val="1839001264"/>
      </c:barChart>
      <c:catAx>
        <c:axId val="183900222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001264"/>
        <c:crosses val="autoZero"/>
        <c:auto val="1"/>
        <c:lblAlgn val="ctr"/>
        <c:lblOffset val="100"/>
        <c:noMultiLvlLbl val="0"/>
      </c:catAx>
      <c:valAx>
        <c:axId val="183900126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002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).xlsx]Opportunity!PivotTable14</c:name>
    <c:fmtId val="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dLbl>
          <c:idx val="0"/>
          <c:layout>
            <c:manualLayout>
              <c:x val="0.11896703854568311"/>
              <c:y val="-1.27627608766107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Opportunity!$C$12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846-48DB-891D-66C88DD5C74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846-48DB-891D-66C88DD5C74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846-48DB-891D-66C88DD5C74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846-48DB-891D-66C88DD5C74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846-48DB-891D-66C88DD5C74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846-48DB-891D-66C88DD5C74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846-48DB-891D-66C88DD5C74B}"/>
              </c:ext>
            </c:extLst>
          </c:dPt>
          <c:dLbls>
            <c:dLbl>
              <c:idx val="6"/>
              <c:layout>
                <c:manualLayout>
                  <c:x val="0.11896703854568311"/>
                  <c:y val="-1.27627608766107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846-48DB-891D-66C88DD5C74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Opportunity!$B$13:$B$20</c:f>
              <c:strCache>
                <c:ptCount val="7"/>
                <c:pt idx="0">
                  <c:v>Employee Benefits</c:v>
                </c:pt>
                <c:pt idx="1">
                  <c:v>Engineering</c:v>
                </c:pt>
                <c:pt idx="2">
                  <c:v>Fire</c:v>
                </c:pt>
                <c:pt idx="3">
                  <c:v>Liability</c:v>
                </c:pt>
                <c:pt idx="4">
                  <c:v>Marine</c:v>
                </c:pt>
                <c:pt idx="5">
                  <c:v>Miscellaneous</c:v>
                </c:pt>
                <c:pt idx="6">
                  <c:v>Terrorism</c:v>
                </c:pt>
              </c:strCache>
            </c:strRef>
          </c:cat>
          <c:val>
            <c:numRef>
              <c:f>Opportunity!$C$13:$C$20</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393B-4CBC-99F6-0C0A4357644C}"/>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).xlsx]No Of Meeting By Acc Exc!PivotTable23</c:name>
    <c:fmtId val="9"/>
  </c:pivotSource>
  <c:chart>
    <c:title>
      <c:tx>
        <c:rich>
          <a:bodyPr rot="0" spcFirstLastPara="1" vertOverflow="ellipsis" vert="horz" wrap="square" anchor="ctr" anchorCtr="1"/>
          <a:lstStyle/>
          <a:p>
            <a:pPr algn="ctr" rtl="0">
              <a:defRPr lang="en-US" sz="1400" b="1" i="0" u="none" strike="noStrike" kern="1200" cap="none" spc="0" baseline="0">
                <a:solidFill>
                  <a:schemeClr val="dk1"/>
                </a:solidFill>
                <a:latin typeface="+mn-lt"/>
                <a:ea typeface="+mn-ea"/>
                <a:cs typeface="+mn-cs"/>
              </a:defRPr>
            </a:pPr>
            <a:r>
              <a:rPr lang="en-US" sz="1400" b="1" i="0" u="none" strike="noStrike" kern="1200" cap="none" spc="0" baseline="0">
                <a:solidFill>
                  <a:schemeClr val="dk1"/>
                </a:solidFill>
                <a:latin typeface="+mn-lt"/>
                <a:ea typeface="+mn-ea"/>
                <a:cs typeface="+mn-cs"/>
              </a:rPr>
              <a:t>No Of Meeting By Acc Exc</a:t>
            </a:r>
          </a:p>
        </c:rich>
      </c:tx>
      <c:layout>
        <c:manualLayout>
          <c:xMode val="edge"/>
          <c:yMode val="edge"/>
          <c:x val="0.37696898149866637"/>
          <c:y val="7.7178574416479642E-2"/>
        </c:manualLayout>
      </c:layout>
      <c:overlay val="0"/>
      <c:spPr>
        <a:noFill/>
        <a:ln>
          <a:noFill/>
        </a:ln>
        <a:effectLst/>
      </c:spPr>
      <c:txPr>
        <a:bodyPr rot="0" spcFirstLastPara="1" vertOverflow="ellipsis" vert="horz" wrap="square" anchor="ctr" anchorCtr="1"/>
        <a:lstStyle/>
        <a:p>
          <a:pPr algn="ctr" rtl="0">
            <a:defRPr lang="en-US" sz="1400" b="1" i="0" u="none" strike="noStrike" kern="1200" cap="none" spc="0" baseline="0">
              <a:solidFill>
                <a:schemeClr val="dk1"/>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Of Meeting By Acc Exc'!$E$6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 Of Meeting By Acc Exc'!$D$7:$D$16</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'No Of Meeting By Acc Exc'!$E$7:$E$16</c:f>
              <c:numCache>
                <c:formatCode>General</c:formatCode>
                <c:ptCount val="9"/>
                <c:pt idx="0">
                  <c:v>7</c:v>
                </c:pt>
                <c:pt idx="1">
                  <c:v>4</c:v>
                </c:pt>
                <c:pt idx="2">
                  <c:v>3</c:v>
                </c:pt>
                <c:pt idx="3">
                  <c:v>4</c:v>
                </c:pt>
                <c:pt idx="4">
                  <c:v>3</c:v>
                </c:pt>
                <c:pt idx="5">
                  <c:v>2</c:v>
                </c:pt>
                <c:pt idx="6">
                  <c:v>2</c:v>
                </c:pt>
                <c:pt idx="7">
                  <c:v>4</c:v>
                </c:pt>
                <c:pt idx="8">
                  <c:v>25</c:v>
                </c:pt>
              </c:numCache>
            </c:numRef>
          </c:val>
          <c:extLst>
            <c:ext xmlns:c16="http://schemas.microsoft.com/office/drawing/2014/chart" uri="{C3380CC4-5D6E-409C-BE32-E72D297353CC}">
              <c16:uniqueId val="{00000000-30C1-4198-BFC9-32BD116FB8BD}"/>
            </c:ext>
          </c:extLst>
        </c:ser>
        <c:dLbls>
          <c:dLblPos val="outEnd"/>
          <c:showLegendKey val="0"/>
          <c:showVal val="1"/>
          <c:showCatName val="0"/>
          <c:showSerName val="0"/>
          <c:showPercent val="0"/>
          <c:showBubbleSize val="0"/>
        </c:dLbls>
        <c:gapWidth val="326"/>
        <c:axId val="905151520"/>
        <c:axId val="905152000"/>
      </c:barChart>
      <c:catAx>
        <c:axId val="9051515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52000"/>
        <c:crosses val="autoZero"/>
        <c:auto val="1"/>
        <c:lblAlgn val="ctr"/>
        <c:lblOffset val="100"/>
        <c:noMultiLvlLbl val="0"/>
      </c:catAx>
      <c:valAx>
        <c:axId val="90515200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5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).xlsx]Yearly Meeting Count!PivotTable20</c:name>
    <c:fmtId val="6"/>
  </c:pivotSource>
  <c:chart>
    <c:autoTitleDeleted val="1"/>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'Yearly Meeting Count'!$D$5</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7ED-4CA5-811E-E19AAEDFEBD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C7ED-4CA5-811E-E19AAEDFEB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'Yearly Meeting Count'!$C$6:$C$8</c:f>
              <c:strCache>
                <c:ptCount val="2"/>
                <c:pt idx="0">
                  <c:v>2019</c:v>
                </c:pt>
                <c:pt idx="1">
                  <c:v>2020</c:v>
                </c:pt>
              </c:strCache>
            </c:strRef>
          </c:cat>
          <c:val>
            <c:numRef>
              <c:f>'Yearly Meeting Count'!$D$6:$D$8</c:f>
              <c:numCache>
                <c:formatCode>General</c:formatCode>
                <c:ptCount val="2"/>
                <c:pt idx="0">
                  <c:v>3</c:v>
                </c:pt>
                <c:pt idx="1">
                  <c:v>51</c:v>
                </c:pt>
              </c:numCache>
            </c:numRef>
          </c:val>
          <c:extLst>
            <c:ext xmlns:c16="http://schemas.microsoft.com/office/drawing/2014/chart" uri="{C3380CC4-5D6E-409C-BE32-E72D297353CC}">
              <c16:uniqueId val="{00000004-34D2-48DB-A62B-1DCC8FBA61D5}"/>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ExcelR ).xlsx]No Of Invoice By Acc Exec!PivotTable19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cap="none" baseline="0">
                <a:solidFill>
                  <a:schemeClr val="dk1"/>
                </a:solidFill>
              </a:rPr>
              <a:t>No Of Invoice By Acc Exec</a:t>
            </a:r>
            <a:endParaRPr lang="en-IN" sz="1400" b="1" i="0" u="none" strike="noStrike" kern="1200" cap="none" baseline="0">
              <a:solidFill>
                <a:sysClr val="windowText" lastClr="000000"/>
              </a:solidFill>
            </a:endParaRPr>
          </a:p>
        </c:rich>
      </c:tx>
      <c:layout>
        <c:manualLayout>
          <c:xMode val="edge"/>
          <c:yMode val="edge"/>
          <c:x val="0.28032974053030923"/>
          <c:y val="5.86643336249635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'No Of Invoice By Acc Exec'!$E$7:$E$8</c:f>
              <c:strCache>
                <c:ptCount val="1"/>
                <c:pt idx="0">
                  <c:v>(blank)</c:v>
                </c:pt>
              </c:strCache>
            </c:strRef>
          </c:tx>
          <c:spPr>
            <a:solidFill>
              <a:schemeClr val="accent1"/>
            </a:solidFill>
            <a:ln>
              <a:noFill/>
            </a:ln>
            <a:effectLst/>
            <a:sp3d/>
          </c:spPr>
          <c:invertIfNegative val="0"/>
          <c:cat>
            <c:strRef>
              <c:f>'No Of Invoice By Acc Exec'!$D$9:$D$20</c:f>
              <c:strCache>
                <c:ptCount val="11"/>
                <c:pt idx="0">
                  <c:v>Ankita Shah</c:v>
                </c:pt>
                <c:pt idx="1">
                  <c:v>Divya Dhingra</c:v>
                </c:pt>
                <c:pt idx="2">
                  <c:v>Gautam Murkunde</c:v>
                </c:pt>
                <c:pt idx="3">
                  <c:v>Neel Jain</c:v>
                </c:pt>
                <c:pt idx="4">
                  <c:v>Shloka Shelat</c:v>
                </c:pt>
                <c:pt idx="5">
                  <c:v>Shobhit Agarwal</c:v>
                </c:pt>
                <c:pt idx="6">
                  <c:v>Abhinav Shivam</c:v>
                </c:pt>
                <c:pt idx="7">
                  <c:v>Animesh Rawat</c:v>
                </c:pt>
                <c:pt idx="8">
                  <c:v>Mark</c:v>
                </c:pt>
                <c:pt idx="9">
                  <c:v>Vidit Shah</c:v>
                </c:pt>
                <c:pt idx="10">
                  <c:v>Vinay</c:v>
                </c:pt>
              </c:strCache>
            </c:strRef>
          </c:cat>
          <c:val>
            <c:numRef>
              <c:f>'No Of Invoice By Acc Exec'!$E$9:$E$20</c:f>
              <c:numCache>
                <c:formatCode>General</c:formatCode>
                <c:ptCount val="11"/>
                <c:pt idx="0">
                  <c:v>18</c:v>
                </c:pt>
                <c:pt idx="1">
                  <c:v>5</c:v>
                </c:pt>
                <c:pt idx="2">
                  <c:v>1</c:v>
                </c:pt>
                <c:pt idx="5">
                  <c:v>4</c:v>
                </c:pt>
              </c:numCache>
            </c:numRef>
          </c:val>
          <c:extLst>
            <c:ext xmlns:c16="http://schemas.microsoft.com/office/drawing/2014/chart" uri="{C3380CC4-5D6E-409C-BE32-E72D297353CC}">
              <c16:uniqueId val="{00000009-01D8-4A63-B333-F4E2BF7820D6}"/>
            </c:ext>
          </c:extLst>
        </c:ser>
        <c:ser>
          <c:idx val="1"/>
          <c:order val="1"/>
          <c:tx>
            <c:strRef>
              <c:f>'No Of Invoice By Acc Exec'!$F$7:$F$8</c:f>
              <c:strCache>
                <c:ptCount val="1"/>
                <c:pt idx="0">
                  <c:v>Cross Sell</c:v>
                </c:pt>
              </c:strCache>
            </c:strRef>
          </c:tx>
          <c:spPr>
            <a:solidFill>
              <a:schemeClr val="accent2"/>
            </a:solidFill>
            <a:ln>
              <a:noFill/>
            </a:ln>
            <a:effectLst/>
            <a:sp3d/>
          </c:spPr>
          <c:invertIfNegative val="0"/>
          <c:cat>
            <c:strRef>
              <c:f>'No Of Invoice By Acc Exec'!$D$9:$D$20</c:f>
              <c:strCache>
                <c:ptCount val="11"/>
                <c:pt idx="0">
                  <c:v>Ankita Shah</c:v>
                </c:pt>
                <c:pt idx="1">
                  <c:v>Divya Dhingra</c:v>
                </c:pt>
                <c:pt idx="2">
                  <c:v>Gautam Murkunde</c:v>
                </c:pt>
                <c:pt idx="3">
                  <c:v>Neel Jain</c:v>
                </c:pt>
                <c:pt idx="4">
                  <c:v>Shloka Shelat</c:v>
                </c:pt>
                <c:pt idx="5">
                  <c:v>Shobhit Agarwal</c:v>
                </c:pt>
                <c:pt idx="6">
                  <c:v>Abhinav Shivam</c:v>
                </c:pt>
                <c:pt idx="7">
                  <c:v>Animesh Rawat</c:v>
                </c:pt>
                <c:pt idx="8">
                  <c:v>Mark</c:v>
                </c:pt>
                <c:pt idx="9">
                  <c:v>Vidit Shah</c:v>
                </c:pt>
                <c:pt idx="10">
                  <c:v>Vinay</c:v>
                </c:pt>
              </c:strCache>
            </c:strRef>
          </c:cat>
          <c:val>
            <c:numRef>
              <c:f>'No Of Invoice By Acc Exec'!$F$9:$F$20</c:f>
              <c:numCache>
                <c:formatCode>General</c:formatCode>
                <c:ptCount val="11"/>
                <c:pt idx="6">
                  <c:v>10</c:v>
                </c:pt>
                <c:pt idx="7">
                  <c:v>20</c:v>
                </c:pt>
                <c:pt idx="8">
                  <c:v>2</c:v>
                </c:pt>
                <c:pt idx="9">
                  <c:v>12</c:v>
                </c:pt>
                <c:pt idx="10">
                  <c:v>19</c:v>
                </c:pt>
              </c:numCache>
            </c:numRef>
          </c:val>
          <c:extLst>
            <c:ext xmlns:c16="http://schemas.microsoft.com/office/drawing/2014/chart" uri="{C3380CC4-5D6E-409C-BE32-E72D297353CC}">
              <c16:uniqueId val="{0000000E-01D8-4A63-B333-F4E2BF7820D6}"/>
            </c:ext>
          </c:extLst>
        </c:ser>
        <c:ser>
          <c:idx val="2"/>
          <c:order val="2"/>
          <c:tx>
            <c:strRef>
              <c:f>'No Of Invoice By Acc Exec'!$G$7:$G$8</c:f>
              <c:strCache>
                <c:ptCount val="1"/>
                <c:pt idx="0">
                  <c:v>New</c:v>
                </c:pt>
              </c:strCache>
            </c:strRef>
          </c:tx>
          <c:spPr>
            <a:solidFill>
              <a:schemeClr val="accent3"/>
            </a:solidFill>
            <a:ln>
              <a:noFill/>
            </a:ln>
            <a:effectLst/>
            <a:sp3d/>
          </c:spPr>
          <c:invertIfNegative val="0"/>
          <c:cat>
            <c:strRef>
              <c:f>'No Of Invoice By Acc Exec'!$D$9:$D$20</c:f>
              <c:strCache>
                <c:ptCount val="11"/>
                <c:pt idx="0">
                  <c:v>Ankita Shah</c:v>
                </c:pt>
                <c:pt idx="1">
                  <c:v>Divya Dhingra</c:v>
                </c:pt>
                <c:pt idx="2">
                  <c:v>Gautam Murkunde</c:v>
                </c:pt>
                <c:pt idx="3">
                  <c:v>Neel Jain</c:v>
                </c:pt>
                <c:pt idx="4">
                  <c:v>Shloka Shelat</c:v>
                </c:pt>
                <c:pt idx="5">
                  <c:v>Shobhit Agarwal</c:v>
                </c:pt>
                <c:pt idx="6">
                  <c:v>Abhinav Shivam</c:v>
                </c:pt>
                <c:pt idx="7">
                  <c:v>Animesh Rawat</c:v>
                </c:pt>
                <c:pt idx="8">
                  <c:v>Mark</c:v>
                </c:pt>
                <c:pt idx="9">
                  <c:v>Vidit Shah</c:v>
                </c:pt>
                <c:pt idx="10">
                  <c:v>Vinay</c:v>
                </c:pt>
              </c:strCache>
            </c:strRef>
          </c:cat>
          <c:val>
            <c:numRef>
              <c:f>'No Of Invoice By Acc Exec'!$G$9:$G$20</c:f>
              <c:numCache>
                <c:formatCode>General</c:formatCode>
                <c:ptCount val="11"/>
                <c:pt idx="3">
                  <c:v>1</c:v>
                </c:pt>
                <c:pt idx="4">
                  <c:v>7</c:v>
                </c:pt>
                <c:pt idx="5">
                  <c:v>8</c:v>
                </c:pt>
              </c:numCache>
            </c:numRef>
          </c:val>
          <c:extLst>
            <c:ext xmlns:c16="http://schemas.microsoft.com/office/drawing/2014/chart" uri="{C3380CC4-5D6E-409C-BE32-E72D297353CC}">
              <c16:uniqueId val="{0000000F-01D8-4A63-B333-F4E2BF7820D6}"/>
            </c:ext>
          </c:extLst>
        </c:ser>
        <c:ser>
          <c:idx val="3"/>
          <c:order val="3"/>
          <c:tx>
            <c:strRef>
              <c:f>'No Of Invoice By Acc Exec'!$H$7:$H$8</c:f>
              <c:strCache>
                <c:ptCount val="1"/>
                <c:pt idx="0">
                  <c:v>Renewal</c:v>
                </c:pt>
              </c:strCache>
            </c:strRef>
          </c:tx>
          <c:spPr>
            <a:solidFill>
              <a:schemeClr val="accent4"/>
            </a:solidFill>
            <a:ln>
              <a:noFill/>
            </a:ln>
            <a:effectLst/>
            <a:sp3d/>
          </c:spPr>
          <c:invertIfNegative val="0"/>
          <c:cat>
            <c:strRef>
              <c:f>'No Of Invoice By Acc Exec'!$D$9:$D$20</c:f>
              <c:strCache>
                <c:ptCount val="11"/>
                <c:pt idx="0">
                  <c:v>Ankita Shah</c:v>
                </c:pt>
                <c:pt idx="1">
                  <c:v>Divya Dhingra</c:v>
                </c:pt>
                <c:pt idx="2">
                  <c:v>Gautam Murkunde</c:v>
                </c:pt>
                <c:pt idx="3">
                  <c:v>Neel Jain</c:v>
                </c:pt>
                <c:pt idx="4">
                  <c:v>Shloka Shelat</c:v>
                </c:pt>
                <c:pt idx="5">
                  <c:v>Shobhit Agarwal</c:v>
                </c:pt>
                <c:pt idx="6">
                  <c:v>Abhinav Shivam</c:v>
                </c:pt>
                <c:pt idx="7">
                  <c:v>Animesh Rawat</c:v>
                </c:pt>
                <c:pt idx="8">
                  <c:v>Mark</c:v>
                </c:pt>
                <c:pt idx="9">
                  <c:v>Vidit Shah</c:v>
                </c:pt>
                <c:pt idx="10">
                  <c:v>Vinay</c:v>
                </c:pt>
              </c:strCache>
            </c:strRef>
          </c:cat>
          <c:val>
            <c:numRef>
              <c:f>'No Of Invoice By Acc Exec'!$H$9:$H$20</c:f>
              <c:numCache>
                <c:formatCode>General</c:formatCode>
                <c:ptCount val="11"/>
                <c:pt idx="0">
                  <c:v>18</c:v>
                </c:pt>
                <c:pt idx="1">
                  <c:v>58</c:v>
                </c:pt>
                <c:pt idx="2">
                  <c:v>3</c:v>
                </c:pt>
                <c:pt idx="4">
                  <c:v>3</c:v>
                </c:pt>
                <c:pt idx="9">
                  <c:v>15</c:v>
                </c:pt>
              </c:numCache>
            </c:numRef>
          </c:val>
          <c:extLst>
            <c:ext xmlns:c16="http://schemas.microsoft.com/office/drawing/2014/chart" uri="{C3380CC4-5D6E-409C-BE32-E72D297353CC}">
              <c16:uniqueId val="{00000010-01D8-4A63-B333-F4E2BF7820D6}"/>
            </c:ext>
          </c:extLst>
        </c:ser>
        <c:dLbls>
          <c:showLegendKey val="0"/>
          <c:showVal val="0"/>
          <c:showCatName val="0"/>
          <c:showSerName val="0"/>
          <c:showPercent val="0"/>
          <c:showBubbleSize val="0"/>
        </c:dLbls>
        <c:gapWidth val="150"/>
        <c:shape val="box"/>
        <c:axId val="572261631"/>
        <c:axId val="572260191"/>
        <c:axId val="0"/>
      </c:bar3DChart>
      <c:catAx>
        <c:axId val="57226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60191"/>
        <c:crosses val="autoZero"/>
        <c:auto val="1"/>
        <c:lblAlgn val="ctr"/>
        <c:lblOffset val="100"/>
        <c:noMultiLvlLbl val="0"/>
      </c:catAx>
      <c:valAx>
        <c:axId val="57226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26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Stage Funnel By Renenue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Stage Funnel By Renenue</a:t>
          </a:r>
        </a:p>
      </cx:txPr>
    </cx:title>
    <cx:plotArea>
      <cx:plotAreaRegion>
        <cx:series layoutId="funnel" uniqueId="{EC7B2263-77D6-4E66-AADE-B3F5AA28726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4.xml"/><Relationship Id="rId7" Type="http://schemas.openxmlformats.org/officeDocument/2006/relationships/image" Target="../media/image4.emf"/><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3.emf"/><Relationship Id="rId11" Type="http://schemas.openxmlformats.org/officeDocument/2006/relationships/chart" Target="../charts/chart19.xml"/><Relationship Id="rId5" Type="http://schemas.openxmlformats.org/officeDocument/2006/relationships/image" Target="../media/image2.emf"/><Relationship Id="rId10" Type="http://schemas.openxmlformats.org/officeDocument/2006/relationships/chart" Target="../charts/chart18.xml"/><Relationship Id="rId4" Type="http://schemas.openxmlformats.org/officeDocument/2006/relationships/chart" Target="../charts/chart15.xml"/><Relationship Id="rId9" Type="http://schemas.openxmlformats.org/officeDocument/2006/relationships/chart" Target="../charts/chart17.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oneCellAnchor>
    <xdr:from>
      <xdr:col>6</xdr:col>
      <xdr:colOff>1788780</xdr:colOff>
      <xdr:row>0</xdr:row>
      <xdr:rowOff>55066</xdr:rowOff>
    </xdr:from>
    <xdr:ext cx="6598730" cy="694677"/>
    <xdr:sp macro="" textlink="">
      <xdr:nvSpPr>
        <xdr:cNvPr id="2" name="Rectangle 1">
          <a:extLst>
            <a:ext uri="{FF2B5EF4-FFF2-40B4-BE49-F238E27FC236}">
              <a16:creationId xmlns:a16="http://schemas.microsoft.com/office/drawing/2014/main" id="{BB4D0452-464E-2B38-36AC-7A6C2E9FD454}"/>
            </a:ext>
          </a:extLst>
        </xdr:cNvPr>
        <xdr:cNvSpPr/>
      </xdr:nvSpPr>
      <xdr:spPr>
        <a:xfrm>
          <a:off x="5822898" y="55066"/>
          <a:ext cx="6598730" cy="694677"/>
        </a:xfrm>
        <a:prstGeom prst="rect">
          <a:avLst/>
        </a:prstGeom>
        <a:noFill/>
      </xdr:spPr>
      <xdr:txBody>
        <a:bodyPr wrap="none" lIns="91440" tIns="45720" rIns="91440" bIns="45720">
          <a:spAutoFit/>
        </a:bodyPr>
        <a:lstStyle/>
        <a:p>
          <a:pPr algn="ctr"/>
          <a:r>
            <a:rPr lang="en-US" sz="4000" b="0" cap="none" spc="0">
              <a:ln w="0"/>
              <a:solidFill>
                <a:schemeClr val="tx1"/>
              </a:solidFill>
              <a:effectLst>
                <a:outerShdw blurRad="38100" dist="19050" dir="2700000" algn="tl" rotWithShape="0">
                  <a:schemeClr val="dk1">
                    <a:alpha val="40000"/>
                  </a:schemeClr>
                </a:outerShdw>
              </a:effectLst>
            </a:rPr>
            <a:t>Insurance</a:t>
          </a:r>
          <a:r>
            <a:rPr lang="en-US" sz="4000" b="0" cap="none" spc="0" baseline="0">
              <a:ln w="0"/>
              <a:solidFill>
                <a:schemeClr val="tx1"/>
              </a:solidFill>
              <a:effectLst>
                <a:outerShdw blurRad="38100" dist="19050" dir="2700000" algn="tl" rotWithShape="0">
                  <a:schemeClr val="dk1">
                    <a:alpha val="40000"/>
                  </a:schemeClr>
                </a:outerShdw>
              </a:effectLst>
            </a:rPr>
            <a:t> Analystic Project</a:t>
          </a:r>
          <a:endParaRPr lang="en-US" sz="4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10</xdr:col>
      <xdr:colOff>289560</xdr:colOff>
      <xdr:row>4</xdr:row>
      <xdr:rowOff>34290</xdr:rowOff>
    </xdr:from>
    <xdr:to>
      <xdr:col>17</xdr:col>
      <xdr:colOff>594360</xdr:colOff>
      <xdr:row>17</xdr:row>
      <xdr:rowOff>167640</xdr:rowOff>
    </xdr:to>
    <xdr:graphicFrame macro="">
      <xdr:nvGraphicFramePr>
        <xdr:cNvPr id="2" name="Chart 1">
          <a:extLst>
            <a:ext uri="{FF2B5EF4-FFF2-40B4-BE49-F238E27FC236}">
              <a16:creationId xmlns:a16="http://schemas.microsoft.com/office/drawing/2014/main" id="{DF061827-202A-E311-6BAA-BC8788F32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495300</xdr:colOff>
      <xdr:row>2</xdr:row>
      <xdr:rowOff>110490</xdr:rowOff>
    </xdr:from>
    <xdr:to>
      <xdr:col>11</xdr:col>
      <xdr:colOff>563880</xdr:colOff>
      <xdr:row>13</xdr:row>
      <xdr:rowOff>30480</xdr:rowOff>
    </xdr:to>
    <xdr:graphicFrame macro="">
      <xdr:nvGraphicFramePr>
        <xdr:cNvPr id="2" name="Chart 1">
          <a:extLst>
            <a:ext uri="{FF2B5EF4-FFF2-40B4-BE49-F238E27FC236}">
              <a16:creationId xmlns:a16="http://schemas.microsoft.com/office/drawing/2014/main" id="{6B7E1512-3534-C4BC-ECB6-C6EE9FCFE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578223</xdr:colOff>
      <xdr:row>2</xdr:row>
      <xdr:rowOff>71717</xdr:rowOff>
    </xdr:from>
    <xdr:to>
      <xdr:col>10</xdr:col>
      <xdr:colOff>461681</xdr:colOff>
      <xdr:row>8</xdr:row>
      <xdr:rowOff>170330</xdr:rowOff>
    </xdr:to>
    <xdr:graphicFrame macro="">
      <xdr:nvGraphicFramePr>
        <xdr:cNvPr id="2" name="Chart 1">
          <a:extLst>
            <a:ext uri="{FF2B5EF4-FFF2-40B4-BE49-F238E27FC236}">
              <a16:creationId xmlns:a16="http://schemas.microsoft.com/office/drawing/2014/main" id="{487071FB-3B1E-7F77-252E-29ADA40B0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560294</xdr:colOff>
      <xdr:row>10</xdr:row>
      <xdr:rowOff>125506</xdr:rowOff>
    </xdr:from>
    <xdr:to>
      <xdr:col>10</xdr:col>
      <xdr:colOff>443752</xdr:colOff>
      <xdr:row>17</xdr:row>
      <xdr:rowOff>17929</xdr:rowOff>
    </xdr:to>
    <xdr:graphicFrame macro="">
      <xdr:nvGraphicFramePr>
        <xdr:cNvPr id="3" name="Chart 2">
          <a:extLst>
            <a:ext uri="{FF2B5EF4-FFF2-40B4-BE49-F238E27FC236}">
              <a16:creationId xmlns:a16="http://schemas.microsoft.com/office/drawing/2014/main" id="{CA2026BD-9559-4DE9-4DF5-56E3D0188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461682</xdr:colOff>
      <xdr:row>18</xdr:row>
      <xdr:rowOff>116539</xdr:rowOff>
    </xdr:from>
    <xdr:to>
      <xdr:col>11</xdr:col>
      <xdr:colOff>80681</xdr:colOff>
      <xdr:row>26</xdr:row>
      <xdr:rowOff>8964</xdr:rowOff>
    </xdr:to>
    <xdr:graphicFrame macro="">
      <xdr:nvGraphicFramePr>
        <xdr:cNvPr id="4" name="Chart 3">
          <a:extLst>
            <a:ext uri="{FF2B5EF4-FFF2-40B4-BE49-F238E27FC236}">
              <a16:creationId xmlns:a16="http://schemas.microsoft.com/office/drawing/2014/main" id="{6665A76F-1C5F-6A3D-092B-3E28EAE7E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525780</xdr:colOff>
      <xdr:row>0</xdr:row>
      <xdr:rowOff>87630</xdr:rowOff>
    </xdr:from>
    <xdr:to>
      <xdr:col>11</xdr:col>
      <xdr:colOff>160020</xdr:colOff>
      <xdr:row>15</xdr:row>
      <xdr:rowOff>87630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91331AE-3690-0B10-CD51-71F322A5AD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21480" y="87630"/>
              <a:ext cx="4998720" cy="2628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590550</xdr:colOff>
      <xdr:row>17</xdr:row>
      <xdr:rowOff>30480</xdr:rowOff>
    </xdr:from>
    <xdr:to>
      <xdr:col>13</xdr:col>
      <xdr:colOff>274320</xdr:colOff>
      <xdr:row>32</xdr:row>
      <xdr:rowOff>144780</xdr:rowOff>
    </xdr:to>
    <xdr:graphicFrame macro="">
      <xdr:nvGraphicFramePr>
        <xdr:cNvPr id="3" name="Chart 2">
          <a:extLst>
            <a:ext uri="{FF2B5EF4-FFF2-40B4-BE49-F238E27FC236}">
              <a16:creationId xmlns:a16="http://schemas.microsoft.com/office/drawing/2014/main" id="{D0378ED1-6D2D-5314-94CB-D0C11731D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601980</xdr:colOff>
      <xdr:row>3</xdr:row>
      <xdr:rowOff>110490</xdr:rowOff>
    </xdr:from>
    <xdr:to>
      <xdr:col>13</xdr:col>
      <xdr:colOff>297180</xdr:colOff>
      <xdr:row>18</xdr:row>
      <xdr:rowOff>110490</xdr:rowOff>
    </xdr:to>
    <xdr:graphicFrame macro="">
      <xdr:nvGraphicFramePr>
        <xdr:cNvPr id="2" name="Chart 1">
          <a:extLst>
            <a:ext uri="{FF2B5EF4-FFF2-40B4-BE49-F238E27FC236}">
              <a16:creationId xmlns:a16="http://schemas.microsoft.com/office/drawing/2014/main" id="{FA1E317D-1998-6806-5742-C618B6A95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708660</xdr:colOff>
      <xdr:row>9</xdr:row>
      <xdr:rowOff>30480</xdr:rowOff>
    </xdr:from>
    <xdr:to>
      <xdr:col>9</xdr:col>
      <xdr:colOff>518160</xdr:colOff>
      <xdr:row>19</xdr:row>
      <xdr:rowOff>175260</xdr:rowOff>
    </xdr:to>
    <xdr:graphicFrame macro="">
      <xdr:nvGraphicFramePr>
        <xdr:cNvPr id="2" name="Chart 1">
          <a:extLst>
            <a:ext uri="{FF2B5EF4-FFF2-40B4-BE49-F238E27FC236}">
              <a16:creationId xmlns:a16="http://schemas.microsoft.com/office/drawing/2014/main" id="{300BDA46-44C9-9611-0708-1F96FD091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457200</xdr:colOff>
      <xdr:row>22</xdr:row>
      <xdr:rowOff>140970</xdr:rowOff>
    </xdr:from>
    <xdr:to>
      <xdr:col>11</xdr:col>
      <xdr:colOff>106680</xdr:colOff>
      <xdr:row>33</xdr:row>
      <xdr:rowOff>38100</xdr:rowOff>
    </xdr:to>
    <xdr:graphicFrame macro="">
      <xdr:nvGraphicFramePr>
        <xdr:cNvPr id="3" name="Chart 2">
          <a:extLst>
            <a:ext uri="{FF2B5EF4-FFF2-40B4-BE49-F238E27FC236}">
              <a16:creationId xmlns:a16="http://schemas.microsoft.com/office/drawing/2014/main" id="{E06509E3-1871-037A-DB01-2B47377FB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373380</xdr:colOff>
      <xdr:row>12</xdr:row>
      <xdr:rowOff>80010</xdr:rowOff>
    </xdr:from>
    <xdr:to>
      <xdr:col>25</xdr:col>
      <xdr:colOff>487680</xdr:colOff>
      <xdr:row>27</xdr:row>
      <xdr:rowOff>80010</xdr:rowOff>
    </xdr:to>
    <xdr:graphicFrame macro="">
      <xdr:nvGraphicFramePr>
        <xdr:cNvPr id="4" name="Chart 3">
          <a:extLst>
            <a:ext uri="{FF2B5EF4-FFF2-40B4-BE49-F238E27FC236}">
              <a16:creationId xmlns:a16="http://schemas.microsoft.com/office/drawing/2014/main" id="{F37F33EE-6AA3-979D-401F-94732DEF6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224116</xdr:colOff>
      <xdr:row>4</xdr:row>
      <xdr:rowOff>17928</xdr:rowOff>
    </xdr:from>
    <xdr:to>
      <xdr:col>35</xdr:col>
      <xdr:colOff>89647</xdr:colOff>
      <xdr:row>20</xdr:row>
      <xdr:rowOff>152399</xdr:rowOff>
    </xdr:to>
    <xdr:graphicFrame macro="">
      <xdr:nvGraphicFramePr>
        <xdr:cNvPr id="5" name="Chart 4">
          <a:extLst>
            <a:ext uri="{FF2B5EF4-FFF2-40B4-BE49-F238E27FC236}">
              <a16:creationId xmlns:a16="http://schemas.microsoft.com/office/drawing/2014/main" id="{6639FA8C-E59B-AC1C-0B6F-961C384274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312419</xdr:colOff>
      <xdr:row>4</xdr:row>
      <xdr:rowOff>89648</xdr:rowOff>
    </xdr:from>
    <xdr:to>
      <xdr:col>18</xdr:col>
      <xdr:colOff>618565</xdr:colOff>
      <xdr:row>15</xdr:row>
      <xdr:rowOff>26894</xdr:rowOff>
    </xdr:to>
    <xdr:graphicFrame macro="">
      <xdr:nvGraphicFramePr>
        <xdr:cNvPr id="17" name="Chart 16">
          <a:extLst>
            <a:ext uri="{FF2B5EF4-FFF2-40B4-BE49-F238E27FC236}">
              <a16:creationId xmlns:a16="http://schemas.microsoft.com/office/drawing/2014/main" id="{3AD32046-D005-45D1-A33F-931095C5D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39445</xdr:rowOff>
    </xdr:from>
    <xdr:to>
      <xdr:col>7</xdr:col>
      <xdr:colOff>242047</xdr:colOff>
      <xdr:row>20</xdr:row>
      <xdr:rowOff>26895</xdr:rowOff>
    </xdr:to>
    <xdr:graphicFrame macro="">
      <xdr:nvGraphicFramePr>
        <xdr:cNvPr id="2" name="Chart 1">
          <a:extLst>
            <a:ext uri="{FF2B5EF4-FFF2-40B4-BE49-F238E27FC236}">
              <a16:creationId xmlns:a16="http://schemas.microsoft.com/office/drawing/2014/main" id="{62A92BB0-7407-4F74-A47C-9E1BE2E77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365760</xdr:colOff>
      <xdr:row>0</xdr:row>
      <xdr:rowOff>45720</xdr:rowOff>
    </xdr:from>
    <xdr:ext cx="3504100" cy="213360"/>
    <xdr:sp macro="" textlink="">
      <xdr:nvSpPr>
        <xdr:cNvPr id="5" name="Rectangle 4">
          <a:extLst>
            <a:ext uri="{FF2B5EF4-FFF2-40B4-BE49-F238E27FC236}">
              <a16:creationId xmlns:a16="http://schemas.microsoft.com/office/drawing/2014/main" id="{B273C0D4-B7EA-FF05-0A9E-8AD3A8B77DC2}"/>
            </a:ext>
          </a:extLst>
        </xdr:cNvPr>
        <xdr:cNvSpPr/>
      </xdr:nvSpPr>
      <xdr:spPr>
        <a:xfrm>
          <a:off x="1036320" y="45720"/>
          <a:ext cx="3504100" cy="213360"/>
        </a:xfrm>
        <a:prstGeom prst="rect">
          <a:avLst/>
        </a:prstGeom>
        <a:noFill/>
      </xdr:spPr>
      <xdr:txBody>
        <a:bodyPr wrap="none" lIns="91440" tIns="45720" rIns="91440" bIns="45720">
          <a:noAutofit/>
        </a:bodyPr>
        <a:lstStyle/>
        <a:p>
          <a:pPr algn="ctr"/>
          <a:r>
            <a:rPr lang="en-US" sz="2800" b="1" cap="none" spc="0">
              <a:ln w="0"/>
              <a:gradFill>
                <a:gsLst>
                  <a:gs pos="21000">
                    <a:srgbClr val="53575C"/>
                  </a:gs>
                  <a:gs pos="88000">
                    <a:srgbClr val="C5C7CA"/>
                  </a:gs>
                </a:gsLst>
                <a:lin ang="5400000"/>
              </a:gradFill>
              <a:effectLst/>
            </a:rPr>
            <a:t>Insurance</a:t>
          </a:r>
          <a:r>
            <a:rPr lang="en-US" sz="2800" b="1" cap="none" spc="0" baseline="0">
              <a:ln w="0"/>
              <a:gradFill>
                <a:gsLst>
                  <a:gs pos="21000">
                    <a:srgbClr val="53575C"/>
                  </a:gs>
                  <a:gs pos="88000">
                    <a:srgbClr val="C5C7CA"/>
                  </a:gs>
                </a:gsLst>
                <a:lin ang="5400000"/>
              </a:gradFill>
              <a:effectLst/>
            </a:rPr>
            <a:t> Analystic DashBoard</a:t>
          </a:r>
          <a:endParaRPr lang="en-IN" sz="2800" b="1" cap="none" spc="0">
            <a:ln w="0"/>
            <a:gradFill>
              <a:gsLst>
                <a:gs pos="21000">
                  <a:srgbClr val="53575C"/>
                </a:gs>
                <a:gs pos="88000">
                  <a:srgbClr val="C5C7CA"/>
                </a:gs>
              </a:gsLst>
              <a:lin ang="5400000"/>
            </a:gradFill>
            <a:effectLst/>
          </a:endParaRPr>
        </a:p>
      </xdr:txBody>
    </xdr:sp>
    <xdr:clientData/>
  </xdr:oneCellAnchor>
  <xdr:twoCellAnchor>
    <xdr:from>
      <xdr:col>0</xdr:col>
      <xdr:colOff>0</xdr:colOff>
      <xdr:row>20</xdr:row>
      <xdr:rowOff>60960</xdr:rowOff>
    </xdr:from>
    <xdr:to>
      <xdr:col>7</xdr:col>
      <xdr:colOff>251011</xdr:colOff>
      <xdr:row>30</xdr:row>
      <xdr:rowOff>62752</xdr:rowOff>
    </xdr:to>
    <xdr:graphicFrame macro="">
      <xdr:nvGraphicFramePr>
        <xdr:cNvPr id="6" name="Chart 5">
          <a:extLst>
            <a:ext uri="{FF2B5EF4-FFF2-40B4-BE49-F238E27FC236}">
              <a16:creationId xmlns:a16="http://schemas.microsoft.com/office/drawing/2014/main" id="{13E466CF-B85B-4E52-91ED-97A5D5E99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98611</xdr:rowOff>
    </xdr:from>
    <xdr:to>
      <xdr:col>7</xdr:col>
      <xdr:colOff>251011</xdr:colOff>
      <xdr:row>42</xdr:row>
      <xdr:rowOff>62753</xdr:rowOff>
    </xdr:to>
    <xdr:graphicFrame macro="">
      <xdr:nvGraphicFramePr>
        <xdr:cNvPr id="7" name="Chart 6">
          <a:extLst>
            <a:ext uri="{FF2B5EF4-FFF2-40B4-BE49-F238E27FC236}">
              <a16:creationId xmlns:a16="http://schemas.microsoft.com/office/drawing/2014/main" id="{EDA2F8F4-05EF-4392-B288-7B4ACECBE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0</xdr:col>
          <xdr:colOff>0</xdr:colOff>
          <xdr:row>3</xdr:row>
          <xdr:rowOff>70373</xdr:rowOff>
        </xdr:from>
        <xdr:to>
          <xdr:col>7</xdr:col>
          <xdr:colOff>277905</xdr:colOff>
          <xdr:row>10</xdr:row>
          <xdr:rowOff>152400</xdr:rowOff>
        </xdr:to>
        <xdr:grpSp>
          <xdr:nvGrpSpPr>
            <xdr:cNvPr id="3" name="Group 2">
              <a:extLst>
                <a:ext uri="{FF2B5EF4-FFF2-40B4-BE49-F238E27FC236}">
                  <a16:creationId xmlns:a16="http://schemas.microsoft.com/office/drawing/2014/main" id="{76D3D061-D7C0-6896-3B86-C1989EC7108F}"/>
                </a:ext>
              </a:extLst>
            </xdr:cNvPr>
            <xdr:cNvGrpSpPr/>
          </xdr:nvGrpSpPr>
          <xdr:grpSpPr>
            <a:xfrm>
              <a:off x="0" y="608255"/>
              <a:ext cx="4984376" cy="1337086"/>
              <a:chOff x="0" y="545502"/>
              <a:chExt cx="4984376" cy="1096893"/>
            </a:xfrm>
          </xdr:grpSpPr>
          <xdr:pic>
            <xdr:nvPicPr>
              <xdr:cNvPr id="8" name="Picture 7">
                <a:extLst>
                  <a:ext uri="{FF2B5EF4-FFF2-40B4-BE49-F238E27FC236}">
                    <a16:creationId xmlns:a16="http://schemas.microsoft.com/office/drawing/2014/main" id="{2B34F0EC-B015-C233-921F-FF5DAB4B09BC}"/>
                  </a:ext>
                </a:extLst>
              </xdr:cNvPr>
              <xdr:cNvPicPr>
                <a:picLocks noChangeAspect="1" noChangeArrowheads="1"/>
                <a:extLst>
                  <a:ext uri="{84589F7E-364E-4C9E-8A38-B11213B215E9}">
                    <a14:cameraTool cellRange="KPI!$D$31:$E$32" spid="_x0000_s25805"/>
                  </a:ext>
                </a:extLst>
              </xdr:cNvPicPr>
            </xdr:nvPicPr>
            <xdr:blipFill>
              <a:blip xmlns:r="http://schemas.openxmlformats.org/officeDocument/2006/relationships" r:embed="rId5"/>
              <a:srcRect/>
              <a:stretch>
                <a:fillRect/>
              </a:stretch>
            </xdr:blipFill>
            <xdr:spPr bwMode="auto">
              <a:xfrm>
                <a:off x="0" y="545502"/>
                <a:ext cx="4967881" cy="381449"/>
              </a:xfrm>
              <a:prstGeom prst="rect">
                <a:avLst/>
              </a:prstGeom>
              <a:noFill/>
              <a:extLst>
                <a:ext uri="{909E8E84-426E-40DD-AFC4-6F175D3DCCD1}">
                  <a14:hiddenFill>
                    <a:solidFill>
                      <a:srgbClr val="FFFFFF"/>
                    </a:solidFill>
                  </a14:hiddenFill>
                </a:ext>
              </a:extLst>
            </xdr:spPr>
          </xdr:pic>
          <xdr:pic>
            <xdr:nvPicPr>
              <xdr:cNvPr id="9" name="Picture 8">
                <a:extLst>
                  <a:ext uri="{FF2B5EF4-FFF2-40B4-BE49-F238E27FC236}">
                    <a16:creationId xmlns:a16="http://schemas.microsoft.com/office/drawing/2014/main" id="{8DB19DE4-C99A-FA48-D000-7C3C48DCF742}"/>
                  </a:ext>
                </a:extLst>
              </xdr:cNvPr>
              <xdr:cNvPicPr>
                <a:picLocks noChangeAspect="1" noChangeArrowheads="1"/>
                <a:extLst>
                  <a:ext uri="{84589F7E-364E-4C9E-8A38-B11213B215E9}">
                    <a14:cameraTool cellRange="KPI!$D$37:$E$38" spid="_x0000_s25806"/>
                  </a:ext>
                </a:extLst>
              </xdr:cNvPicPr>
            </xdr:nvPicPr>
            <xdr:blipFill>
              <a:blip xmlns:r="http://schemas.openxmlformats.org/officeDocument/2006/relationships" r:embed="rId6"/>
              <a:srcRect/>
              <a:stretch>
                <a:fillRect/>
              </a:stretch>
            </xdr:blipFill>
            <xdr:spPr bwMode="auto">
              <a:xfrm>
                <a:off x="1" y="911711"/>
                <a:ext cx="4975412" cy="381448"/>
              </a:xfrm>
              <a:prstGeom prst="rect">
                <a:avLst/>
              </a:prstGeom>
              <a:noFill/>
              <a:extLst>
                <a:ext uri="{909E8E84-426E-40DD-AFC4-6F175D3DCCD1}">
                  <a14:hiddenFill>
                    <a:solidFill>
                      <a:srgbClr val="FFFFFF"/>
                    </a:solidFill>
                  </a14:hiddenFill>
                </a:ext>
              </a:extLst>
            </xdr:spPr>
          </xdr:pic>
          <xdr:pic>
            <xdr:nvPicPr>
              <xdr:cNvPr id="10" name="Picture 9">
                <a:extLst>
                  <a:ext uri="{FF2B5EF4-FFF2-40B4-BE49-F238E27FC236}">
                    <a16:creationId xmlns:a16="http://schemas.microsoft.com/office/drawing/2014/main" id="{44E5E216-3012-5154-E53A-8E45B64B20BB}"/>
                  </a:ext>
                </a:extLst>
              </xdr:cNvPr>
              <xdr:cNvPicPr>
                <a:picLocks noChangeAspect="1" noChangeArrowheads="1"/>
                <a:extLst>
                  <a:ext uri="{84589F7E-364E-4C9E-8A38-B11213B215E9}">
                    <a14:cameraTool cellRange="KPI!$D$43:$E$44" spid="_x0000_s25807"/>
                  </a:ext>
                </a:extLst>
              </xdr:cNvPicPr>
            </xdr:nvPicPr>
            <xdr:blipFill>
              <a:blip xmlns:r="http://schemas.openxmlformats.org/officeDocument/2006/relationships" r:embed="rId7"/>
              <a:srcRect/>
              <a:stretch>
                <a:fillRect/>
              </a:stretch>
            </xdr:blipFill>
            <xdr:spPr bwMode="auto">
              <a:xfrm>
                <a:off x="0" y="1311452"/>
                <a:ext cx="4984376" cy="330943"/>
              </a:xfrm>
              <a:prstGeom prst="rect">
                <a:avLst/>
              </a:prstGeom>
              <a:noFill/>
              <a:extLst>
                <a:ext uri="{909E8E84-426E-40DD-AFC4-6F175D3DCCD1}">
                  <a14:hiddenFill>
                    <a:solidFill>
                      <a:srgbClr val="FFFFFF"/>
                    </a:solidFill>
                  </a14:hiddenFill>
                </a:ext>
              </a:extLst>
            </xdr:spPr>
          </xdr:pic>
        </xdr:grpSp>
        <xdr:clientData/>
      </xdr:twoCellAnchor>
    </mc:Choice>
    <mc:Fallback/>
  </mc:AlternateContent>
  <xdr:twoCellAnchor>
    <xdr:from>
      <xdr:col>7</xdr:col>
      <xdr:colOff>314341</xdr:colOff>
      <xdr:row>15</xdr:row>
      <xdr:rowOff>80682</xdr:rowOff>
    </xdr:from>
    <xdr:to>
      <xdr:col>13</xdr:col>
      <xdr:colOff>555812</xdr:colOff>
      <xdr:row>26</xdr:row>
      <xdr:rowOff>98612</xdr:rowOff>
    </xdr:to>
    <xdr:graphicFrame macro="">
      <xdr:nvGraphicFramePr>
        <xdr:cNvPr id="11" name="Chart 10">
          <a:extLst>
            <a:ext uri="{FF2B5EF4-FFF2-40B4-BE49-F238E27FC236}">
              <a16:creationId xmlns:a16="http://schemas.microsoft.com/office/drawing/2014/main" id="{A7F6DE73-6ABC-474C-8FE0-32ED9A44C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303455</xdr:colOff>
      <xdr:row>27</xdr:row>
      <xdr:rowOff>0</xdr:rowOff>
    </xdr:from>
    <xdr:to>
      <xdr:col>16</xdr:col>
      <xdr:colOff>286871</xdr:colOff>
      <xdr:row>42</xdr:row>
      <xdr:rowOff>71717</xdr:rowOff>
    </xdr:to>
    <xdr:graphicFrame macro="">
      <xdr:nvGraphicFramePr>
        <xdr:cNvPr id="13" name="Chart 12">
          <a:extLst>
            <a:ext uri="{FF2B5EF4-FFF2-40B4-BE49-F238E27FC236}">
              <a16:creationId xmlns:a16="http://schemas.microsoft.com/office/drawing/2014/main" id="{6A9B66FC-79D0-49E1-9AE0-75501CF34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609600</xdr:colOff>
      <xdr:row>15</xdr:row>
      <xdr:rowOff>89647</xdr:rowOff>
    </xdr:from>
    <xdr:to>
      <xdr:col>18</xdr:col>
      <xdr:colOff>627530</xdr:colOff>
      <xdr:row>26</xdr:row>
      <xdr:rowOff>89645</xdr:rowOff>
    </xdr:to>
    <xdr:graphicFrame macro="">
      <xdr:nvGraphicFramePr>
        <xdr:cNvPr id="15" name="Chart 14">
          <a:extLst>
            <a:ext uri="{FF2B5EF4-FFF2-40B4-BE49-F238E27FC236}">
              <a16:creationId xmlns:a16="http://schemas.microsoft.com/office/drawing/2014/main" id="{829C8C24-8E30-47EE-8381-3A930225F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365759</xdr:colOff>
      <xdr:row>27</xdr:row>
      <xdr:rowOff>35859</xdr:rowOff>
    </xdr:from>
    <xdr:to>
      <xdr:col>24</xdr:col>
      <xdr:colOff>475129</xdr:colOff>
      <xdr:row>42</xdr:row>
      <xdr:rowOff>89647</xdr:rowOff>
    </xdr:to>
    <xdr:graphicFrame macro="">
      <xdr:nvGraphicFramePr>
        <xdr:cNvPr id="16" name="Chart 15">
          <a:extLst>
            <a:ext uri="{FF2B5EF4-FFF2-40B4-BE49-F238E27FC236}">
              <a16:creationId xmlns:a16="http://schemas.microsoft.com/office/drawing/2014/main" id="{B787915E-2EE3-4EC4-B7F9-FB1B26F0C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262666</xdr:colOff>
      <xdr:row>0</xdr:row>
      <xdr:rowOff>53789</xdr:rowOff>
    </xdr:from>
    <xdr:to>
      <xdr:col>15</xdr:col>
      <xdr:colOff>585395</xdr:colOff>
      <xdr:row>4</xdr:row>
      <xdr:rowOff>19275</xdr:rowOff>
    </xdr:to>
    <xdr:grpSp>
      <xdr:nvGrpSpPr>
        <xdr:cNvPr id="27" name="Group 26">
          <a:extLst>
            <a:ext uri="{FF2B5EF4-FFF2-40B4-BE49-F238E27FC236}">
              <a16:creationId xmlns:a16="http://schemas.microsoft.com/office/drawing/2014/main" id="{6E1078E3-4269-4D73-A593-AF2726B9C9E6}"/>
            </a:ext>
          </a:extLst>
        </xdr:cNvPr>
        <xdr:cNvGrpSpPr/>
      </xdr:nvGrpSpPr>
      <xdr:grpSpPr>
        <a:xfrm>
          <a:off x="8330901" y="53789"/>
          <a:ext cx="2339788" cy="682662"/>
          <a:chOff x="10345270" y="502023"/>
          <a:chExt cx="2151529" cy="806824"/>
        </a:xfrm>
      </xdr:grpSpPr>
      <xdr:sp macro="" textlink="Opportunity!E4">
        <xdr:nvSpPr>
          <xdr:cNvPr id="28" name="Rectangle 27">
            <a:extLst>
              <a:ext uri="{FF2B5EF4-FFF2-40B4-BE49-F238E27FC236}">
                <a16:creationId xmlns:a16="http://schemas.microsoft.com/office/drawing/2014/main" id="{E07A9A54-625B-FAB7-5C07-68A5A903645A}"/>
              </a:ext>
            </a:extLst>
          </xdr:cNvPr>
          <xdr:cNvSpPr/>
        </xdr:nvSpPr>
        <xdr:spPr>
          <a:xfrm>
            <a:off x="10578353" y="851647"/>
            <a:ext cx="1631576" cy="457200"/>
          </a:xfrm>
          <a:prstGeom prst="rect">
            <a:avLst/>
          </a:prstGeom>
          <a:effectLst>
            <a:glow rad="63500">
              <a:schemeClr val="accent2">
                <a:satMod val="175000"/>
                <a:alpha val="4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151C89-2EC1-4140-B6CE-F9689D2CDCD2}" type="TxLink">
              <a:rPr lang="en-US" sz="1500" b="1" i="0" u="none" strike="noStrike">
                <a:solidFill>
                  <a:srgbClr val="000000"/>
                </a:solidFill>
                <a:latin typeface="Rockwell"/>
                <a:ea typeface="Calibri"/>
                <a:cs typeface="Calibri"/>
              </a:rPr>
              <a:pPr algn="ctr"/>
              <a:t>49</a:t>
            </a:fld>
            <a:endParaRPr lang="en-IN" sz="1500" b="1"/>
          </a:p>
        </xdr:txBody>
      </xdr:sp>
      <xdr:sp macro="" textlink="">
        <xdr:nvSpPr>
          <xdr:cNvPr id="29" name="TextBox 28">
            <a:extLst>
              <a:ext uri="{FF2B5EF4-FFF2-40B4-BE49-F238E27FC236}">
                <a16:creationId xmlns:a16="http://schemas.microsoft.com/office/drawing/2014/main" id="{8FDC00EA-049E-C7A8-185F-3D8E347D2B71}"/>
              </a:ext>
            </a:extLst>
          </xdr:cNvPr>
          <xdr:cNvSpPr txBox="1"/>
        </xdr:nvSpPr>
        <xdr:spPr>
          <a:xfrm>
            <a:off x="10345270" y="502023"/>
            <a:ext cx="2151529" cy="4034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dk1"/>
                </a:solidFill>
                <a:effectLst/>
                <a:latin typeface="+mn-lt"/>
                <a:ea typeface="+mn-ea"/>
                <a:cs typeface="+mn-cs"/>
              </a:rPr>
              <a:t>Total</a:t>
            </a:r>
            <a:r>
              <a:rPr lang="en-IN" sz="1100" b="1" i="0" u="none" strike="noStrike" baseline="0">
                <a:solidFill>
                  <a:schemeClr val="dk1"/>
                </a:solidFill>
                <a:effectLst/>
                <a:latin typeface="+mn-lt"/>
                <a:ea typeface="+mn-ea"/>
                <a:cs typeface="+mn-cs"/>
              </a:rPr>
              <a:t> Open</a:t>
            </a:r>
            <a:r>
              <a:rPr lang="en-IN" sz="1100" b="1" i="0" u="none" strike="noStrike">
                <a:solidFill>
                  <a:schemeClr val="dk1"/>
                </a:solidFill>
                <a:effectLst/>
                <a:latin typeface="+mn-lt"/>
                <a:ea typeface="+mn-ea"/>
                <a:cs typeface="+mn-cs"/>
              </a:rPr>
              <a:t> opportunity</a:t>
            </a:r>
            <a:endParaRPr lang="en-IN" sz="1300" b="1"/>
          </a:p>
        </xdr:txBody>
      </xdr:sp>
    </xdr:grpSp>
    <xdr:clientData/>
  </xdr:twoCellAnchor>
  <xdr:twoCellAnchor>
    <xdr:from>
      <xdr:col>8</xdr:col>
      <xdr:colOff>446443</xdr:colOff>
      <xdr:row>0</xdr:row>
      <xdr:rowOff>62753</xdr:rowOff>
    </xdr:from>
    <xdr:to>
      <xdr:col>12</xdr:col>
      <xdr:colOff>194983</xdr:colOff>
      <xdr:row>3</xdr:row>
      <xdr:rowOff>177053</xdr:rowOff>
    </xdr:to>
    <xdr:grpSp>
      <xdr:nvGrpSpPr>
        <xdr:cNvPr id="24" name="Group 23">
          <a:extLst>
            <a:ext uri="{FF2B5EF4-FFF2-40B4-BE49-F238E27FC236}">
              <a16:creationId xmlns:a16="http://schemas.microsoft.com/office/drawing/2014/main" id="{6C4687CE-1E3B-42BB-A610-58AB488A32C0}"/>
            </a:ext>
          </a:extLst>
        </xdr:cNvPr>
        <xdr:cNvGrpSpPr/>
      </xdr:nvGrpSpPr>
      <xdr:grpSpPr>
        <a:xfrm>
          <a:off x="5825267" y="62753"/>
          <a:ext cx="2437951" cy="652182"/>
          <a:chOff x="10345270" y="502023"/>
          <a:chExt cx="2151529" cy="806824"/>
        </a:xfrm>
      </xdr:grpSpPr>
      <xdr:sp macro="" textlink="Opportunity!C4">
        <xdr:nvSpPr>
          <xdr:cNvPr id="25" name="Rectangle 24">
            <a:extLst>
              <a:ext uri="{FF2B5EF4-FFF2-40B4-BE49-F238E27FC236}">
                <a16:creationId xmlns:a16="http://schemas.microsoft.com/office/drawing/2014/main" id="{EC4E41A4-41BA-78CA-CAA0-940BC0A2961E}"/>
              </a:ext>
            </a:extLst>
          </xdr:cNvPr>
          <xdr:cNvSpPr/>
        </xdr:nvSpPr>
        <xdr:spPr>
          <a:xfrm>
            <a:off x="10578353" y="851647"/>
            <a:ext cx="1631576" cy="457200"/>
          </a:xfrm>
          <a:prstGeom prst="rect">
            <a:avLst/>
          </a:prstGeom>
          <a:effectLst>
            <a:glow rad="63500">
              <a:schemeClr val="accent2">
                <a:satMod val="175000"/>
                <a:alpha val="4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6526187-0C5D-4F2E-B9E1-BF941F186827}" type="TxLink">
              <a:rPr lang="en-US" sz="1500" b="1" i="0" u="none" strike="noStrike">
                <a:solidFill>
                  <a:srgbClr val="000000"/>
                </a:solidFill>
                <a:latin typeface="Rockwell"/>
                <a:ea typeface="Calibri"/>
                <a:cs typeface="Calibri"/>
              </a:rPr>
              <a:pPr algn="ctr"/>
              <a:t>44</a:t>
            </a:fld>
            <a:endParaRPr lang="en-IN" sz="1500" b="1"/>
          </a:p>
        </xdr:txBody>
      </xdr:sp>
      <xdr:sp macro="" textlink="">
        <xdr:nvSpPr>
          <xdr:cNvPr id="26" name="TextBox 25">
            <a:extLst>
              <a:ext uri="{FF2B5EF4-FFF2-40B4-BE49-F238E27FC236}">
                <a16:creationId xmlns:a16="http://schemas.microsoft.com/office/drawing/2014/main" id="{F7336A4A-12BF-D76D-17D7-4003F5406037}"/>
              </a:ext>
            </a:extLst>
          </xdr:cNvPr>
          <xdr:cNvSpPr txBox="1"/>
        </xdr:nvSpPr>
        <xdr:spPr>
          <a:xfrm>
            <a:off x="10345270" y="502023"/>
            <a:ext cx="2151529" cy="4034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t>Open Opportunity</a:t>
            </a:r>
          </a:p>
        </xdr:txBody>
      </xdr:sp>
    </xdr:grpSp>
    <xdr:clientData/>
  </xdr:twoCellAnchor>
  <xdr:twoCellAnchor>
    <xdr:from>
      <xdr:col>15</xdr:col>
      <xdr:colOff>646804</xdr:colOff>
      <xdr:row>0</xdr:row>
      <xdr:rowOff>53788</xdr:rowOff>
    </xdr:from>
    <xdr:to>
      <xdr:col>19</xdr:col>
      <xdr:colOff>44824</xdr:colOff>
      <xdr:row>4</xdr:row>
      <xdr:rowOff>11654</xdr:rowOff>
    </xdr:to>
    <xdr:grpSp>
      <xdr:nvGrpSpPr>
        <xdr:cNvPr id="30" name="Group 29">
          <a:extLst>
            <a:ext uri="{FF2B5EF4-FFF2-40B4-BE49-F238E27FC236}">
              <a16:creationId xmlns:a16="http://schemas.microsoft.com/office/drawing/2014/main" id="{320AF163-95CB-46D3-A16F-0A9C0C85FE18}"/>
            </a:ext>
          </a:extLst>
        </xdr:cNvPr>
        <xdr:cNvGrpSpPr/>
      </xdr:nvGrpSpPr>
      <xdr:grpSpPr>
        <a:xfrm>
          <a:off x="10732098" y="53788"/>
          <a:ext cx="2087432" cy="675042"/>
          <a:chOff x="11313458" y="2411506"/>
          <a:chExt cx="1891553" cy="753036"/>
        </a:xfrm>
      </xdr:grpSpPr>
      <xdr:sp macro="" textlink="Opportunity!U53">
        <xdr:nvSpPr>
          <xdr:cNvPr id="31" name="Rectangle 30">
            <a:extLst>
              <a:ext uri="{FF2B5EF4-FFF2-40B4-BE49-F238E27FC236}">
                <a16:creationId xmlns:a16="http://schemas.microsoft.com/office/drawing/2014/main" id="{CEFDF27F-91BE-BD8A-39EA-1EFB5EEBBDDB}"/>
              </a:ext>
            </a:extLst>
          </xdr:cNvPr>
          <xdr:cNvSpPr/>
        </xdr:nvSpPr>
        <xdr:spPr>
          <a:xfrm>
            <a:off x="11430001" y="2707342"/>
            <a:ext cx="1631576" cy="457200"/>
          </a:xfrm>
          <a:prstGeom prst="rect">
            <a:avLst/>
          </a:prstGeom>
          <a:effectLst>
            <a:glow rad="63500">
              <a:schemeClr val="accent2">
                <a:satMod val="175000"/>
                <a:alpha val="4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D55EAB68-A6B1-466E-BD8F-61CF231A3305}" type="TxLink">
              <a:rPr lang="en-US" sz="1500" b="1" i="0" u="none" strike="noStrike">
                <a:solidFill>
                  <a:srgbClr val="FF0000"/>
                </a:solidFill>
                <a:latin typeface="Rockwell"/>
                <a:ea typeface="Calibri"/>
                <a:cs typeface="Calibri"/>
              </a:rPr>
              <a:pPr marL="0" indent="0" algn="ctr"/>
              <a:t>13.07%</a:t>
            </a:fld>
            <a:endParaRPr lang="en-IN" sz="1500" b="1" i="0" u="none" strike="noStrike">
              <a:solidFill>
                <a:srgbClr val="FF0000"/>
              </a:solidFill>
              <a:latin typeface="Calibri"/>
              <a:ea typeface="Calibri"/>
              <a:cs typeface="Calibri"/>
            </a:endParaRPr>
          </a:p>
        </xdr:txBody>
      </xdr:sp>
      <xdr:sp macro="" textlink="">
        <xdr:nvSpPr>
          <xdr:cNvPr id="32" name="TextBox 31">
            <a:extLst>
              <a:ext uri="{FF2B5EF4-FFF2-40B4-BE49-F238E27FC236}">
                <a16:creationId xmlns:a16="http://schemas.microsoft.com/office/drawing/2014/main" id="{AD483341-0D22-826F-9EAB-6ACD8D4C9ECA}"/>
              </a:ext>
            </a:extLst>
          </xdr:cNvPr>
          <xdr:cNvSpPr txBox="1"/>
        </xdr:nvSpPr>
        <xdr:spPr>
          <a:xfrm>
            <a:off x="11313458" y="2411506"/>
            <a:ext cx="1891553" cy="3496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Converstional</a:t>
            </a:r>
            <a:r>
              <a:rPr lang="en-IN" sz="1100" b="1" baseline="0">
                <a:solidFill>
                  <a:schemeClr val="dk1"/>
                </a:solidFill>
                <a:effectLst/>
                <a:latin typeface="+mn-lt"/>
                <a:ea typeface="+mn-ea"/>
                <a:cs typeface="+mn-cs"/>
              </a:rPr>
              <a:t> Radio</a:t>
            </a:r>
            <a:endParaRPr lang="en-IN">
              <a:effectLst/>
            </a:endParaRPr>
          </a:p>
        </xdr:txBody>
      </xdr:sp>
    </xdr:grpSp>
    <xdr:clientData/>
  </xdr:twoCellAnchor>
  <xdr:twoCellAnchor editAs="oneCell">
    <xdr:from>
      <xdr:col>19</xdr:col>
      <xdr:colOff>127427</xdr:colOff>
      <xdr:row>8</xdr:row>
      <xdr:rowOff>127426</xdr:rowOff>
    </xdr:from>
    <xdr:to>
      <xdr:col>24</xdr:col>
      <xdr:colOff>206187</xdr:colOff>
      <xdr:row>26</xdr:row>
      <xdr:rowOff>0</xdr:rowOff>
    </xdr:to>
    <mc:AlternateContent xmlns:mc="http://schemas.openxmlformats.org/markup-compatibility/2006" xmlns:a14="http://schemas.microsoft.com/office/drawing/2010/main">
      <mc:Choice Requires="a14">
        <xdr:graphicFrame macro="">
          <xdr:nvGraphicFramePr>
            <xdr:cNvPr id="23" name="Employee Name">
              <a:extLst>
                <a:ext uri="{FF2B5EF4-FFF2-40B4-BE49-F238E27FC236}">
                  <a16:creationId xmlns:a16="http://schemas.microsoft.com/office/drawing/2014/main" id="{2027C2D9-9ADA-5D82-5934-1F3BA6B2B93F}"/>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12902133" y="1561779"/>
              <a:ext cx="3440525" cy="3099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125505</xdr:colOff>
      <xdr:row>0</xdr:row>
      <xdr:rowOff>134470</xdr:rowOff>
    </xdr:from>
    <xdr:to>
      <xdr:col>24</xdr:col>
      <xdr:colOff>179293</xdr:colOff>
      <xdr:row>8</xdr:row>
      <xdr:rowOff>49754</xdr:rowOff>
    </xdr:to>
    <mc:AlternateContent xmlns:mc="http://schemas.openxmlformats.org/markup-compatibility/2006" xmlns:tsle="http://schemas.microsoft.com/office/drawing/2012/timeslicer">
      <mc:Choice Requires="tsle">
        <xdr:graphicFrame macro="">
          <xdr:nvGraphicFramePr>
            <xdr:cNvPr id="4" name="invoice_date">
              <a:extLst>
                <a:ext uri="{FF2B5EF4-FFF2-40B4-BE49-F238E27FC236}">
                  <a16:creationId xmlns:a16="http://schemas.microsoft.com/office/drawing/2014/main" id="{C2DE2605-1264-0384-4C99-EA8AEF8AA4D9}"/>
                </a:ext>
              </a:extLst>
            </xdr:cNvPr>
            <xdr:cNvGraphicFramePr/>
          </xdr:nvGraphicFramePr>
          <xdr:xfrm>
            <a:off x="0" y="0"/>
            <a:ext cx="0" cy="0"/>
          </xdr:xfrm>
          <a:graphic>
            <a:graphicData uri="http://schemas.microsoft.com/office/drawing/2012/timeslicer">
              <tsle:timeslicer name="invoice_date"/>
            </a:graphicData>
          </a:graphic>
        </xdr:graphicFrame>
      </mc:Choice>
      <mc:Fallback xmlns="">
        <xdr:sp macro="" textlink="">
          <xdr:nvSpPr>
            <xdr:cNvPr id="0" name=""/>
            <xdr:cNvSpPr>
              <a:spLocks noTextEdit="1"/>
            </xdr:cNvSpPr>
          </xdr:nvSpPr>
          <xdr:spPr>
            <a:xfrm>
              <a:off x="12900211" y="134470"/>
              <a:ext cx="3415553" cy="13496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16782406" createdVersion="5" refreshedVersion="8" minRefreshableVersion="3" recordCount="0" supportSubquery="1" supportAdvancedDrill="1" xr:uid="{FF023825-A912-4B03-A7E7-AD1BAD671733}">
  <cacheSource type="external" connectionId="8"/>
  <cacheFields count="7">
    <cacheField name="[Brokeage Fees Placed].[income_class].[income_class]" caption="income_class" numFmtId="0" hierarchy="10" level="1">
      <sharedItems count="3">
        <s v="Cross Sell"/>
        <s v="New"/>
        <s v="Renewal"/>
      </sharedItems>
    </cacheField>
    <cacheField name="[invoice].[Account Executive].[Account Executive]" caption="Account Executive" numFmtId="0" hierarchy="59" level="1">
      <sharedItems count="11">
        <s v="Abhinav Shivam"/>
        <s v="Animesh Rawat"/>
        <s v="Ankita Shah"/>
        <s v="Divya Dhingra"/>
        <s v="Gautam Murkunde"/>
        <s v="Mark"/>
        <s v="Neel Jain"/>
        <s v="Shloka Shelat"/>
        <s v="Shobhit Agarwal"/>
        <s v="Vidit Shah"/>
        <s v="Vinay"/>
      </sharedItems>
    </cacheField>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invoice].[income_class].[income_class]" caption="income_class" numFmtId="0" hierarchy="60" level="1">
      <sharedItems containsBlank="1" count="4">
        <m/>
        <s v="Cross Sell"/>
        <s v="New"/>
        <s v="Renewal"/>
      </sharedItems>
    </cacheField>
    <cacheField name="[Measures].[Count of Amount]" caption="Count of Amount" numFmtId="0" hierarchy="125" level="32767"/>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2" memberValueDatatype="130" unbalanced="0">
      <fieldsUsage count="2">
        <fieldUsage x="-1"/>
        <fieldUsage x="0"/>
      </fieldsUsage>
    </cacheHierarchy>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6"/>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1"/>
      </fieldsUsage>
    </cacheHierarchy>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4"/>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3"/>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2"/>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oneField="1" hidden="1">
      <fieldsUsage count="1">
        <fieldUsage x="5"/>
      </fieldsUsage>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17708337" createdVersion="5" refreshedVersion="8" minRefreshableVersion="3" recordCount="0" supportSubquery="1" supportAdvancedDrill="1" xr:uid="{98B21AF6-99B4-4BA8-8628-E9BEAF529E0D}">
  <cacheSource type="external" connectionId="8"/>
  <cacheFields count="6">
    <cacheField name="[invoice].[income_class].[income_class]" caption="income_class" numFmtId="0" hierarchy="60" level="1">
      <sharedItems count="3">
        <s v="Cross Sell"/>
        <s v="New"/>
        <s v="Renewal"/>
      </sharedItems>
    </cacheField>
    <cacheField name="[Brokeage Fees Placed].[income_class].[income_class]" caption="income_class" numFmtId="0" hierarchy="10" level="1">
      <sharedItems count="3">
        <s v="Cross Sell"/>
        <s v="New"/>
        <s v="Renewal"/>
      </sharedItems>
    </cacheField>
    <cacheField name="[Measures].[Sum of Amount 4]" caption="Sum of Amount 4" numFmtId="0" hierarchy="115" level="32767"/>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2" memberValueDatatype="130" unbalanced="0">
      <fieldsUsage count="2">
        <fieldUsage x="-1"/>
        <fieldUsage x="1"/>
      </fieldsUsage>
    </cacheHierarchy>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5"/>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0"/>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4"/>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3"/>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18171299" createdVersion="5" refreshedVersion="8" minRefreshableVersion="3" recordCount="0" supportSubquery="1" supportAdvancedDrill="1" xr:uid="{42A50E04-015A-4DEC-BAFD-9F3CB20DF6CA}">
  <cacheSource type="external" connectionId="8"/>
  <cacheFields count="5">
    <cacheField name="[invoice].[income_class].[income_class]" caption="income_class" numFmtId="0" hierarchy="60" level="1">
      <sharedItems count="3">
        <s v="Cross Sell"/>
        <s v="New"/>
        <s v="Renewal"/>
      </sharedItems>
    </cacheField>
    <cacheField name="[Measures].[Sum of Amount 3]" caption="Sum of Amount 3" numFmtId="0" hierarchy="114" level="32767"/>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0" memberValueDatatype="130" unbalanced="0"/>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4"/>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0"/>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3"/>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2"/>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18749999" createdVersion="5" refreshedVersion="8" minRefreshableVersion="3" recordCount="0" supportSubquery="1" supportAdvancedDrill="1" xr:uid="{B758BD71-1BBF-4512-9763-1928FFD9F763}">
  <cacheSource type="external" connectionId="8"/>
  <cacheFields count="6">
    <cacheField name="[Brokeage Fees Placed].[income_class].[income_class]" caption="income_class" numFmtId="0" hierarchy="10" level="1">
      <sharedItems count="3">
        <s v="Cross Sell"/>
        <s v="New"/>
        <s v="Renewal"/>
      </sharedItems>
    </cacheField>
    <cacheField name="[meeting_list].[Account Executive].[Account Executive]" caption="Account Executive" numFmtId="0" hierarchy="69" level="1">
      <sharedItems count="9">
        <s v="Abhinav Shivam"/>
        <s v="Animesh Rawat"/>
        <s v="Gilbert"/>
        <s v="Ketan Jain"/>
        <s v="Manish Sharma"/>
        <s v="Mark"/>
        <s v="Raju Kumar"/>
        <s v="Shivani Sharma"/>
        <s v="Vinay"/>
      </sharedItems>
    </cacheField>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Measures].[Count of meeting_date]" caption="Count of meeting_date" numFmtId="0" hierarchy="117" level="32767"/>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2" memberValueDatatype="130" unbalanced="0">
      <fieldsUsage count="2">
        <fieldUsage x="-1"/>
        <fieldUsage x="0"/>
      </fieldsUsage>
    </cacheHierarchy>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5"/>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3"/>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fieldsUsage count="2">
        <fieldUsage x="-1"/>
        <fieldUsage x="1"/>
      </fieldsUsage>
    </cacheHierarchy>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2"/>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oneField="1" hidden="1">
      <fieldsUsage count="1">
        <fieldUsage x="4"/>
      </fieldsUsage>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18981484" createdVersion="5" refreshedVersion="8" minRefreshableVersion="3" recordCount="0" supportSubquery="1" supportAdvancedDrill="1" xr:uid="{98AAACC9-156F-41E1-9A25-62EC8C271DF0}">
  <cacheSource type="external" connectionId="8"/>
  <cacheFields count="4">
    <cacheField name="[Measures].[Count of opportunity_name]" caption="Count of opportunity_name" numFmtId="0" hierarchy="120" level="32767"/>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0" memberValueDatatype="130" unbalanced="0"/>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3"/>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2"/>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1"/>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oneField="1" hidden="1">
      <fieldsUsage count="1">
        <fieldUsage x="0"/>
      </fieldsUsage>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19675923" createdVersion="5" refreshedVersion="8" minRefreshableVersion="3" recordCount="0" supportSubquery="1" supportAdvancedDrill="1" xr:uid="{D1F23611-8922-4120-A646-02B3CB526778}">
  <cacheSource type="external" connectionId="8"/>
  <cacheFields count="5">
    <cacheField name="[opportunity].[product_group].[product_group]" caption="product_group" numFmtId="0" hierarchy="87" level="1">
      <sharedItems count="7">
        <s v="Employee Benefits"/>
        <s v="Engineering"/>
        <s v="Fire"/>
        <s v="Liability"/>
        <s v="Marine"/>
        <s v="Miscellaneous"/>
        <s v="Terrorism"/>
      </sharedItems>
    </cacheField>
    <cacheField name="[Measures].[Count of opportunity_name]" caption="Count of opportunity_name" numFmtId="0" hierarchy="120" level="32767"/>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0" memberValueDatatype="130" unbalanced="0"/>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4"/>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3"/>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2"/>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fieldsUsage count="2">
        <fieldUsage x="-1"/>
        <fieldUsage x="0"/>
      </fieldsUsage>
    </cacheHierarchy>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oneField="1" hidden="1">
      <fieldsUsage count="1">
        <fieldUsage x="1"/>
      </fieldsUsage>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20254631" createdVersion="5" refreshedVersion="8" minRefreshableVersion="3" recordCount="0" supportSubquery="1" supportAdvancedDrill="1" xr:uid="{ADBF47F5-6C6A-4583-90D9-C3DF68B9F65F}">
  <cacheSource type="external" connectionId="8"/>
  <cacheFields count="5">
    <cacheField name="[Measures].[Sum of revenue_amount]" caption="Sum of revenue_amount" numFmtId="0" hierarchy="122" level="32767"/>
    <cacheField name="[opportunity].[opportunity_name].[opportunity_name]" caption="opportunity_name" numFmtId="0" hierarchy="77" level="1">
      <sharedItems count="4">
        <s v="CVP GMC"/>
        <s v="DB -Mega Policy"/>
        <s v="EL-Group Mediclaim"/>
        <s v="Fire"/>
      </sharedItems>
    </cacheField>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0" memberValueDatatype="130" unbalanced="0"/>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4"/>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3"/>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2"/>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1"/>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oneField="1" hidden="1">
      <fieldsUsage count="1">
        <fieldUsage x="0"/>
      </fieldsUsage>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20949077" createdVersion="5" refreshedVersion="8" minRefreshableVersion="3" recordCount="0" supportSubquery="1" supportAdvancedDrill="1" xr:uid="{6B0AA55F-6FC7-4972-8A51-5874117E947B}">
  <cacheSource type="external" connectionId="8"/>
  <cacheFields count="6">
    <cacheField name="[Measures].[Sum of revenue_amount]" caption="Sum of revenue_amount" numFmtId="0" hierarchy="122" level="32767"/>
    <cacheField name="[opportunity].[opportunity_name].[opportunity_name]" caption="opportunity_name" numFmtId="0" hierarchy="77" level="1">
      <sharedItems count="5">
        <s v="BE-Mega policy"/>
        <s v="CVP GMC"/>
        <s v="DB -Mega Policy"/>
        <s v="EL-Group Mediclaim"/>
        <s v="Fire"/>
      </sharedItems>
    </cacheField>
    <cacheField name="[opportunity].[stage].[stage]" caption="stage" numFmtId="0" hierarchy="84" level="1">
      <sharedItems count="2">
        <s v="Qualify Opportunity"/>
        <s v="Negotiate"/>
      </sharedItems>
    </cacheField>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0" memberValueDatatype="130" unbalanced="0"/>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5"/>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4"/>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3"/>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1"/>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oneField="1" hidden="1">
      <fieldsUsage count="1">
        <fieldUsage x="0"/>
      </fieldsUsage>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21527778" createdVersion="5" refreshedVersion="8" minRefreshableVersion="3" recordCount="0" supportSubquery="1" supportAdvancedDrill="1" xr:uid="{7261805D-B5CC-4B0C-A1FE-DB807EFF004B}">
  <cacheSource type="external" connectionId="8"/>
  <cacheFields count="7">
    <cacheField name="[Measures].[Sum of revenue_amount]" caption="Sum of revenue_amount" numFmtId="0" hierarchy="122" level="32767"/>
    <cacheField name="[opportunity].[opportunity_name].[opportunity_name]" caption="opportunity_name" numFmtId="0" hierarchy="77" level="1">
      <sharedItems count="5">
        <s v="BE-Mega policy"/>
        <s v="CVP GMC"/>
        <s v="DB -Mega Policy"/>
        <s v="EL-Group Mediclaim"/>
        <s v="Fire"/>
      </sharedItems>
    </cacheField>
    <cacheField name="[opportunity].[stage].[stage]" caption="stage" numFmtId="0" hierarchy="84" level="1">
      <sharedItems count="3">
        <s v="Negotiate"/>
        <s v="Propose Solution"/>
        <s v="Qualify Opportunity"/>
      </sharedItems>
    </cacheField>
    <cacheField name="[opportunity].[opportunity_id].[opportunity_id]" caption="opportunity_id" numFmtId="0" hierarchy="78" level="1">
      <sharedItems count="49">
        <s v="OPP1900001366"/>
        <s v="OPP1900001655"/>
        <s v="OPP1900001656"/>
        <s v="OPP1900001843"/>
        <s v="OPP1900002070"/>
        <s v="OPP1900001923"/>
        <s v="OPP1900002098"/>
        <s v="OPP1900001042"/>
        <s v="OPP1900001047"/>
        <s v="OPP1900001048"/>
        <s v="OPP1900001050"/>
        <s v="OPP1900001051"/>
        <s v="OPP1900001052"/>
        <s v="OPP1900001053"/>
        <s v="OPP1900001054"/>
        <s v="OPP1900001055"/>
        <s v="OPP1900001056"/>
        <s v="OPP1900001057"/>
        <s v="OPP1900001058"/>
        <s v="OPP1900001072"/>
        <s v="OPP1900001138"/>
        <s v="OPP1900001222"/>
        <s v="OPP1900001364"/>
        <s v="OPP1900001365"/>
        <s v="OPP1900001390"/>
        <s v="OPP1900001391"/>
        <s v="OPP1900001392"/>
        <s v="OPP1900001393"/>
        <s v="OPP1900001394"/>
        <s v="OPP1900001803"/>
        <s v="OPP1900001906"/>
        <s v="OPP1900001937"/>
        <s v="OPP1900001938"/>
        <s v="OPP1900001939"/>
        <s v="OPP1900001940"/>
        <s v="OPP1900001941"/>
        <s v="OPP1900001942"/>
        <s v="OPP1900001943"/>
        <s v="OPP1900001944"/>
        <s v="OPP1900001945"/>
        <s v="OPP1900001946"/>
        <s v="OPP1900001947"/>
        <s v="OPP1900001950"/>
        <s v="OPP1900001975"/>
        <s v="OPP1900001976"/>
        <s v="OPP1900002004"/>
        <s v="OPP1900002039"/>
        <s v="OPP1900002092"/>
        <s v="OPP1900002104"/>
      </sharedItems>
    </cacheField>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0" memberValueDatatype="130" unbalanced="0"/>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6"/>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5"/>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4"/>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1"/>
      </fieldsUsage>
    </cacheHierarchy>
    <cacheHierarchy uniqueName="[opportunity].[opportunity_id]" caption="opportunity_id" attribute="1" defaultMemberUniqueName="[opportunity].[opportunity_id].[All]" allUniqueName="[opportunity].[opportunity_id].[All]" dimensionUniqueName="[opportunity]" displayFolder="" count="2" memberValueDatatype="130" unbalanced="0">
      <fieldsUsage count="2">
        <fieldUsage x="-1"/>
        <fieldUsage x="3"/>
      </fieldsUsage>
    </cacheHierarchy>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oneField="1" hidden="1">
      <fieldsUsage count="1">
        <fieldUsage x="0"/>
      </fieldsUsage>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22106478" createdVersion="5" refreshedVersion="8" minRefreshableVersion="3" recordCount="0" supportSubquery="1" supportAdvancedDrill="1" xr:uid="{C47F7665-AC87-4157-96ED-DEDB889039BC}">
  <cacheSource type="external" connectionId="8"/>
  <cacheFields count="6">
    <cacheField name="[Measures].[Sum of revenue_amount]" caption="Sum of revenue_amount" numFmtId="0" hierarchy="122" level="32767"/>
    <cacheField name="[opportunity].[opportunity_name].[opportunity_name]" caption="opportunity_name" numFmtId="0" hierarchy="77" level="1">
      <sharedItems count="5">
        <s v="BE-Mega policy"/>
        <s v="CVP GMC"/>
        <s v="DB -Mega Policy"/>
        <s v="EL-Group Mediclaim"/>
        <s v="Fire"/>
      </sharedItems>
    </cacheField>
    <cacheField name="[opportunity].[Closed Won].[Closed Won]" caption="Closed Won" numFmtId="0" hierarchy="90" level="1">
      <sharedItems count="1">
        <s v="Negotiate"/>
      </sharedItems>
    </cacheField>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0" memberValueDatatype="130" unbalanced="0"/>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5"/>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4"/>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3"/>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fieldsUsage count="2">
        <fieldUsage x="-1"/>
        <fieldUsage x="1"/>
      </fieldsUsage>
    </cacheHierarchy>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2" memberValueDatatype="130" unbalanced="0">
      <fieldsUsage count="2">
        <fieldUsage x="-1"/>
        <fieldUsage x="2"/>
      </fieldsUsage>
    </cacheHierarchy>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oneField="1" hidden="1">
      <fieldsUsage count="1">
        <fieldUsage x="0"/>
      </fieldsUsage>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22337963" createdVersion="5" refreshedVersion="8" minRefreshableVersion="3" recordCount="0" supportSubquery="1" supportAdvancedDrill="1" xr:uid="{567C743D-6F7E-4C7E-906A-05DEF35797AF}">
  <cacheSource type="external" connectionId="8"/>
  <cacheFields count="4">
    <cacheField name="[Measures].[Count of Open Opportunity]" caption="Count of Open Opportunity" numFmtId="0" hierarchy="119" level="32767"/>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0" memberValueDatatype="130" unbalanced="0"/>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3"/>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2"/>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1"/>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oneField="1" hidden="1">
      <fieldsUsage count="1">
        <fieldUsage x="0"/>
      </fieldsUsage>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23032409" createdVersion="5" refreshedVersion="8" minRefreshableVersion="3" recordCount="0" supportSubquery="1" supportAdvancedDrill="1" xr:uid="{7A92378B-4F22-467F-A3E3-464AAA72057B}">
  <cacheSource type="external" connectionId="8"/>
  <cacheFields count="6">
    <cacheField name="[Brokeage Fees Placed].[income_class].[income_class]" caption="income_class" numFmtId="0" hierarchy="10" level="1">
      <sharedItems count="3">
        <s v="Cross Sell"/>
        <s v="New"/>
        <s v="Renewal"/>
      </sharedItems>
    </cacheField>
    <cacheField name="[meeting_list].[meeting_date].[meeting_date]" caption="meeting_date" numFmtId="0" hierarchy="72" level="1">
      <sharedItems containsSemiMixedTypes="0" containsNonDate="0" containsString="0"/>
    </cacheField>
    <cacheField name="[opportunity].[stage].[stage]" caption="stage" numFmtId="0" hierarchy="84" level="1">
      <sharedItems count="3">
        <s v="Negotiate"/>
        <s v="Propose Solution"/>
        <s v="Qualify Opportunity"/>
      </sharedItems>
    </cacheField>
    <cacheField name="[Measures].[Sum of revenue_amount]" caption="Sum of revenue_amount" numFmtId="0" hierarchy="122" level="32767"/>
    <cacheField name="[invoice].[invoice_date (Year)].[invoice_date (Year)]" caption="invoice_date (Year)" numFmtId="0" hierarchy="65" level="1">
      <sharedItems containsSemiMixedTypes="0" containsNonDate="0" containsString="0"/>
    </cacheField>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2"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2"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2"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2"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2"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2"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2"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2"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2"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2"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2" memberValueDatatype="130" unbalanced="0">
      <fieldsUsage count="2">
        <fieldUsage x="-1"/>
        <fieldUsage x="0"/>
      </fieldsUsage>
    </cacheHierarchy>
    <cacheHierarchy uniqueName="[Brokeage Fees Placed].[Amount]" caption="Amount" attribute="1" defaultMemberUniqueName="[Brokeage Fees Placed].[Amount].[All]" allUniqueName="[Brokeage Fees Placed].[Amount].[All]" dimensionUniqueName="[Brokeage Fees Placed]" displayFolder="" count="2"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2"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2"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2"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2"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2"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2" memberValueDatatype="130" unbalanced="0"/>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Id]" caption="Account Id" attribute="1" defaultMemberUniqueName="[brokerage].[Account Id].[All]" allUniqueName="[brokerage].[Account Id].[All]" dimensionUniqueName="[brokerage]" displayFolder="" count="2" memberValueDatatype="20" unbalanced="0"/>
    <cacheHierarchy uniqueName="[brokerage].[Account Exe ID]" caption="Account Exe ID" attribute="1" defaultMemberUniqueName="[brokerage].[Account Exe ID].[All]" allUniqueName="[brokerage].[Account Exe ID].[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brokerage].[income_due_date (Year)]" caption="income_due_date (Year)" attribute="1" defaultMemberUniqueName="[brokerage].[income_due_date (Year)].[All]" allUniqueName="[brokerage].[income_due_date (Year)].[All]" dimensionUniqueName="[brokerage]" displayFolder="" count="2"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2"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Salesperson ID]" caption="Salesperson ID" attribute="1" defaultMemberUniqueName="[fees].[Salesperson ID].[All]" allUniqueName="[fees].[Salesperson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Indi bdgt].[Branch]" caption="Branch" attribute="1" defaultMemberUniqueName="[Indi bdgt].[Branch].[All]" allUniqueName="[Indi bdgt].[Branch].[All]" dimensionUniqueName="[Indi bdgt]" displayFolder="" count="2" memberValueDatatype="130" unbalanced="0"/>
    <cacheHierarchy uniqueName="[Indi bdgt].[Sales person ID]" caption="Sales person ID" attribute="1" defaultMemberUniqueName="[Indi bdgt].[Sales person ID].[All]" allUniqueName="[Indi bdgt].[Sales person ID].[All]" dimensionUniqueName="[Indi bdgt]" displayFolder="" count="2"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5"/>
      </fieldsUsage>
    </cacheHierarchy>
    <cacheHierarchy uniqueName="[Indi bdgt].[New Role2]" caption="New Role2" attribute="1" defaultMemberUniqueName="[Indi bdgt].[New Role2].[All]" allUniqueName="[Indi bdgt].[New Role2].[All]" dimensionUniqueName="[Indi bdgt]" displayFolder="" count="2" memberValueDatatype="130" unbalanced="0"/>
    <cacheHierarchy uniqueName="[Indi bdgt].[New Budget]" caption="New Budget" attribute="1" defaultMemberUniqueName="[Indi bdgt].[New Budget].[All]" allUniqueName="[Indi bdgt].[New Budget].[All]" dimensionUniqueName="[Indi bdgt]" displayFolder="" count="2" memberValueDatatype="20" unbalanced="0"/>
    <cacheHierarchy uniqueName="[Indi bdgt].[Cross sell bugdet]" caption="Cross sell bugdet" attribute="1" defaultMemberUniqueName="[Indi bdgt].[Cross sell bugdet].[All]" allUniqueName="[Indi bdgt].[Cross sell bugdet].[All]" dimensionUniqueName="[Indi bdgt]" displayFolder="" count="2" memberValueDatatype="20" unbalanced="0"/>
    <cacheHierarchy uniqueName="[Indi bdgt].[Renewal Budget]" caption="Renewal Budget" attribute="1" defaultMemberUniqueName="[Indi bdgt].[Renewal Budget].[All]" allUniqueName="[Indi bdgt].[Renewal Budget].[All]" dimensionUniqueName="[Indi bdgt]"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_name]" caption="client_name" attribute="1" defaultMemberUniqueName="[invoice].[client_name].[All]" allUniqueName="[invoice].[client_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4"/>
      </fieldsUsage>
    </cacheHierarchy>
    <cacheHierarchy uniqueName="[invoice].[invoice_date (Quarter)]" caption="invoice_date (Quarter)" attribute="1" defaultMemberUniqueName="[invoice].[invoice_date (Quarter)].[All]" allUniqueName="[invoice].[invoice_date (Quarter)].[All]" dimensionUniqueName="[invoice]" displayFolder="" count="2" memberValueDatatype="130" unbalanced="0"/>
    <cacheHierarchy uniqueName="[invoice].[invoice_date (Month)]" caption="invoice_date (Month)" attribute="1" defaultMemberUniqueName="[invoice].[invoice_date (Month)].[All]" allUniqueName="[invoice].[invoice_date (Month)].[All]" dimensionUniqueName="[invoice]" displayFolder="" count="2" memberValueDatatype="130" unbalanced="0"/>
    <cacheHierarchy uniqueName="[meeting_list].[Account Exe ID]" caption="Account Exe ID" attribute="1" defaultMemberUniqueName="[meeting_list].[Account Exe ID].[All]" allUniqueName="[meeting_list].[Account Exe ID].[All]" dimensionUniqueName="[meeting_list]" displayFolder="" count="2"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1"/>
      </fieldsUsage>
    </cacheHierarchy>
    <cacheHierarchy uniqueName="[meeting_list].[client_name]" caption="client_name" attribute="1" defaultMemberUniqueName="[meeting_list].[client_name].[All]" allUniqueName="[meeting_list].[client_name].[All]" dimensionUniqueName="[meeting_list]" displayFolder="" count="2"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2"/>
      </fieldsUsage>
    </cacheHierarchy>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opportunity].[Closed Won]" caption="Closed Won" attribute="1" defaultMemberUniqueName="[opportunity].[Closed Won].[All]" allUniqueName="[opportunity].[Closed Won].[All]" dimensionUniqueName="[opportunity]" displayFolder="" count="2" memberValueDatatype="130" unbalanced="0"/>
    <cacheHierarchy uniqueName="[opportunity].[Open Opportunity]" caption="Open Opportunity" attribute="1" defaultMemberUniqueName="[opportunity].[Open Opportunity].[All]" allUniqueName="[opportunity].[Open Opportunity].[All]" dimensionUniqueName="[opportunity]" displayFolder="" count="2"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2"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2"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oneField="1" hidden="1">
      <fieldsUsage count="1">
        <fieldUsage x="3"/>
      </fieldsUsage>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23495371" createdVersion="5" refreshedVersion="8" minRefreshableVersion="3" recordCount="0" supportSubquery="1" supportAdvancedDrill="1" xr:uid="{0EFB71FD-AC3F-4819-B2EB-133FA083446F}">
  <cacheSource type="external" connectionId="8"/>
  <cacheFields count="6">
    <cacheField name="[Measures].[Sum of New Budget]" caption="Sum of New Budget" numFmtId="0" hierarchy="103" level="32767"/>
    <cacheField name="[Measures].[Sum of Cross sell bugdet]" caption="Sum of Cross sell bugdet" numFmtId="0" hierarchy="104" level="32767"/>
    <cacheField name="[Measures].[Sum of Renewal Budget]" caption="Sum of Renewal Budget" numFmtId="0" hierarchy="105" level="32767"/>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0" memberValueDatatype="130" unbalanced="0"/>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5"/>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4"/>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3"/>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oneField="1" hidden="1">
      <fieldsUsage count="1">
        <fieldUsage x="0"/>
      </fieldsUsage>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24074072" createdVersion="5" refreshedVersion="8" minRefreshableVersion="3" recordCount="0" supportSubquery="1" supportAdvancedDrill="1" xr:uid="{D8A19A7B-8FA5-4D58-BCD8-DFBD59A1E26A}">
  <cacheSource type="external" connectionId="8"/>
  <cacheFields count="6">
    <cacheField name="[Brokeage Fees Placed].[income_class].[income_class]" caption="income_class" numFmtId="0" hierarchy="10" level="1">
      <sharedItems count="3">
        <s v="Cross Sell"/>
        <s v="New"/>
        <s v="Renewal"/>
      </sharedItems>
    </cacheField>
    <cacheField name="[Measures].[Count of meeting_date]" caption="Count of meeting_date" numFmtId="0" hierarchy="117" level="32767"/>
    <cacheField name="[meeting_list].[meeting_date (Year)].[meeting_date (Year)]" caption="meeting_date (Year)" numFmtId="0" hierarchy="74" level="1">
      <sharedItems count="2">
        <s v="2019"/>
        <s v="2020"/>
      </sharedItems>
    </cacheField>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2" memberValueDatatype="130" unbalanced="0">
      <fieldsUsage count="2">
        <fieldUsage x="-1"/>
        <fieldUsage x="0"/>
      </fieldsUsage>
    </cacheHierarchy>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5"/>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4"/>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3"/>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2"/>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oneField="1" hidden="1">
      <fieldsUsage count="1">
        <fieldUsage x="1"/>
      </fieldsUsage>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2512465278" createdVersion="5" refreshedVersion="8" minRefreshableVersion="3" recordCount="0" supportSubquery="1" supportAdvancedDrill="1" xr:uid="{F0341CD1-779E-4422-BE1C-B45BFFC53648}">
  <cacheSource type="external" connectionId="8"/>
  <cacheFields count="5">
    <cacheField name="[meeting_list].[meeting_date].[meeting_date]" caption="meeting_date" numFmtId="0" hierarchy="72" level="1">
      <sharedItems containsSemiMixedTypes="0" containsNonDate="0" containsString="0"/>
    </cacheField>
    <cacheField name="[invoice].[invoice_date (Year)].[invoice_date (Year)]" caption="invoice_date (Year)" numFmtId="0" hierarchy="65" level="1">
      <sharedItems containsSemiMixedTypes="0" containsNonDate="0" containsString="0"/>
    </cacheField>
    <cacheField name="[opportunity].[Open Opportunity].[Open Opportunity]" caption="Open Opportunity" numFmtId="0" hierarchy="91" level="1">
      <sharedItems containsBlank="1" count="3">
        <m/>
        <s v="Propose Solution"/>
        <s v="Qualify Opportunity"/>
      </sharedItems>
    </cacheField>
    <cacheField name="[Measures].[Sum of revenue_amount]" caption="Sum of revenue_amount" numFmtId="0" hierarchy="122" level="32767"/>
    <cacheField name="[Indi bdgt].[Employee Name].[Employee Name]" caption="Employee Name" numFmtId="0" hierarchy="48" level="1">
      <sharedItems containsSemiMixedTypes="0" containsNonDate="0" containsString="0"/>
    </cacheField>
  </cacheFields>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0" memberValueDatatype="130" unbalanced="0"/>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fieldsUsage count="2">
        <fieldUsage x="-1"/>
        <fieldUsage x="4"/>
      </fieldsUsage>
    </cacheHierarchy>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fieldsUsage count="2">
        <fieldUsage x="-1"/>
        <fieldUsage x="1"/>
      </fieldsUsage>
    </cacheHierarchy>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fieldsUsage count="2">
        <fieldUsage x="-1"/>
        <fieldUsage x="0"/>
      </fieldsUsage>
    </cacheHierarchy>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2" memberValueDatatype="130" unbalanced="0">
      <fieldsUsage count="2">
        <fieldUsage x="-1"/>
        <fieldUsage x="2"/>
      </fieldsUsage>
    </cacheHierarchy>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oneField="1" hidden="1">
      <fieldsUsage count="1">
        <fieldUsage x="3"/>
      </fieldsUsage>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dimensions count="8">
    <dimension name="Brokeage Fees Placed" uniqueName="[Brokeage Fees Placed]" caption="Brokeage Fees Placed"/>
    <dimension name="brokerage" uniqueName="[brokerage]" caption="brokerage"/>
    <dimension name="fees" uniqueName="[fees]" caption="fees"/>
    <dimension name="Indi bdgt" uniqueName="[Indi bdgt]" caption="Indi bdgt"/>
    <dimension name="invoice" uniqueName="[invoice]" caption="invoice"/>
    <dimension measure="1" name="Measures" uniqueName="[Measures]" caption="Measures"/>
    <dimension name="meeting_list" uniqueName="[meeting_list]" caption="meeting_list"/>
    <dimension name="opportunity" uniqueName="[opportunity]" caption="opportunity"/>
  </dimensions>
  <measureGroups count="7">
    <measureGroup name="Brokeage Fees Placed" caption="Brokeage Fees Placed"/>
    <measureGroup name="brokerage" caption="brokerage"/>
    <measureGroup name="fees" caption="fees"/>
    <measureGroup name="Indi bdgt" caption="Indi bdgt"/>
    <measureGroup name="invoice" caption="invoice"/>
    <measureGroup name="meeting_list" caption="meeting_list"/>
    <measureGroup name="opportunity" caption="opportunity"/>
  </measureGroups>
  <maps count="14">
    <map measureGroup="0" dimension="0"/>
    <map measureGroup="1" dimension="1"/>
    <map measureGroup="1" dimension="2"/>
    <map measureGroup="1" dimension="3"/>
    <map measureGroup="2" dimension="2"/>
    <map measureGroup="2" dimension="3"/>
    <map measureGroup="3" dimension="3"/>
    <map measureGroup="4" dimension="3"/>
    <map measureGroup="4" dimension="4"/>
    <map measureGroup="5" dimension="2"/>
    <map measureGroup="5" dimension="3"/>
    <map measureGroup="5" dimension="6"/>
    <map measureGroup="6" dimension="3"/>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873.313553356478" createdVersion="3" refreshedVersion="8" minRefreshableVersion="3" recordCount="0" supportSubquery="1" supportAdvancedDrill="1" xr:uid="{2A134205-763D-40A9-8B4B-E06A36CCA386}">
  <cacheSource type="external" connectionId="8">
    <extLst>
      <ext xmlns:x14="http://schemas.microsoft.com/office/spreadsheetml/2009/9/main" uri="{F057638F-6D5F-4e77-A914-E7F072B9BCA8}">
        <x14:sourceConnection name="ThisWorkbookDataModel"/>
      </ext>
    </extLst>
  </cacheSource>
  <cacheFields count="0"/>
  <cacheHierarchies count="124">
    <cacheHierarchy uniqueName="[Brokeage Fees Placed].[client_name]" caption="client_name" attribute="1" defaultMemberUniqueName="[Brokeage Fees Placed].[client_name].[All]" allUniqueName="[Brokeage Fees Placed].[client_name].[All]" dimensionUniqueName="[Brokeage Fees Placed]" displayFolder="" count="2"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0" memberValueDatatype="130" unbalanced="0"/>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2" memberValueDatatype="20" unbalanced="0"/>
    <cacheHierarchy uniqueName="[Indi bdgt].[Employee Name]" caption="Employee Name" attribute="1" defaultMemberUniqueName="[Indi bdgt].[Employee Name].[All]" allUniqueName="[Indi bdgt].[Employee Name].[All]" dimensionUniqueName="[Indi bdgt]" displayFolder="" count="2" memberValueDatatype="130" unbalanced="0"/>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ies>
  <kpis count="0"/>
  <extLst>
    <ext xmlns:x14="http://schemas.microsoft.com/office/spreadsheetml/2009/9/main" uri="{725AE2AE-9491-48be-B2B4-4EB974FC3084}">
      <x14:pivotCacheDefinition slicerData="1" pivotCacheId="100243606"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ny Ajesh" refreshedDate="45940.318960532408" createdVersion="3" refreshedVersion="8" minRefreshableVersion="3" recordCount="0" supportSubquery="1" supportAdvancedDrill="1" xr:uid="{187D3247-C8CD-4179-8902-5F443B322E8C}">
  <cacheSource type="external" connectionId="8">
    <extLst>
      <ext xmlns:x14="http://schemas.microsoft.com/office/spreadsheetml/2009/9/main" uri="{F057638F-6D5F-4e77-A914-E7F072B9BCA8}">
        <x14:sourceConnection name="ThisWorkbookDataModel"/>
      </ext>
    </extLst>
  </cacheSource>
  <cacheFields count="0"/>
  <cacheHierarchies count="126">
    <cacheHierarchy uniqueName="[Brokeage Fees Placed].[client_name]" caption="client_name" attribute="1" defaultMemberUniqueName="[Brokeage Fees Placed].[client_name].[All]" allUniqueName="[Brokeage Fees Placed].[client_name].[All]" dimensionUniqueName="[Brokeage Fees Placed]" displayFolder="" count="0" memberValueDatatype="130" unbalanced="0"/>
    <cacheHierarchy uniqueName="[Brokeage Fees Placed].[policy_number]" caption="policy_number" attribute="1" defaultMemberUniqueName="[Brokeage Fees Placed].[policy_number].[All]" allUniqueName="[Brokeage Fees Placed].[policy_number].[All]" dimensionUniqueName="[Brokeage Fees Placed]" displayFolder="" count="0" memberValueDatatype="130" unbalanced="0"/>
    <cacheHierarchy uniqueName="[Brokeage Fees Placed].[policy_status]" caption="policy_status" attribute="1" defaultMemberUniqueName="[Brokeage Fees Placed].[policy_status].[All]" allUniqueName="[Brokeage Fees Placed].[policy_status].[All]" dimensionUniqueName="[Brokeage Fees Placed]" displayFolder="" count="0" memberValueDatatype="130" unbalanced="0"/>
    <cacheHierarchy uniqueName="[Brokeage Fees Placed].[policy_start_date]" caption="policy_start_date" attribute="1" time="1" defaultMemberUniqueName="[Brokeage Fees Placed].[policy_start_date].[All]" allUniqueName="[Brokeage Fees Placed].[policy_start_date].[All]" dimensionUniqueName="[Brokeage Fees Placed]" displayFolder="" count="0" memberValueDatatype="7" unbalanced="0"/>
    <cacheHierarchy uniqueName="[Brokeage Fees Placed].[policy_end_date]" caption="policy_end_date" attribute="1" time="1" defaultMemberUniqueName="[Brokeage Fees Placed].[policy_end_date].[All]" allUniqueName="[Brokeage Fees Placed].[policy_end_date].[All]" dimensionUniqueName="[Brokeage Fees Placed]" displayFolder="" count="0" memberValueDatatype="7" unbalanced="0"/>
    <cacheHierarchy uniqueName="[Brokeage Fees Placed].[product_group]" caption="product_group" attribute="1" defaultMemberUniqueName="[Brokeage Fees Placed].[product_group].[All]" allUniqueName="[Brokeage Fees Placed].[product_group].[All]" dimensionUniqueName="[Brokeage Fees Placed]" displayFolder="" count="0" memberValueDatatype="130" unbalanced="0"/>
    <cacheHierarchy uniqueName="[Brokeage Fees Placed].[Account Id]" caption="Account Id" attribute="1" defaultMemberUniqueName="[Brokeage Fees Placed].[Account Id].[All]" allUniqueName="[Brokeage Fees Placed].[Account Id].[All]" dimensionUniqueName="[Brokeage Fees Placed]" displayFolder="" count="0" memberValueDatatype="20" unbalanced="0"/>
    <cacheHierarchy uniqueName="[Brokeage Fees Placed].[Account Exe ID]" caption="Account Exe ID" attribute="1" defaultMemberUniqueName="[Brokeage Fees Placed].[Account Exe ID].[All]" allUniqueName="[Brokeage Fees Placed].[Account Exe ID].[All]" dimensionUniqueName="[Brokeage Fees Placed]" displayFolder="" count="0" memberValueDatatype="130" unbalanced="0"/>
    <cacheHierarchy uniqueName="[Brokeage Fees Placed].[branch_name]" caption="branch_name" attribute="1" defaultMemberUniqueName="[Brokeage Fees Placed].[branch_name].[All]" allUniqueName="[Brokeage Fees Placed].[branch_name].[All]" dimensionUniqueName="[Brokeage Fees Placed]" displayFolder="" count="0" memberValueDatatype="130" unbalanced="0"/>
    <cacheHierarchy uniqueName="[Brokeage Fees Placed].[solution_group]" caption="solution_group" attribute="1" defaultMemberUniqueName="[Brokeage Fees Placed].[solution_group].[All]" allUniqueName="[Brokeage Fees Placed].[solution_group].[All]" dimensionUniqueName="[Brokeage Fees Placed]" displayFolder="" count="0" memberValueDatatype="130" unbalanced="0"/>
    <cacheHierarchy uniqueName="[Brokeage Fees Placed].[income_class]" caption="income_class" attribute="1" defaultMemberUniqueName="[Brokeage Fees Placed].[income_class].[All]" allUniqueName="[Brokeage Fees Placed].[income_class].[All]" dimensionUniqueName="[Brokeage Fees Placed]" displayFolder="" count="0" memberValueDatatype="130" unbalanced="0"/>
    <cacheHierarchy uniqueName="[Brokeage Fees Placed].[Amount]" caption="Amount" attribute="1" defaultMemberUniqueName="[Brokeage Fees Placed].[Amount].[All]" allUniqueName="[Brokeage Fees Placed].[Amount].[All]" dimensionUniqueName="[Brokeage Fees Placed]" displayFolder="" count="0" memberValueDatatype="5" unbalanced="0"/>
    <cacheHierarchy uniqueName="[Brokeage Fees Placed].[income_due_date]" caption="income_due_date" attribute="1" time="1" defaultMemberUniqueName="[Brokeage Fees Placed].[income_due_date].[All]" allUniqueName="[Brokeage Fees Placed].[income_due_date].[All]" dimensionUniqueName="[Brokeage Fees Placed]" displayFolder="" count="0" memberValueDatatype="7" unbalanced="0"/>
    <cacheHierarchy uniqueName="[Brokeage Fees Placed].[revenue_transaction_type]" caption="revenue_transaction_type" attribute="1" defaultMemberUniqueName="[Brokeage Fees Placed].[revenue_transaction_type].[All]" allUniqueName="[Brokeage Fees Placed].[revenue_transaction_type].[All]" dimensionUniqueName="[Brokeage Fees Placed]" displayFolder="" count="0" memberValueDatatype="130" unbalanced="0"/>
    <cacheHierarchy uniqueName="[Brokeage Fees Placed].[renewal_status]" caption="renewal_status" attribute="1" defaultMemberUniqueName="[Brokeage Fees Placed].[renewal_status].[All]" allUniqueName="[Brokeage Fees Placed].[renewal_status].[All]" dimensionUniqueName="[Brokeage Fees Placed]" displayFolder="" count="0" memberValueDatatype="130" unbalanced="0"/>
    <cacheHierarchy uniqueName="[Brokeage Fees Placed].[last_updated_date]" caption="last_updated_date" attribute="1" time="1" defaultMemberUniqueName="[Brokeage Fees Placed].[last_updated_date].[All]" allUniqueName="[Brokeage Fees Placed].[last_updated_date].[All]" dimensionUniqueName="[Brokeage Fees Placed]" displayFolder="" count="0" memberValueDatatype="7" unbalanced="0"/>
    <cacheHierarchy uniqueName="[Brokeage Fees Placed].[Salesperson ID]" caption="Salesperson ID" attribute="1" defaultMemberUniqueName="[Brokeage Fees Placed].[Salesperson ID].[All]" allUniqueName="[Brokeage Fees Placed].[Salesperson ID].[All]" dimensionUniqueName="[Brokeage Fees Placed]" displayFolder="" count="0" memberValueDatatype="5" unbalanced="0"/>
    <cacheHierarchy uniqueName="[Brokeage Fees Placed].[Account Executive]" caption="Account Executive" attribute="1" defaultMemberUniqueName="[Brokeage Fees Placed].[Account Executive].[All]" allUniqueName="[Brokeage Fees Placed].[Account Executive].[All]" dimensionUniqueName="[Brokeage Fees Placed]"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Id]" caption="Account Id" attribute="1" defaultMemberUniqueName="[brokerage].[Account Id].[All]" allUniqueName="[brokerage].[Account Id].[All]" dimensionUniqueName="[brokerage]" displayFolder="" count="0" memberValueDatatype="20" unbalanced="0"/>
    <cacheHierarchy uniqueName="[brokerage].[Account Exe ID]" caption="Account Exe ID" attribute="1" defaultMemberUniqueName="[brokerage].[Account Exe ID].[All]" allUniqueName="[brokerage].[Account Exe ID].[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rokerage].[income_due_date (Year)]" caption="income_due_date (Year)" attribute="1" defaultMemberUniqueName="[brokerage].[income_due_date (Year)].[All]" allUniqueName="[brokerage].[income_due_date (Year)].[All]" dimensionUniqueName="[brokerage]" displayFolder="" count="0" memberValueDatatype="130" unbalanced="0"/>
    <cacheHierarchy uniqueName="[brokerage].[income_due_date (Quarter)]" caption="income_due_date (Quarter)" attribute="1" defaultMemberUniqueName="[brokerage].[income_due_date (Quarter)].[All]" allUniqueName="[brokerage].[income_due_date (Quarter)].[All]" dimensionUniqueName="[brokerage]" displayFolder="" count="0" memberValueDatatype="130" unbalanced="0"/>
    <cacheHierarchy uniqueName="[brokerage].[income_due_date (Month)]" caption="income_due_date (Month)" attribute="1" defaultMemberUniqueName="[brokerage].[income_due_date (Month)].[All]" allUniqueName="[brokerage].[income_due_date (Month)].[All]" dimensionUniqueName="[brokerage]"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Salesperson ID]" caption="Salesperson ID" attribute="1" defaultMemberUniqueName="[fees].[Salesperson ID].[All]" allUniqueName="[fees].[Salesperson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di bdgt].[Branch]" caption="Branch" attribute="1" defaultMemberUniqueName="[Indi bdgt].[Branch].[All]" allUniqueName="[Indi bdgt].[Branch].[All]" dimensionUniqueName="[Indi bdgt]" displayFolder="" count="0" memberValueDatatype="130" unbalanced="0"/>
    <cacheHierarchy uniqueName="[Indi bdgt].[Sales person ID]" caption="Sales person ID" attribute="1" defaultMemberUniqueName="[Indi bdgt].[Sales person ID].[All]" allUniqueName="[Indi bdgt].[Sales person ID].[All]" dimensionUniqueName="[Indi bdgt]" displayFolder="" count="0" memberValueDatatype="20" unbalanced="0"/>
    <cacheHierarchy uniqueName="[Indi bdgt].[Employee Name]" caption="Employee Name" attribute="1" defaultMemberUniqueName="[Indi bdgt].[Employee Name].[All]" allUniqueName="[Indi bdgt].[Employee Name].[All]" dimensionUniqueName="[Indi bdgt]" displayFolder="" count="0" memberValueDatatype="130" unbalanced="0"/>
    <cacheHierarchy uniqueName="[Indi bdgt].[New Role2]" caption="New Role2" attribute="1" defaultMemberUniqueName="[Indi bdgt].[New Role2].[All]" allUniqueName="[Indi bdgt].[New Role2].[All]" dimensionUniqueName="[Indi bdgt]" displayFolder="" count="0" memberValueDatatype="130" unbalanced="0"/>
    <cacheHierarchy uniqueName="[Indi bdgt].[New Budget]" caption="New Budget" attribute="1" defaultMemberUniqueName="[Indi bdgt].[New Budget].[All]" allUniqueName="[Indi bdgt].[New Budget].[All]" dimensionUniqueName="[Indi bdgt]" displayFolder="" count="0" memberValueDatatype="20" unbalanced="0"/>
    <cacheHierarchy uniqueName="[Indi bdgt].[Cross sell bugdet]" caption="Cross sell bugdet" attribute="1" defaultMemberUniqueName="[Indi bdgt].[Cross sell bugdet].[All]" allUniqueName="[Indi bdgt].[Cross sell bugdet].[All]" dimensionUniqueName="[Indi bdgt]" displayFolder="" count="0" memberValueDatatype="20" unbalanced="0"/>
    <cacheHierarchy uniqueName="[Indi bdgt].[Renewal Budget]" caption="Renewal Budget" attribute="1" defaultMemberUniqueName="[Indi bdgt].[Renewal Budget].[All]" allUniqueName="[Indi bdgt].[Renewal Budget].[All]" dimensionUniqueName="[Indi bdgt]"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client_name]" caption="client_name" attribute="1" defaultMemberUniqueName="[meeting_list].[client_name].[All]" allUniqueName="[meeting_list].[client_name].[All]" dimensionUniqueName="[meeting_list]" displayFolder="" count="0" memberValueDatatype="130" unbalanced="0"/>
    <cacheHierarchy uniqueName="[meeting_list].[meeting_date (Year)]" caption="meeting_date (Year)" attribute="1" defaultMemberUniqueName="[meeting_list].[meeting_date (Year)].[All]" allUniqueName="[meeting_list].[meeting_date (Year)].[All]" dimensionUniqueName="[meeting_list]" displayFolder="" count="0"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opportunity].[Closed Won]" caption="Closed Won" attribute="1" defaultMemberUniqueName="[opportunity].[Closed Won].[All]" allUniqueName="[opportunity].[Closed Won].[All]" dimensionUniqueName="[opportunity]" displayFolder="" count="0" memberValueDatatype="130" unbalanced="0"/>
    <cacheHierarchy uniqueName="[opportunity].[Open Opportunity]" caption="Open Opportunity" attribute="1" defaultMemberUniqueName="[opportunity].[Open Opportunity].[All]" allUniqueName="[opportunity].[Open Opportunity].[All]" dimensionUniqueName="[opportunity]" displayFolder="" count="0" memberValueDatatype="130" unbalanced="0"/>
    <cacheHierarchy uniqueName="[brokerage].[income_due_date (Month Index)]" caption="income_due_date (Month Index)" attribute="1" defaultMemberUniqueName="[brokerage].[income_due_date (Month Index)].[All]" allUniqueName="[brokerage].[income_due_date (Month Index)].[All]" dimensionUniqueName="[brokerage]"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di bdgt]" caption="__XL_Count Indi bdgt" measure="1" displayFolder="" measureGroup="Indi 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Brokeage Fees Placed]" caption="__XL_Count Brokeage Fees Placed" measure="1" displayFolder="" measureGroup="Brokeage Fees Placed" count="0" hidden="1"/>
    <cacheHierarchy uniqueName="[Measures].[__XL_Count opportunity]" caption="__XL_Count opportunity" measure="1" displayFolder="" measureGroup="opportunity" count="0" hidden="1"/>
    <cacheHierarchy uniqueName="[Measures].[__No measures defined]" caption="__No measures defined" measure="1" displayFolder="" count="0" hidden="1"/>
    <cacheHierarchy uniqueName="[Measures].[Sum of New Budget]" caption="Sum of New Budget" measure="1" displayFolder="" measureGroup="Indi bdgt" count="0" hidden="1">
      <extLst>
        <ext xmlns:x15="http://schemas.microsoft.com/office/spreadsheetml/2010/11/main" uri="{B97F6D7D-B522-45F9-BDA1-12C45D357490}">
          <x15:cacheHierarchy aggregatedColumn="50"/>
        </ext>
      </extLst>
    </cacheHierarchy>
    <cacheHierarchy uniqueName="[Measures].[Sum of Cross sell bugdet]" caption="Sum of Cross sell bugdet" measure="1" displayFolder="" measureGroup="Indi bdgt" count="0" hidden="1">
      <extLst>
        <ext xmlns:x15="http://schemas.microsoft.com/office/spreadsheetml/2010/11/main" uri="{B97F6D7D-B522-45F9-BDA1-12C45D357490}">
          <x15:cacheHierarchy aggregatedColumn="51"/>
        </ext>
      </extLst>
    </cacheHierarchy>
    <cacheHierarchy uniqueName="[Measures].[Sum of Renewal Budget]" caption="Sum of Renewal Budget" measure="1" displayFolder="" measureGroup="Indi bdgt" count="0" hidden="1">
      <extLst>
        <ext xmlns:x15="http://schemas.microsoft.com/office/spreadsheetml/2010/11/main" uri="{B97F6D7D-B522-45F9-BDA1-12C45D357490}">
          <x15:cacheHierarchy aggregatedColumn="52"/>
        </ext>
      </extLst>
    </cacheHierarchy>
    <cacheHierarchy uniqueName="[Measures].[Sum of Sales person ID]" caption="Sum of Sales person ID" measure="1" displayFolder="" measureGroup="Indi bdgt" count="0" hidden="1">
      <extLst>
        <ext xmlns:x15="http://schemas.microsoft.com/office/spreadsheetml/2010/11/main" uri="{B97F6D7D-B522-45F9-BDA1-12C45D357490}">
          <x15:cacheHierarchy aggregatedColumn="47"/>
        </ext>
      </extLst>
    </cacheHierarchy>
    <cacheHierarchy uniqueName="[Measures].[Sum of Account Id]" caption="Sum of Account Id" measure="1" displayFolder="" measureGroup="brokerage" count="0" hidden="1">
      <extLst>
        <ext xmlns:x15="http://schemas.microsoft.com/office/spreadsheetml/2010/11/main" uri="{B97F6D7D-B522-45F9-BDA1-12C45D357490}">
          <x15:cacheHierarchy aggregatedColumn="24"/>
        </ext>
      </extLst>
    </cacheHierarchy>
    <cacheHierarchy uniqueName="[Measures].[Sum of Amount]" caption="Sum of Amount" measure="1" displayFolder="" measureGroup="brokerage" count="0" hidden="1">
      <extLst>
        <ext xmlns:x15="http://schemas.microsoft.com/office/spreadsheetml/2010/11/main" uri="{B97F6D7D-B522-45F9-BDA1-12C45D357490}">
          <x15:cacheHierarchy aggregatedColumn="29"/>
        </ext>
      </extLst>
    </cacheHierarchy>
    <cacheHierarchy uniqueName="[Measures].[Sum of Salesperson ID]" caption="Sum of Salesperson ID" measure="1" displayFolder="" measureGroup="fees"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43"/>
        </ext>
      </extLst>
    </cacheHierarchy>
    <cacheHierarchy uniqueName="[Measures].[Sum of Account Exe ID]" caption="Sum of Account Exe ID" measure="1" displayFolder="" measureGroup="invoice"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invoice" count="0" hidden="1">
      <extLst>
        <ext xmlns:x15="http://schemas.microsoft.com/office/spreadsheetml/2010/11/main" uri="{B97F6D7D-B522-45F9-BDA1-12C45D357490}">
          <x15:cacheHierarchy aggregatedColumn="62"/>
        </ext>
      </extLst>
    </cacheHierarchy>
    <cacheHierarchy uniqueName="[Measures].[Sum of Account Exe ID 2]" caption="Sum of Account Exe ID 2" measure="1" displayFolder="" measureGroup="meeting_list" count="0" hidden="1">
      <extLst>
        <ext xmlns:x15="http://schemas.microsoft.com/office/spreadsheetml/2010/11/main" uri="{B97F6D7D-B522-45F9-BDA1-12C45D357490}">
          <x15:cacheHierarchy aggregatedColumn="68"/>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63"/>
        </ext>
      </extLst>
    </cacheHierarchy>
    <cacheHierarchy uniqueName="[Measures].[Sum of Amount 4]" caption="Sum of Amount 4" measure="1" displayFolder="" measureGroup="Brokeage Fees Placed" count="0" hidden="1">
      <extLst>
        <ext xmlns:x15="http://schemas.microsoft.com/office/spreadsheetml/2010/11/main" uri="{B97F6D7D-B522-45F9-BDA1-12C45D357490}">
          <x15:cacheHierarchy aggregatedColumn="11"/>
        </ext>
      </extLst>
    </cacheHierarchy>
    <cacheHierarchy uniqueName="[Measures].[Count of income_due_date]" caption="Count of income_due_date" measure="1" displayFolder="" measureGroup="invoice" count="0" hidden="1">
      <extLst>
        <ext xmlns:x15="http://schemas.microsoft.com/office/spreadsheetml/2010/11/main" uri="{B97F6D7D-B522-45F9-BDA1-12C45D357490}">
          <x15:cacheHierarchy aggregatedColumn="64"/>
        </ext>
      </extLst>
    </cacheHierarchy>
    <cacheHierarchy uniqueName="[Measures].[Count of meeting_date]" caption="Count of meeting_date" measure="1" displayFolder="" measureGroup="meeting_list" count="0" hidden="1">
      <extLst>
        <ext xmlns:x15="http://schemas.microsoft.com/office/spreadsheetml/2010/11/main" uri="{B97F6D7D-B522-45F9-BDA1-12C45D357490}">
          <x15:cacheHierarchy aggregatedColumn="72"/>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74"/>
        </ext>
      </extLst>
    </cacheHierarchy>
    <cacheHierarchy uniqueName="[Measures].[Count of Open Opportunity]" caption="Count of Open Opportunity" measure="1" displayFolder="" measureGroup="opportunity" count="0" hidden="1">
      <extLst>
        <ext xmlns:x15="http://schemas.microsoft.com/office/spreadsheetml/2010/11/main" uri="{B97F6D7D-B522-45F9-BDA1-12C45D357490}">
          <x15:cacheHierarchy aggregatedColumn="91"/>
        </ext>
      </extLst>
    </cacheHierarchy>
    <cacheHierarchy uniqueName="[Measures].[Count of opportunity_name]" caption="Count of opportunity_name" measure="1" displayFolder="" measureGroup="opportunity" count="0" hidden="1">
      <extLst>
        <ext xmlns:x15="http://schemas.microsoft.com/office/spreadsheetml/2010/11/main" uri="{B97F6D7D-B522-45F9-BDA1-12C45D357490}">
          <x15:cacheHierarchy aggregatedColumn="77"/>
        </ext>
      </extLst>
    </cacheHierarchy>
    <cacheHierarchy uniqueName="[Measures].[Count of product_group]" caption="Count of product_group" measure="1" displayFolder="" measureGroup="opportunity" count="0" hidden="1">
      <extLst>
        <ext xmlns:x15="http://schemas.microsoft.com/office/spreadsheetml/2010/11/main" uri="{B97F6D7D-B522-45F9-BDA1-12C45D357490}">
          <x15:cacheHierarchy aggregatedColumn="87"/>
        </ext>
      </extLst>
    </cacheHierarchy>
    <cacheHierarchy uniqueName="[Measures].[Sum of revenue_amount]" caption="Sum of revenue_amount" measure="1" displayFolder="" measureGroup="opportunity" count="0" hidden="1">
      <extLst>
        <ext xmlns:x15="http://schemas.microsoft.com/office/spreadsheetml/2010/11/main" uri="{B97F6D7D-B522-45F9-BDA1-12C45D357490}">
          <x15:cacheHierarchy aggregatedColumn="82"/>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54"/>
        </ext>
      </extLst>
    </cacheHierarchy>
    <cacheHierarchy uniqueName="[Measures].[Count of income_class]" caption="Count of income_class" measure="1" displayFolder="" measureGroup="invoice" count="0" hidden="1">
      <extLst>
        <ext xmlns:x15="http://schemas.microsoft.com/office/spreadsheetml/2010/11/main" uri="{B97F6D7D-B522-45F9-BDA1-12C45D357490}">
          <x15:cacheHierarchy aggregatedColumn="60"/>
        </ext>
      </extLst>
    </cacheHierarchy>
    <cacheHierarchy uniqueName="[Measures].[Count of Amount]" caption="Count of Amount" measure="1" displayFolder="" measureGroup="invoice" count="0" hidden="1">
      <extLst>
        <ext xmlns:x15="http://schemas.microsoft.com/office/spreadsheetml/2010/11/main" uri="{B97F6D7D-B522-45F9-BDA1-12C45D357490}">
          <x15:cacheHierarchy aggregatedColumn="63"/>
        </ext>
      </extLst>
    </cacheHierarchy>
  </cacheHierarchies>
  <kpis count="0"/>
  <extLst>
    <ext xmlns:x14="http://schemas.microsoft.com/office/spreadsheetml/2009/9/main" uri="{725AE2AE-9491-48be-B2B4-4EB974FC3084}">
      <x14:pivotCacheDefinition pivotCacheId="862416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00463D-E2E3-4472-A212-C1900E99850F}" name="PivotTable19" cacheId="0" applyNumberFormats="0" applyBorderFormats="0" applyFontFormats="0" applyPatternFormats="0" applyAlignmentFormats="0" applyWidthHeightFormats="1" dataCaption="Values" tag="5df96efa-503e-4f8a-81aa-f27fce30931e" updatedVersion="8" minRefreshableVersion="5" useAutoFormatting="1" subtotalHiddenItems="1" itemPrintTitles="1" createdVersion="5" indent="0" outline="1" outlineData="1" multipleFieldFilters="0" chartFormat="4">
  <location ref="D7:I20" firstHeaderRow="1" firstDataRow="2" firstDataCol="1"/>
  <pivotFields count="7">
    <pivotField allDrilled="1" subtotalTop="0" showAll="0" dataSourceSort="1" defaultSubtotal="0" defaultAttributeDrillState="1">
      <items count="3">
        <item s="1" x="0"/>
        <item s="1" x="1"/>
        <item s="1" x="2"/>
      </items>
    </pivotField>
    <pivotField axis="axisRow" allDrilled="1" subtotalTop="0" showAll="0" defaultSubtotal="0" defaultAttributeDrillState="1">
      <items count="11">
        <item x="2"/>
        <item x="3"/>
        <item x="4"/>
        <item x="6"/>
        <item x="7"/>
        <item x="8"/>
        <item x="0"/>
        <item x="1"/>
        <item x="5"/>
        <item x="9"/>
        <item x="10"/>
      </items>
    </pivotField>
    <pivotField allDrilled="1" subtotalTop="0" showAll="0" dataSourceSort="1" defaultSubtotal="0" defaultAttributeDrillState="1"/>
    <pivotField allDrilled="1" subtotalTop="0" showAll="0" dataSourceSort="1" defaultSubtotal="0" defaultAttributeDrillState="1"/>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Fields count="1">
    <field x="4"/>
  </colFields>
  <colItems count="5">
    <i>
      <x/>
    </i>
    <i>
      <x v="1"/>
    </i>
    <i>
      <x v="2"/>
    </i>
    <i>
      <x v="3"/>
    </i>
    <i t="grand">
      <x/>
    </i>
  </colItems>
  <dataFields count="1">
    <dataField name="Count of Amount" fld="5" subtotal="count" baseField="1" baseItem="2"/>
  </dataFields>
  <chartFormats count="16">
    <chartFormat chart="3" format="17" series="1">
      <pivotArea type="data" outline="0" fieldPosition="0">
        <references count="1">
          <reference field="4" count="1" selected="0">
            <x v="0"/>
          </reference>
        </references>
      </pivotArea>
    </chartFormat>
    <chartFormat chart="3" format="18" series="1">
      <pivotArea type="data" outline="0" fieldPosition="0">
        <references count="1">
          <reference field="4" count="1" selected="0">
            <x v="1"/>
          </reference>
        </references>
      </pivotArea>
    </chartFormat>
    <chartFormat chart="3" format="19" series="1">
      <pivotArea type="data" outline="0" fieldPosition="0">
        <references count="1">
          <reference field="4" count="1" selected="0">
            <x v="2"/>
          </reference>
        </references>
      </pivotArea>
    </chartFormat>
    <chartFormat chart="3" format="20" series="1">
      <pivotArea type="data" outline="0" fieldPosition="0">
        <references count="1">
          <reference field="4" count="1" selected="0">
            <x v="3"/>
          </reference>
        </references>
      </pivotArea>
    </chartFormat>
    <chartFormat chart="0" format="9" series="1">
      <pivotArea type="data" outline="0" fieldPosition="0">
        <references count="1">
          <reference field="4" count="1" selected="0">
            <x v="0"/>
          </reference>
        </references>
      </pivotArea>
    </chartFormat>
    <chartFormat chart="0" format="10" series="1">
      <pivotArea type="data" outline="0" fieldPosition="0">
        <references count="1">
          <reference field="4" count="1" selected="0">
            <x v="1"/>
          </reference>
        </references>
      </pivotArea>
    </chartFormat>
    <chartFormat chart="0" format="11" series="1">
      <pivotArea type="data" outline="0" fieldPosition="0">
        <references count="1">
          <reference field="4" count="1" selected="0">
            <x v="2"/>
          </reference>
        </references>
      </pivotArea>
    </chartFormat>
    <chartFormat chart="0" format="12" series="1">
      <pivotArea type="data" outline="0" fieldPosition="0">
        <references count="1">
          <reference field="4" count="1" selected="0">
            <x v="3"/>
          </reference>
        </references>
      </pivotArea>
    </chartFormat>
    <chartFormat chart="0" format="13" series="1">
      <pivotArea type="data" outline="0" fieldPosition="0">
        <references count="2">
          <reference field="4294967294" count="1" selected="0">
            <x v="0"/>
          </reference>
          <reference field="4" count="1" selected="0">
            <x v="0"/>
          </reference>
        </references>
      </pivotArea>
    </chartFormat>
    <chartFormat chart="0" format="14" series="1">
      <pivotArea type="data" outline="0" fieldPosition="0">
        <references count="2">
          <reference field="4294967294" count="1" selected="0">
            <x v="0"/>
          </reference>
          <reference field="4" count="1" selected="0">
            <x v="1"/>
          </reference>
        </references>
      </pivotArea>
    </chartFormat>
    <chartFormat chart="0" format="15" series="1">
      <pivotArea type="data" outline="0" fieldPosition="0">
        <references count="2">
          <reference field="4294967294" count="1" selected="0">
            <x v="0"/>
          </reference>
          <reference field="4" count="1" selected="0">
            <x v="2"/>
          </reference>
        </references>
      </pivotArea>
    </chartFormat>
    <chartFormat chart="0" format="16" series="1">
      <pivotArea type="data" outline="0" fieldPosition="0">
        <references count="2">
          <reference field="4294967294" count="1" selected="0">
            <x v="0"/>
          </reference>
          <reference field="4" count="1" selected="0">
            <x v="3"/>
          </reference>
        </references>
      </pivotArea>
    </chartFormat>
    <chartFormat chart="3" format="21" series="1">
      <pivotArea type="data" outline="0" fieldPosition="0">
        <references count="2">
          <reference field="4294967294" count="1" selected="0">
            <x v="0"/>
          </reference>
          <reference field="4" count="1" selected="0">
            <x v="0"/>
          </reference>
        </references>
      </pivotArea>
    </chartFormat>
    <chartFormat chart="3" format="22" series="1">
      <pivotArea type="data" outline="0" fieldPosition="0">
        <references count="2">
          <reference field="4294967294" count="1" selected="0">
            <x v="0"/>
          </reference>
          <reference field="4" count="1" selected="0">
            <x v="1"/>
          </reference>
        </references>
      </pivotArea>
    </chartFormat>
    <chartFormat chart="3" format="23" series="1">
      <pivotArea type="data" outline="0" fieldPosition="0">
        <references count="2">
          <reference field="4294967294" count="1" selected="0">
            <x v="0"/>
          </reference>
          <reference field="4" count="1" selected="0">
            <x v="2"/>
          </reference>
        </references>
      </pivotArea>
    </chartFormat>
    <chartFormat chart="3" format="24" series="1">
      <pivotArea type="data" outline="0" fieldPosition="0">
        <references count="2">
          <reference field="4294967294" count="1" selected="0">
            <x v="0"/>
          </reference>
          <reference field="4" count="1" selected="0">
            <x v="3"/>
          </reference>
        </references>
      </pivotArea>
    </chartFormat>
  </chart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New "/>
    <pivotHierarchy dragToData="1" caption="Cross sell "/>
    <pivotHierarchy dragToData="1" caption=" Renewal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Amount"/>
  </pivotHierarchies>
  <pivotTableStyleInfo name="PivotStyleLight16" showRowHeaders="1" showColHeaders="1" showRowStripes="0" showColStripes="0" showLastColumn="1"/>
  <filters count="1">
    <filter fld="2" type="dateBetween" evalOrder="-1" id="5"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59"/>
  </rowHierarchiesUsage>
  <colHierarchiesUsage count="1">
    <colHierarchyUsage hierarchyUsage="6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 bdgt]"/>
        <x15:activeTabTopLevelEntity name="[invoice]"/>
        <x15:activeTabTopLevelEntity name="[Brokeage Fees Plac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FD35A3-38FC-45D4-8FDD-A1859851DDCE}" name="PivotTable20" cacheId="13" applyNumberFormats="0" applyBorderFormats="0" applyFontFormats="0" applyPatternFormats="0" applyAlignmentFormats="0" applyWidthHeightFormats="1" dataCaption="Values" tag="bad1405d-564f-475b-8589-37ec1555b0b9" updatedVersion="8" minRefreshableVersion="5" useAutoFormatting="1" subtotalHiddenItems="1" itemPrintTitles="1" createdVersion="5" indent="0" outline="1" outlineData="1" multipleFieldFilters="0" chartFormat="7">
  <location ref="C5:D8" firstHeaderRow="1" firstDataRow="1" firstDataCol="1"/>
  <pivotFields count="6">
    <pivotField allDrilled="1" subtotalTop="0" showAll="0" dataSourceSort="1" defaultSubtotal="0" defaultAttributeDrillState="1">
      <items count="3">
        <item s="1" x="0"/>
        <item s="1" x="1"/>
        <item s="1" x="2"/>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Count of meeting_date" fld="1" subtotal="count" baseField="0" baseItem="0"/>
  </dataFields>
  <chartFormats count="6">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New "/>
    <pivotHierarchy dragToData="1" caption="Cross sell "/>
    <pivotHierarchy dragToData="1" caption=" Renewal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6"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7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 bdgt]"/>
        <x15:activeTabTopLevelEntity name="[invoice]"/>
        <x15:activeTabTopLevelEntity name="[Brokeage Fees Placed]"/>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54E80E-DDAF-4AD8-AFB4-A0A6D1048AC8}" name="PivotTable11" cacheId="12" applyNumberFormats="0" applyBorderFormats="0" applyFontFormats="0" applyPatternFormats="0" applyAlignmentFormats="0" applyWidthHeightFormats="1" dataCaption="Values" tag="ac1e408e-d423-4fca-af07-00bc4fb77a67" updatedVersion="8" minRefreshableVersion="5" useAutoFormatting="1" subtotalHiddenItems="1" itemPrintTitles="1" createdVersion="5" indent="0" outline="1" outlineData="1" multipleFieldFilters="0">
  <location ref="C6:E7"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 New " fld="0" baseField="0" baseItem="0"/>
    <dataField name="Cross sell " fld="1" baseField="0" baseItem="0"/>
    <dataField name=" Renewal " fld="2" baseField="0" baseItem="0"/>
  </dataField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New "/>
    <pivotHierarchy dragToData="1" caption="Cross sell "/>
    <pivotHierarchy dragToData="1" caption=" Renewal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5"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pportunity]"/>
        <x15:activeTabTopLevelEntity name="[Indi bdgt]"/>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867857-8DE8-4A7D-91A5-BFE043653073}" name="PivotTable1" cacheId="11" applyNumberFormats="0" applyBorderFormats="0" applyFontFormats="0" applyPatternFormats="0" applyAlignmentFormats="0" applyWidthHeightFormats="1" dataCaption="Values" tag="bad1405d-564f-475b-8589-37ec1555b0b9" updatedVersion="8" minRefreshableVersion="5" useAutoFormatting="1" subtotalHiddenItems="1" itemPrintTitles="1" createdVersion="5" indent="0" outline="1" outlineData="1" multipleFieldFilters="0" chartFormat="23">
  <location ref="B19:C23" firstHeaderRow="1" firstDataRow="1" firstDataCol="1"/>
  <pivotFields count="6">
    <pivotField allDrilled="1" subtotalTop="0" showAll="0" dataSourceSort="1" defaultSubtotal="0" defaultAttributeDrillState="1">
      <items count="3">
        <item s="1" x="0"/>
        <item s="1" x="1"/>
        <item s="1" x="2"/>
      </items>
    </pivotField>
    <pivotField allDrilled="1" subtotalTop="0" showAll="0" dataSourceSort="1" defaultSubtotal="0" defaultAttributeDrillState="1"/>
    <pivotField axis="axisRow"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revenue_amount" fld="3" baseField="0" baseItem="0"/>
  </dataFields>
  <chartFormats count="3">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New "/>
    <pivotHierarchy dragToData="1" caption="Cross sell "/>
    <pivotHierarchy dragToData="1" caption=" Renewal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6"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8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pportunity]"/>
        <x15:activeTabTopLevelEntity name="[Indi bdgt]"/>
        <x15:activeTabTopLevelEntity name="[invoice]"/>
        <x15:activeTabTopLevelEntity name="[Brokeage Fees Placed]"/>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9A9991-0787-4A4E-86CF-8188352DA708}" name="PivotTable23" cacheId="3" applyNumberFormats="0" applyBorderFormats="0" applyFontFormats="0" applyPatternFormats="0" applyAlignmentFormats="0" applyWidthHeightFormats="1" dataCaption="Values" tag="9eda035b-32a6-412d-b06c-e6a870a16af3" updatedVersion="8" minRefreshableVersion="5" useAutoFormatting="1" subtotalHiddenItems="1" itemPrintTitles="1" createdVersion="5" indent="0" outline="1" outlineData="1" multipleFieldFilters="0" chartFormat="12">
  <location ref="D6:E16" firstHeaderRow="1" firstDataRow="1" firstDataCol="1"/>
  <pivotFields count="6">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meeting_date" fld="4" subtotal="count" baseField="1" baseItem="2"/>
  </dataFields>
  <chartFormats count="2">
    <chartFormat chart="9"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New "/>
    <pivotHierarchy dragToData="1" caption="Cross sell "/>
    <pivotHierarchy dragToData="1" caption=" Renewal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 bdgt]"/>
        <x15:activeTabTopLevelEntity name="[invoice]"/>
        <x15:activeTabTopLevelEntity name="[Brokeage Fees Placed]"/>
        <x15:activeTabTopLevelEntity name="[meeting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8AA021-738E-41A8-A91B-14AFB7425879}" name="PivotTable10" cacheId="4" applyNumberFormats="0" applyBorderFormats="0" applyFontFormats="0" applyPatternFormats="0" applyAlignmentFormats="0" applyWidthHeightFormats="1" dataCaption="Values" tag="1d870312-b505-49cb-a1f9-4ee22b61ddb2" updatedVersion="8" minRefreshableVersion="5" useAutoFormatting="1" subtotalHiddenItems="1" itemPrintTitles="1" createdVersion="5" indent="0" outline="1" outlineData="1" multipleFieldFilters="0">
  <location ref="D3:D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pportunity_name" fld="0" subtotal="count" baseField="0" baseItem="0"/>
  </dataField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5"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Indi 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D32194-10E0-48AB-8D38-53B006EAEFE7}" name="PivotTable17" cacheId="8" applyNumberFormats="0" applyBorderFormats="0" applyFontFormats="0" applyPatternFormats="0" applyAlignmentFormats="0" applyWidthHeightFormats="1" dataCaption="Values" tag="8a251a84-fcfa-4804-b1df-2530baa52008" updatedVersion="8" minRefreshableVersion="5" useAutoFormatting="1" subtotalHiddenItems="1" itemPrintTitles="1" createdVersion="5" indent="0" outline="1" outlineData="1" multipleFieldFilters="0" chartFormat="11">
  <location ref="P41:Q94" firstHeaderRow="1" firstDataRow="1" firstDataCol="1"/>
  <pivotFields count="7">
    <pivotField dataField="1" subtotalTop="0" showAll="0" defaultSubtotal="0"/>
    <pivotField allDrilled="1" subtotalTop="0" showAll="0" measureFilter="1" sortType="ascending"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3"/>
  </rowFields>
  <rowItems count="53">
    <i>
      <x/>
    </i>
    <i r="1">
      <x/>
    </i>
    <i r="1">
      <x v="1"/>
    </i>
    <i r="1">
      <x v="2"/>
    </i>
    <i r="1">
      <x v="3"/>
    </i>
    <i r="1">
      <x v="4"/>
    </i>
    <i>
      <x v="1"/>
    </i>
    <i r="1">
      <x v="5"/>
    </i>
    <i r="1">
      <x v="6"/>
    </i>
    <i>
      <x v="2"/>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t="grand">
      <x/>
    </i>
  </rowItems>
  <colItems count="1">
    <i/>
  </colItems>
  <dataFields count="1">
    <dataField name="Sum of revenue_amount" fld="0" baseField="0" baseItem="0"/>
  </dataFields>
  <chartFormats count="2">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7"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 fld="1" type="count" id="2" iMeasureHier="122">
      <autoFilter ref="A1">
        <filterColumn colId="0">
          <top10 val="5" filterVal="5"/>
        </filterColumn>
      </autoFilter>
    </filter>
  </filters>
  <rowHierarchiesUsage count="2">
    <rowHierarchyUsage hierarchyUsage="84"/>
    <rowHierarchyUsage hierarchyUsage="7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FEE1F0-06A5-4E9B-9ADD-7B4B8970BAF3}" name="PivotTable18" cacheId="9" applyNumberFormats="0" applyBorderFormats="0" applyFontFormats="0" applyPatternFormats="0" applyAlignmentFormats="0" applyWidthHeightFormats="1" dataCaption="Values" tag="095b2cce-160a-464c-a3bc-11bdc5436420" updatedVersion="8" minRefreshableVersion="5" useAutoFormatting="1" subtotalHiddenItems="1" itemPrintTitles="1" createdVersion="5" indent="0" outline="1" outlineData="1" multipleFieldFilters="0" chartFormat="11">
  <location ref="U43:V45" firstHeaderRow="1" firstDataRow="1" firstDataCol="1"/>
  <pivotFields count="6">
    <pivotField dataField="1" subtotalTop="0" showAll="0" defaultSubtotal="0"/>
    <pivotField allDrilled="1" subtotalTop="0" showAll="0" measureFilter="1" sortType="ascending" defaultSubtotal="0" defaultAttributeDrillState="1">
      <items count="5">
        <item x="0"/>
        <item x="1"/>
        <item x="2"/>
        <item x="3"/>
        <item x="4"/>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Sum of revenue_amount" fld="0" baseField="0" baseItem="0"/>
  </dataFields>
  <chartFormats count="2">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 fld="1" type="count" id="2" iMeasureHier="122">
      <autoFilter ref="A1">
        <filterColumn colId="0">
          <top10 val="5" filterVal="5"/>
        </filterColumn>
      </autoFilter>
    </filter>
  </filters>
  <rowHierarchiesUsage count="1">
    <rowHierarchyUsage hierarchyUsage="9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3F4D7F-C45E-48DF-B33E-E5D625C06966}" name="PivotTable9" cacheId="10" applyNumberFormats="0" applyBorderFormats="0" applyFontFormats="0" applyPatternFormats="0" applyAlignmentFormats="0" applyWidthHeightFormats="1" dataCaption="Values" tag="f17e016f-d4b4-46cb-9684-c4e6dc41f802" updatedVersion="8" minRefreshableVersion="5" useAutoFormatting="1" subtotalHiddenItems="1" itemPrintTitles="1" createdVersion="5" indent="0" outline="1" outlineData="1" multipleFieldFilters="0">
  <location ref="B3:B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pen Opportunity" fld="0" subtotal="count" baseField="0" baseItem="0"/>
  </dataField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5"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voice]"/>
        <x15:activeTabTopLevelEntity name="[Indi 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A0F1EB-CD8F-47A8-B1CB-D5F93CB24A20}" name="PivotTable14" cacheId="5" applyNumberFormats="0" applyBorderFormats="0" applyFontFormats="0" applyPatternFormats="0" applyAlignmentFormats="0" applyWidthHeightFormats="1" dataCaption="Values" tag="c8f50c8e-af99-40e4-a0af-2314ac9b10b9" updatedVersion="8" minRefreshableVersion="5" useAutoFormatting="1" subtotalHiddenItems="1" itemPrintTitles="1" createdVersion="5" indent="0" outline="1" outlineData="1" multipleFieldFilters="0" chartFormat="10">
  <location ref="B12:C20" firstHeaderRow="1"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pportunity_name" fld="1" subtotal="count" baseField="0" baseItem="0"/>
  </dataFields>
  <chartFormats count="16">
    <chartFormat chart="0"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5" format="12">
      <pivotArea type="data" outline="0" fieldPosition="0">
        <references count="2">
          <reference field="4294967294" count="1" selected="0">
            <x v="0"/>
          </reference>
          <reference field="0" count="1" selected="0">
            <x v="2"/>
          </reference>
        </references>
      </pivotArea>
    </chartFormat>
    <chartFormat chart="5" format="13">
      <pivotArea type="data" outline="0" fieldPosition="0">
        <references count="2">
          <reference field="4294967294" count="1" selected="0">
            <x v="0"/>
          </reference>
          <reference field="0" count="1" selected="0">
            <x v="3"/>
          </reference>
        </references>
      </pivotArea>
    </chartFormat>
    <chartFormat chart="5" format="14">
      <pivotArea type="data" outline="0" fieldPosition="0">
        <references count="2">
          <reference field="4294967294" count="1" selected="0">
            <x v="0"/>
          </reference>
          <reference field="0" count="1" selected="0">
            <x v="4"/>
          </reference>
        </references>
      </pivotArea>
    </chartFormat>
    <chartFormat chart="5" format="15">
      <pivotArea type="data" outline="0" fieldPosition="0">
        <references count="2">
          <reference field="4294967294" count="1" selected="0">
            <x v="0"/>
          </reference>
          <reference field="0" count="1" selected="0">
            <x v="5"/>
          </reference>
        </references>
      </pivotArea>
    </chartFormat>
    <chartFormat chart="5" format="16">
      <pivotArea type="data" outline="0" fieldPosition="0">
        <references count="2">
          <reference field="4294967294" count="1" selected="0">
            <x v="0"/>
          </reference>
          <reference field="0" count="1" selected="0">
            <x v="6"/>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8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pportunity]"/>
        <x15:activeTabTopLevelEntity name="[Indi bdgt]"/>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C7462D-8809-405C-AF3C-4189569B2DED}" name="PivotTable1" cacheId="14" applyNumberFormats="0" applyBorderFormats="0" applyFontFormats="0" applyPatternFormats="0" applyAlignmentFormats="0" applyWidthHeightFormats="1" dataCaption="Values" tag="c8f50c8e-af99-40e4-a0af-2314ac9b10b9" updatedVersion="8" minRefreshableVersion="5" useAutoFormatting="1" subtotalHiddenItems="1" itemPrintTitles="1" createdVersion="5" indent="0" outline="1" outlineData="1" multipleFieldFilters="0" chartFormat="11">
  <location ref="AK10:AL14"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4">
    <i>
      <x v="2"/>
    </i>
    <i>
      <x/>
    </i>
    <i>
      <x v="1"/>
    </i>
    <i t="grand">
      <x/>
    </i>
  </rowItems>
  <colItems count="1">
    <i/>
  </colItems>
  <dataFields count="1">
    <dataField name="Sum of revenue_amount" fld="3" baseField="0" baseItem="0"/>
  </dataFields>
  <chartFormats count="1">
    <chartFormat chart="8" format="0" series="1">
      <pivotArea type="data" outline="0" fieldPosition="0">
        <references count="1">
          <reference field="4294967294" count="1" selected="0">
            <x v="0"/>
          </reference>
        </references>
      </pivotArea>
    </chartFormat>
  </chart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5"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9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pportunity]"/>
        <x15:activeTabTopLevelEntity name="[Indi bdgt]"/>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7E3155-3E7D-476D-B3F2-19D58BA6DFC2}" name="PivotTable16" cacheId="7" applyNumberFormats="0" applyBorderFormats="0" applyFontFormats="0" applyPatternFormats="0" applyAlignmentFormats="0" applyWidthHeightFormats="1" dataCaption="Values" tag="4facabd6-285a-4df3-b2b1-4388827ec47e" updatedVersion="8" minRefreshableVersion="5" useAutoFormatting="1" subtotalHiddenItems="1" itemPrintTitles="1" createdVersion="5" indent="0" outline="1" outlineData="1" multipleFieldFilters="0" chartFormat="16">
  <location ref="P21:Q32" firstHeaderRow="1" firstDataRow="1" firstDataCol="1"/>
  <pivotFields count="6">
    <pivotField dataField="1" subtotalTop="0" showAll="0" defaultSubtotal="0"/>
    <pivotField axis="axisRow" allDrilled="1" subtotalTop="0" showAll="0" measureFilter="1" sortType="ascending"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11">
    <i>
      <x/>
    </i>
    <i r="1">
      <x/>
    </i>
    <i>
      <x v="1"/>
    </i>
    <i r="1">
      <x/>
    </i>
    <i>
      <x v="2"/>
    </i>
    <i r="1">
      <x/>
    </i>
    <i>
      <x v="3"/>
    </i>
    <i r="1">
      <x/>
    </i>
    <i>
      <x v="4"/>
    </i>
    <i r="1">
      <x v="1"/>
    </i>
    <i t="grand">
      <x/>
    </i>
  </rowItems>
  <colItems count="1">
    <i/>
  </colItems>
  <dataFields count="1">
    <dataField name="Sum of revenue_amount" fld="0" baseField="0" baseItem="0"/>
  </dataFields>
  <chartFormats count="2">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7"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 fld="1" type="count" id="2" iMeasureHier="122">
      <autoFilter ref="A1">
        <filterColumn colId="0">
          <top10 val="5" filterVal="5"/>
        </filterColumn>
      </autoFilter>
    </filter>
  </filters>
  <rowHierarchiesUsage count="2">
    <rowHierarchyUsage hierarchyUsage="77"/>
    <rowHierarchyUsage hierarchyUsage="8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 bdgt]"/>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AAB3C8-590F-40D9-8BFF-F3BC380D3E7D}" name="PivotTable15" cacheId="6" applyNumberFormats="0" applyBorderFormats="0" applyFontFormats="0" applyPatternFormats="0" applyAlignmentFormats="0" applyWidthHeightFormats="1" dataCaption="Values" tag="768c92e2-801b-4e5a-bf93-5ff2cbb0d110" updatedVersion="8" minRefreshableVersion="5" useAutoFormatting="1" subtotalHiddenItems="1" itemPrintTitles="1" createdVersion="5" indent="0" outline="1" outlineData="1" multipleFieldFilters="0" chartFormat="11">
  <location ref="B26:C31" firstHeaderRow="1" firstDataRow="1" firstDataCol="1"/>
  <pivotFields count="5">
    <pivotField dataField="1" subtotalTop="0" showAll="0" defaultSubtotal="0"/>
    <pivotField axis="axisRow" allDrilled="1" subtotalTop="0" showAll="0" measureFilter="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_amount" fld="0" baseField="0" baseItem="0"/>
  </dataFields>
  <chartFormats count="1">
    <chartFormat chart="3" format="0" series="1">
      <pivotArea type="data" outline="0" fieldPosition="0">
        <references count="1">
          <reference field="4294967294" count="1" selected="0">
            <x v="0"/>
          </reference>
        </references>
      </pivotArea>
    </chartFormat>
  </chartFormat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6"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 fld="1" type="count" id="1" iMeasureHier="122">
      <autoFilter ref="A1">
        <filterColumn colId="0">
          <top10 val="4" filterVal="4"/>
        </filterColumn>
      </autoFilter>
    </filter>
  </filters>
  <rowHierarchiesUsage count="1">
    <rowHierarchyUsage hierarchyUsage="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068251-7744-4856-A34C-C7EC2703A15B}" name="PivotTable12" cacheId="2" applyNumberFormats="0" applyBorderFormats="0" applyFontFormats="0" applyPatternFormats="0" applyAlignmentFormats="0" applyWidthHeightFormats="1" dataCaption="Values" tag="b79082d4-1c45-4b11-8734-f6e174b885b9" updatedVersion="8" minRefreshableVersion="5" useAutoFormatting="1" subtotalHiddenItems="1" itemPrintTitles="1" createdVersion="5" indent="0" outline="1" outlineData="1" multipleFieldFilters="0">
  <location ref="E9:F13" firstHeaderRow="1" firstDataRow="1" firstDataCol="1"/>
  <pivotFields count="5">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New "/>
    <pivotHierarchy dragToData="1" caption="Cross sell "/>
    <pivotHierarchy dragToData="1" caption=" Renewal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 bdgt]"/>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377E5B0-899F-4AC3-9AD0-E1EC8FD5D556}" name="PivotTable13" cacheId="1" applyNumberFormats="0" applyBorderFormats="0" applyFontFormats="0" applyPatternFormats="0" applyAlignmentFormats="0" applyWidthHeightFormats="1" dataCaption="Values" tag="523b4000-739e-4f33-96c7-b2a8b722d35c" updatedVersion="8" minRefreshableVersion="5" useAutoFormatting="1" subtotalHiddenItems="1" itemPrintTitles="1" createdVersion="5" indent="0" outline="1" outlineData="1" multipleFieldFilters="0">
  <location ref="C7:D11" firstHeaderRow="1" firstDataRow="1" firstDataCol="1"/>
  <pivotFields count="6">
    <pivotField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mount" fld="2" baseField="0" baseItem="0"/>
  </dataFields>
  <pivotHierarchies count="1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voice_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New "/>
    <pivotHierarchy dragToData="1" caption="Cross sell "/>
    <pivotHierarchy dragToData="1" caption=" Renewal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5" name="[meeting_list].[meeting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x15:activeTabTopLevelEntity name="[Indi bdgt]"/>
        <x15:activeTabTopLevelEntity name="[invoice]"/>
        <x15:activeTabTopLevelEntity name="[Brokeage Fees Place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B92A8AAC-73F9-44B1-B80C-0E3C12235E2D}" sourceName="[Indi bdgt].[Employee Name]">
  <pivotTables>
    <pivotTable tabId="29" name="PivotTable19"/>
    <pivotTable tabId="28" name="PivotTable13"/>
    <pivotTable tabId="27" name="PivotTable12"/>
    <pivotTable tabId="32" name="PivotTable23"/>
    <pivotTable tabId="25" name="PivotTable10"/>
    <pivotTable tabId="25" name="PivotTable14"/>
    <pivotTable tabId="25" name="PivotTable15"/>
    <pivotTable tabId="25" name="PivotTable16"/>
    <pivotTable tabId="25" name="PivotTable17"/>
    <pivotTable tabId="25" name="PivotTable18"/>
    <pivotTable tabId="25" name="PivotTable9"/>
    <pivotTable tabId="31" name="PivotTable1"/>
    <pivotTable tabId="26" name="PivotTable11"/>
    <pivotTable tabId="30" name="PivotTable20"/>
    <pivotTable tabId="25" name="PivotTable1"/>
  </pivotTables>
  <data>
    <olap pivotCacheId="100243606">
      <levels count="2">
        <level uniqueName="[Indi bdgt].[Employee Name].[(All)]" sourceCaption="(All)" count="0"/>
        <level uniqueName="[Indi bdgt].[Employee Name].[Employee Name]" sourceCaption="Employee Name" count="11">
          <ranges>
            <range startItem="0">
              <i n="[Indi bdgt].[Employee Name].&amp;[Abhinav Shivam]" c="Abhinav Shivam"/>
              <i n="[Indi bdgt].[Employee Name].&amp;[Animesh Rawat]" c="Animesh Rawat"/>
              <i n="[Indi bdgt].[Employee Name].&amp;[Mark]" c="Mark"/>
              <i n="[Indi bdgt].[Employee Name].&amp;[Vidit Shah]" c="Vidit Shah"/>
              <i n="[Indi bdgt].[Employee Name].&amp;[Vinay]" c="Vinay"/>
              <i n="[Indi bdgt].[Employee Name].&amp;" c="(blank)"/>
              <i n="[Indi bdgt].[Employee Name].&amp;[Gilbert]" c="Gilbert"/>
              <i n="[Indi bdgt].[Employee Name].&amp;[Juli]" c="Juli"/>
              <i n="[Indi bdgt].[Employee Name].&amp;[Ketan Jain]" c="Ketan Jain"/>
              <i n="[Indi bdgt].[Employee Name].&amp;[Kumar Jha]" c="Kumar Jha"/>
              <i n="[Indi bdgt].[Employee Name].&amp;[Manish Sharma]" c="Manish Sharma"/>
            </range>
          </ranges>
        </level>
      </levels>
      <selections count="1">
        <selection n="[Indi bdgt].[Employee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61FB003E-E6C8-4316-BF5D-B9DFB2C6D4A9}" cache="Slicer_Employee_Name" caption="Employee Name" startItem="1" level="1" rowHeight="2222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invoice_date" xr10:uid="{B5DAA264-95DE-4CF5-BF12-73FFDE13AB11}" sourceName="[invoice].[invoice_date]">
  <pivotTables>
    <pivotTable tabId="31" name="PivotTable1"/>
    <pivotTable tabId="28" name="PivotTable13"/>
    <pivotTable tabId="27" name="PivotTable12"/>
    <pivotTable tabId="29" name="PivotTable19"/>
    <pivotTable tabId="32" name="PivotTable23"/>
    <pivotTable tabId="25" name="PivotTable1"/>
    <pivotTable tabId="25" name="PivotTable10"/>
    <pivotTable tabId="25" name="PivotTable14"/>
    <pivotTable tabId="25" name="PivotTable15"/>
    <pivotTable tabId="25" name="PivotTable16"/>
    <pivotTable tabId="25" name="PivotTable17"/>
    <pivotTable tabId="25" name="PivotTable18"/>
    <pivotTable tabId="25" name="PivotTable9"/>
    <pivotTable tabId="26" name="PivotTable11"/>
    <pivotTable tabId="30" name="PivotTable20"/>
  </pivotTables>
  <state minimalRefreshVersion="6" lastRefreshVersion="6" pivotCacheId="86241638"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_date" xr10:uid="{17C63A0E-6E11-4A20-B1F9-D89D01E7C84A}" cache="Timeline_invoice_date" caption="invoice_date" level="2" selectionLevel="0" scrollPosition="2020-06-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openxmlformats.org/officeDocument/2006/relationships/drawing" Target="../drawings/drawing7.xml"/><Relationship Id="rId4" Type="http://schemas.openxmlformats.org/officeDocument/2006/relationships/pivotTable" Target="../pivotTables/pivotTable9.xml"/><Relationship Id="rId9"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8.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9A45-DA9D-4DE2-8155-71A096E8ABD8}">
  <dimension ref="F2:M29"/>
  <sheetViews>
    <sheetView showGridLines="0" topLeftCell="B1" zoomScale="85" zoomScaleNormal="85" workbookViewId="0">
      <selection activeCell="M17" sqref="M17"/>
    </sheetView>
  </sheetViews>
  <sheetFormatPr defaultRowHeight="13.8" x14ac:dyDescent="0.25"/>
  <cols>
    <col min="7" max="7" width="47.8984375" customWidth="1"/>
    <col min="8" max="8" width="22.3984375" customWidth="1"/>
    <col min="9" max="9" width="24.8984375" customWidth="1"/>
    <col min="10" max="10" width="23.59765625" customWidth="1"/>
    <col min="11" max="11" width="15.5" customWidth="1"/>
  </cols>
  <sheetData>
    <row r="2" spans="6:13" x14ac:dyDescent="0.25">
      <c r="F2" s="22"/>
      <c r="G2" s="22"/>
      <c r="H2" s="22"/>
      <c r="I2" s="22"/>
      <c r="J2" s="22"/>
      <c r="K2" s="22"/>
      <c r="L2" s="22"/>
      <c r="M2" s="22"/>
    </row>
    <row r="3" spans="6:13" x14ac:dyDescent="0.25">
      <c r="F3" s="22"/>
      <c r="G3" s="22"/>
      <c r="H3" s="22"/>
      <c r="I3" s="22"/>
      <c r="J3" s="22"/>
      <c r="K3" s="22"/>
      <c r="L3" s="22"/>
      <c r="M3" s="22"/>
    </row>
    <row r="4" spans="6:13" x14ac:dyDescent="0.25">
      <c r="F4" s="22"/>
      <c r="G4" s="22"/>
      <c r="H4" s="22"/>
      <c r="I4" s="22"/>
      <c r="J4" s="22"/>
      <c r="K4" s="22"/>
      <c r="L4" s="22"/>
      <c r="M4" s="22"/>
    </row>
    <row r="6" spans="6:13" ht="14.4" thickBot="1" x14ac:dyDescent="0.3"/>
    <row r="7" spans="6:13" ht="18" thickBot="1" x14ac:dyDescent="0.35">
      <c r="G7" s="18" t="s">
        <v>111</v>
      </c>
      <c r="H7" s="19"/>
      <c r="I7" s="19"/>
      <c r="J7" s="19"/>
      <c r="K7" s="19"/>
      <c r="L7" s="19"/>
      <c r="M7" s="20"/>
    </row>
    <row r="9" spans="6:13" ht="30" customHeight="1" thickBot="1" x14ac:dyDescent="0.35">
      <c r="G9" s="12"/>
      <c r="H9" s="21" t="s">
        <v>112</v>
      </c>
      <c r="I9" s="21"/>
      <c r="J9" s="21"/>
    </row>
    <row r="10" spans="6:13" ht="32.4" customHeight="1" x14ac:dyDescent="0.25"/>
    <row r="11" spans="6:13" ht="14.4" x14ac:dyDescent="0.25">
      <c r="F11" s="14">
        <v>1</v>
      </c>
      <c r="G11" s="14" t="s">
        <v>113</v>
      </c>
    </row>
    <row r="12" spans="6:13" ht="14.4" x14ac:dyDescent="0.25">
      <c r="F12" s="14">
        <v>2</v>
      </c>
      <c r="G12" s="14" t="s">
        <v>115</v>
      </c>
    </row>
    <row r="13" spans="6:13" ht="14.4" x14ac:dyDescent="0.25">
      <c r="F13" s="14">
        <v>3</v>
      </c>
      <c r="G13" s="14" t="s">
        <v>114</v>
      </c>
    </row>
    <row r="16" spans="6:13" ht="14.4" x14ac:dyDescent="0.25">
      <c r="G16" s="15" t="s">
        <v>116</v>
      </c>
      <c r="H16" s="15" t="s">
        <v>117</v>
      </c>
      <c r="I16" s="15" t="s">
        <v>118</v>
      </c>
      <c r="J16" s="15" t="s">
        <v>119</v>
      </c>
    </row>
    <row r="17" spans="7:11" ht="14.4" x14ac:dyDescent="0.25">
      <c r="G17" s="15"/>
      <c r="H17" s="15"/>
      <c r="I17" s="15"/>
      <c r="J17" s="15"/>
    </row>
    <row r="18" spans="7:11" ht="14.4" x14ac:dyDescent="0.25">
      <c r="G18" s="15" t="s">
        <v>120</v>
      </c>
      <c r="H18" s="15" t="s">
        <v>121</v>
      </c>
      <c r="I18" s="15" t="s">
        <v>122</v>
      </c>
      <c r="J18" s="15"/>
    </row>
    <row r="19" spans="7:11" ht="14.4" x14ac:dyDescent="0.25">
      <c r="G19" s="15"/>
      <c r="H19" s="15"/>
      <c r="I19" s="15"/>
      <c r="J19" s="15"/>
    </row>
    <row r="20" spans="7:11" ht="14.4" x14ac:dyDescent="0.25">
      <c r="G20" s="15" t="s">
        <v>124</v>
      </c>
      <c r="H20" s="15" t="s">
        <v>123</v>
      </c>
      <c r="I20" s="15"/>
      <c r="J20" s="15"/>
    </row>
    <row r="21" spans="7:11" ht="14.4" x14ac:dyDescent="0.25">
      <c r="G21" s="15"/>
      <c r="H21" s="15"/>
      <c r="I21" s="15"/>
      <c r="J21" s="15"/>
    </row>
    <row r="22" spans="7:11" ht="14.4" x14ac:dyDescent="0.25">
      <c r="G22" s="15" t="s">
        <v>125</v>
      </c>
      <c r="H22" s="15" t="s">
        <v>126</v>
      </c>
      <c r="I22" s="15"/>
      <c r="J22" s="15"/>
    </row>
    <row r="23" spans="7:11" ht="14.4" x14ac:dyDescent="0.25">
      <c r="G23" s="15"/>
      <c r="H23" s="15"/>
      <c r="I23" s="15"/>
      <c r="J23" s="15"/>
    </row>
    <row r="24" spans="7:11" ht="14.4" x14ac:dyDescent="0.25">
      <c r="G24" s="15" t="s">
        <v>127</v>
      </c>
      <c r="H24" s="15" t="s">
        <v>128</v>
      </c>
      <c r="I24" s="15"/>
      <c r="J24" s="15"/>
    </row>
    <row r="29" spans="7:11" ht="14.4" x14ac:dyDescent="0.3">
      <c r="K29" s="13" t="s">
        <v>129</v>
      </c>
    </row>
  </sheetData>
  <mergeCells count="3">
    <mergeCell ref="G7:M7"/>
    <mergeCell ref="H9:J9"/>
    <mergeCell ref="F2:M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6E0DD-A854-40E1-ACC1-5249EA3ED1F4}">
  <dimension ref="D7:I20"/>
  <sheetViews>
    <sheetView zoomScaleNormal="100" workbookViewId="0">
      <selection activeCell="T3" sqref="T3"/>
    </sheetView>
  </sheetViews>
  <sheetFormatPr defaultRowHeight="13.8" x14ac:dyDescent="0.25"/>
  <cols>
    <col min="4" max="4" width="16.5" bestFit="1" customWidth="1"/>
    <col min="5" max="5" width="16.3984375" bestFit="1" customWidth="1"/>
    <col min="6" max="6" width="9.59765625" bestFit="1" customWidth="1"/>
    <col min="7" max="7" width="4.796875" bestFit="1" customWidth="1"/>
    <col min="8" max="8" width="8.5" bestFit="1" customWidth="1"/>
    <col min="9" max="9" width="11.5" bestFit="1" customWidth="1"/>
  </cols>
  <sheetData>
    <row r="7" spans="4:9" x14ac:dyDescent="0.25">
      <c r="D7" s="1" t="s">
        <v>130</v>
      </c>
      <c r="E7" s="1" t="s">
        <v>28</v>
      </c>
    </row>
    <row r="8" spans="4:9" x14ac:dyDescent="0.25">
      <c r="D8" s="1" t="s">
        <v>0</v>
      </c>
      <c r="E8" t="s">
        <v>6</v>
      </c>
      <c r="F8" t="s">
        <v>3</v>
      </c>
      <c r="G8" t="s">
        <v>4</v>
      </c>
      <c r="H8" t="s">
        <v>2</v>
      </c>
      <c r="I8" t="s">
        <v>1</v>
      </c>
    </row>
    <row r="9" spans="4:9" x14ac:dyDescent="0.25">
      <c r="D9" s="2" t="s">
        <v>19</v>
      </c>
      <c r="E9">
        <v>18</v>
      </c>
      <c r="H9">
        <v>18</v>
      </c>
      <c r="I9">
        <v>36</v>
      </c>
    </row>
    <row r="10" spans="4:9" x14ac:dyDescent="0.25">
      <c r="D10" s="2" t="s">
        <v>20</v>
      </c>
      <c r="E10">
        <v>5</v>
      </c>
      <c r="H10">
        <v>58</v>
      </c>
      <c r="I10">
        <v>63</v>
      </c>
    </row>
    <row r="11" spans="4:9" x14ac:dyDescent="0.25">
      <c r="D11" s="2" t="s">
        <v>21</v>
      </c>
      <c r="E11">
        <v>1</v>
      </c>
      <c r="H11">
        <v>3</v>
      </c>
      <c r="I11">
        <v>4</v>
      </c>
    </row>
    <row r="12" spans="4:9" x14ac:dyDescent="0.25">
      <c r="D12" s="2" t="s">
        <v>23</v>
      </c>
      <c r="G12">
        <v>1</v>
      </c>
      <c r="I12">
        <v>1</v>
      </c>
    </row>
    <row r="13" spans="4:9" x14ac:dyDescent="0.25">
      <c r="D13" s="2" t="s">
        <v>24</v>
      </c>
      <c r="G13">
        <v>7</v>
      </c>
      <c r="H13">
        <v>3</v>
      </c>
      <c r="I13">
        <v>10</v>
      </c>
    </row>
    <row r="14" spans="4:9" x14ac:dyDescent="0.25">
      <c r="D14" s="2" t="s">
        <v>25</v>
      </c>
      <c r="E14">
        <v>4</v>
      </c>
      <c r="G14">
        <v>8</v>
      </c>
      <c r="I14">
        <v>12</v>
      </c>
    </row>
    <row r="15" spans="4:9" x14ac:dyDescent="0.25">
      <c r="D15" s="2" t="s">
        <v>17</v>
      </c>
      <c r="F15">
        <v>10</v>
      </c>
      <c r="I15">
        <v>10</v>
      </c>
    </row>
    <row r="16" spans="4:9" x14ac:dyDescent="0.25">
      <c r="D16" s="2" t="s">
        <v>18</v>
      </c>
      <c r="F16">
        <v>20</v>
      </c>
      <c r="I16">
        <v>20</v>
      </c>
    </row>
    <row r="17" spans="4:9" x14ac:dyDescent="0.25">
      <c r="D17" s="2" t="s">
        <v>22</v>
      </c>
      <c r="F17">
        <v>2</v>
      </c>
      <c r="I17">
        <v>2</v>
      </c>
    </row>
    <row r="18" spans="4:9" x14ac:dyDescent="0.25">
      <c r="D18" s="2" t="s">
        <v>26</v>
      </c>
      <c r="F18">
        <v>12</v>
      </c>
      <c r="H18">
        <v>15</v>
      </c>
      <c r="I18">
        <v>27</v>
      </c>
    </row>
    <row r="19" spans="4:9" x14ac:dyDescent="0.25">
      <c r="D19" s="2" t="s">
        <v>27</v>
      </c>
      <c r="F19">
        <v>19</v>
      </c>
      <c r="I19">
        <v>19</v>
      </c>
    </row>
    <row r="20" spans="4:9" x14ac:dyDescent="0.25">
      <c r="D20" s="2" t="s">
        <v>1</v>
      </c>
      <c r="E20">
        <v>28</v>
      </c>
      <c r="F20">
        <v>63</v>
      </c>
      <c r="G20">
        <v>16</v>
      </c>
      <c r="H20">
        <v>97</v>
      </c>
      <c r="I20">
        <v>204</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00F6-C30F-4ACF-97B8-F9774BE5238C}">
  <dimension ref="C5:D14"/>
  <sheetViews>
    <sheetView workbookViewId="0">
      <selection activeCell="C6" sqref="C6"/>
    </sheetView>
  </sheetViews>
  <sheetFormatPr defaultRowHeight="13.8" x14ac:dyDescent="0.25"/>
  <cols>
    <col min="3" max="3" width="13.09765625" bestFit="1" customWidth="1"/>
    <col min="4" max="4" width="20.796875" bestFit="1" customWidth="1"/>
    <col min="5" max="5" width="8.69921875" customWidth="1"/>
    <col min="6" max="6" width="4.296875" bestFit="1" customWidth="1"/>
    <col min="7" max="7" width="7.296875" bestFit="1" customWidth="1"/>
    <col min="8" max="8" width="9.69921875" bestFit="1" customWidth="1"/>
  </cols>
  <sheetData>
    <row r="5" spans="3:4" x14ac:dyDescent="0.25">
      <c r="C5" s="1" t="s">
        <v>0</v>
      </c>
      <c r="D5" t="s">
        <v>29</v>
      </c>
    </row>
    <row r="6" spans="3:4" x14ac:dyDescent="0.25">
      <c r="C6" s="2" t="s">
        <v>30</v>
      </c>
      <c r="D6">
        <v>3</v>
      </c>
    </row>
    <row r="7" spans="3:4" x14ac:dyDescent="0.25">
      <c r="C7" s="2" t="s">
        <v>31</v>
      </c>
      <c r="D7">
        <v>51</v>
      </c>
    </row>
    <row r="8" spans="3:4" x14ac:dyDescent="0.25">
      <c r="C8" s="2" t="s">
        <v>1</v>
      </c>
      <c r="D8">
        <v>54</v>
      </c>
    </row>
    <row r="12" spans="3:4" x14ac:dyDescent="0.25">
      <c r="C12" s="23" t="s">
        <v>109</v>
      </c>
      <c r="D12" s="23"/>
    </row>
    <row r="13" spans="3:4" x14ac:dyDescent="0.25">
      <c r="C13" s="11">
        <v>2019</v>
      </c>
      <c r="D13" s="11">
        <v>2020</v>
      </c>
    </row>
    <row r="14" spans="3:4" x14ac:dyDescent="0.25">
      <c r="C14" s="11">
        <v>3</v>
      </c>
      <c r="D14" s="11">
        <v>31</v>
      </c>
    </row>
  </sheetData>
  <mergeCells count="1">
    <mergeCell ref="C12:D1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3959-2E1C-42E5-9EF6-1FD7DDDAAA15}">
  <dimension ref="C4:G44"/>
  <sheetViews>
    <sheetView topLeftCell="A13" zoomScale="85" zoomScaleNormal="85" workbookViewId="0">
      <selection activeCell="E44" sqref="E44"/>
    </sheetView>
  </sheetViews>
  <sheetFormatPr defaultRowHeight="13.8" x14ac:dyDescent="0.25"/>
  <cols>
    <col min="3" max="3" width="8.69921875" customWidth="1"/>
    <col min="4" max="4" width="40.09765625" customWidth="1"/>
    <col min="5" max="5" width="39.5" customWidth="1"/>
    <col min="9" max="9" width="22" customWidth="1"/>
    <col min="10" max="10" width="15.5" customWidth="1"/>
    <col min="11" max="11" width="8.796875" customWidth="1"/>
  </cols>
  <sheetData>
    <row r="4" spans="3:5" x14ac:dyDescent="0.25">
      <c r="C4">
        <v>3.1</v>
      </c>
    </row>
    <row r="5" spans="3:5" ht="14.4" x14ac:dyDescent="0.3">
      <c r="D5" s="3" t="s">
        <v>3</v>
      </c>
    </row>
    <row r="6" spans="3:5" x14ac:dyDescent="0.25">
      <c r="C6" s="4">
        <v>1</v>
      </c>
      <c r="D6" s="4" t="s">
        <v>7</v>
      </c>
      <c r="E6" s="7">
        <f>GETPIVOTDATA("[Measures].[Sum of Cross sell bugdet]",Target!$C$6)</f>
        <v>20083111</v>
      </c>
    </row>
    <row r="7" spans="3:5" x14ac:dyDescent="0.25">
      <c r="C7" s="4">
        <v>2</v>
      </c>
      <c r="D7" s="4" t="s">
        <v>8</v>
      </c>
      <c r="E7" s="7">
        <f>GETPIVOTDATA("[Measures].[Sum of Amount 4]",'Brokeage+Fees Placed'!$C$7,"[Brokeage Fees Placed].[income_class]","[Brokeage Fees Placed].[income_class].&amp;[Cross Sell]")</f>
        <v>12902013.30000001</v>
      </c>
    </row>
    <row r="8" spans="3:5" x14ac:dyDescent="0.25">
      <c r="C8" s="4">
        <v>3</v>
      </c>
      <c r="D8" s="4" t="s">
        <v>9</v>
      </c>
      <c r="E8" s="7">
        <f>GETPIVOTDATA("[Measures].[Sum of Amount 3]",Invoice!$E$9,"[invoice].[income_class]","[invoice].[income_class].&amp;[Cross Sell]")</f>
        <v>2853842</v>
      </c>
    </row>
    <row r="12" spans="3:5" ht="15.6" x14ac:dyDescent="0.3">
      <c r="C12">
        <v>3.2</v>
      </c>
      <c r="D12" s="5"/>
    </row>
    <row r="13" spans="3:5" ht="14.4" x14ac:dyDescent="0.3">
      <c r="D13" s="3" t="s">
        <v>10</v>
      </c>
    </row>
    <row r="14" spans="3:5" x14ac:dyDescent="0.25">
      <c r="C14" s="4">
        <v>1</v>
      </c>
      <c r="D14" s="4" t="s">
        <v>7</v>
      </c>
      <c r="E14" s="7">
        <f>GETPIVOTDATA("[Measures].[Sum of New Budget]",Target!$C$6)</f>
        <v>19673793</v>
      </c>
    </row>
    <row r="15" spans="3:5" x14ac:dyDescent="0.25">
      <c r="C15" s="4">
        <v>2</v>
      </c>
      <c r="D15" s="4" t="s">
        <v>8</v>
      </c>
      <c r="E15" s="7">
        <f>GETPIVOTDATA("[Measures].[Sum of Amount 4]",'Brokeage+Fees Placed'!$C$7,"[Brokeage Fees Placed].[income_class]","[Brokeage Fees Placed].[income_class].&amp;[New]")</f>
        <v>3531629.3099999987</v>
      </c>
    </row>
    <row r="16" spans="3:5" x14ac:dyDescent="0.25">
      <c r="C16" s="4">
        <v>3</v>
      </c>
      <c r="D16" s="4" t="s">
        <v>9</v>
      </c>
      <c r="E16" s="7">
        <f>GETPIVOTDATA("[Measures].[Sum of Amount 3]",Invoice!$E$9,"[invoice].[income_class]","[invoice].[income_class].&amp;[New]")</f>
        <v>569815</v>
      </c>
    </row>
    <row r="20" spans="3:7" ht="15.6" x14ac:dyDescent="0.3">
      <c r="C20">
        <v>3.3</v>
      </c>
      <c r="D20" s="5"/>
    </row>
    <row r="21" spans="3:7" ht="14.4" x14ac:dyDescent="0.3">
      <c r="D21" s="3" t="s">
        <v>11</v>
      </c>
      <c r="G21" s="7"/>
    </row>
    <row r="22" spans="3:7" x14ac:dyDescent="0.25">
      <c r="C22" s="4">
        <v>1</v>
      </c>
      <c r="D22" s="4" t="s">
        <v>7</v>
      </c>
      <c r="E22" s="7">
        <f>GETPIVOTDATA("[Measures].[Sum of Renewal Budget]",Target!$C$6)</f>
        <v>12319455</v>
      </c>
    </row>
    <row r="23" spans="3:7" x14ac:dyDescent="0.25">
      <c r="C23" s="4">
        <v>2</v>
      </c>
      <c r="D23" s="4" t="s">
        <v>8</v>
      </c>
      <c r="E23" s="7">
        <f>GETPIVOTDATA("[Measures].[Sum of Amount 4]",'Brokeage+Fees Placed'!$C$7,"[Brokeage Fees Placed].[income_class]","[Brokeage Fees Placed].[income_class].&amp;[Renewal]")</f>
        <v>18507270.640000008</v>
      </c>
    </row>
    <row r="24" spans="3:7" x14ac:dyDescent="0.25">
      <c r="C24" s="4">
        <v>3</v>
      </c>
      <c r="D24" s="4" t="s">
        <v>9</v>
      </c>
      <c r="E24" s="7">
        <f>GETPIVOTDATA("[Measures].[Sum of Amount 3]",Invoice!$E$9,"[invoice].[income_class]","[invoice].[income_class].&amp;[Renewal]")</f>
        <v>8244310</v>
      </c>
    </row>
    <row r="28" spans="3:7" ht="14.4" x14ac:dyDescent="0.3">
      <c r="C28">
        <v>4</v>
      </c>
      <c r="D28" s="6" t="s">
        <v>12</v>
      </c>
    </row>
    <row r="29" spans="3:7" ht="14.4" x14ac:dyDescent="0.3">
      <c r="C29">
        <v>4.0999999999999996</v>
      </c>
      <c r="D29" s="3" t="s">
        <v>3</v>
      </c>
    </row>
    <row r="31" spans="3:7" ht="14.4" x14ac:dyDescent="0.3">
      <c r="D31" s="9" t="s">
        <v>13</v>
      </c>
      <c r="E31" s="9" t="s">
        <v>14</v>
      </c>
    </row>
    <row r="32" spans="3:7" x14ac:dyDescent="0.25">
      <c r="D32" s="10">
        <f>GETPIVOTDATA("[Measures].[Sum of Amount 4]",'Brokeage+Fees Placed'!$C$7,"[Brokeage Fees Placed].[income_class]","[Brokeage Fees Placed].[income_class].&amp;[Cross Sell]")/GETPIVOTDATA("[Measures].[Sum of Cross sell bugdet]",Target!$C$6)</f>
        <v>0.64243101081301646</v>
      </c>
      <c r="E32" s="10">
        <f>GETPIVOTDATA("[Measures].[Sum of Amount 3]",Invoice!$E$9,"[invoice].[income_class]","[invoice].[income_class].&amp;[Cross Sell]")/GETPIVOTDATA("[Measures].[Sum of Cross sell bugdet]",Target!$C$6)</f>
        <v>0.14210158973876108</v>
      </c>
    </row>
    <row r="35" spans="3:5" ht="14.4" x14ac:dyDescent="0.3">
      <c r="C35">
        <v>4.2</v>
      </c>
      <c r="D35" s="3" t="s">
        <v>15</v>
      </c>
    </row>
    <row r="37" spans="3:5" ht="14.4" x14ac:dyDescent="0.3">
      <c r="D37" s="9" t="s">
        <v>13</v>
      </c>
      <c r="E37" s="9" t="s">
        <v>14</v>
      </c>
    </row>
    <row r="38" spans="3:5" x14ac:dyDescent="0.25">
      <c r="D38" s="10">
        <f>GETPIVOTDATA("[Measures].[Sum of Amount 4]",'Brokeage+Fees Placed'!$C$7,"[Brokeage Fees Placed].[income_class]","[Brokeage Fees Placed].[income_class].&amp;[New]")/GETPIVOTDATA("[Measures].[Sum of New Budget]",Target!$C$6)</f>
        <v>0.17950932542596126</v>
      </c>
      <c r="E38" s="10">
        <f>GETPIVOTDATA("[Measures].[Sum of Amount 3]",Invoice!$E$9,"[invoice].[income_class]","[invoice].[income_class].&amp;[New]")/GETPIVOTDATA("[Measures].[Sum of New Budget]",Target!$C$6)</f>
        <v>2.8963149098905329E-2</v>
      </c>
    </row>
    <row r="41" spans="3:5" ht="14.4" x14ac:dyDescent="0.3">
      <c r="C41">
        <v>4.3</v>
      </c>
      <c r="D41" s="3" t="s">
        <v>16</v>
      </c>
    </row>
    <row r="43" spans="3:5" ht="14.4" x14ac:dyDescent="0.3">
      <c r="D43" s="9" t="s">
        <v>13</v>
      </c>
      <c r="E43" s="9" t="s">
        <v>14</v>
      </c>
    </row>
    <row r="44" spans="3:5" x14ac:dyDescent="0.25">
      <c r="D44" s="10">
        <f>GETPIVOTDATA("[Measures].[Sum of Amount 4]",'Brokeage+Fees Placed'!$C$7,"[Brokeage Fees Placed].[income_class]","[Brokeage Fees Placed].[income_class].&amp;[Renewal]")/GETPIVOTDATA("[Measures].[Sum of Renewal Budget]",Target!$C$6)</f>
        <v>1.5022799823531161</v>
      </c>
      <c r="E44" s="10">
        <f>GETPIVOTDATA("[Measures].[Sum of Amount 3]",Invoice!$E$9,"[invoice].[income_class]","[invoice].[income_class].&amp;[Renewal]")/GETPIVOTDATA("[Measures].[Sum of Renewal Budget]",Target!$C$6)</f>
        <v>0.66921061037196861</v>
      </c>
    </row>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7110FFD6-E836-4679-B4E0-1FD3D1C801ED}">
            <x14:iconSet iconSet="3Triangles" custom="1">
              <x14:cfvo type="percent">
                <xm:f>0</xm:f>
              </x14:cfvo>
              <x14:cfvo type="percent">
                <xm:f>33</xm:f>
              </x14:cfvo>
              <x14:cfvo type="percent">
                <xm:f>90</xm:f>
              </x14:cfvo>
              <x14:cfIcon iconSet="3Triangles" iconId="0"/>
              <x14:cfIcon iconSet="3Triangles" iconId="0"/>
              <x14:cfIcon iconSet="3Triangles" iconId="2"/>
            </x14:iconSet>
          </x14:cfRule>
          <xm:sqref>D44:E44 D38:E38 D32:E32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A17D9-67A2-4734-9E98-6A4554CECC38}">
  <dimension ref="C3:E7"/>
  <sheetViews>
    <sheetView workbookViewId="0">
      <selection activeCell="D7" sqref="D7"/>
    </sheetView>
  </sheetViews>
  <sheetFormatPr defaultRowHeight="13.8" x14ac:dyDescent="0.25"/>
  <cols>
    <col min="3" max="3" width="8.8984375" bestFit="1" customWidth="1"/>
    <col min="4" max="4" width="10" bestFit="1" customWidth="1"/>
    <col min="5" max="5" width="9.5" bestFit="1" customWidth="1"/>
  </cols>
  <sheetData>
    <row r="3" spans="3:5" x14ac:dyDescent="0.25">
      <c r="C3" s="24" t="s">
        <v>7</v>
      </c>
      <c r="D3" s="24"/>
      <c r="E3" s="24"/>
    </row>
    <row r="4" spans="3:5" ht="14.4" thickBot="1" x14ac:dyDescent="0.3">
      <c r="C4" s="25"/>
      <c r="D4" s="25"/>
      <c r="E4" s="25"/>
    </row>
    <row r="6" spans="3:5" x14ac:dyDescent="0.25">
      <c r="C6" t="s">
        <v>104</v>
      </c>
      <c r="D6" t="s">
        <v>107</v>
      </c>
      <c r="E6" t="s">
        <v>105</v>
      </c>
    </row>
    <row r="7" spans="3:5" x14ac:dyDescent="0.25">
      <c r="C7">
        <v>19673793</v>
      </c>
      <c r="D7">
        <v>20083111</v>
      </c>
      <c r="E7">
        <v>12319455</v>
      </c>
    </row>
  </sheetData>
  <mergeCells count="1">
    <mergeCell ref="C3:E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3EEF5-F458-48E2-A7DA-BA8FBE3281DD}">
  <dimension ref="B11:C23"/>
  <sheetViews>
    <sheetView showGridLines="0" topLeftCell="A10" workbookViewId="0">
      <selection activeCell="B20" sqref="B20"/>
    </sheetView>
  </sheetViews>
  <sheetFormatPr defaultRowHeight="13.8" x14ac:dyDescent="0.25"/>
  <cols>
    <col min="2" max="2" width="17.3984375" bestFit="1" customWidth="1"/>
    <col min="3" max="3" width="22.296875" bestFit="1" customWidth="1"/>
  </cols>
  <sheetData>
    <row r="11" spans="2:3" x14ac:dyDescent="0.25">
      <c r="B11" s="26" t="s">
        <v>110</v>
      </c>
      <c r="C11" s="26"/>
    </row>
    <row r="12" spans="2:3" x14ac:dyDescent="0.25">
      <c r="B12" s="26"/>
      <c r="C12" s="26"/>
    </row>
    <row r="13" spans="2:3" x14ac:dyDescent="0.25">
      <c r="B13" s="11" t="s">
        <v>34</v>
      </c>
      <c r="C13" s="11">
        <v>5919500</v>
      </c>
    </row>
    <row r="14" spans="2:3" x14ac:dyDescent="0.25">
      <c r="B14" s="11" t="s">
        <v>32</v>
      </c>
      <c r="C14" s="11">
        <v>899000</v>
      </c>
    </row>
    <row r="15" spans="2:3" x14ac:dyDescent="0.25">
      <c r="B15" s="11" t="s">
        <v>33</v>
      </c>
      <c r="C15" s="11">
        <v>60000</v>
      </c>
    </row>
    <row r="19" spans="2:3" x14ac:dyDescent="0.25">
      <c r="B19" s="1" t="s">
        <v>0</v>
      </c>
      <c r="C19" t="s">
        <v>35</v>
      </c>
    </row>
    <row r="20" spans="2:3" x14ac:dyDescent="0.25">
      <c r="B20" s="2" t="s">
        <v>34</v>
      </c>
      <c r="C20">
        <v>5919500</v>
      </c>
    </row>
    <row r="21" spans="2:3" x14ac:dyDescent="0.25">
      <c r="B21" s="2" t="s">
        <v>33</v>
      </c>
      <c r="C21">
        <v>60000</v>
      </c>
    </row>
    <row r="22" spans="2:3" x14ac:dyDescent="0.25">
      <c r="B22" s="2" t="s">
        <v>32</v>
      </c>
      <c r="C22">
        <v>899000</v>
      </c>
    </row>
    <row r="23" spans="2:3" x14ac:dyDescent="0.25">
      <c r="B23" s="2" t="s">
        <v>1</v>
      </c>
      <c r="C23">
        <v>6878500</v>
      </c>
    </row>
  </sheetData>
  <mergeCells count="1">
    <mergeCell ref="B11:C1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530D6-0B54-4ED9-8E34-250517550915}">
  <dimension ref="D6:E16"/>
  <sheetViews>
    <sheetView workbookViewId="0">
      <selection activeCell="D9" sqref="D9"/>
    </sheetView>
  </sheetViews>
  <sheetFormatPr defaultRowHeight="13.8" x14ac:dyDescent="0.25"/>
  <cols>
    <col min="4" max="4" width="14.59765625" bestFit="1" customWidth="1"/>
    <col min="5" max="5" width="20.796875" bestFit="1" customWidth="1"/>
  </cols>
  <sheetData>
    <row r="6" spans="4:5" x14ac:dyDescent="0.25">
      <c r="D6" s="1" t="s">
        <v>0</v>
      </c>
      <c r="E6" t="s">
        <v>29</v>
      </c>
    </row>
    <row r="7" spans="4:5" x14ac:dyDescent="0.25">
      <c r="D7" s="2" t="s">
        <v>17</v>
      </c>
      <c r="E7">
        <v>7</v>
      </c>
    </row>
    <row r="8" spans="4:5" x14ac:dyDescent="0.25">
      <c r="D8" s="2" t="s">
        <v>18</v>
      </c>
      <c r="E8">
        <v>4</v>
      </c>
    </row>
    <row r="9" spans="4:5" x14ac:dyDescent="0.25">
      <c r="D9" s="2" t="s">
        <v>36</v>
      </c>
      <c r="E9">
        <v>3</v>
      </c>
    </row>
    <row r="10" spans="4:5" x14ac:dyDescent="0.25">
      <c r="D10" s="2" t="s">
        <v>37</v>
      </c>
      <c r="E10">
        <v>4</v>
      </c>
    </row>
    <row r="11" spans="4:5" x14ac:dyDescent="0.25">
      <c r="D11" s="2" t="s">
        <v>38</v>
      </c>
      <c r="E11">
        <v>3</v>
      </c>
    </row>
    <row r="12" spans="4:5" x14ac:dyDescent="0.25">
      <c r="D12" s="2" t="s">
        <v>22</v>
      </c>
      <c r="E12">
        <v>2</v>
      </c>
    </row>
    <row r="13" spans="4:5" x14ac:dyDescent="0.25">
      <c r="D13" s="2" t="s">
        <v>39</v>
      </c>
      <c r="E13">
        <v>2</v>
      </c>
    </row>
    <row r="14" spans="4:5" x14ac:dyDescent="0.25">
      <c r="D14" s="2" t="s">
        <v>40</v>
      </c>
      <c r="E14">
        <v>4</v>
      </c>
    </row>
    <row r="15" spans="4:5" x14ac:dyDescent="0.25">
      <c r="D15" s="2" t="s">
        <v>27</v>
      </c>
      <c r="E15">
        <v>25</v>
      </c>
    </row>
    <row r="16" spans="4:5" x14ac:dyDescent="0.25">
      <c r="D16" s="2" t="s">
        <v>1</v>
      </c>
      <c r="E16">
        <v>54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E525B-4494-43FC-BE14-B557441ABF42}">
  <dimension ref="B3:AL94"/>
  <sheetViews>
    <sheetView showGridLines="0" topLeftCell="W1" zoomScale="85" zoomScaleNormal="85" workbookViewId="0">
      <selection activeCell="AK19" sqref="AK19"/>
    </sheetView>
  </sheetViews>
  <sheetFormatPr defaultRowHeight="13.8" x14ac:dyDescent="0.25"/>
  <cols>
    <col min="2" max="2" width="26.8984375" bestFit="1" customWidth="1"/>
    <col min="3" max="3" width="23.59765625" bestFit="1" customWidth="1"/>
    <col min="4" max="4" width="26.8984375" bestFit="1" customWidth="1"/>
    <col min="5" max="5" width="8.69921875" customWidth="1"/>
    <col min="6" max="6" width="7.69921875" customWidth="1"/>
    <col min="7" max="7" width="14" customWidth="1"/>
    <col min="8" max="8" width="15.5" customWidth="1"/>
    <col min="9" max="9" width="7.296875" customWidth="1"/>
    <col min="10" max="10" width="7.3984375" customWidth="1"/>
    <col min="11" max="11" width="16.5" customWidth="1"/>
    <col min="12" max="12" width="7.796875" customWidth="1"/>
    <col min="13" max="13" width="8.8984375" customWidth="1"/>
    <col min="14" max="14" width="16.296875" customWidth="1"/>
    <col min="15" max="15" width="14.69921875" customWidth="1"/>
    <col min="16" max="16" width="22.09765625" bestFit="1" customWidth="1"/>
    <col min="17" max="17" width="23.59765625" bestFit="1" customWidth="1"/>
    <col min="18" max="18" width="7.69921875" customWidth="1"/>
    <col min="19" max="19" width="18.09765625" customWidth="1"/>
    <col min="20" max="20" width="6.8984375" customWidth="1"/>
    <col min="21" max="21" width="14" bestFit="1" customWidth="1"/>
    <col min="22" max="22" width="23.59765625" bestFit="1" customWidth="1"/>
    <col min="23" max="23" width="8.8984375" customWidth="1"/>
    <col min="24" max="24" width="6.296875" bestFit="1" customWidth="1"/>
    <col min="25" max="25" width="7.796875" bestFit="1" customWidth="1"/>
    <col min="26" max="26" width="8.59765625" bestFit="1" customWidth="1"/>
    <col min="27" max="27" width="7.3984375" bestFit="1" customWidth="1"/>
    <col min="28" max="28" width="6.5" bestFit="1" customWidth="1"/>
    <col min="29" max="29" width="7.8984375" bestFit="1" customWidth="1"/>
    <col min="30" max="30" width="8.19921875" bestFit="1" customWidth="1"/>
    <col min="31" max="31" width="24.19921875" bestFit="1" customWidth="1"/>
    <col min="32" max="32" width="7" bestFit="1" customWidth="1"/>
    <col min="33" max="33" width="6.69921875" bestFit="1" customWidth="1"/>
    <col min="34" max="34" width="10.19921875" bestFit="1" customWidth="1"/>
    <col min="35" max="35" width="6.296875" bestFit="1" customWidth="1"/>
    <col min="36" max="36" width="7.3984375" bestFit="1" customWidth="1"/>
    <col min="37" max="37" width="18.59765625" bestFit="1" customWidth="1"/>
    <col min="38" max="38" width="23.59765625" bestFit="1" customWidth="1"/>
    <col min="39" max="39" width="9.59765625" bestFit="1" customWidth="1"/>
    <col min="40" max="40" width="6.69921875" bestFit="1" customWidth="1"/>
    <col min="41" max="41" width="16.296875" bestFit="1" customWidth="1"/>
    <col min="42" max="42" width="14.19921875" bestFit="1" customWidth="1"/>
    <col min="43" max="43" width="12.3984375" bestFit="1" customWidth="1"/>
    <col min="44" max="44" width="5.3984375" bestFit="1" customWidth="1"/>
    <col min="45" max="45" width="8.3984375" bestFit="1" customWidth="1"/>
    <col min="46" max="46" width="6" bestFit="1" customWidth="1"/>
    <col min="47" max="47" width="7.296875" bestFit="1" customWidth="1"/>
    <col min="48" max="48" width="8.8984375" bestFit="1" customWidth="1"/>
    <col min="49" max="49" width="8.3984375" bestFit="1" customWidth="1"/>
    <col min="50" max="50" width="9.3984375" bestFit="1" customWidth="1"/>
    <col min="51" max="51" width="7.09765625" bestFit="1" customWidth="1"/>
    <col min="52" max="52" width="9.69921875" bestFit="1" customWidth="1"/>
  </cols>
  <sheetData>
    <row r="3" spans="2:38" x14ac:dyDescent="0.25">
      <c r="B3" t="s">
        <v>53</v>
      </c>
      <c r="D3" t="s">
        <v>52</v>
      </c>
    </row>
    <row r="4" spans="2:38" ht="14.4" thickBot="1" x14ac:dyDescent="0.3">
      <c r="B4">
        <v>44</v>
      </c>
      <c r="C4">
        <f>GETPIVOTDATA("[Measures].[Count of Open Opportunity]",$B$3)</f>
        <v>44</v>
      </c>
      <c r="D4">
        <v>49</v>
      </c>
      <c r="E4">
        <f>GETPIVOTDATA("[Measures].[Count of opportunity_name]",$D$3)</f>
        <v>49</v>
      </c>
    </row>
    <row r="5" spans="2:38" x14ac:dyDescent="0.25">
      <c r="AK5" s="30" t="s">
        <v>131</v>
      </c>
      <c r="AL5" s="31"/>
    </row>
    <row r="6" spans="2:38" ht="14.4" thickBot="1" x14ac:dyDescent="0.3">
      <c r="AK6" s="32"/>
      <c r="AL6" s="33"/>
    </row>
    <row r="10" spans="2:38" x14ac:dyDescent="0.25">
      <c r="AK10" s="1" t="s">
        <v>0</v>
      </c>
      <c r="AL10" t="s">
        <v>35</v>
      </c>
    </row>
    <row r="11" spans="2:38" x14ac:dyDescent="0.25">
      <c r="AK11" s="2" t="s">
        <v>34</v>
      </c>
      <c r="AL11">
        <v>5919500</v>
      </c>
    </row>
    <row r="12" spans="2:38" x14ac:dyDescent="0.25">
      <c r="B12" s="1" t="s">
        <v>0</v>
      </c>
      <c r="C12" t="s">
        <v>52</v>
      </c>
      <c r="AK12" s="2" t="s">
        <v>6</v>
      </c>
      <c r="AL12">
        <v>899000</v>
      </c>
    </row>
    <row r="13" spans="2:38" x14ac:dyDescent="0.25">
      <c r="B13" s="2" t="s">
        <v>47</v>
      </c>
      <c r="C13">
        <v>15</v>
      </c>
      <c r="AK13" s="2" t="s">
        <v>33</v>
      </c>
      <c r="AL13">
        <v>60000</v>
      </c>
    </row>
    <row r="14" spans="2:38" x14ac:dyDescent="0.25">
      <c r="B14" s="2" t="s">
        <v>48</v>
      </c>
      <c r="C14">
        <v>6</v>
      </c>
      <c r="AK14" s="2" t="s">
        <v>1</v>
      </c>
      <c r="AL14">
        <v>6878500</v>
      </c>
    </row>
    <row r="15" spans="2:38" x14ac:dyDescent="0.25">
      <c r="B15" s="2" t="s">
        <v>45</v>
      </c>
      <c r="C15">
        <v>13</v>
      </c>
    </row>
    <row r="16" spans="2:38" x14ac:dyDescent="0.25">
      <c r="B16" s="2" t="s">
        <v>49</v>
      </c>
      <c r="C16">
        <v>5</v>
      </c>
    </row>
    <row r="17" spans="2:17" x14ac:dyDescent="0.25">
      <c r="B17" s="2" t="s">
        <v>46</v>
      </c>
      <c r="C17">
        <v>7</v>
      </c>
    </row>
    <row r="18" spans="2:17" x14ac:dyDescent="0.25">
      <c r="B18" s="2" t="s">
        <v>50</v>
      </c>
      <c r="C18">
        <v>2</v>
      </c>
    </row>
    <row r="19" spans="2:17" x14ac:dyDescent="0.25">
      <c r="B19" s="2" t="s">
        <v>51</v>
      </c>
      <c r="C19">
        <v>1</v>
      </c>
    </row>
    <row r="20" spans="2:17" x14ac:dyDescent="0.25">
      <c r="B20" s="2" t="s">
        <v>1</v>
      </c>
      <c r="C20">
        <v>49</v>
      </c>
    </row>
    <row r="21" spans="2:17" x14ac:dyDescent="0.25">
      <c r="P21" s="1" t="s">
        <v>0</v>
      </c>
      <c r="Q21" t="s">
        <v>35</v>
      </c>
    </row>
    <row r="22" spans="2:17" x14ac:dyDescent="0.25">
      <c r="P22" s="2" t="s">
        <v>41</v>
      </c>
    </row>
    <row r="23" spans="2:17" x14ac:dyDescent="0.25">
      <c r="P23" s="8" t="s">
        <v>34</v>
      </c>
      <c r="Q23">
        <v>300000</v>
      </c>
    </row>
    <row r="24" spans="2:17" x14ac:dyDescent="0.25">
      <c r="P24" s="2" t="s">
        <v>42</v>
      </c>
    </row>
    <row r="25" spans="2:17" x14ac:dyDescent="0.25">
      <c r="P25" s="8" t="s">
        <v>34</v>
      </c>
      <c r="Q25">
        <v>350000</v>
      </c>
    </row>
    <row r="26" spans="2:17" x14ac:dyDescent="0.25">
      <c r="B26" s="1" t="s">
        <v>0</v>
      </c>
      <c r="C26" t="s">
        <v>35</v>
      </c>
      <c r="P26" s="2" t="s">
        <v>43</v>
      </c>
    </row>
    <row r="27" spans="2:17" x14ac:dyDescent="0.25">
      <c r="B27" s="2" t="s">
        <v>42</v>
      </c>
      <c r="C27">
        <v>350000</v>
      </c>
      <c r="P27" s="8" t="s">
        <v>34</v>
      </c>
      <c r="Q27">
        <v>400000</v>
      </c>
    </row>
    <row r="28" spans="2:17" x14ac:dyDescent="0.25">
      <c r="B28" s="2" t="s">
        <v>43</v>
      </c>
      <c r="C28">
        <v>400000</v>
      </c>
      <c r="P28" s="2" t="s">
        <v>44</v>
      </c>
    </row>
    <row r="29" spans="2:17" x14ac:dyDescent="0.25">
      <c r="B29" s="2" t="s">
        <v>44</v>
      </c>
      <c r="C29">
        <v>400000</v>
      </c>
      <c r="P29" s="8" t="s">
        <v>34</v>
      </c>
      <c r="Q29">
        <v>400000</v>
      </c>
    </row>
    <row r="30" spans="2:17" x14ac:dyDescent="0.25">
      <c r="B30" s="2" t="s">
        <v>45</v>
      </c>
      <c r="C30">
        <v>500000</v>
      </c>
      <c r="P30" s="2" t="s">
        <v>45</v>
      </c>
    </row>
    <row r="31" spans="2:17" x14ac:dyDescent="0.25">
      <c r="B31" s="2" t="s">
        <v>1</v>
      </c>
      <c r="C31">
        <v>1650000</v>
      </c>
      <c r="P31" s="8" t="s">
        <v>32</v>
      </c>
      <c r="Q31">
        <v>500000</v>
      </c>
    </row>
    <row r="32" spans="2:17" x14ac:dyDescent="0.25">
      <c r="P32" s="2" t="s">
        <v>1</v>
      </c>
      <c r="Q32">
        <v>1950000</v>
      </c>
    </row>
    <row r="37" spans="16:22" x14ac:dyDescent="0.25">
      <c r="P37" s="27" t="s">
        <v>54</v>
      </c>
      <c r="Q37" s="27"/>
      <c r="U37" s="27" t="s">
        <v>106</v>
      </c>
      <c r="V37" s="27"/>
    </row>
    <row r="38" spans="16:22" ht="14.4" thickBot="1" x14ac:dyDescent="0.3">
      <c r="P38" s="28"/>
      <c r="Q38" s="28"/>
      <c r="U38" s="28"/>
      <c r="V38" s="28"/>
    </row>
    <row r="41" spans="16:22" x14ac:dyDescent="0.25">
      <c r="P41" s="1" t="s">
        <v>0</v>
      </c>
      <c r="Q41" t="s">
        <v>35</v>
      </c>
    </row>
    <row r="42" spans="16:22" x14ac:dyDescent="0.25">
      <c r="P42" s="2" t="s">
        <v>32</v>
      </c>
    </row>
    <row r="43" spans="16:22" x14ac:dyDescent="0.25">
      <c r="P43" s="8" t="s">
        <v>72</v>
      </c>
      <c r="Q43">
        <v>200000</v>
      </c>
      <c r="U43" s="1" t="s">
        <v>0</v>
      </c>
      <c r="V43" t="s">
        <v>35</v>
      </c>
    </row>
    <row r="44" spans="16:22" x14ac:dyDescent="0.25">
      <c r="P44" s="8" t="s">
        <v>78</v>
      </c>
      <c r="Q44">
        <v>49500</v>
      </c>
      <c r="U44" s="2" t="s">
        <v>32</v>
      </c>
      <c r="V44">
        <v>899000</v>
      </c>
    </row>
    <row r="45" spans="16:22" x14ac:dyDescent="0.25">
      <c r="P45" s="8" t="s">
        <v>79</v>
      </c>
      <c r="Q45">
        <v>49500</v>
      </c>
      <c r="U45" s="2" t="s">
        <v>1</v>
      </c>
      <c r="V45">
        <v>899000</v>
      </c>
    </row>
    <row r="46" spans="16:22" x14ac:dyDescent="0.25">
      <c r="P46" s="8" t="s">
        <v>81</v>
      </c>
      <c r="Q46">
        <v>100000</v>
      </c>
    </row>
    <row r="47" spans="16:22" x14ac:dyDescent="0.25">
      <c r="P47" s="8" t="s">
        <v>100</v>
      </c>
      <c r="Q47">
        <v>500000</v>
      </c>
    </row>
    <row r="48" spans="16:22" x14ac:dyDescent="0.25">
      <c r="P48" s="2" t="s">
        <v>33</v>
      </c>
    </row>
    <row r="49" spans="16:22" x14ac:dyDescent="0.25">
      <c r="P49" s="8" t="s">
        <v>83</v>
      </c>
      <c r="Q49">
        <v>10000</v>
      </c>
    </row>
    <row r="50" spans="16:22" x14ac:dyDescent="0.25">
      <c r="P50" s="8" t="s">
        <v>102</v>
      </c>
      <c r="Q50">
        <v>50000</v>
      </c>
      <c r="U50" s="27" t="s">
        <v>108</v>
      </c>
      <c r="V50" s="27"/>
    </row>
    <row r="51" spans="16:22" ht="14.4" thickBot="1" x14ac:dyDescent="0.3">
      <c r="P51" s="2" t="s">
        <v>34</v>
      </c>
      <c r="U51" s="28"/>
      <c r="V51" s="28"/>
    </row>
    <row r="52" spans="16:22" x14ac:dyDescent="0.25">
      <c r="P52" s="8" t="s">
        <v>55</v>
      </c>
      <c r="Q52">
        <v>400000</v>
      </c>
    </row>
    <row r="53" spans="16:22" ht="14.4" x14ac:dyDescent="0.3">
      <c r="P53" s="8" t="s">
        <v>56</v>
      </c>
      <c r="Q53">
        <v>30000</v>
      </c>
      <c r="U53" s="29">
        <f>GETPIVOTDATA("[Measures].[Sum of revenue_amount]",$U$43)/GETPIVOTDATA("[Measures].[Sum of revenue_amount]",$P$41)</f>
        <v>0.13069709965835574</v>
      </c>
      <c r="V53" s="29"/>
    </row>
    <row r="54" spans="16:22" x14ac:dyDescent="0.25">
      <c r="P54" s="8" t="s">
        <v>57</v>
      </c>
      <c r="Q54">
        <v>100000</v>
      </c>
    </row>
    <row r="55" spans="16:22" x14ac:dyDescent="0.25">
      <c r="P55" s="8" t="s">
        <v>58</v>
      </c>
      <c r="Q55">
        <v>100000</v>
      </c>
    </row>
    <row r="56" spans="16:22" x14ac:dyDescent="0.25">
      <c r="P56" s="8" t="s">
        <v>59</v>
      </c>
      <c r="Q56">
        <v>100000</v>
      </c>
    </row>
    <row r="57" spans="16:22" x14ac:dyDescent="0.25">
      <c r="P57" s="8" t="s">
        <v>60</v>
      </c>
      <c r="Q57">
        <v>100000</v>
      </c>
    </row>
    <row r="58" spans="16:22" x14ac:dyDescent="0.25">
      <c r="P58" s="8" t="s">
        <v>61</v>
      </c>
      <c r="Q58">
        <v>100000</v>
      </c>
    </row>
    <row r="59" spans="16:22" x14ac:dyDescent="0.25">
      <c r="P59" s="8" t="s">
        <v>62</v>
      </c>
      <c r="Q59">
        <v>125000</v>
      </c>
    </row>
    <row r="60" spans="16:22" x14ac:dyDescent="0.25">
      <c r="P60" s="8" t="s">
        <v>63</v>
      </c>
      <c r="Q60">
        <v>100000</v>
      </c>
    </row>
    <row r="61" spans="16:22" x14ac:dyDescent="0.25">
      <c r="P61" s="8" t="s">
        <v>64</v>
      </c>
      <c r="Q61">
        <v>200000</v>
      </c>
    </row>
    <row r="62" spans="16:22" x14ac:dyDescent="0.25">
      <c r="P62" s="8" t="s">
        <v>65</v>
      </c>
      <c r="Q62">
        <v>75000</v>
      </c>
    </row>
    <row r="63" spans="16:22" x14ac:dyDescent="0.25">
      <c r="P63" s="8" t="s">
        <v>66</v>
      </c>
      <c r="Q63">
        <v>25000</v>
      </c>
    </row>
    <row r="64" spans="16:22" x14ac:dyDescent="0.25">
      <c r="P64" s="8" t="s">
        <v>67</v>
      </c>
      <c r="Q64">
        <v>150000</v>
      </c>
    </row>
    <row r="65" spans="16:17" x14ac:dyDescent="0.25">
      <c r="P65" s="8" t="s">
        <v>68</v>
      </c>
      <c r="Q65">
        <v>75000</v>
      </c>
    </row>
    <row r="66" spans="16:17" x14ac:dyDescent="0.25">
      <c r="P66" s="8" t="s">
        <v>69</v>
      </c>
      <c r="Q66">
        <v>125000</v>
      </c>
    </row>
    <row r="67" spans="16:17" x14ac:dyDescent="0.25">
      <c r="P67" s="8" t="s">
        <v>70</v>
      </c>
      <c r="Q67">
        <v>100000</v>
      </c>
    </row>
    <row r="68" spans="16:17" x14ac:dyDescent="0.25">
      <c r="P68" s="8" t="s">
        <v>71</v>
      </c>
      <c r="Q68">
        <v>350000</v>
      </c>
    </row>
    <row r="69" spans="16:17" x14ac:dyDescent="0.25">
      <c r="P69" s="8" t="s">
        <v>73</v>
      </c>
      <c r="Q69">
        <v>300000</v>
      </c>
    </row>
    <row r="70" spans="16:17" x14ac:dyDescent="0.25">
      <c r="P70" s="8" t="s">
        <v>74</v>
      </c>
      <c r="Q70">
        <v>100000</v>
      </c>
    </row>
    <row r="71" spans="16:17" x14ac:dyDescent="0.25">
      <c r="P71" s="8" t="s">
        <v>75</v>
      </c>
      <c r="Q71">
        <v>300000</v>
      </c>
    </row>
    <row r="72" spans="16:17" x14ac:dyDescent="0.25">
      <c r="P72" s="8" t="s">
        <v>76</v>
      </c>
      <c r="Q72">
        <v>100000</v>
      </c>
    </row>
    <row r="73" spans="16:17" x14ac:dyDescent="0.25">
      <c r="P73" s="8" t="s">
        <v>77</v>
      </c>
      <c r="Q73">
        <v>35000</v>
      </c>
    </row>
    <row r="74" spans="16:17" x14ac:dyDescent="0.25">
      <c r="P74" s="8" t="s">
        <v>80</v>
      </c>
      <c r="Q74">
        <v>250000</v>
      </c>
    </row>
    <row r="75" spans="16:17" x14ac:dyDescent="0.25">
      <c r="P75" s="8" t="s">
        <v>82</v>
      </c>
      <c r="Q75">
        <v>200000</v>
      </c>
    </row>
    <row r="76" spans="16:17" x14ac:dyDescent="0.25">
      <c r="P76" s="8" t="s">
        <v>84</v>
      </c>
      <c r="Q76">
        <v>50000</v>
      </c>
    </row>
    <row r="77" spans="16:17" x14ac:dyDescent="0.25">
      <c r="P77" s="8" t="s">
        <v>85</v>
      </c>
      <c r="Q77">
        <v>30000</v>
      </c>
    </row>
    <row r="78" spans="16:17" x14ac:dyDescent="0.25">
      <c r="P78" s="8" t="s">
        <v>86</v>
      </c>
      <c r="Q78">
        <v>200000</v>
      </c>
    </row>
    <row r="79" spans="16:17" x14ac:dyDescent="0.25">
      <c r="P79" s="8" t="s">
        <v>87</v>
      </c>
      <c r="Q79">
        <v>50000</v>
      </c>
    </row>
    <row r="80" spans="16:17" x14ac:dyDescent="0.25">
      <c r="P80" s="8" t="s">
        <v>88</v>
      </c>
      <c r="Q80">
        <v>100000</v>
      </c>
    </row>
    <row r="81" spans="16:17" x14ac:dyDescent="0.25">
      <c r="P81" s="8" t="s">
        <v>89</v>
      </c>
      <c r="Q81">
        <v>300000</v>
      </c>
    </row>
    <row r="82" spans="16:17" x14ac:dyDescent="0.25">
      <c r="P82" s="8" t="s">
        <v>90</v>
      </c>
      <c r="Q82">
        <v>200000</v>
      </c>
    </row>
    <row r="83" spans="16:17" x14ac:dyDescent="0.25">
      <c r="P83" s="8" t="s">
        <v>91</v>
      </c>
      <c r="Q83">
        <v>200000</v>
      </c>
    </row>
    <row r="84" spans="16:17" x14ac:dyDescent="0.25">
      <c r="P84" s="8" t="s">
        <v>92</v>
      </c>
      <c r="Q84">
        <v>400000</v>
      </c>
    </row>
    <row r="85" spans="16:17" x14ac:dyDescent="0.25">
      <c r="P85" s="8" t="s">
        <v>93</v>
      </c>
      <c r="Q85">
        <v>300000</v>
      </c>
    </row>
    <row r="86" spans="16:17" x14ac:dyDescent="0.25">
      <c r="P86" s="8" t="s">
        <v>94</v>
      </c>
      <c r="Q86">
        <v>50000</v>
      </c>
    </row>
    <row r="87" spans="16:17" x14ac:dyDescent="0.25">
      <c r="P87" s="8" t="s">
        <v>95</v>
      </c>
      <c r="Q87">
        <v>100000</v>
      </c>
    </row>
    <row r="88" spans="16:17" x14ac:dyDescent="0.25">
      <c r="P88" s="8" t="s">
        <v>96</v>
      </c>
      <c r="Q88">
        <v>62000</v>
      </c>
    </row>
    <row r="89" spans="16:17" x14ac:dyDescent="0.25">
      <c r="P89" s="8" t="s">
        <v>97</v>
      </c>
      <c r="Q89">
        <v>37500</v>
      </c>
    </row>
    <row r="90" spans="16:17" x14ac:dyDescent="0.25">
      <c r="P90" s="8" t="s">
        <v>98</v>
      </c>
      <c r="Q90">
        <v>100000</v>
      </c>
    </row>
    <row r="91" spans="16:17" x14ac:dyDescent="0.25">
      <c r="P91" s="8" t="s">
        <v>99</v>
      </c>
      <c r="Q91">
        <v>50000</v>
      </c>
    </row>
    <row r="92" spans="16:17" x14ac:dyDescent="0.25">
      <c r="P92" s="8" t="s">
        <v>101</v>
      </c>
      <c r="Q92">
        <v>100000</v>
      </c>
    </row>
    <row r="93" spans="16:17" x14ac:dyDescent="0.25">
      <c r="P93" s="8" t="s">
        <v>103</v>
      </c>
      <c r="Q93">
        <v>50000</v>
      </c>
    </row>
    <row r="94" spans="16:17" x14ac:dyDescent="0.25">
      <c r="P94" s="2" t="s">
        <v>1</v>
      </c>
      <c r="Q94">
        <v>6878500</v>
      </c>
    </row>
  </sheetData>
  <mergeCells count="5">
    <mergeCell ref="P37:Q38"/>
    <mergeCell ref="U37:V38"/>
    <mergeCell ref="U50:V51"/>
    <mergeCell ref="U53:V53"/>
    <mergeCell ref="AK5:AL6"/>
  </mergeCells>
  <pageMargins left="0.7" right="0.7" top="0.75" bottom="0.75" header="0.3" footer="0.3"/>
  <pageSetup orientation="portrait" r:id="rId9"/>
  <drawing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625BD-4A41-4E44-B72A-92079A9F8538}">
  <dimension ref="E9:F13"/>
  <sheetViews>
    <sheetView workbookViewId="0">
      <selection activeCell="E10" sqref="E10"/>
    </sheetView>
  </sheetViews>
  <sheetFormatPr defaultRowHeight="13.8" x14ac:dyDescent="0.25"/>
  <cols>
    <col min="5" max="5" width="13.09765625" bestFit="1" customWidth="1"/>
    <col min="6" max="6" width="14.3984375" customWidth="1"/>
    <col min="7" max="7" width="18.09765625" customWidth="1"/>
  </cols>
  <sheetData>
    <row r="9" spans="5:6" x14ac:dyDescent="0.25">
      <c r="E9" s="1" t="s">
        <v>0</v>
      </c>
      <c r="F9" t="s">
        <v>5</v>
      </c>
    </row>
    <row r="10" spans="5:6" x14ac:dyDescent="0.25">
      <c r="E10" s="2" t="s">
        <v>3</v>
      </c>
      <c r="F10">
        <v>2853842</v>
      </c>
    </row>
    <row r="11" spans="5:6" x14ac:dyDescent="0.25">
      <c r="E11" s="2" t="s">
        <v>4</v>
      </c>
      <c r="F11">
        <v>569815</v>
      </c>
    </row>
    <row r="12" spans="5:6" x14ac:dyDescent="0.25">
      <c r="E12" s="2" t="s">
        <v>2</v>
      </c>
      <c r="F12">
        <v>8244310</v>
      </c>
    </row>
    <row r="13" spans="5:6" x14ac:dyDescent="0.25">
      <c r="E13" s="2" t="s">
        <v>1</v>
      </c>
      <c r="F13">
        <v>11667967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AD08D-E647-4410-98E9-FDA0E80A6EB7}">
  <dimension ref="C7:D11"/>
  <sheetViews>
    <sheetView workbookViewId="0">
      <selection activeCell="D8" sqref="D8"/>
    </sheetView>
  </sheetViews>
  <sheetFormatPr defaultRowHeight="13.8" x14ac:dyDescent="0.25"/>
  <cols>
    <col min="3" max="3" width="13.09765625" bestFit="1" customWidth="1"/>
    <col min="4" max="4" width="14.3984375" customWidth="1"/>
  </cols>
  <sheetData>
    <row r="7" spans="3:4" x14ac:dyDescent="0.25">
      <c r="C7" s="1" t="s">
        <v>0</v>
      </c>
      <c r="D7" t="s">
        <v>5</v>
      </c>
    </row>
    <row r="8" spans="3:4" x14ac:dyDescent="0.25">
      <c r="C8" s="2" t="s">
        <v>3</v>
      </c>
      <c r="D8">
        <v>12902013.30000001</v>
      </c>
    </row>
    <row r="9" spans="3:4" x14ac:dyDescent="0.25">
      <c r="C9" s="2" t="s">
        <v>4</v>
      </c>
      <c r="D9">
        <v>3531629.3099999987</v>
      </c>
    </row>
    <row r="10" spans="3:4" x14ac:dyDescent="0.25">
      <c r="C10" s="2" t="s">
        <v>2</v>
      </c>
      <c r="D10">
        <v>18507270.640000008</v>
      </c>
    </row>
    <row r="11" spans="3:4" x14ac:dyDescent="0.25">
      <c r="C11" s="2" t="s">
        <v>1</v>
      </c>
      <c r="D11">
        <v>34940913.25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BA81-505E-417E-A269-C49797DE89CE}">
  <dimension ref="A1:Y49"/>
  <sheetViews>
    <sheetView showGridLines="0" tabSelected="1" zoomScale="85" zoomScaleNormal="85" workbookViewId="0">
      <selection activeCell="Y54" sqref="Y54"/>
    </sheetView>
  </sheetViews>
  <sheetFormatPr defaultRowHeight="13.8" x14ac:dyDescent="0.25"/>
  <sheetData>
    <row r="1" spans="1:25" x14ac:dyDescent="0.25">
      <c r="A1" s="16"/>
      <c r="B1" s="16"/>
      <c r="C1" s="16"/>
      <c r="D1" s="16"/>
      <c r="E1" s="16"/>
      <c r="F1" s="16"/>
      <c r="G1" s="16"/>
      <c r="H1" s="16"/>
      <c r="I1" s="16"/>
      <c r="J1" s="16"/>
      <c r="K1" s="16"/>
      <c r="L1" s="16"/>
      <c r="M1" s="16"/>
      <c r="N1" s="16"/>
      <c r="O1" s="16"/>
      <c r="P1" s="16"/>
      <c r="Q1" s="16"/>
      <c r="R1" s="16"/>
      <c r="S1" s="16"/>
      <c r="T1" s="16"/>
      <c r="U1" s="16"/>
      <c r="V1" s="16"/>
      <c r="W1" s="16"/>
      <c r="X1" s="16"/>
      <c r="Y1" s="16"/>
    </row>
    <row r="2" spans="1:25" x14ac:dyDescent="0.25">
      <c r="A2" s="16"/>
      <c r="B2" s="16"/>
      <c r="C2" s="16"/>
      <c r="D2" s="16"/>
      <c r="E2" s="16"/>
      <c r="F2" s="16"/>
      <c r="G2" s="16"/>
      <c r="H2" s="16"/>
      <c r="I2" s="16"/>
      <c r="J2" s="16"/>
      <c r="K2" s="16"/>
      <c r="L2" s="16"/>
      <c r="M2" s="16"/>
      <c r="N2" s="16"/>
      <c r="O2" s="16"/>
      <c r="P2" s="16"/>
      <c r="Q2" s="16"/>
      <c r="R2" s="16"/>
      <c r="S2" s="16"/>
      <c r="T2" s="16"/>
      <c r="U2" s="16"/>
      <c r="V2" s="16"/>
      <c r="W2" s="16"/>
      <c r="X2" s="16"/>
      <c r="Y2" s="16"/>
    </row>
    <row r="3" spans="1:25" x14ac:dyDescent="0.25">
      <c r="A3" s="17"/>
      <c r="B3" s="17"/>
      <c r="C3" s="17"/>
      <c r="D3" s="17"/>
      <c r="E3" s="17"/>
      <c r="F3" s="17"/>
      <c r="G3" s="17"/>
      <c r="H3" s="17"/>
      <c r="I3" s="17"/>
      <c r="J3" s="17"/>
      <c r="K3" s="17"/>
      <c r="L3" s="17"/>
      <c r="M3" s="17"/>
      <c r="N3" s="17"/>
      <c r="O3" s="17"/>
      <c r="P3" s="17"/>
      <c r="Q3" s="17"/>
      <c r="R3" s="17"/>
      <c r="S3" s="17"/>
      <c r="T3" s="17"/>
      <c r="U3" s="17"/>
      <c r="V3" s="17"/>
      <c r="W3" s="17"/>
      <c r="X3" s="16"/>
      <c r="Y3" s="16"/>
    </row>
    <row r="4" spans="1:25" x14ac:dyDescent="0.25">
      <c r="A4" s="16"/>
      <c r="B4" s="16"/>
      <c r="C4" s="16"/>
      <c r="D4" s="16"/>
      <c r="E4" s="16"/>
      <c r="F4" s="16"/>
      <c r="G4" s="16"/>
      <c r="H4" s="16"/>
      <c r="I4" s="16"/>
      <c r="J4" s="16"/>
      <c r="K4" s="16"/>
      <c r="L4" s="16"/>
      <c r="M4" s="16"/>
      <c r="N4" s="16"/>
      <c r="O4" s="16"/>
      <c r="P4" s="16"/>
      <c r="Q4" s="16"/>
      <c r="R4" s="16"/>
      <c r="S4" s="16"/>
      <c r="T4" s="16"/>
      <c r="U4" s="16"/>
      <c r="V4" s="16"/>
      <c r="W4" s="16"/>
      <c r="X4" s="16"/>
      <c r="Y4" s="16"/>
    </row>
    <row r="5" spans="1:25" x14ac:dyDescent="0.25">
      <c r="A5" s="16"/>
      <c r="B5" s="16"/>
      <c r="C5" s="16"/>
      <c r="D5" s="16"/>
      <c r="E5" s="16"/>
      <c r="F5" s="16"/>
      <c r="G5" s="16"/>
      <c r="H5" s="16"/>
      <c r="I5" s="16"/>
      <c r="J5" s="16"/>
      <c r="K5" s="16"/>
      <c r="L5" s="16"/>
      <c r="M5" s="16"/>
      <c r="N5" s="16"/>
      <c r="O5" s="16"/>
      <c r="P5" s="16"/>
      <c r="Q5" s="16"/>
      <c r="R5" s="16"/>
      <c r="S5" s="16"/>
      <c r="T5" s="16"/>
      <c r="U5" s="16"/>
      <c r="V5" s="16"/>
      <c r="W5" s="16"/>
      <c r="X5" s="16"/>
      <c r="Y5" s="16"/>
    </row>
    <row r="6" spans="1:25" x14ac:dyDescent="0.25">
      <c r="A6" s="16"/>
      <c r="B6" s="16"/>
      <c r="C6" s="16"/>
      <c r="D6" s="16"/>
      <c r="E6" s="16"/>
      <c r="F6" s="16"/>
      <c r="G6" s="16"/>
      <c r="H6" s="16"/>
      <c r="I6" s="16"/>
      <c r="J6" s="16"/>
      <c r="K6" s="16"/>
      <c r="L6" s="16"/>
      <c r="M6" s="16"/>
      <c r="N6" s="16"/>
      <c r="O6" s="16"/>
      <c r="P6" s="16"/>
      <c r="Q6" s="16"/>
      <c r="R6" s="16"/>
      <c r="S6" s="16"/>
      <c r="T6" s="16"/>
      <c r="U6" s="16"/>
      <c r="V6" s="16"/>
      <c r="W6" s="16"/>
      <c r="X6" s="16"/>
      <c r="Y6" s="16"/>
    </row>
    <row r="7" spans="1:25" x14ac:dyDescent="0.25">
      <c r="A7" s="16"/>
      <c r="B7" s="16"/>
      <c r="C7" s="16"/>
      <c r="D7" s="16"/>
      <c r="E7" s="16"/>
      <c r="F7" s="16"/>
      <c r="G7" s="16"/>
      <c r="H7" s="16"/>
      <c r="I7" s="16"/>
      <c r="J7" s="16"/>
      <c r="K7" s="16"/>
      <c r="L7" s="16"/>
      <c r="M7" s="16"/>
      <c r="N7" s="16"/>
      <c r="O7" s="16"/>
      <c r="P7" s="16"/>
      <c r="Q7" s="16"/>
      <c r="R7" s="16"/>
      <c r="S7" s="16"/>
      <c r="T7" s="16"/>
      <c r="U7" s="16"/>
      <c r="V7" s="16"/>
      <c r="W7" s="16"/>
      <c r="X7" s="16"/>
      <c r="Y7" s="16"/>
    </row>
    <row r="8" spans="1:25" x14ac:dyDescent="0.25">
      <c r="A8" s="16"/>
      <c r="B8" s="16"/>
      <c r="C8" s="16"/>
      <c r="D8" s="16"/>
      <c r="E8" s="16"/>
      <c r="F8" s="16"/>
      <c r="G8" s="16"/>
      <c r="H8" s="16"/>
      <c r="I8" s="16"/>
      <c r="J8" s="16"/>
      <c r="K8" s="16"/>
      <c r="L8" s="16"/>
      <c r="M8" s="16"/>
      <c r="N8" s="16"/>
      <c r="O8" s="16"/>
      <c r="P8" s="16"/>
      <c r="Q8" s="16"/>
      <c r="R8" s="16"/>
      <c r="S8" s="16"/>
      <c r="T8" s="16"/>
      <c r="U8" s="16"/>
      <c r="V8" s="16"/>
      <c r="W8" s="16"/>
      <c r="X8" s="16"/>
      <c r="Y8" s="16"/>
    </row>
    <row r="9" spans="1:25" x14ac:dyDescent="0.25">
      <c r="A9" s="16"/>
      <c r="B9" s="16"/>
      <c r="C9" s="16"/>
      <c r="D9" s="16"/>
      <c r="E9" s="16"/>
      <c r="F9" s="16"/>
      <c r="G9" s="16"/>
      <c r="H9" s="16"/>
      <c r="I9" s="16"/>
      <c r="J9" s="16"/>
      <c r="K9" s="16"/>
      <c r="L9" s="16"/>
      <c r="M9" s="16"/>
      <c r="N9" s="16"/>
      <c r="O9" s="16"/>
      <c r="P9" s="16"/>
      <c r="Q9" s="16"/>
      <c r="R9" s="16"/>
      <c r="S9" s="16"/>
      <c r="T9" s="16"/>
      <c r="U9" s="16"/>
      <c r="V9" s="16"/>
      <c r="W9" s="16"/>
      <c r="X9" s="16"/>
      <c r="Y9" s="16"/>
    </row>
    <row r="10" spans="1:25"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row>
    <row r="11" spans="1:25" x14ac:dyDescent="0.25">
      <c r="A11" s="16"/>
      <c r="B11" s="16"/>
      <c r="C11" s="16"/>
      <c r="D11" s="16"/>
      <c r="E11" s="16"/>
      <c r="F11" s="16"/>
      <c r="G11" s="16"/>
      <c r="H11" s="16"/>
      <c r="I11" s="16"/>
      <c r="J11" s="16"/>
      <c r="K11" s="16"/>
      <c r="L11" s="16"/>
      <c r="M11" s="16"/>
      <c r="N11" s="16"/>
      <c r="O11" s="16"/>
      <c r="P11" s="16"/>
      <c r="Q11" s="16"/>
      <c r="R11" s="16"/>
      <c r="S11" s="16"/>
      <c r="T11" s="16"/>
      <c r="U11" s="16"/>
      <c r="V11" s="16"/>
      <c r="W11" s="16"/>
      <c r="X11" s="16"/>
      <c r="Y11" s="16"/>
    </row>
    <row r="12" spans="1:25" x14ac:dyDescent="0.25">
      <c r="A12" s="16"/>
      <c r="B12" s="16"/>
      <c r="C12" s="16"/>
      <c r="D12" s="16"/>
      <c r="E12" s="16"/>
      <c r="F12" s="16"/>
      <c r="G12" s="16"/>
      <c r="H12" s="16"/>
      <c r="I12" s="16"/>
      <c r="J12" s="16"/>
      <c r="K12" s="16"/>
      <c r="L12" s="16"/>
      <c r="M12" s="16"/>
      <c r="N12" s="16"/>
      <c r="O12" s="16"/>
      <c r="P12" s="16"/>
      <c r="Q12" s="16"/>
      <c r="R12" s="16"/>
      <c r="S12" s="16"/>
      <c r="T12" s="16"/>
      <c r="U12" s="16"/>
      <c r="V12" s="16"/>
      <c r="W12" s="16"/>
      <c r="X12" s="16"/>
      <c r="Y12" s="16"/>
    </row>
    <row r="13" spans="1:25" x14ac:dyDescent="0.25">
      <c r="A13" s="16"/>
      <c r="B13" s="16"/>
      <c r="C13" s="16"/>
      <c r="D13" s="16"/>
      <c r="E13" s="16"/>
      <c r="F13" s="16"/>
      <c r="G13" s="16"/>
      <c r="H13" s="16"/>
      <c r="I13" s="16"/>
      <c r="J13" s="16"/>
      <c r="K13" s="16"/>
      <c r="L13" s="16"/>
      <c r="M13" s="16"/>
      <c r="N13" s="16"/>
      <c r="O13" s="16"/>
      <c r="P13" s="16"/>
      <c r="Q13" s="16"/>
      <c r="R13" s="16"/>
      <c r="S13" s="16"/>
      <c r="T13" s="16"/>
      <c r="U13" s="16"/>
      <c r="V13" s="16"/>
      <c r="W13" s="16"/>
      <c r="X13" s="16"/>
      <c r="Y13" s="16"/>
    </row>
    <row r="14" spans="1:25" x14ac:dyDescent="0.25">
      <c r="A14" s="16"/>
      <c r="B14" s="16"/>
      <c r="C14" s="16"/>
      <c r="D14" s="16"/>
      <c r="E14" s="16"/>
      <c r="F14" s="16"/>
      <c r="G14" s="16"/>
      <c r="H14" s="16"/>
      <c r="I14" s="16"/>
      <c r="J14" s="16"/>
      <c r="K14" s="16"/>
      <c r="L14" s="16"/>
      <c r="M14" s="16"/>
      <c r="N14" s="16"/>
      <c r="O14" s="16"/>
      <c r="P14" s="16"/>
      <c r="Q14" s="16"/>
      <c r="R14" s="16"/>
      <c r="S14" s="16"/>
      <c r="T14" s="16"/>
      <c r="U14" s="16"/>
      <c r="V14" s="16"/>
      <c r="W14" s="16"/>
      <c r="X14" s="16"/>
      <c r="Y14" s="16"/>
    </row>
    <row r="15" spans="1:25" x14ac:dyDescent="0.25">
      <c r="A15" s="16"/>
      <c r="B15" s="16"/>
      <c r="C15" s="16"/>
      <c r="D15" s="16"/>
      <c r="E15" s="16"/>
      <c r="F15" s="16"/>
      <c r="G15" s="16"/>
      <c r="H15" s="16"/>
      <c r="I15" s="16"/>
      <c r="J15" s="16"/>
      <c r="K15" s="16"/>
      <c r="L15" s="16"/>
      <c r="M15" s="16"/>
      <c r="N15" s="16"/>
      <c r="O15" s="16"/>
      <c r="P15" s="16"/>
      <c r="Q15" s="16"/>
      <c r="R15" s="16"/>
      <c r="S15" s="16"/>
      <c r="T15" s="16"/>
      <c r="U15" s="16"/>
      <c r="V15" s="16"/>
      <c r="W15" s="16"/>
      <c r="X15" s="16"/>
      <c r="Y15" s="16"/>
    </row>
    <row r="16" spans="1:25"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row>
    <row r="17" spans="1:25"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row>
    <row r="18" spans="1:25"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row>
    <row r="19" spans="1:25"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row>
    <row r="20" spans="1:25"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row>
    <row r="21" spans="1:25"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row>
    <row r="22" spans="1:25"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row>
    <row r="23" spans="1:25"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row>
    <row r="24" spans="1:25"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row>
    <row r="25" spans="1:25"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row>
    <row r="26" spans="1:25"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row>
    <row r="27" spans="1:25"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row>
    <row r="28" spans="1:25"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row>
    <row r="31" spans="1:25"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row>
    <row r="32" spans="1:25"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row>
    <row r="33" spans="1:25"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row>
    <row r="34" spans="1:25"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row>
    <row r="35" spans="1:25"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row>
    <row r="36" spans="1:25"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row>
    <row r="37" spans="1:25"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row>
    <row r="38" spans="1:25"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row>
    <row r="39" spans="1:25"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row>
    <row r="40" spans="1:25"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row>
    <row r="41" spans="1:25"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spans="1:25"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spans="1:25"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row>
    <row r="44" spans="1:25"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row>
    <row r="45" spans="1:25"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row>
    <row r="46" spans="1:25"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row>
    <row r="47" spans="1:25"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row>
    <row r="48" spans="1:25"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row r="49" spans="1:25"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row>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95DE4E02-B08F-4662-ACFD-CCC63BDD071A}">
  <ds:schemaRefs/>
</ds:datastoreItem>
</file>

<file path=customXml/itemProps2.xml><?xml version="1.0" encoding="utf-8"?>
<ds:datastoreItem xmlns:ds="http://schemas.openxmlformats.org/officeDocument/2006/customXml" ds:itemID="{92E07A73-1E95-4DEE-B0E5-EE47D4FB115F}">
  <ds:schemaRefs/>
</ds:datastoreItem>
</file>

<file path=customXml/itemProps3.xml><?xml version="1.0" encoding="utf-8"?>
<ds:datastoreItem xmlns:ds="http://schemas.openxmlformats.org/officeDocument/2006/customXml" ds:itemID="{ED3C691C-8D5E-425C-B203-5037EA68B184}">
  <ds:schemaRefs>
    <ds:schemaRef ds:uri="http://schemas.microsoft.com/DataMashup"/>
  </ds:schemaRefs>
</ds:datastoreItem>
</file>

<file path=customXml/itemProps4.xml><?xml version="1.0" encoding="utf-8"?>
<ds:datastoreItem xmlns:ds="http://schemas.openxmlformats.org/officeDocument/2006/customXml" ds:itemID="{0AFF7B97-4163-49A0-A13B-20C463FD6ECA}">
  <ds:schemaRefs/>
</ds:datastoreItem>
</file>

<file path=customXml/itemProps5.xml><?xml version="1.0" encoding="utf-8"?>
<ds:datastoreItem xmlns:ds="http://schemas.openxmlformats.org/officeDocument/2006/customXml" ds:itemID="{D7909AD1-2FE0-4965-BC33-E5C46A3ABCFE}">
  <ds:schemaRefs/>
</ds:datastoreItem>
</file>

<file path=customXml/itemProps6.xml><?xml version="1.0" encoding="utf-8"?>
<ds:datastoreItem xmlns:ds="http://schemas.openxmlformats.org/officeDocument/2006/customXml" ds:itemID="{DA882870-346F-47F3-853A-9D993EAB0D2B}">
  <ds:schemaRefs/>
</ds:datastoreItem>
</file>

<file path=customXml/itemProps7.xml><?xml version="1.0" encoding="utf-8"?>
<ds:datastoreItem xmlns:ds="http://schemas.openxmlformats.org/officeDocument/2006/customXml" ds:itemID="{33E9DECA-5573-4270-93EB-44BA25044D17}">
  <ds:schemaRefs/>
</ds:datastoreItem>
</file>

<file path=customXml/itemProps8.xml><?xml version="1.0" encoding="utf-8"?>
<ds:datastoreItem xmlns:ds="http://schemas.openxmlformats.org/officeDocument/2006/customXml" ds:itemID="{859E2FA5-D6F5-4FC0-94DD-863F1EC30003}">
  <ds:schemaRefs/>
</ds:datastoreItem>
</file>

<file path=customXml/itemProps9.xml><?xml version="1.0" encoding="utf-8"?>
<ds:datastoreItem xmlns:ds="http://schemas.openxmlformats.org/officeDocument/2006/customXml" ds:itemID="{FF8B84E8-4351-4C1F-ABE3-067D32A8C872}">
  <ds:schemaRefs/>
</ds:datastoreItem>
</file>

<file path=customXml/itemProps10.xml><?xml version="1.0" encoding="utf-8"?>
<ds:datastoreItem xmlns:ds="http://schemas.openxmlformats.org/officeDocument/2006/customXml" ds:itemID="{B1734036-DCE9-44D7-9045-105C1A36B255}">
  <ds:schemaRefs/>
</ds:datastoreItem>
</file>

<file path=customXml/itemProps11.xml><?xml version="1.0" encoding="utf-8"?>
<ds:datastoreItem xmlns:ds="http://schemas.openxmlformats.org/officeDocument/2006/customXml" ds:itemID="{0027FC38-6E50-4CBF-B5F3-84C5FF49E2B1}">
  <ds:schemaRefs/>
</ds:datastoreItem>
</file>

<file path=customXml/itemProps12.xml><?xml version="1.0" encoding="utf-8"?>
<ds:datastoreItem xmlns:ds="http://schemas.openxmlformats.org/officeDocument/2006/customXml" ds:itemID="{1BD82A88-F829-4FD6-9EF3-5FCFF4568560}">
  <ds:schemaRefs/>
</ds:datastoreItem>
</file>

<file path=customXml/itemProps13.xml><?xml version="1.0" encoding="utf-8"?>
<ds:datastoreItem xmlns:ds="http://schemas.openxmlformats.org/officeDocument/2006/customXml" ds:itemID="{BB49F2E7-4F7E-4161-B76C-6B78502E0945}">
  <ds:schemaRefs/>
</ds:datastoreItem>
</file>

<file path=customXml/itemProps14.xml><?xml version="1.0" encoding="utf-8"?>
<ds:datastoreItem xmlns:ds="http://schemas.openxmlformats.org/officeDocument/2006/customXml" ds:itemID="{2091FA02-3725-4775-99B2-D77ACD0FC294}">
  <ds:schemaRefs/>
</ds:datastoreItem>
</file>

<file path=customXml/itemProps15.xml><?xml version="1.0" encoding="utf-8"?>
<ds:datastoreItem xmlns:ds="http://schemas.openxmlformats.org/officeDocument/2006/customXml" ds:itemID="{522C78B3-312E-433B-9AA1-D6C1184BE2F8}">
  <ds:schemaRefs/>
</ds:datastoreItem>
</file>

<file path=customXml/itemProps16.xml><?xml version="1.0" encoding="utf-8"?>
<ds:datastoreItem xmlns:ds="http://schemas.openxmlformats.org/officeDocument/2006/customXml" ds:itemID="{2E6E7D11-B55D-4EB5-9BBB-F769792942EC}">
  <ds:schemaRefs/>
</ds:datastoreItem>
</file>

<file path=customXml/itemProps17.xml><?xml version="1.0" encoding="utf-8"?>
<ds:datastoreItem xmlns:ds="http://schemas.openxmlformats.org/officeDocument/2006/customXml" ds:itemID="{70A4EF88-DD88-4170-A71D-1D463885B7F0}">
  <ds:schemaRefs/>
</ds:datastoreItem>
</file>

<file path=customXml/itemProps18.xml><?xml version="1.0" encoding="utf-8"?>
<ds:datastoreItem xmlns:ds="http://schemas.openxmlformats.org/officeDocument/2006/customXml" ds:itemID="{159DC0B9-3B40-46B2-833B-2830989BA017}">
  <ds:schemaRefs/>
</ds:datastoreItem>
</file>

<file path=customXml/itemProps19.xml><?xml version="1.0" encoding="utf-8"?>
<ds:datastoreItem xmlns:ds="http://schemas.openxmlformats.org/officeDocument/2006/customXml" ds:itemID="{501076B1-44AA-4160-BC7A-607E7E047E5D}">
  <ds:schemaRefs/>
</ds:datastoreItem>
</file>

<file path=customXml/itemProps20.xml><?xml version="1.0" encoding="utf-8"?>
<ds:datastoreItem xmlns:ds="http://schemas.openxmlformats.org/officeDocument/2006/customXml" ds:itemID="{CBDE7AC3-37CD-46CF-BD45-E0934739864D}">
  <ds:schemaRefs/>
</ds:datastoreItem>
</file>

<file path=customXml/itemProps21.xml><?xml version="1.0" encoding="utf-8"?>
<ds:datastoreItem xmlns:ds="http://schemas.openxmlformats.org/officeDocument/2006/customXml" ds:itemID="{522E5951-3106-4A5B-A3D5-4B988D156D86}">
  <ds:schemaRefs/>
</ds:datastoreItem>
</file>

<file path=customXml/itemProps22.xml><?xml version="1.0" encoding="utf-8"?>
<ds:datastoreItem xmlns:ds="http://schemas.openxmlformats.org/officeDocument/2006/customXml" ds:itemID="{91A9046B-A70C-4C05-BDAA-BB9346B8F591}">
  <ds:schemaRefs/>
</ds:datastoreItem>
</file>

<file path=customXml/itemProps23.xml><?xml version="1.0" encoding="utf-8"?>
<ds:datastoreItem xmlns:ds="http://schemas.openxmlformats.org/officeDocument/2006/customXml" ds:itemID="{C410573A-2CCA-4425-BAEC-13FCB0523891}">
  <ds:schemaRefs/>
</ds:datastoreItem>
</file>

<file path=customXml/itemProps24.xml><?xml version="1.0" encoding="utf-8"?>
<ds:datastoreItem xmlns:ds="http://schemas.openxmlformats.org/officeDocument/2006/customXml" ds:itemID="{A4D1CD14-D362-46E6-B348-FF934A767C19}">
  <ds:schemaRefs/>
</ds:datastoreItem>
</file>

<file path=customXml/itemProps25.xml><?xml version="1.0" encoding="utf-8"?>
<ds:datastoreItem xmlns:ds="http://schemas.openxmlformats.org/officeDocument/2006/customXml" ds:itemID="{FF457EF9-2DB2-48D5-9633-76E45FB990AB}">
  <ds:schemaRefs/>
</ds:datastoreItem>
</file>

<file path=customXml/itemProps26.xml><?xml version="1.0" encoding="utf-8"?>
<ds:datastoreItem xmlns:ds="http://schemas.openxmlformats.org/officeDocument/2006/customXml" ds:itemID="{56DC243A-9665-4202-ACBE-C11EB9A4A7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Introduction</vt:lpstr>
      <vt:lpstr>No Of Invoice By Acc Exec</vt:lpstr>
      <vt:lpstr>Yearly Meeting Count</vt:lpstr>
      <vt:lpstr>KPI</vt:lpstr>
      <vt:lpstr>Target</vt:lpstr>
      <vt:lpstr>Stage Funnel By Renenue	</vt:lpstr>
      <vt:lpstr>No Of Meeting By Acc Exc</vt:lpstr>
      <vt:lpstr>Opportunity</vt:lpstr>
      <vt:lpstr>Invoice</vt:lpstr>
      <vt:lpstr>Brokeage+Fees Placed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AJESH A.J</dc:creator>
  <cp:lastModifiedBy>AJESH A.J</cp:lastModifiedBy>
  <dcterms:created xsi:type="dcterms:W3CDTF">2025-07-30T16:37:29Z</dcterms:created>
  <dcterms:modified xsi:type="dcterms:W3CDTF">2025-10-10T02:19:35Z</dcterms:modified>
</cp:coreProperties>
</file>