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8_{06A44E6A-93B4-4E5F-A3D6-3A348ADA12FA}" xr6:coauthVersionLast="47" xr6:coauthVersionMax="47" xr10:uidLastSave="{00000000-0000-0000-0000-000000000000}"/>
  <bookViews>
    <workbookView xWindow="-108" yWindow="-108" windowWidth="46296" windowHeight="25416" xr2:uid="{2D049191-F8BF-44D6-9CF7-7569348EF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5" i="1"/>
  <c r="R25" i="1"/>
  <c r="S25" i="1"/>
  <c r="T25" i="1"/>
  <c r="R26" i="1"/>
  <c r="S26" i="1"/>
  <c r="T26" i="1"/>
  <c r="R27" i="1"/>
  <c r="S27" i="1"/>
  <c r="T27" i="1"/>
  <c r="R28" i="1"/>
  <c r="S28" i="1"/>
  <c r="T28" i="1"/>
  <c r="T24" i="1"/>
  <c r="S24" i="1"/>
  <c r="R24" i="1"/>
  <c r="R5" i="1"/>
  <c r="S5" i="1"/>
  <c r="T5" i="1"/>
  <c r="R6" i="1"/>
  <c r="S6" i="1"/>
  <c r="T6" i="1"/>
  <c r="R7" i="1"/>
  <c r="S7" i="1"/>
  <c r="T7" i="1"/>
  <c r="R8" i="1"/>
  <c r="S8" i="1"/>
  <c r="T8" i="1"/>
  <c r="T4" i="1"/>
  <c r="S4" i="1"/>
  <c r="R4" i="1"/>
  <c r="L26" i="1"/>
  <c r="L27" i="1"/>
  <c r="L28" i="1"/>
  <c r="L25" i="1"/>
  <c r="G26" i="1"/>
  <c r="G27" i="1"/>
  <c r="G28" i="1"/>
  <c r="G25" i="1"/>
  <c r="K29" i="1"/>
  <c r="K30" i="1" s="1"/>
  <c r="F29" i="1"/>
  <c r="F31" i="1" s="1"/>
  <c r="F32" i="1" s="1"/>
  <c r="B29" i="1"/>
  <c r="B30" i="1" s="1"/>
  <c r="M28" i="1"/>
  <c r="H28" i="1"/>
  <c r="M27" i="1"/>
  <c r="H27" i="1"/>
  <c r="M26" i="1"/>
  <c r="H26" i="1"/>
  <c r="M25" i="1"/>
  <c r="H25" i="1"/>
  <c r="M24" i="1"/>
  <c r="H24" i="1"/>
  <c r="H5" i="1"/>
  <c r="H6" i="1"/>
  <c r="H7" i="1"/>
  <c r="H8" i="1"/>
  <c r="C6" i="1"/>
  <c r="C7" i="1"/>
  <c r="C8" i="1"/>
  <c r="C5" i="1"/>
  <c r="M5" i="1"/>
  <c r="M6" i="1"/>
  <c r="M7" i="1"/>
  <c r="M8" i="1"/>
  <c r="L6" i="1"/>
  <c r="L7" i="1"/>
  <c r="L8" i="1"/>
  <c r="L5" i="1"/>
  <c r="M4" i="1"/>
  <c r="K9" i="1"/>
  <c r="K11" i="1" s="1"/>
  <c r="K12" i="1" s="1"/>
  <c r="B9" i="1"/>
  <c r="B10" i="1" s="1"/>
  <c r="H4" i="1"/>
  <c r="F9" i="1"/>
  <c r="F11" i="1" s="1"/>
  <c r="F12" i="1" s="1"/>
  <c r="G6" i="1"/>
  <c r="G7" i="1"/>
  <c r="G8" i="1"/>
  <c r="G5" i="1"/>
  <c r="B11" i="1" l="1"/>
  <c r="B12" i="1" s="1"/>
  <c r="B31" i="1"/>
  <c r="B32" i="1" s="1"/>
  <c r="M9" i="1"/>
  <c r="M29" i="1"/>
  <c r="F30" i="1"/>
  <c r="K31" i="1"/>
  <c r="K32" i="1" s="1"/>
  <c r="H29" i="1"/>
  <c r="K10" i="1"/>
  <c r="H9" i="1"/>
  <c r="F10" i="1"/>
</calcChain>
</file>

<file path=xl/sharedStrings.xml><?xml version="1.0" encoding="utf-8"?>
<sst xmlns="http://schemas.openxmlformats.org/spreadsheetml/2006/main" count="42" uniqueCount="18">
  <si>
    <t>% of 1st run</t>
  </si>
  <si>
    <t>% of ref run</t>
  </si>
  <si>
    <t>Run1</t>
  </si>
  <si>
    <t>Run2</t>
  </si>
  <si>
    <t>Run3</t>
  </si>
  <si>
    <t>Run4</t>
  </si>
  <si>
    <t>Run5</t>
  </si>
  <si>
    <t>Average S</t>
  </si>
  <si>
    <t>Average min</t>
  </si>
  <si>
    <t>Per conf S</t>
  </si>
  <si>
    <t>Per conf min</t>
  </si>
  <si>
    <t>cmake + fetchContent</t>
  </si>
  <si>
    <t>cmake + Hermetic FetchContent</t>
  </si>
  <si>
    <t>cmake-re + Hermetic FetchContent</t>
  </si>
  <si>
    <t>AWS EC2 c7a.4xlarge</t>
  </si>
  <si>
    <t>Lenovo Z13 Ryzen 7 PRO 6850U</t>
  </si>
  <si>
    <t>Average s</t>
  </si>
  <si>
    <t>Per conf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</si>
</sst>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2" fontId="0" fillId="0" borderId="0" xfId="1" applyNumberFormat="1" applyFont="1"/>
    <xf numFmtId="0" fontId="0" fillId="0" borderId="0" xfId="1" applyNumberFormat="1" applyFont="1"/>
    <xf numFmtId="2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hfc-bench</a:t>
            </a:r>
            <a:r>
              <a:rPr lang="de-DE" baseline="0"/>
              <a:t> on AWS EC2 </a:t>
            </a:r>
            <a:r>
              <a:rPr lang="de-DE" b="0">
                <a:effectLst/>
              </a:rPr>
              <a:t>c7a.4xlarge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cmake + fetchContent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Sheet1!$R$4:$R$8</c:f>
              <c:numCache>
                <c:formatCode>General</c:formatCode>
                <c:ptCount val="5"/>
                <c:pt idx="0">
                  <c:v>2.4606083333333335</c:v>
                </c:pt>
                <c:pt idx="1">
                  <c:v>2.4527583333333336</c:v>
                </c:pt>
                <c:pt idx="2">
                  <c:v>2.4558208333333336</c:v>
                </c:pt>
                <c:pt idx="3">
                  <c:v>2.4461999999999997</c:v>
                </c:pt>
                <c:pt idx="4">
                  <c:v>2.4554333333333331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4120-B06D-1345A155A276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cmake + Hermetic FetchContent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Sheet1!$S$4:$S$8</c:f>
              <c:numCache>
                <c:formatCode>General</c:formatCode>
                <c:ptCount val="5"/>
                <c:pt idx="0">
                  <c:v>1.5376000000000001</c:v>
                </c:pt>
                <c:pt idx="1">
                  <c:v>0.4765166666666667</c:v>
                </c:pt>
                <c:pt idx="2">
                  <c:v>0.47647083333333329</c:v>
                </c:pt>
                <c:pt idx="3">
                  <c:v>0.47714166666666663</c:v>
                </c:pt>
                <c:pt idx="4">
                  <c:v>0.47822083333333332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B-4120-B06D-1345A155A276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cmake-re + Hermetic FetchContent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Sheet1!$T$4:$T$8</c:f>
              <c:numCache>
                <c:formatCode>General</c:formatCode>
                <c:ptCount val="5"/>
                <c:pt idx="0">
                  <c:v>2.2094374999999999</c:v>
                </c:pt>
                <c:pt idx="1">
                  <c:v>0.22945833333333335</c:v>
                </c:pt>
                <c:pt idx="2">
                  <c:v>0.23064583333333333</c:v>
                </c:pt>
                <c:pt idx="3">
                  <c:v>0.23002083333333331</c:v>
                </c:pt>
                <c:pt idx="4">
                  <c:v>0.22682083333333333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B-4120-B06D-1345A155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6960"/>
        <c:axId val="450059360"/>
      </c:lineChart>
      <c:catAx>
        <c:axId val="4500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benchmark</a:t>
                </a:r>
                <a:r>
                  <a:rPr lang="de-DE" baseline="0"/>
                  <a:t> run interation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9360"/>
        <c:crosses val="autoZero"/>
        <c:auto val="1"/>
        <c:lblAlgn val="ctr"/>
        <c:lblOffset val="100"/>
        <c:noMultiLvlLbl val="0"/>
      </c:catAx>
      <c:valAx>
        <c:axId val="450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Avg.</a:t>
                </a:r>
                <a:r>
                  <a:rPr lang="de-DE" baseline="0"/>
                  <a:t> du</a:t>
                </a:r>
                <a:r>
                  <a:rPr lang="de-DE"/>
                  <a:t>ration per configuration (mi)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hfc-bench</a:t>
            </a:r>
            <a:r>
              <a:rPr lang="de-DE" baseline="0"/>
              <a:t> on  Ryzen 7 PRO 6850U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cmake + fetchContent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Sheet1!$R$24:$R$28</c:f>
              <c:numCache>
                <c:formatCode>General</c:formatCode>
                <c:ptCount val="5"/>
                <c:pt idx="0">
                  <c:v>5.5150083333333333</c:v>
                </c:pt>
                <c:pt idx="1">
                  <c:v>5.7281416666666667</c:v>
                </c:pt>
                <c:pt idx="2">
                  <c:v>5.7707999999999995</c:v>
                </c:pt>
                <c:pt idx="3">
                  <c:v>5.7397250000000009</c:v>
                </c:pt>
                <c:pt idx="4">
                  <c:v>5.6847916666666665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A-4BE1-9FC1-75B40B0713D1}"/>
            </c:ext>
          </c:extLst>
        </c:ser>
        <c:ser>
          <c:idx val="1"/>
          <c:order val="1"/>
          <c:tx>
            <c:strRef>
              <c:f>Sheet1!$S$23</c:f>
              <c:strCache>
                <c:ptCount val="1"/>
                <c:pt idx="0">
                  <c:v>cmake + Hermetic FetchContent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Sheet1!$S$24:$S$28</c:f>
              <c:numCache>
                <c:formatCode>General</c:formatCode>
                <c:ptCount val="5"/>
                <c:pt idx="0">
                  <c:v>3.6859999999999999</c:v>
                </c:pt>
                <c:pt idx="1">
                  <c:v>1.686925</c:v>
                </c:pt>
                <c:pt idx="2">
                  <c:v>1.7085374999999998</c:v>
                </c:pt>
                <c:pt idx="3">
                  <c:v>1.6834041666666666</c:v>
                </c:pt>
                <c:pt idx="4">
                  <c:v>1.674075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A-4BE1-9FC1-75B40B0713D1}"/>
            </c:ext>
          </c:extLst>
        </c:ser>
        <c:ser>
          <c:idx val="2"/>
          <c:order val="2"/>
          <c:tx>
            <c:strRef>
              <c:f>Sheet1!$T$23</c:f>
              <c:strCache>
                <c:ptCount val="1"/>
                <c:pt idx="0">
                  <c:v>cmake-re + Hermetic FetchContent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Sheet1!$T$24:$T$28</c:f>
              <c:numCache>
                <c:formatCode>General</c:formatCode>
                <c:ptCount val="5"/>
                <c:pt idx="0">
                  <c:v>4.8498000000000001</c:v>
                </c:pt>
                <c:pt idx="1">
                  <c:v>0.26584583333333334</c:v>
                </c:pt>
                <c:pt idx="2">
                  <c:v>0.27552916666666666</c:v>
                </c:pt>
                <c:pt idx="3">
                  <c:v>0.25849166666666668</c:v>
                </c:pt>
                <c:pt idx="4">
                  <c:v>0.25880000000000003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A-4BE1-9FC1-75B40B07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1200"/>
        <c:axId val="450057920"/>
      </c:lineChart>
      <c:catAx>
        <c:axId val="4500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benchmark run interation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7920"/>
        <c:crosses val="autoZero"/>
        <c:auto val="1"/>
        <c:lblAlgn val="ctr"/>
        <c:lblOffset val="100"/>
        <c:noMultiLvlLbl val="0"/>
      </c:catAx>
      <c:valAx>
        <c:axId val="450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duration per configuration (mi)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609598</xdr:colOff>
      <xdr:row>13</xdr:row>
      <xdr:rowOff>175495</xdr:rowOff>
    </xdr:from>
    <xdr:to>
      <xdr:col>31</xdr:col>
      <xdr:colOff>304798</xdr:colOff>
      <xdr:row>28</xdr:row>
      <xdr:rowOff>135739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7439-B7B3-2022-B00F-8D501B12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364434</xdr:colOff>
      <xdr:row>13</xdr:row>
      <xdr:rowOff>175592</xdr:rowOff>
    </xdr:from>
    <xdr:to>
      <xdr:col>39</xdr:col>
      <xdr:colOff>59634</xdr:colOff>
      <xdr:row>28</xdr:row>
      <xdr:rowOff>135836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833CD-814C-C284-F775-D99B6434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9E18-4547-4AB7-A730-B0419250327F}">
  <dimension ref="A1:T32"/>
  <sheetViews>
    <sheetView tabSelected="1" zoomScale="85" zoomScaleNormal="85" workbookViewId="0">
      <selection activeCell="A31" sqref="A31:XFD31"/>
    </sheetView>
  </sheetViews>
  <sheetFormatPr defaultRowHeight="14.4" x14ac:dyDescent="0.3"/>
  <cols>
    <col min="1" max="1" width="15.33203125" customWidth="1"/>
    <col min="2" max="2" width="13.77734375" customWidth="1"/>
    <col min="3" max="3" width="9.33203125" bestFit="1" customWidth="1"/>
    <col min="6" max="6" width="11" customWidth="1"/>
    <col min="7" max="7" width="10.88671875" bestFit="1" customWidth="1"/>
    <col min="32" max="32" width="8.88671875" customWidth="1"/>
  </cols>
  <sheetData>
    <row r="1" spans="1:20" x14ac:dyDescent="0.3">
      <c r="A1" t="s">
        <v>14</v>
      </c>
    </row>
    <row r="3" spans="1:20" ht="72" x14ac:dyDescent="0.3">
      <c r="B3" s="1" t="s">
        <v>11</v>
      </c>
      <c r="C3" s="1" t="s">
        <v>0</v>
      </c>
      <c r="D3" s="1"/>
      <c r="E3" s="1"/>
      <c r="F3" s="1" t="s">
        <v>12</v>
      </c>
      <c r="G3" s="1" t="s">
        <v>0</v>
      </c>
      <c r="H3" s="1" t="s">
        <v>1</v>
      </c>
      <c r="I3" s="1"/>
      <c r="J3" s="1"/>
      <c r="K3" s="1" t="s">
        <v>13</v>
      </c>
      <c r="L3" s="1" t="s">
        <v>0</v>
      </c>
      <c r="M3" s="1" t="s">
        <v>1</v>
      </c>
      <c r="N3" s="1"/>
      <c r="O3" s="1"/>
      <c r="P3" s="1"/>
      <c r="Q3" s="1"/>
      <c r="R3" s="1" t="s">
        <v>11</v>
      </c>
      <c r="S3" s="1" t="s">
        <v>12</v>
      </c>
      <c r="T3" s="1" t="s">
        <v>13</v>
      </c>
    </row>
    <row r="4" spans="1:20" x14ac:dyDescent="0.3">
      <c r="A4" t="s">
        <v>2</v>
      </c>
      <c r="B4" s="3">
        <v>590546</v>
      </c>
      <c r="F4">
        <v>369024</v>
      </c>
      <c r="H4" s="2">
        <f>F4/B4</f>
        <v>0.62488612233424656</v>
      </c>
      <c r="K4">
        <v>530265</v>
      </c>
      <c r="L4" s="2"/>
      <c r="M4" s="2">
        <f>K4/B4</f>
        <v>0.89792327778022374</v>
      </c>
      <c r="R4">
        <f>B4/1000/60/4</f>
        <v>2.4606083333333335</v>
      </c>
      <c r="S4">
        <f>F4/1000/60/4</f>
        <v>1.5376000000000001</v>
      </c>
      <c r="T4">
        <f>K4/1000/60/4</f>
        <v>2.2094374999999999</v>
      </c>
    </row>
    <row r="5" spans="1:20" x14ac:dyDescent="0.3">
      <c r="A5" s="2" t="s">
        <v>3</v>
      </c>
      <c r="B5">
        <v>588662</v>
      </c>
      <c r="C5" s="2">
        <f>B5/$B$4</f>
        <v>0.99680973201071554</v>
      </c>
      <c r="F5">
        <v>114364</v>
      </c>
      <c r="G5" s="2">
        <f>F5/$F$4</f>
        <v>0.30990938258758238</v>
      </c>
      <c r="H5" s="2">
        <f t="shared" ref="H5:H8" si="0">F5/B5</f>
        <v>0.19427787083249812</v>
      </c>
      <c r="K5">
        <v>55070</v>
      </c>
      <c r="L5" s="2">
        <f>K5/$K$4</f>
        <v>0.10385373351060319</v>
      </c>
      <c r="M5" s="2">
        <f t="shared" ref="M5:M9" si="1">K5/B5</f>
        <v>9.3551138004491538E-2</v>
      </c>
      <c r="R5">
        <f t="shared" ref="R5:R8" si="2">B5/1000/60/4</f>
        <v>2.4527583333333336</v>
      </c>
      <c r="S5">
        <f t="shared" ref="S5:S8" si="3">F5/1000/60/4</f>
        <v>0.4765166666666667</v>
      </c>
      <c r="T5">
        <f t="shared" ref="T5:T8" si="4">K5/1000/60/4</f>
        <v>0.22945833333333335</v>
      </c>
    </row>
    <row r="6" spans="1:20" x14ac:dyDescent="0.3">
      <c r="A6" s="2" t="s">
        <v>4</v>
      </c>
      <c r="B6">
        <v>589397</v>
      </c>
      <c r="C6" s="2">
        <f t="shared" ref="C6:C8" si="5">B6/$B$4</f>
        <v>0.99805434293010198</v>
      </c>
      <c r="F6">
        <v>114353</v>
      </c>
      <c r="G6" s="2">
        <f t="shared" ref="G6:G8" si="6">F6/$F$4</f>
        <v>0.30987957422823448</v>
      </c>
      <c r="H6" s="2">
        <f t="shared" si="0"/>
        <v>0.19401693595318606</v>
      </c>
      <c r="K6">
        <v>55355</v>
      </c>
      <c r="L6" s="2">
        <f t="shared" ref="L6:L8" si="7">K6/$K$4</f>
        <v>0.10439120062610205</v>
      </c>
      <c r="M6" s="2">
        <f t="shared" si="1"/>
        <v>9.3918021299735158E-2</v>
      </c>
      <c r="R6">
        <f t="shared" si="2"/>
        <v>2.4558208333333336</v>
      </c>
      <c r="S6">
        <f t="shared" si="3"/>
        <v>0.47647083333333329</v>
      </c>
      <c r="T6">
        <f t="shared" si="4"/>
        <v>0.23064583333333333</v>
      </c>
    </row>
    <row r="7" spans="1:20" x14ac:dyDescent="0.3">
      <c r="A7" s="2" t="s">
        <v>5</v>
      </c>
      <c r="B7">
        <v>587088</v>
      </c>
      <c r="C7" s="2">
        <f t="shared" si="5"/>
        <v>0.99414440196021991</v>
      </c>
      <c r="F7">
        <v>114514</v>
      </c>
      <c r="G7" s="2">
        <f t="shared" si="6"/>
        <v>0.31031586021505375</v>
      </c>
      <c r="H7" s="2">
        <f t="shared" si="0"/>
        <v>0.19505423377755976</v>
      </c>
      <c r="K7">
        <v>55205</v>
      </c>
      <c r="L7" s="2">
        <f t="shared" si="7"/>
        <v>0.10410832319689212</v>
      </c>
      <c r="M7" s="2">
        <f t="shared" si="1"/>
        <v>9.4031899817403869E-2</v>
      </c>
      <c r="R7">
        <f t="shared" si="2"/>
        <v>2.4461999999999997</v>
      </c>
      <c r="S7">
        <f t="shared" si="3"/>
        <v>0.47714166666666663</v>
      </c>
      <c r="T7">
        <f t="shared" si="4"/>
        <v>0.23002083333333331</v>
      </c>
    </row>
    <row r="8" spans="1:20" x14ac:dyDescent="0.3">
      <c r="A8" s="2" t="s">
        <v>6</v>
      </c>
      <c r="B8">
        <v>589304</v>
      </c>
      <c r="C8" s="2">
        <f t="shared" si="5"/>
        <v>0.99789686154846535</v>
      </c>
      <c r="F8">
        <v>114773</v>
      </c>
      <c r="G8" s="2">
        <f t="shared" si="6"/>
        <v>0.31101771158515434</v>
      </c>
      <c r="H8" s="2">
        <f t="shared" si="0"/>
        <v>0.19476025956043061</v>
      </c>
      <c r="K8">
        <v>54437</v>
      </c>
      <c r="L8" s="2">
        <f t="shared" si="7"/>
        <v>0.10265999075933731</v>
      </c>
      <c r="M8" s="2">
        <f t="shared" si="1"/>
        <v>9.2375072967432761E-2</v>
      </c>
      <c r="R8">
        <f t="shared" si="2"/>
        <v>2.4554333333333331</v>
      </c>
      <c r="S8">
        <f t="shared" si="3"/>
        <v>0.47822083333333332</v>
      </c>
      <c r="T8">
        <f t="shared" si="4"/>
        <v>0.22682083333333333</v>
      </c>
    </row>
    <row r="9" spans="1:20" x14ac:dyDescent="0.3">
      <c r="A9" s="2" t="s">
        <v>7</v>
      </c>
      <c r="B9" s="5">
        <f>AVERAGE(B4:B8)/1000</f>
        <v>588.99940000000004</v>
      </c>
      <c r="F9">
        <f>AVERAGE(F4:F8)/1000</f>
        <v>165.40559999999999</v>
      </c>
      <c r="H9" s="2">
        <f>F9/B9</f>
        <v>0.28082473428665627</v>
      </c>
      <c r="K9">
        <f>AVERAGE(K4:K8)/1000</f>
        <v>150.06639999999999</v>
      </c>
      <c r="L9" s="2"/>
      <c r="M9" s="2">
        <f t="shared" si="1"/>
        <v>0.25478192337717148</v>
      </c>
    </row>
    <row r="10" spans="1:20" x14ac:dyDescent="0.3">
      <c r="A10" s="2" t="s">
        <v>8</v>
      </c>
      <c r="B10">
        <f>B9/60</f>
        <v>9.8166566666666668</v>
      </c>
      <c r="C10" s="6"/>
      <c r="F10">
        <f>F9/60</f>
        <v>2.7567599999999999</v>
      </c>
      <c r="G10" s="6"/>
      <c r="H10" s="4"/>
      <c r="I10" s="2"/>
      <c r="K10">
        <f>K9/60</f>
        <v>2.5011066666666664</v>
      </c>
      <c r="L10" s="6"/>
      <c r="N10" s="2"/>
    </row>
    <row r="11" spans="1:20" x14ac:dyDescent="0.3">
      <c r="A11" s="2" t="s">
        <v>9</v>
      </c>
      <c r="B11">
        <f>B9/4</f>
        <v>147.24985000000001</v>
      </c>
      <c r="F11">
        <f>F9/4</f>
        <v>41.351399999999998</v>
      </c>
      <c r="K11">
        <f>K9/4</f>
        <v>37.516599999999997</v>
      </c>
    </row>
    <row r="12" spans="1:20" x14ac:dyDescent="0.3">
      <c r="A12" s="2" t="s">
        <v>10</v>
      </c>
      <c r="B12">
        <f>B11/60</f>
        <v>2.4541641666666667</v>
      </c>
      <c r="F12">
        <f>F11/60</f>
        <v>0.68918999999999997</v>
      </c>
      <c r="I12" s="2"/>
      <c r="K12">
        <f>K11/60</f>
        <v>0.62527666666666659</v>
      </c>
    </row>
    <row r="21" spans="1:20" x14ac:dyDescent="0.3">
      <c r="A21" t="s">
        <v>15</v>
      </c>
    </row>
    <row r="23" spans="1:20" ht="72" x14ac:dyDescent="0.3">
      <c r="B23" s="1" t="s">
        <v>11</v>
      </c>
      <c r="C23" s="1" t="s">
        <v>0</v>
      </c>
      <c r="D23" s="1"/>
      <c r="E23" s="1"/>
      <c r="F23" s="1" t="s">
        <v>12</v>
      </c>
      <c r="G23" s="1" t="s">
        <v>0</v>
      </c>
      <c r="H23" s="1" t="s">
        <v>1</v>
      </c>
      <c r="I23" s="1"/>
      <c r="J23" s="1"/>
      <c r="K23" s="1" t="s">
        <v>13</v>
      </c>
      <c r="L23" s="1" t="s">
        <v>0</v>
      </c>
      <c r="M23" s="1" t="s">
        <v>1</v>
      </c>
      <c r="N23" s="1"/>
      <c r="O23" s="1"/>
      <c r="P23" s="1"/>
      <c r="Q23" s="1"/>
      <c r="R23" s="1" t="s">
        <v>11</v>
      </c>
      <c r="S23" s="1" t="s">
        <v>12</v>
      </c>
      <c r="T23" s="1" t="s">
        <v>13</v>
      </c>
    </row>
    <row r="24" spans="1:20" x14ac:dyDescent="0.3">
      <c r="A24" t="s">
        <v>2</v>
      </c>
      <c r="B24" s="6">
        <v>1323602</v>
      </c>
      <c r="F24">
        <v>884640</v>
      </c>
      <c r="H24" s="2">
        <f>F24/B24</f>
        <v>0.66835801094286651</v>
      </c>
      <c r="K24">
        <v>1163952</v>
      </c>
      <c r="L24" s="2"/>
      <c r="M24" s="2">
        <f>K24/B24</f>
        <v>0.87938217077338954</v>
      </c>
      <c r="R24">
        <f>B24/1000/60/4</f>
        <v>5.5150083333333333</v>
      </c>
      <c r="S24">
        <f>F24/1000/60/4</f>
        <v>3.6859999999999999</v>
      </c>
      <c r="T24">
        <f>K24/1000/60/4</f>
        <v>4.8498000000000001</v>
      </c>
    </row>
    <row r="25" spans="1:20" x14ac:dyDescent="0.3">
      <c r="A25" s="2" t="s">
        <v>3</v>
      </c>
      <c r="B25" s="6">
        <v>1374754</v>
      </c>
      <c r="C25" s="2">
        <f>B25/$B$24</f>
        <v>1.0386460582561827</v>
      </c>
      <c r="F25">
        <v>404862</v>
      </c>
      <c r="G25" s="2">
        <f>F25/$F$24</f>
        <v>0.45765735214324471</v>
      </c>
      <c r="H25" s="2">
        <f t="shared" ref="H25:H28" si="8">F25/B25</f>
        <v>0.2944977792390493</v>
      </c>
      <c r="K25">
        <v>63803</v>
      </c>
      <c r="L25" s="2">
        <f>K25/$K$24</f>
        <v>5.4815834329938001E-2</v>
      </c>
      <c r="M25" s="2">
        <f t="shared" ref="M25:M29" si="9">K25/B25</f>
        <v>4.6410485075875391E-2</v>
      </c>
      <c r="R25">
        <f t="shared" ref="R25:R28" si="10">B25/1000/60/4</f>
        <v>5.7281416666666667</v>
      </c>
      <c r="S25">
        <f t="shared" ref="S25:S28" si="11">F25/1000/60/4</f>
        <v>1.686925</v>
      </c>
      <c r="T25">
        <f t="shared" ref="T25:T28" si="12">K25/1000/60/4</f>
        <v>0.26584583333333334</v>
      </c>
    </row>
    <row r="26" spans="1:20" x14ac:dyDescent="0.3">
      <c r="A26" s="2" t="s">
        <v>4</v>
      </c>
      <c r="B26" s="6">
        <v>1384992</v>
      </c>
      <c r="C26" s="2">
        <f t="shared" ref="C26:C28" si="13">B26/$B$24</f>
        <v>1.0463810118147299</v>
      </c>
      <c r="F26">
        <v>410049</v>
      </c>
      <c r="G26" s="2">
        <f t="shared" ref="G26:G28" si="14">F26/$F$24</f>
        <v>0.46352075420510036</v>
      </c>
      <c r="H26" s="2">
        <f t="shared" si="8"/>
        <v>0.29606597005614471</v>
      </c>
      <c r="K26">
        <v>66127</v>
      </c>
      <c r="L26" s="2">
        <f t="shared" ref="L26:L28" si="15">K26/$K$24</f>
        <v>5.6812480239734973E-2</v>
      </c>
      <c r="M26" s="2">
        <f t="shared" si="9"/>
        <v>4.774540213950694E-2</v>
      </c>
      <c r="R26">
        <f t="shared" si="10"/>
        <v>5.7707999999999995</v>
      </c>
      <c r="S26">
        <f t="shared" si="11"/>
        <v>1.7085374999999998</v>
      </c>
      <c r="T26">
        <f t="shared" si="12"/>
        <v>0.27552916666666666</v>
      </c>
    </row>
    <row r="27" spans="1:20" x14ac:dyDescent="0.3">
      <c r="A27" s="2" t="s">
        <v>5</v>
      </c>
      <c r="B27" s="6">
        <v>1377534</v>
      </c>
      <c r="C27" s="2">
        <f t="shared" si="13"/>
        <v>1.0407463875092362</v>
      </c>
      <c r="F27">
        <v>404017</v>
      </c>
      <c r="G27" s="2">
        <f t="shared" si="14"/>
        <v>0.45670216133116298</v>
      </c>
      <c r="H27" s="2">
        <f t="shared" si="8"/>
        <v>0.29329003857618036</v>
      </c>
      <c r="K27">
        <v>62038</v>
      </c>
      <c r="L27" s="2">
        <f t="shared" si="15"/>
        <v>5.3299448774519913E-2</v>
      </c>
      <c r="M27" s="2">
        <f t="shared" si="9"/>
        <v>4.5035549031820631E-2</v>
      </c>
      <c r="R27">
        <f t="shared" si="10"/>
        <v>5.7397250000000009</v>
      </c>
      <c r="S27">
        <f t="shared" si="11"/>
        <v>1.6834041666666666</v>
      </c>
      <c r="T27">
        <f t="shared" si="12"/>
        <v>0.25849166666666668</v>
      </c>
    </row>
    <row r="28" spans="1:20" x14ac:dyDescent="0.3">
      <c r="A28" s="2" t="s">
        <v>6</v>
      </c>
      <c r="B28" s="6">
        <v>1364350</v>
      </c>
      <c r="C28" s="2">
        <f t="shared" si="13"/>
        <v>1.0307856893537484</v>
      </c>
      <c r="F28">
        <v>401778</v>
      </c>
      <c r="G28" s="2">
        <f t="shared" si="14"/>
        <v>0.45417118827997832</v>
      </c>
      <c r="H28" s="2">
        <f t="shared" si="8"/>
        <v>0.29448308718437349</v>
      </c>
      <c r="K28">
        <v>62112</v>
      </c>
      <c r="L28" s="2">
        <f t="shared" si="15"/>
        <v>5.3363025279392962E-2</v>
      </c>
      <c r="M28" s="2">
        <f t="shared" si="9"/>
        <v>4.5524975262945723E-2</v>
      </c>
      <c r="R28">
        <f t="shared" si="10"/>
        <v>5.6847916666666665</v>
      </c>
      <c r="S28">
        <f t="shared" si="11"/>
        <v>1.674075</v>
      </c>
      <c r="T28">
        <f t="shared" si="12"/>
        <v>0.25880000000000003</v>
      </c>
    </row>
    <row r="29" spans="1:20" x14ac:dyDescent="0.3">
      <c r="A29" s="2" t="s">
        <v>16</v>
      </c>
      <c r="B29" s="5">
        <f>AVERAGE(B24:B28)/1000</f>
        <v>1365.0463999999999</v>
      </c>
      <c r="F29">
        <f>AVERAGE(F24:F28)/1000</f>
        <v>501.06920000000002</v>
      </c>
      <c r="H29" s="2">
        <f>F29/B29</f>
        <v>0.36707118527252997</v>
      </c>
      <c r="K29">
        <f>AVERAGE(K24:K28)/1000</f>
        <v>283.60640000000001</v>
      </c>
      <c r="L29" s="2"/>
      <c r="M29" s="2">
        <f t="shared" si="9"/>
        <v>0.20776319398373566</v>
      </c>
    </row>
    <row r="30" spans="1:20" x14ac:dyDescent="0.3">
      <c r="A30" s="2" t="s">
        <v>8</v>
      </c>
      <c r="B30">
        <f>B29/60</f>
        <v>22.750773333333331</v>
      </c>
      <c r="C30" s="6"/>
      <c r="F30">
        <f>F29/60</f>
        <v>8.3511533333333343</v>
      </c>
      <c r="G30" s="6"/>
      <c r="H30" s="4"/>
      <c r="K30">
        <f>K29/60</f>
        <v>4.726773333333333</v>
      </c>
      <c r="L30" s="6"/>
    </row>
    <row r="31" spans="1:20" x14ac:dyDescent="0.3">
      <c r="A31" s="2" t="s">
        <v>17</v>
      </c>
      <c r="B31">
        <f>B29/4</f>
        <v>341.26159999999999</v>
      </c>
      <c r="F31">
        <f>F29/4</f>
        <v>125.26730000000001</v>
      </c>
      <c r="K31">
        <f>K29/4</f>
        <v>70.901600000000002</v>
      </c>
    </row>
    <row r="32" spans="1:20" x14ac:dyDescent="0.3">
      <c r="A32" s="2" t="s">
        <v>10</v>
      </c>
      <c r="B32">
        <f>B31/60</f>
        <v>5.6876933333333328</v>
      </c>
      <c r="F32">
        <f>F31/60</f>
        <v>2.0877883333333336</v>
      </c>
      <c r="K32">
        <f>K31/60</f>
        <v>1.1816933333333333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Staudt</dc:creator>
  <cp:lastModifiedBy>Yannic Staudt</cp:lastModifiedBy>
  <dcterms:created xsi:type="dcterms:W3CDTF">2025-02-26T19:34:36Z</dcterms:created>
  <dcterms:modified xsi:type="dcterms:W3CDTF">2025-02-28T15:02:29Z</dcterms:modified>
</cp:coreProperties>
</file>