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広島大学(eポートフォリオ構築)\06.SVN_Check\07_単体テスト\01_単体テスト仕様書\00_共通処理\"/>
    </mc:Choice>
  </mc:AlternateContent>
  <bookViews>
    <workbookView xWindow="0" yWindow="0" windowWidth="17820" windowHeight="6630" activeTab="1"/>
  </bookViews>
  <sheets>
    <sheet name="テスト計画書" sheetId="1" r:id="rId1"/>
    <sheet name="テスト仕様書" sheetId="2" r:id="rId2"/>
  </sheets>
  <definedNames>
    <definedName name="_xlnm._FilterDatabase" localSheetId="1" hidden="1">テスト仕様書!$A$20:$AO$46</definedName>
    <definedName name="_xlnm.Print_Area" localSheetId="1">テスト仕様書!$A:$AA</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9" i="2" l="1"/>
  <c r="Z39" i="2"/>
  <c r="Y39" i="2"/>
  <c r="AA38" i="2"/>
  <c r="Z38" i="2"/>
  <c r="Y38" i="2"/>
  <c r="AA37" i="2"/>
  <c r="Z37" i="2"/>
  <c r="Y37" i="2"/>
  <c r="AA36" i="2"/>
  <c r="Z36" i="2"/>
  <c r="Y36" i="2"/>
  <c r="AA35" i="2"/>
  <c r="Z35" i="2"/>
  <c r="Y35" i="2"/>
  <c r="AA34" i="2"/>
  <c r="Z34" i="2"/>
  <c r="Y34" i="2"/>
  <c r="AA33" i="2"/>
  <c r="Z33" i="2"/>
  <c r="Y33" i="2"/>
  <c r="AA32" i="2"/>
  <c r="Z32" i="2"/>
  <c r="Y32" i="2"/>
  <c r="AA31" i="2"/>
  <c r="Z31" i="2"/>
  <c r="Y31" i="2"/>
  <c r="AA30" i="2"/>
  <c r="Z30" i="2"/>
  <c r="Y30" i="2"/>
  <c r="AA29" i="2"/>
  <c r="Z29" i="2"/>
  <c r="Y29" i="2"/>
  <c r="AA28" i="2"/>
  <c r="Z28" i="2"/>
  <c r="Y28" i="2"/>
  <c r="AA27" i="2"/>
  <c r="Z27" i="2"/>
  <c r="Y27" i="2"/>
  <c r="AA26" i="2"/>
  <c r="Z26" i="2"/>
  <c r="Y26" i="2"/>
  <c r="AA25" i="2"/>
  <c r="Z25" i="2"/>
  <c r="Y25" i="2"/>
  <c r="B24" i="2" l="1"/>
  <c r="B35" i="2" l="1"/>
  <c r="B34" i="2"/>
  <c r="B33" i="2"/>
  <c r="B32" i="2"/>
  <c r="B31" i="2"/>
  <c r="B30" i="2"/>
  <c r="B29" i="2"/>
  <c r="B28" i="2"/>
  <c r="B27" i="2"/>
  <c r="B26" i="2"/>
  <c r="B25" i="2"/>
  <c r="B23" i="2"/>
  <c r="B22" i="2"/>
  <c r="AA45" i="2" l="1"/>
  <c r="Z45" i="2"/>
  <c r="AA44" i="2"/>
  <c r="Z44" i="2"/>
  <c r="AA43" i="2"/>
  <c r="Z43" i="2"/>
  <c r="AA42" i="2"/>
  <c r="Z42" i="2"/>
  <c r="AA41" i="2"/>
  <c r="Z41" i="2"/>
  <c r="AA40" i="2"/>
  <c r="Z40" i="2"/>
  <c r="AA24" i="2"/>
  <c r="Z24" i="2"/>
  <c r="AA23" i="2"/>
  <c r="Z23" i="2"/>
  <c r="AA22" i="2"/>
  <c r="Z22" i="2"/>
  <c r="Z21" i="2"/>
  <c r="AA21" i="2"/>
  <c r="AO45" i="2"/>
  <c r="AN45" i="2"/>
  <c r="AM45" i="2"/>
  <c r="AL45" i="2"/>
  <c r="AK45" i="2"/>
  <c r="AJ45" i="2"/>
  <c r="AI45" i="2"/>
  <c r="AH45" i="2"/>
  <c r="AG45" i="2"/>
  <c r="AE45" i="2"/>
  <c r="AD45" i="2"/>
  <c r="Y45" i="2"/>
  <c r="B45" i="2"/>
  <c r="AF45" i="2" s="1"/>
  <c r="Y44" i="2"/>
  <c r="Y43" i="2"/>
  <c r="Y42" i="2"/>
  <c r="Y41" i="2"/>
  <c r="Y40" i="2"/>
  <c r="Y24" i="2"/>
  <c r="Y23" i="2"/>
  <c r="Y22" i="2"/>
  <c r="Y21" i="2" l="1"/>
  <c r="W14" i="2" s="1"/>
  <c r="AO44" i="2"/>
  <c r="AN44" i="2"/>
  <c r="AM44" i="2"/>
  <c r="AL44" i="2"/>
  <c r="AK44" i="2"/>
  <c r="AJ44" i="2"/>
  <c r="AI44" i="2"/>
  <c r="AH44" i="2"/>
  <c r="AG44" i="2"/>
  <c r="AE44" i="2"/>
  <c r="AD44" i="2"/>
  <c r="B44" i="2"/>
  <c r="AF44" i="2" s="1"/>
  <c r="AO43" i="2"/>
  <c r="AN43" i="2"/>
  <c r="AM43" i="2"/>
  <c r="AL43" i="2"/>
  <c r="AK43" i="2"/>
  <c r="AJ43" i="2"/>
  <c r="AI43" i="2"/>
  <c r="AH43" i="2"/>
  <c r="AG43" i="2"/>
  <c r="AE43" i="2"/>
  <c r="AD43" i="2"/>
  <c r="B43" i="2"/>
  <c r="AF43" i="2" s="1"/>
  <c r="AO42" i="2"/>
  <c r="AN42" i="2"/>
  <c r="AM42" i="2"/>
  <c r="AL42" i="2"/>
  <c r="AK42" i="2"/>
  <c r="AJ42" i="2"/>
  <c r="AI42" i="2"/>
  <c r="AH42" i="2"/>
  <c r="AG42" i="2"/>
  <c r="AE42" i="2"/>
  <c r="AD42" i="2"/>
  <c r="B42" i="2"/>
  <c r="AF42" i="2" s="1"/>
  <c r="AO41" i="2"/>
  <c r="AN41" i="2"/>
  <c r="AM41" i="2"/>
  <c r="AL41" i="2"/>
  <c r="AK41" i="2"/>
  <c r="AJ41" i="2"/>
  <c r="AI41" i="2"/>
  <c r="AH41" i="2"/>
  <c r="AG41" i="2"/>
  <c r="AE41" i="2"/>
  <c r="AD41" i="2"/>
  <c r="B41" i="2"/>
  <c r="AF41" i="2" s="1"/>
  <c r="AO40" i="2"/>
  <c r="AN40" i="2"/>
  <c r="AM40" i="2"/>
  <c r="AL40" i="2"/>
  <c r="AK40" i="2"/>
  <c r="AJ40" i="2"/>
  <c r="AI40" i="2"/>
  <c r="AH40" i="2"/>
  <c r="AG40" i="2"/>
  <c r="AE40" i="2"/>
  <c r="AD40" i="2"/>
  <c r="B40" i="2"/>
  <c r="AF40" i="2" s="1"/>
  <c r="AO39" i="2"/>
  <c r="AN39" i="2"/>
  <c r="AM39" i="2"/>
  <c r="AL39" i="2"/>
  <c r="AK39" i="2"/>
  <c r="AJ39" i="2"/>
  <c r="AI39" i="2"/>
  <c r="AH39" i="2"/>
  <c r="AG39" i="2"/>
  <c r="AE39" i="2"/>
  <c r="AD39" i="2"/>
  <c r="B39" i="2"/>
  <c r="AF39" i="2" s="1"/>
  <c r="AO38" i="2"/>
  <c r="AN38" i="2"/>
  <c r="AM38" i="2"/>
  <c r="AL38" i="2"/>
  <c r="AK38" i="2"/>
  <c r="AJ38" i="2"/>
  <c r="AI38" i="2"/>
  <c r="AH38" i="2"/>
  <c r="AG38" i="2"/>
  <c r="AE38" i="2"/>
  <c r="AD38" i="2"/>
  <c r="B38" i="2"/>
  <c r="AF38" i="2" s="1"/>
  <c r="AO37" i="2"/>
  <c r="AN37" i="2"/>
  <c r="AM37" i="2"/>
  <c r="AL37" i="2"/>
  <c r="AK37" i="2"/>
  <c r="AJ37" i="2"/>
  <c r="AI37" i="2"/>
  <c r="AH37" i="2"/>
  <c r="AG37" i="2"/>
  <c r="AE37" i="2"/>
  <c r="AD37" i="2"/>
  <c r="B37" i="2"/>
  <c r="AF37" i="2" s="1"/>
  <c r="AO36" i="2"/>
  <c r="AN36" i="2"/>
  <c r="AM36" i="2"/>
  <c r="AL36" i="2"/>
  <c r="AK36" i="2"/>
  <c r="AJ36" i="2"/>
  <c r="AI36" i="2"/>
  <c r="AH36" i="2"/>
  <c r="AG36" i="2"/>
  <c r="AE36" i="2"/>
  <c r="AD36" i="2"/>
  <c r="B36" i="2"/>
  <c r="AF36" i="2" s="1"/>
  <c r="AO35" i="2"/>
  <c r="AN35" i="2"/>
  <c r="AM35" i="2"/>
  <c r="AL35" i="2"/>
  <c r="AK35" i="2"/>
  <c r="AJ35" i="2"/>
  <c r="AI35" i="2"/>
  <c r="AH35" i="2"/>
  <c r="AG35" i="2"/>
  <c r="AE35" i="2"/>
  <c r="AD35" i="2"/>
  <c r="AF35" i="2"/>
  <c r="AO34" i="2"/>
  <c r="AN34" i="2"/>
  <c r="AM34" i="2"/>
  <c r="AL34" i="2"/>
  <c r="AK34" i="2"/>
  <c r="AJ34" i="2"/>
  <c r="AI34" i="2"/>
  <c r="AH34" i="2"/>
  <c r="AG34" i="2"/>
  <c r="AE34" i="2"/>
  <c r="AD34" i="2"/>
  <c r="AF34" i="2"/>
  <c r="AO33" i="2"/>
  <c r="AN33" i="2"/>
  <c r="AM33" i="2"/>
  <c r="AL33" i="2"/>
  <c r="AK33" i="2"/>
  <c r="AJ33" i="2"/>
  <c r="AI33" i="2"/>
  <c r="AH33" i="2"/>
  <c r="AG33" i="2"/>
  <c r="AE33" i="2"/>
  <c r="AD33" i="2"/>
  <c r="AF33" i="2"/>
  <c r="AO32" i="2"/>
  <c r="AN32" i="2"/>
  <c r="AM32" i="2"/>
  <c r="AL32" i="2"/>
  <c r="AK32" i="2"/>
  <c r="AJ32" i="2"/>
  <c r="AI32" i="2"/>
  <c r="AH32" i="2"/>
  <c r="AG32" i="2"/>
  <c r="AE32" i="2"/>
  <c r="AD32" i="2"/>
  <c r="AF32" i="2"/>
  <c r="AO30" i="2"/>
  <c r="AN30" i="2"/>
  <c r="AM30" i="2"/>
  <c r="AL30" i="2"/>
  <c r="AK30" i="2"/>
  <c r="AJ30" i="2"/>
  <c r="AI30" i="2"/>
  <c r="AH30" i="2"/>
  <c r="AG30" i="2"/>
  <c r="AE30" i="2"/>
  <c r="AD30" i="2"/>
  <c r="AF30" i="2"/>
  <c r="AO29" i="2"/>
  <c r="AN29" i="2"/>
  <c r="AM29" i="2"/>
  <c r="AL29" i="2"/>
  <c r="AK29" i="2"/>
  <c r="AJ29" i="2"/>
  <c r="AI29" i="2"/>
  <c r="AH29" i="2"/>
  <c r="AG29" i="2"/>
  <c r="AE29" i="2"/>
  <c r="AD29" i="2"/>
  <c r="AF29" i="2"/>
  <c r="AO27" i="2"/>
  <c r="AN27" i="2"/>
  <c r="AM27" i="2"/>
  <c r="AL27" i="2"/>
  <c r="AK27" i="2"/>
  <c r="AJ27" i="2"/>
  <c r="AI27" i="2"/>
  <c r="AH27" i="2"/>
  <c r="AG27" i="2"/>
  <c r="AE27" i="2"/>
  <c r="AD27" i="2"/>
  <c r="AF27" i="2"/>
  <c r="AO26" i="2"/>
  <c r="AN26" i="2"/>
  <c r="AM26" i="2"/>
  <c r="AL26" i="2"/>
  <c r="AK26" i="2"/>
  <c r="AJ26" i="2"/>
  <c r="AI26" i="2"/>
  <c r="AH26" i="2"/>
  <c r="AG26" i="2"/>
  <c r="AE26" i="2"/>
  <c r="AD26" i="2"/>
  <c r="AF26" i="2"/>
  <c r="AO24" i="2"/>
  <c r="AN24" i="2"/>
  <c r="AM24" i="2"/>
  <c r="AL24" i="2"/>
  <c r="AK24" i="2"/>
  <c r="AJ24" i="2"/>
  <c r="AI24" i="2"/>
  <c r="AH24" i="2"/>
  <c r="AG24" i="2"/>
  <c r="AE24" i="2"/>
  <c r="AD24" i="2"/>
  <c r="AF24" i="2"/>
  <c r="AO23" i="2"/>
  <c r="AN23" i="2"/>
  <c r="AM23" i="2"/>
  <c r="AL23" i="2"/>
  <c r="AK23" i="2"/>
  <c r="AJ23" i="2"/>
  <c r="AI23" i="2"/>
  <c r="AH23" i="2"/>
  <c r="AG23" i="2"/>
  <c r="AE23" i="2"/>
  <c r="AD23" i="2"/>
  <c r="AF23" i="2"/>
  <c r="AO22" i="2"/>
  <c r="AN22" i="2"/>
  <c r="AM22" i="2"/>
  <c r="AL22" i="2"/>
  <c r="AK22" i="2"/>
  <c r="AJ22" i="2"/>
  <c r="AI22" i="2"/>
  <c r="AH22" i="2"/>
  <c r="AG22" i="2"/>
  <c r="AE22" i="2"/>
  <c r="AD22" i="2"/>
  <c r="AF22" i="2"/>
  <c r="B21" i="2"/>
  <c r="Y14" i="2" l="1"/>
  <c r="X14" i="2"/>
  <c r="AO21" i="2"/>
  <c r="AN21" i="2"/>
  <c r="AM21" i="2"/>
  <c r="AL21" i="2"/>
  <c r="AK21" i="2"/>
  <c r="AJ21" i="2"/>
  <c r="AI21" i="2"/>
  <c r="AH21" i="2"/>
  <c r="AG21" i="2"/>
  <c r="AE21" i="2"/>
  <c r="AD21" i="2"/>
  <c r="AF21" i="2"/>
  <c r="T19" i="2"/>
  <c r="S19" i="2"/>
  <c r="R19" i="2"/>
  <c r="Q19" i="2"/>
  <c r="P19" i="2"/>
  <c r="O19" i="2"/>
  <c r="N19" i="2"/>
  <c r="M19" i="2"/>
  <c r="L19" i="2"/>
  <c r="T18" i="2"/>
  <c r="S18" i="2"/>
  <c r="R18" i="2"/>
  <c r="Q18" i="2"/>
  <c r="P18" i="2"/>
  <c r="O18" i="2"/>
  <c r="N18" i="2"/>
  <c r="M18" i="2"/>
  <c r="L18" i="2"/>
  <c r="T17" i="2"/>
  <c r="S17" i="2"/>
  <c r="R17" i="2"/>
  <c r="Q17" i="2"/>
  <c r="P17" i="2"/>
  <c r="O17" i="2"/>
  <c r="N17" i="2"/>
  <c r="M17" i="2"/>
  <c r="L17" i="2"/>
  <c r="T12" i="2"/>
  <c r="H6" i="2"/>
  <c r="G6" i="2"/>
  <c r="D6" i="2"/>
  <c r="B6" i="2"/>
  <c r="C17" i="1"/>
  <c r="C15" i="1"/>
  <c r="C13" i="1"/>
  <c r="W17" i="2" l="1"/>
  <c r="O12" i="2"/>
  <c r="M12" i="2"/>
  <c r="Q12" i="2"/>
  <c r="P12" i="2"/>
  <c r="U18" i="2"/>
  <c r="U19" i="2"/>
  <c r="N12" i="2"/>
  <c r="R12" i="2"/>
  <c r="U17" i="2"/>
  <c r="O14" i="2"/>
  <c r="S14" i="2"/>
  <c r="X17" i="2"/>
  <c r="Q14" i="2"/>
  <c r="L14" i="2"/>
  <c r="P14" i="2"/>
  <c r="T14" i="2"/>
  <c r="M14" i="2"/>
  <c r="N14" i="2"/>
  <c r="R14" i="2"/>
  <c r="S12" i="2" l="1"/>
  <c r="L12" i="2"/>
</calcChain>
</file>

<file path=xl/comments1.xml><?xml version="1.0" encoding="utf-8"?>
<comments xmlns="http://schemas.openxmlformats.org/spreadsheetml/2006/main">
  <authors>
    <author>d6049710</author>
  </authors>
  <commentList>
    <comment ref="C12" authorId="0" shapeId="0">
      <text>
        <r>
          <rPr>
            <b/>
            <sz val="9"/>
            <color indexed="81"/>
            <rFont val="ＭＳ Ｐゴシック"/>
            <family val="3"/>
            <charset val="128"/>
          </rPr>
          <t>承認日がセットされます。</t>
        </r>
      </text>
    </comment>
  </commentList>
</comments>
</file>

<file path=xl/comments2.xml><?xml version="1.0" encoding="utf-8"?>
<comments xmlns="http://schemas.openxmlformats.org/spreadsheetml/2006/main">
  <authors>
    <author>d6049710</author>
    <author>d7069410</author>
  </authors>
  <commentList>
    <comment ref="B5" authorId="0" shapeId="0">
      <text>
        <r>
          <rPr>
            <b/>
            <sz val="14"/>
            <color indexed="81"/>
            <rFont val="ＭＳ Ｐゴシック"/>
            <family val="3"/>
            <charset val="128"/>
          </rPr>
          <t>テスト計画書からセットします</t>
        </r>
      </text>
    </comment>
    <comment ref="F5" authorId="0" shapeId="0">
      <text>
        <r>
          <rPr>
            <b/>
            <sz val="14"/>
            <color indexed="81"/>
            <rFont val="ＭＳ Ｐゴシック"/>
            <family val="3"/>
            <charset val="128"/>
          </rPr>
          <t>テスト計画書からセットします</t>
        </r>
      </text>
    </comment>
    <comment ref="G5" authorId="0" shapeId="0">
      <text>
        <r>
          <rPr>
            <b/>
            <sz val="14"/>
            <color indexed="81"/>
            <rFont val="ＭＳ Ｐゴシック"/>
            <family val="3"/>
            <charset val="128"/>
          </rPr>
          <t>テスト計画書からセットします</t>
        </r>
      </text>
    </comment>
    <comment ref="H5" authorId="0" shapeId="0">
      <text>
        <r>
          <rPr>
            <b/>
            <sz val="14"/>
            <color indexed="81"/>
            <rFont val="ＭＳ Ｐゴシック"/>
            <family val="3"/>
            <charset val="128"/>
          </rPr>
          <t>テスト計画書からセットします</t>
        </r>
      </text>
    </comment>
    <comment ref="J12" authorId="1" shapeId="0">
      <text>
        <r>
          <rPr>
            <b/>
            <sz val="18"/>
            <color indexed="81"/>
            <rFont val="ＭＳ Ｐゴシック"/>
            <family val="3"/>
            <charset val="128"/>
          </rPr>
          <t xml:space="preserve">テスト項目の合計件数です。
統合管理シート(開発用)のテスト消化・欠陥収束シートへ転記するためのフィールドです。
</t>
        </r>
        <r>
          <rPr>
            <sz val="9"/>
            <color indexed="81"/>
            <rFont val="ＭＳ Ｐゴシック"/>
            <family val="3"/>
            <charset val="128"/>
          </rPr>
          <t xml:space="preserve">
</t>
        </r>
      </text>
    </comment>
    <comment ref="J13" authorId="1" shapeId="0">
      <text>
        <r>
          <rPr>
            <b/>
            <sz val="18"/>
            <color indexed="81"/>
            <rFont val="ＭＳ Ｐゴシック"/>
            <family val="3"/>
            <charset val="128"/>
          </rPr>
          <t xml:space="preserve">テストの実施を何回かに分ける場合に入力します。
統合管理シート(開発用)のテスト消化・欠陥収束シートへ転記するためのフィールドです。
</t>
        </r>
        <r>
          <rPr>
            <sz val="9"/>
            <color indexed="81"/>
            <rFont val="ＭＳ Ｐゴシック"/>
            <family val="3"/>
            <charset val="128"/>
          </rPr>
          <t xml:space="preserve">
</t>
        </r>
      </text>
    </comment>
    <comment ref="J14" authorId="1" shapeId="0">
      <text>
        <r>
          <rPr>
            <b/>
            <sz val="18"/>
            <color indexed="81"/>
            <rFont val="ＭＳ Ｐゴシック"/>
            <family val="3"/>
            <charset val="128"/>
          </rPr>
          <t>テスト結果がOK/NGに関わらず、テスト項目が実施された件数を合計しています。一度実施したテスト項目は、それ以降はカウントしません。
統合管理シート(開発用)のテスト消化・欠陥収束シートへ転記するためのフィールドです。</t>
        </r>
      </text>
    </comment>
  </commentList>
</comments>
</file>

<file path=xl/sharedStrings.xml><?xml version="1.0" encoding="utf-8"?>
<sst xmlns="http://schemas.openxmlformats.org/spreadsheetml/2006/main" count="181" uniqueCount="158">
  <si>
    <t>プロジェクトＩＤ</t>
  </si>
  <si>
    <t>プロジェクト名</t>
  </si>
  <si>
    <t>備考（ｻﾌﾞｼｽﾃﾑ名等）</t>
    <rPh sb="0" eb="2">
      <t>ビコウ</t>
    </rPh>
    <rPh sb="10" eb="12">
      <t>メイナド</t>
    </rPh>
    <phoneticPr fontId="3"/>
  </si>
  <si>
    <t>フェーズ
／保守ＩＤ</t>
    <rPh sb="6" eb="8">
      <t>ホシュ</t>
    </rPh>
    <phoneticPr fontId="3"/>
  </si>
  <si>
    <t>テスト種別</t>
  </si>
  <si>
    <t>単体テスト</t>
  </si>
  <si>
    <t xml:space="preserve"> 変更履歴</t>
    <rPh sb="1" eb="3">
      <t>ヘンコウ</t>
    </rPh>
    <rPh sb="3" eb="5">
      <t>リレキ</t>
    </rPh>
    <phoneticPr fontId="3"/>
  </si>
  <si>
    <t>バージョンＮｏ.</t>
    <phoneticPr fontId="3"/>
  </si>
  <si>
    <t>変更年月日</t>
    <rPh sb="0" eb="2">
      <t>ヘンコウ</t>
    </rPh>
    <rPh sb="2" eb="5">
      <t>ネンガッピ</t>
    </rPh>
    <phoneticPr fontId="3"/>
  </si>
  <si>
    <t>変更概要</t>
    <rPh sb="0" eb="2">
      <t>ヘンコウ</t>
    </rPh>
    <rPh sb="2" eb="4">
      <t>ガイヨウ</t>
    </rPh>
    <phoneticPr fontId="3"/>
  </si>
  <si>
    <t>作成</t>
    <rPh sb="0" eb="2">
      <t>サクセイ</t>
    </rPh>
    <phoneticPr fontId="3"/>
  </si>
  <si>
    <t>レビュー</t>
    <phoneticPr fontId="3"/>
  </si>
  <si>
    <t>承認</t>
    <rPh sb="0" eb="2">
      <t>ショウニン</t>
    </rPh>
    <phoneticPr fontId="3"/>
  </si>
  <si>
    <t>1.0</t>
    <phoneticPr fontId="3"/>
  </si>
  <si>
    <t>ベースバージョン</t>
    <phoneticPr fontId="3"/>
  </si>
  <si>
    <t>　１．テスト範囲</t>
    <rPh sb="6" eb="8">
      <t>ハンイ</t>
    </rPh>
    <phoneticPr fontId="3"/>
  </si>
  <si>
    <t>ID等</t>
    <rPh sb="2" eb="3">
      <t>ナド</t>
    </rPh>
    <phoneticPr fontId="3"/>
  </si>
  <si>
    <t>サブID等</t>
    <rPh sb="4" eb="5">
      <t>ナド</t>
    </rPh>
    <phoneticPr fontId="3"/>
  </si>
  <si>
    <t>説明等</t>
    <rPh sb="0" eb="2">
      <t>セツメイ</t>
    </rPh>
    <rPh sb="2" eb="3">
      <t>ナド</t>
    </rPh>
    <phoneticPr fontId="3"/>
  </si>
  <si>
    <t>　２．テスト環境</t>
    <rPh sb="6" eb="8">
      <t>カンキョウ</t>
    </rPh>
    <phoneticPr fontId="3"/>
  </si>
  <si>
    <t>プロジェクト計画書（PP)のテスト環境に補足したい事項がある場合に記述する。</t>
    <rPh sb="6" eb="9">
      <t>ケイカクショ</t>
    </rPh>
    <rPh sb="17" eb="19">
      <t>カンキョウ</t>
    </rPh>
    <rPh sb="20" eb="22">
      <t>ホソク</t>
    </rPh>
    <rPh sb="25" eb="27">
      <t>ジコウ</t>
    </rPh>
    <rPh sb="30" eb="32">
      <t>バアイ</t>
    </rPh>
    <rPh sb="33" eb="35">
      <t>キジュツ</t>
    </rPh>
    <phoneticPr fontId="3"/>
  </si>
  <si>
    <t>必要なハードウェア構成</t>
    <rPh sb="0" eb="2">
      <t>ヒツヨウ</t>
    </rPh>
    <rPh sb="9" eb="11">
      <t>コウセイ</t>
    </rPh>
    <phoneticPr fontId="3"/>
  </si>
  <si>
    <t>サーバ環境</t>
    <rPh sb="3" eb="5">
      <t>カンキョウ</t>
    </rPh>
    <phoneticPr fontId="3"/>
  </si>
  <si>
    <t>UNIX</t>
    <phoneticPr fontId="3"/>
  </si>
  <si>
    <t>クライアント環境</t>
    <phoneticPr fontId="3"/>
  </si>
  <si>
    <t>Windows</t>
    <phoneticPr fontId="3"/>
  </si>
  <si>
    <t>必要なソフトウェア構成</t>
    <rPh sb="0" eb="2">
      <t>ヒツヨウ</t>
    </rPh>
    <rPh sb="9" eb="11">
      <t>コウセイ</t>
    </rPh>
    <phoneticPr fontId="3"/>
  </si>
  <si>
    <t>Object Browser、Microsoft Excel、Internet Exploer</t>
    <phoneticPr fontId="3"/>
  </si>
  <si>
    <t>　３．テスト方法</t>
    <rPh sb="6" eb="8">
      <t>ホウホウ</t>
    </rPh>
    <phoneticPr fontId="3"/>
  </si>
  <si>
    <t>＜この欄には、テストの条件や実施手順を記述する。＞
テスト条件には、単体及び結合テストの場合は、statementカバレッジ、pathカバレッジ、logicカバレッジ等を記述する。
総合テストの場合は、パフォーマンステスト、セキュリティテスト、ボリュームテスト等を記述する。
テストの実施手順には、テスト条件を満足する為のテストの実施手順及びオンラインシステムの場合は、呼ばれるメニューの順序、バッチシステムの場合は、実行されるジョブの順序等を記述する。</t>
    <phoneticPr fontId="3"/>
  </si>
  <si>
    <t>テスト条件</t>
    <phoneticPr fontId="3"/>
  </si>
  <si>
    <t>statement
カバレッジ</t>
    <phoneticPr fontId="3"/>
  </si>
  <si>
    <t>pathカバレッジ</t>
    <phoneticPr fontId="3"/>
  </si>
  <si>
    <t>logicカバレッジ</t>
    <phoneticPr fontId="3"/>
  </si>
  <si>
    <t>ボリュームテスト</t>
    <phoneticPr fontId="3"/>
  </si>
  <si>
    <t>利便性テスト</t>
    <rPh sb="0" eb="3">
      <t>リベンセイ</t>
    </rPh>
    <phoneticPr fontId="3"/>
  </si>
  <si>
    <t>セキュリティ
テスト</t>
    <phoneticPr fontId="3"/>
  </si>
  <si>
    <t>性能テスト</t>
    <rPh sb="0" eb="2">
      <t>セイノウ</t>
    </rPh>
    <phoneticPr fontId="3"/>
  </si>
  <si>
    <t>復旧テスト</t>
    <rPh sb="0" eb="2">
      <t>フッキュウ</t>
    </rPh>
    <phoneticPr fontId="3"/>
  </si>
  <si>
    <t>運用テスト</t>
    <rPh sb="0" eb="2">
      <t>ウンヨウ</t>
    </rPh>
    <phoneticPr fontId="3"/>
  </si>
  <si>
    <t>テスト実施手順</t>
    <rPh sb="3" eb="5">
      <t>ジッシ</t>
    </rPh>
    <rPh sb="5" eb="7">
      <t>テジュン</t>
    </rPh>
    <phoneticPr fontId="3"/>
  </si>
  <si>
    <t>（シナリオ）</t>
    <phoneticPr fontId="3"/>
  </si>
  <si>
    <t>　４．テストツール</t>
    <phoneticPr fontId="3"/>
  </si>
  <si>
    <t>テストに使用するツール名とその使用目的を列記する。ツールを使わない場合はツール名に「なし」と記入する。</t>
    <rPh sb="29" eb="30">
      <t>ツカ</t>
    </rPh>
    <rPh sb="33" eb="35">
      <t>バアイ</t>
    </rPh>
    <rPh sb="39" eb="40">
      <t>メイ</t>
    </rPh>
    <rPh sb="46" eb="48">
      <t>キニュウ</t>
    </rPh>
    <phoneticPr fontId="3"/>
  </si>
  <si>
    <t>ツール名</t>
    <rPh sb="3" eb="4">
      <t>メイ</t>
    </rPh>
    <phoneticPr fontId="3"/>
  </si>
  <si>
    <t>使用目的</t>
    <rPh sb="0" eb="2">
      <t>シヨウ</t>
    </rPh>
    <rPh sb="2" eb="4">
      <t>モクテキ</t>
    </rPh>
    <phoneticPr fontId="3"/>
  </si>
  <si>
    <t>　５．テスト仕様書作成と
      テスト実施計画</t>
    <phoneticPr fontId="3"/>
  </si>
  <si>
    <t>ソフトウエア要求機能ＩＤ</t>
    <phoneticPr fontId="3"/>
  </si>
  <si>
    <t>テスト仕様書Ｎｏ</t>
    <phoneticPr fontId="3"/>
  </si>
  <si>
    <t>項目番号</t>
    <rPh sb="0" eb="2">
      <t>コウモク</t>
    </rPh>
    <rPh sb="2" eb="4">
      <t>バンゴウ</t>
    </rPh>
    <phoneticPr fontId="3"/>
  </si>
  <si>
    <t>担当</t>
    <phoneticPr fontId="3"/>
  </si>
  <si>
    <t>日程</t>
    <phoneticPr fontId="3"/>
  </si>
  <si>
    <t>　６． テスト準備</t>
    <rPh sb="7" eb="9">
      <t>ジュンビ</t>
    </rPh>
    <phoneticPr fontId="3"/>
  </si>
  <si>
    <t>担当</t>
    <rPh sb="0" eb="2">
      <t>タントウ</t>
    </rPh>
    <phoneticPr fontId="3"/>
  </si>
  <si>
    <t>日程</t>
    <rPh sb="0" eb="2">
      <t>ニッテイ</t>
    </rPh>
    <phoneticPr fontId="3"/>
  </si>
  <si>
    <t>準備内容</t>
    <rPh sb="0" eb="2">
      <t>ジュンビ</t>
    </rPh>
    <rPh sb="2" eb="4">
      <t>ナイヨウ</t>
    </rPh>
    <phoneticPr fontId="3"/>
  </si>
  <si>
    <t>　７． テストの制限</t>
    <rPh sb="8" eb="10">
      <t>セイゲン</t>
    </rPh>
    <phoneticPr fontId="3"/>
  </si>
  <si>
    <t>テストに関する制限事項がある場合その内容を記述する。</t>
    <phoneticPr fontId="3"/>
  </si>
  <si>
    <t>テストデータ</t>
  </si>
  <si>
    <t>テスト実施者にてテストデータを作成する</t>
    <phoneticPr fontId="3"/>
  </si>
  <si>
    <t>テスト方法</t>
  </si>
  <si>
    <t>テスト計画書に遵守する</t>
    <phoneticPr fontId="3"/>
  </si>
  <si>
    <t>テスト結果</t>
  </si>
  <si>
    <t>テスト結果報告書に結果を記入する</t>
    <phoneticPr fontId="3"/>
  </si>
  <si>
    <t>テスト環境</t>
  </si>
  <si>
    <t>Webｻｰﾊﾞ､DBｻｰﾊﾞに全てﾃｽﾄ機を用いるため､本番機と同様の環境でない場合がある</t>
    <phoneticPr fontId="3"/>
  </si>
  <si>
    <t>その他</t>
  </si>
  <si>
    <t>　８．テスト結果の確認・検証</t>
    <rPh sb="6" eb="8">
      <t>ケッカ</t>
    </rPh>
    <rPh sb="9" eb="11">
      <t>カクニン</t>
    </rPh>
    <rPh sb="12" eb="14">
      <t>ケンショウ</t>
    </rPh>
    <phoneticPr fontId="3"/>
  </si>
  <si>
    <t>「テスト結果報告書」によりテスト結果を確認する。以下のテスト仕様書に関しては、PMが実施して検証する。</t>
    <phoneticPr fontId="3"/>
  </si>
  <si>
    <t>テスト仕様書No</t>
    <rPh sb="3" eb="6">
      <t>シヨウショ</t>
    </rPh>
    <phoneticPr fontId="3"/>
  </si>
  <si>
    <t>備考</t>
    <rPh sb="0" eb="2">
      <t>ビコウ</t>
    </rPh>
    <phoneticPr fontId="3"/>
  </si>
  <si>
    <t>　９．成果物</t>
    <rPh sb="3" eb="5">
      <t>セイカ</t>
    </rPh>
    <rPh sb="5" eb="6">
      <t>ブツ</t>
    </rPh>
    <phoneticPr fontId="3"/>
  </si>
  <si>
    <t>顧客から要求されたテストの成果物を記述する</t>
    <phoneticPr fontId="3"/>
  </si>
  <si>
    <t>単体テスト計画書</t>
    <rPh sb="0" eb="2">
      <t>タンタイ</t>
    </rPh>
    <rPh sb="5" eb="8">
      <t>ケイカクショ</t>
    </rPh>
    <phoneticPr fontId="3"/>
  </si>
  <si>
    <t>テスト仕様書／テスト結果報告書</t>
  </si>
  <si>
    <t>備考</t>
    <rPh sb="0" eb="2">
      <t>ビコウ</t>
    </rPh>
    <phoneticPr fontId="5"/>
  </si>
  <si>
    <t>テスト仕様書
Ｎｏ</t>
    <phoneticPr fontId="5"/>
  </si>
  <si>
    <t>テスト仕様書 
バージョン</t>
    <phoneticPr fontId="5"/>
  </si>
  <si>
    <t>1</t>
    <phoneticPr fontId="5"/>
  </si>
  <si>
    <t>1.0</t>
    <phoneticPr fontId="5"/>
  </si>
  <si>
    <t>作成</t>
    <rPh sb="0" eb="2">
      <t>サクセイ</t>
    </rPh>
    <phoneticPr fontId="5"/>
  </si>
  <si>
    <t>承認</t>
    <rPh sb="0" eb="2">
      <t>ショウニン</t>
    </rPh>
    <phoneticPr fontId="5"/>
  </si>
  <si>
    <t>1回目</t>
    <rPh sb="1" eb="3">
      <t>カイメ</t>
    </rPh>
    <phoneticPr fontId="5"/>
  </si>
  <si>
    <t>2回目</t>
    <rPh sb="1" eb="3">
      <t>カイメ</t>
    </rPh>
    <phoneticPr fontId="5"/>
  </si>
  <si>
    <t>3回目</t>
    <rPh sb="1" eb="3">
      <t>カイメ</t>
    </rPh>
    <phoneticPr fontId="5"/>
  </si>
  <si>
    <t>4回目</t>
    <rPh sb="1" eb="3">
      <t>カイメ</t>
    </rPh>
    <phoneticPr fontId="5"/>
  </si>
  <si>
    <t>5回目</t>
    <rPh sb="1" eb="3">
      <t>カイメ</t>
    </rPh>
    <phoneticPr fontId="5"/>
  </si>
  <si>
    <t>6回目</t>
    <rPh sb="1" eb="3">
      <t>カイメ</t>
    </rPh>
    <phoneticPr fontId="5"/>
  </si>
  <si>
    <t>7回目</t>
    <rPh sb="1" eb="3">
      <t>カイメ</t>
    </rPh>
    <phoneticPr fontId="5"/>
  </si>
  <si>
    <t>8回目</t>
    <rPh sb="1" eb="3">
      <t>カイメ</t>
    </rPh>
    <phoneticPr fontId="5"/>
  </si>
  <si>
    <t>氏名</t>
    <rPh sb="0" eb="2">
      <t>シメイ</t>
    </rPh>
    <phoneticPr fontId="5"/>
  </si>
  <si>
    <t>テスト
実施記録</t>
    <rPh sb="4" eb="6">
      <t>ジッシ</t>
    </rPh>
    <rPh sb="6" eb="8">
      <t>キロク</t>
    </rPh>
    <phoneticPr fontId="5"/>
  </si>
  <si>
    <t>日付</t>
    <rPh sb="0" eb="2">
      <t>ヒヅケ</t>
    </rPh>
    <phoneticPr fontId="5"/>
  </si>
  <si>
    <t>テスト消化予定数
(テスト項目数合計)</t>
    <rPh sb="3" eb="5">
      <t>ショウカ</t>
    </rPh>
    <rPh sb="5" eb="8">
      <t>ヨテイスウ</t>
    </rPh>
    <rPh sb="13" eb="16">
      <t>コウモクスウ</t>
    </rPh>
    <rPh sb="16" eb="18">
      <t>ゴウケイ</t>
    </rPh>
    <phoneticPr fontId="5"/>
  </si>
  <si>
    <t>テスト消化予定数</t>
    <rPh sb="3" eb="5">
      <t>ショウカ</t>
    </rPh>
    <rPh sb="5" eb="7">
      <t>ヨテイ</t>
    </rPh>
    <rPh sb="7" eb="8">
      <t>スウ</t>
    </rPh>
    <phoneticPr fontId="5"/>
  </si>
  <si>
    <t>テスト消化実績数</t>
    <rPh sb="3" eb="5">
      <t>ショウカ</t>
    </rPh>
    <rPh sb="5" eb="7">
      <t>ジッセキ</t>
    </rPh>
    <rPh sb="7" eb="8">
      <t>スウ</t>
    </rPh>
    <phoneticPr fontId="5"/>
  </si>
  <si>
    <t>レビュー</t>
    <phoneticPr fontId="5"/>
  </si>
  <si>
    <t>欠陥データ</t>
    <rPh sb="0" eb="2">
      <t>ケッカン</t>
    </rPh>
    <phoneticPr fontId="5"/>
  </si>
  <si>
    <t>回数</t>
    <rPh sb="0" eb="2">
      <t>カイスウ</t>
    </rPh>
    <phoneticPr fontId="5"/>
  </si>
  <si>
    <t>合計</t>
    <rPh sb="0" eb="2">
      <t>ゴウケイ</t>
    </rPh>
    <phoneticPr fontId="5"/>
  </si>
  <si>
    <t>発見欠陥数
**</t>
    <rPh sb="0" eb="2">
      <t>ハッケン</t>
    </rPh>
    <rPh sb="2" eb="4">
      <t>ケッカン</t>
    </rPh>
    <rPh sb="4" eb="5">
      <t>スウ</t>
    </rPh>
    <phoneticPr fontId="3"/>
  </si>
  <si>
    <t>テスト結果報告書
（テスト完了後に
記入）</t>
    <phoneticPr fontId="5"/>
  </si>
  <si>
    <t>高(H)</t>
    <rPh sb="0" eb="1">
      <t>コウ</t>
    </rPh>
    <phoneticPr fontId="5"/>
  </si>
  <si>
    <t>中(M)</t>
    <rPh sb="0" eb="1">
      <t>チュウ</t>
    </rPh>
    <phoneticPr fontId="5"/>
  </si>
  <si>
    <t>低(L)</t>
    <rPh sb="0" eb="1">
      <t>テイ</t>
    </rPh>
    <phoneticPr fontId="5"/>
  </si>
  <si>
    <t>No</t>
    <phoneticPr fontId="5"/>
  </si>
  <si>
    <t>予想結果</t>
  </si>
  <si>
    <t>テスト結果(Y/H/M/L) *</t>
    <rPh sb="3" eb="5">
      <t>ケッカ</t>
    </rPh>
    <phoneticPr fontId="5"/>
  </si>
  <si>
    <t>↑行を追加する場合は、No 10までの間で行をコピーして、コピーしたセルの挿入を実行してください。X,Y列で右上欄のテスト項目数、欠陥数をカウントしています。</t>
    <rPh sb="1" eb="2">
      <t>ギョウ</t>
    </rPh>
    <rPh sb="3" eb="5">
      <t>ツイカ</t>
    </rPh>
    <rPh sb="7" eb="9">
      <t>バアイ</t>
    </rPh>
    <rPh sb="19" eb="20">
      <t>アイダ</t>
    </rPh>
    <rPh sb="21" eb="22">
      <t>ギョウ</t>
    </rPh>
    <rPh sb="37" eb="39">
      <t>ソウニュウ</t>
    </rPh>
    <rPh sb="40" eb="42">
      <t>ジッコウ</t>
    </rPh>
    <rPh sb="52" eb="53">
      <t>レツ</t>
    </rPh>
    <rPh sb="54" eb="56">
      <t>ミギウエ</t>
    </rPh>
    <rPh sb="56" eb="57">
      <t>ラン</t>
    </rPh>
    <rPh sb="61" eb="64">
      <t>コウモクスウ</t>
    </rPh>
    <rPh sb="65" eb="67">
      <t>ケッカン</t>
    </rPh>
    <rPh sb="67" eb="68">
      <t>カズ</t>
    </rPh>
    <phoneticPr fontId="5"/>
  </si>
  <si>
    <t>*</t>
    <phoneticPr fontId="5"/>
  </si>
  <si>
    <t>Y - 実際の結果と予想結果が一致した。</t>
    <rPh sb="4" eb="6">
      <t>ジッサイ</t>
    </rPh>
    <rPh sb="7" eb="9">
      <t>ケッカ</t>
    </rPh>
    <rPh sb="10" eb="12">
      <t>ヨソウ</t>
    </rPh>
    <rPh sb="12" eb="14">
      <t>ケッカ</t>
    </rPh>
    <rPh sb="15" eb="17">
      <t>イッチ</t>
    </rPh>
    <phoneticPr fontId="3"/>
  </si>
  <si>
    <t>H - 欠陥レベルが高い欠陥（システムクラッシュ／他に影響する誤データ　等）</t>
    <rPh sb="4" eb="6">
      <t>ケッカン</t>
    </rPh>
    <rPh sb="10" eb="11">
      <t>タカ</t>
    </rPh>
    <rPh sb="12" eb="14">
      <t>ケッカン</t>
    </rPh>
    <rPh sb="25" eb="26">
      <t>タ</t>
    </rPh>
    <rPh sb="27" eb="29">
      <t>エイキョウ</t>
    </rPh>
    <rPh sb="31" eb="32">
      <t>ゴ</t>
    </rPh>
    <rPh sb="36" eb="37">
      <t>トウ</t>
    </rPh>
    <phoneticPr fontId="3"/>
  </si>
  <si>
    <t>M - 欠陥レベルが中程度の欠陥（実行可能／他に影響しない誤データ　等）</t>
    <rPh sb="4" eb="6">
      <t>ケッカンセイ</t>
    </rPh>
    <rPh sb="10" eb="13">
      <t>チュウテイド</t>
    </rPh>
    <rPh sb="14" eb="16">
      <t>ケッカン</t>
    </rPh>
    <rPh sb="17" eb="21">
      <t>ジッコウカノウ</t>
    </rPh>
    <rPh sb="22" eb="23">
      <t>タ</t>
    </rPh>
    <rPh sb="24" eb="26">
      <t>エイキョウ</t>
    </rPh>
    <rPh sb="29" eb="30">
      <t>ゴ</t>
    </rPh>
    <rPh sb="34" eb="35">
      <t>トウ</t>
    </rPh>
    <phoneticPr fontId="3"/>
  </si>
  <si>
    <t>L - 欠陥レベルが低い欠陥（見栄え／誤メッセージ／メニューオプション／誤アラーム／ヘルプの問題　等）</t>
    <rPh sb="4" eb="6">
      <t>ケッカンセイ</t>
    </rPh>
    <rPh sb="10" eb="11">
      <t>ヒク</t>
    </rPh>
    <rPh sb="12" eb="14">
      <t>ケッカン</t>
    </rPh>
    <rPh sb="15" eb="17">
      <t>ミバ</t>
    </rPh>
    <rPh sb="19" eb="20">
      <t>ゴ</t>
    </rPh>
    <rPh sb="36" eb="37">
      <t>ゴ</t>
    </rPh>
    <rPh sb="46" eb="48">
      <t>モンダイ</t>
    </rPh>
    <rPh sb="49" eb="50">
      <t>ナド</t>
    </rPh>
    <phoneticPr fontId="3"/>
  </si>
  <si>
    <t>**</t>
    <phoneticPr fontId="5"/>
  </si>
  <si>
    <t>テスト項目数は、テスト結果報告書のテスト項目数
　　※ テストは欠陥がなくなるまで１つのテスト項目について複数回、または日付わけて分割して実施することがあるが、テスト項目数はテストを実施した行数をカウントする。
　　　　同じテスト項目を複数回実施をしてもテスト項目数のカウントは変わらない。  ( X列で自動計算)</t>
    <rPh sb="150" eb="151">
      <t>レツ</t>
    </rPh>
    <rPh sb="152" eb="154">
      <t>ジドウ</t>
    </rPh>
    <rPh sb="154" eb="156">
      <t>ケイサン</t>
    </rPh>
    <phoneticPr fontId="3"/>
  </si>
  <si>
    <t>発見欠陥数は、テスト項目の行数において、一回でも'H'or'M'or'L'になった数をカウントする。 ( Y列で自動計算)</t>
    <phoneticPr fontId="3"/>
  </si>
  <si>
    <t>単体テスト計画書</t>
    <rPh sb="0" eb="2">
      <t>タンタイ</t>
    </rPh>
    <phoneticPr fontId="3"/>
  </si>
  <si>
    <t>fuhr001</t>
    <phoneticPr fontId="3"/>
  </si>
  <si>
    <t>広島大学(若手研究者キャリア開発システム構築)</t>
    <rPh sb="0" eb="2">
      <t>ヒロシマ</t>
    </rPh>
    <rPh sb="2" eb="4">
      <t>ダイガク</t>
    </rPh>
    <rPh sb="5" eb="7">
      <t>ワカテ</t>
    </rPh>
    <rPh sb="7" eb="10">
      <t>ケンキュウシャ</t>
    </rPh>
    <rPh sb="14" eb="16">
      <t>カイハツ</t>
    </rPh>
    <rPh sb="20" eb="22">
      <t>コウチク</t>
    </rPh>
    <phoneticPr fontId="3"/>
  </si>
  <si>
    <t>開発</t>
    <rPh sb="0" eb="2">
      <t>カイハツ</t>
    </rPh>
    <phoneticPr fontId="3"/>
  </si>
  <si>
    <t xml:space="preserve">テストの種類に応じて、対応する設計書の範囲を記述する。
</t>
    <phoneticPr fontId="3"/>
  </si>
  <si>
    <t xml:space="preserve">設計書の内容に対応して作成するテスト仕様書Ｎｏ及び各テストを実施する担当と日程を記述する。
</t>
    <phoneticPr fontId="3"/>
  </si>
  <si>
    <t>単体テスト仕様書</t>
    <rPh sb="0" eb="2">
      <t>タンタイ</t>
    </rPh>
    <phoneticPr fontId="3"/>
  </si>
  <si>
    <t>イベント</t>
    <phoneticPr fontId="3"/>
  </si>
  <si>
    <t>確認内容</t>
    <rPh sb="0" eb="2">
      <t>カクニン</t>
    </rPh>
    <rPh sb="2" eb="4">
      <t>ナイヨウ</t>
    </rPh>
    <phoneticPr fontId="3"/>
  </si>
  <si>
    <t>状態</t>
    <rPh sb="0" eb="2">
      <t>ジョウタイ</t>
    </rPh>
    <phoneticPr fontId="3"/>
  </si>
  <si>
    <t>試験項目数</t>
    <rPh sb="0" eb="2">
      <t>シケン</t>
    </rPh>
    <rPh sb="2" eb="5">
      <t>コウモクスウ</t>
    </rPh>
    <phoneticPr fontId="3"/>
  </si>
  <si>
    <t>未実施</t>
    <rPh sb="0" eb="1">
      <t>ミ</t>
    </rPh>
    <rPh sb="1" eb="3">
      <t>ジッシ</t>
    </rPh>
    <phoneticPr fontId="3"/>
  </si>
  <si>
    <t>試験中</t>
    <rPh sb="0" eb="2">
      <t>シケン</t>
    </rPh>
    <rPh sb="2" eb="3">
      <t>チュウ</t>
    </rPh>
    <phoneticPr fontId="3"/>
  </si>
  <si>
    <t>終了</t>
    <rPh sb="0" eb="2">
      <t>シュウリョウ</t>
    </rPh>
    <phoneticPr fontId="3"/>
  </si>
  <si>
    <t>試験
開始日</t>
    <rPh sb="0" eb="2">
      <t>シケン</t>
    </rPh>
    <rPh sb="3" eb="6">
      <t>カイシビ</t>
    </rPh>
    <phoneticPr fontId="3"/>
  </si>
  <si>
    <t>試験
終了日</t>
    <rPh sb="0" eb="2">
      <t>シケン</t>
    </rPh>
    <rPh sb="3" eb="6">
      <t>シュウリョウビ</t>
    </rPh>
    <phoneticPr fontId="3"/>
  </si>
  <si>
    <t>確認内容（詳細）</t>
    <rPh sb="5" eb="7">
      <t>ショウサイ</t>
    </rPh>
    <phoneticPr fontId="3"/>
  </si>
  <si>
    <t>2015/12/7</t>
    <phoneticPr fontId="3"/>
  </si>
  <si>
    <t>(SRAW)程</t>
    <rPh sb="6" eb="7">
      <t>テイ</t>
    </rPh>
    <phoneticPr fontId="3"/>
  </si>
  <si>
    <t>Java、Oracle、Tomcat、T2フレームワーク(seasar2)</t>
    <phoneticPr fontId="3"/>
  </si>
  <si>
    <t>画面／機能</t>
    <rPh sb="0" eb="2">
      <t>ガメン</t>
    </rPh>
    <rPh sb="3" eb="5">
      <t>キノウ</t>
    </rPh>
    <phoneticPr fontId="3"/>
  </si>
  <si>
    <t>松本英</t>
    <rPh sb="0" eb="2">
      <t>マツモト</t>
    </rPh>
    <rPh sb="2" eb="3">
      <t>ヒデ</t>
    </rPh>
    <phoneticPr fontId="3"/>
  </si>
  <si>
    <t>入力パラメータエラ</t>
    <rPh sb="0" eb="2">
      <t>ニュウリョク</t>
    </rPh>
    <phoneticPr fontId="3"/>
  </si>
  <si>
    <t>ファイルアップロードキーが設定されていない</t>
    <phoneticPr fontId="3"/>
  </si>
  <si>
    <t>エラーになること。
エラー内容がログに出力されること。</t>
    <rPh sb="13" eb="15">
      <t>ナイヨウ</t>
    </rPh>
    <rPh sb="19" eb="21">
      <t>シュツリョク</t>
    </rPh>
    <phoneticPr fontId="3"/>
  </si>
  <si>
    <t>入力パラメータ正常</t>
    <rPh sb="0" eb="2">
      <t>ニュウリョク</t>
    </rPh>
    <rPh sb="7" eb="9">
      <t>セイジョウ</t>
    </rPh>
    <phoneticPr fontId="3"/>
  </si>
  <si>
    <t>後続の処理が実行されること</t>
    <phoneticPr fontId="3"/>
  </si>
  <si>
    <t>入力パラメータ正常</t>
    <phoneticPr fontId="3"/>
  </si>
  <si>
    <t>共通処理</t>
    <rPh sb="0" eb="2">
      <t>キョウツウ</t>
    </rPh>
    <rPh sb="2" eb="4">
      <t>ショリ</t>
    </rPh>
    <phoneticPr fontId="3"/>
  </si>
  <si>
    <t>ファイルアップロードテーブルから項目を取得する</t>
    <rPh sb="16" eb="18">
      <t>コウモク</t>
    </rPh>
    <rPh sb="19" eb="21">
      <t>シュトク</t>
    </rPh>
    <phoneticPr fontId="3"/>
  </si>
  <si>
    <t>詳細設計書のファイルアップロードテーブルの検索を参照</t>
    <rPh sb="0" eb="2">
      <t>ショウサイ</t>
    </rPh>
    <rPh sb="2" eb="5">
      <t>セッケイショ</t>
    </rPh>
    <rPh sb="21" eb="23">
      <t>ケンサク</t>
    </rPh>
    <rPh sb="24" eb="26">
      <t>サンショウ</t>
    </rPh>
    <phoneticPr fontId="3"/>
  </si>
  <si>
    <t>取得成功</t>
    <rPh sb="0" eb="2">
      <t>シュトク</t>
    </rPh>
    <rPh sb="2" eb="4">
      <t>セイコウ</t>
    </rPh>
    <phoneticPr fontId="3"/>
  </si>
  <si>
    <t>取得失敗</t>
    <rPh sb="0" eb="2">
      <t>シュトク</t>
    </rPh>
    <rPh sb="2" eb="4">
      <t>シッパイ</t>
    </rPh>
    <phoneticPr fontId="3"/>
  </si>
  <si>
    <t>ファイルの復号化、解凍を行う</t>
    <rPh sb="5" eb="7">
      <t>フクゴウ</t>
    </rPh>
    <rPh sb="7" eb="8">
      <t>カ</t>
    </rPh>
    <rPh sb="9" eb="11">
      <t>カイトウ</t>
    </rPh>
    <rPh sb="12" eb="13">
      <t>オコナ</t>
    </rPh>
    <phoneticPr fontId="3"/>
  </si>
  <si>
    <t>正常終了</t>
    <rPh sb="0" eb="2">
      <t>セイジョウ</t>
    </rPh>
    <rPh sb="2" eb="4">
      <t>シュウリョウ</t>
    </rPh>
    <phoneticPr fontId="3"/>
  </si>
  <si>
    <t>異常発生</t>
    <rPh sb="0" eb="2">
      <t>イジョウ</t>
    </rPh>
    <rPh sb="2" eb="4">
      <t>ハッセイ</t>
    </rPh>
    <phoneticPr fontId="3"/>
  </si>
  <si>
    <t>ファイルの復号化され解凍されること</t>
    <phoneticPr fontId="3"/>
  </si>
  <si>
    <t>ファイルの圧縮</t>
    <rPh sb="5" eb="7">
      <t>アッシュク</t>
    </rPh>
    <phoneticPr fontId="3"/>
  </si>
  <si>
    <t>返却値にファイルが設定されること。</t>
    <rPh sb="0" eb="2">
      <t>ヘンキャク</t>
    </rPh>
    <rPh sb="2" eb="3">
      <t>チ</t>
    </rPh>
    <rPh sb="9" eb="11">
      <t>セッテイ</t>
    </rPh>
    <phoneticPr fontId="3"/>
  </si>
  <si>
    <t>試験
項目数</t>
    <rPh sb="0" eb="2">
      <t>シケン</t>
    </rPh>
    <rPh sb="3" eb="6">
      <t>コウモクスウ</t>
    </rPh>
    <phoneticPr fontId="3"/>
  </si>
  <si>
    <t>確認
項目数</t>
    <rPh sb="0" eb="2">
      <t>カクニン</t>
    </rPh>
    <rPh sb="3" eb="6">
      <t>コウモクスウ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</si>
</sst>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d;@"/>
    <numFmt numFmtId="177" formatCode="0_);[Red]\(0\)"/>
    <numFmt numFmtId="178" formatCode="0;[Red]0"/>
  </numFmts>
  <fonts count="29">
    <font>
      <sz val="10"/>
      <name val="Arial"/>
      <family val="2"/>
    </font>
    <font>
      <sz val="10"/>
      <name val="Arial"/>
      <family val="2"/>
    </font>
    <font>
      <sz val="10"/>
      <name val="ＭＳ Ｐゴシック"/>
      <family val="3"/>
      <charset val="128"/>
    </font>
    <font>
      <sz val="6"/>
      <name val="ＭＳ Ｐゴシック"/>
      <family val="3"/>
      <charset val="128"/>
    </font>
    <font>
      <u/>
      <sz val="8"/>
      <name val="ＭＳ Ｐゴシック"/>
      <family val="3"/>
      <charset val="128"/>
    </font>
    <font>
      <sz val="10"/>
      <name val="Times New Roman"/>
      <family val="1"/>
    </font>
    <font>
      <sz val="11"/>
      <name val="ＭＳ Ｐゴシック"/>
      <family val="3"/>
      <charset val="128"/>
    </font>
    <font>
      <sz val="8"/>
      <name val="ＭＳ Ｐゴシック"/>
      <family val="3"/>
      <charset val="128"/>
    </font>
    <font>
      <u/>
      <sz val="10"/>
      <name val="ＭＳ Ｐゴシック"/>
      <family val="3"/>
      <charset val="128"/>
    </font>
    <font>
      <b/>
      <u/>
      <sz val="14"/>
      <name val="ＭＳ Ｐゴシック"/>
      <family val="3"/>
      <charset val="128"/>
    </font>
    <font>
      <b/>
      <sz val="14"/>
      <name val="ＭＳ Ｐゴシック"/>
      <family val="3"/>
      <charset val="128"/>
    </font>
    <font>
      <b/>
      <sz val="10"/>
      <name val="ＭＳ Ｐゴシック"/>
      <family val="3"/>
      <charset val="128"/>
    </font>
    <font>
      <b/>
      <sz val="8"/>
      <name val="ＭＳ Ｐゴシック"/>
      <family val="3"/>
      <charset val="128"/>
    </font>
    <font>
      <b/>
      <sz val="10"/>
      <name val="Arial"/>
      <family val="2"/>
    </font>
    <font>
      <b/>
      <sz val="9"/>
      <color indexed="81"/>
      <name val="ＭＳ Ｐゴシック"/>
      <family val="3"/>
      <charset val="128"/>
    </font>
    <font>
      <u/>
      <sz val="18"/>
      <name val="ＭＳ Ｐゴシック"/>
      <family val="3"/>
      <charset val="128"/>
    </font>
    <font>
      <sz val="18"/>
      <name val="ＭＳ Ｐゴシック"/>
      <family val="3"/>
      <charset val="128"/>
    </font>
    <font>
      <b/>
      <u/>
      <sz val="24"/>
      <name val="ＭＳ Ｐゴシック"/>
      <family val="3"/>
      <charset val="128"/>
    </font>
    <font>
      <u/>
      <sz val="24"/>
      <name val="ＭＳ Ｐゴシック"/>
      <family val="3"/>
      <charset val="128"/>
    </font>
    <font>
      <sz val="18"/>
      <color indexed="8"/>
      <name val="ＭＳ Ｐゴシック"/>
      <family val="3"/>
      <charset val="128"/>
    </font>
    <font>
      <sz val="18"/>
      <name val="Arial"/>
      <family val="2"/>
    </font>
    <font>
      <sz val="22"/>
      <name val="ＭＳ Ｐゴシック"/>
      <family val="3"/>
      <charset val="128"/>
    </font>
    <font>
      <sz val="18"/>
      <color indexed="10"/>
      <name val="ＭＳ Ｐゴシック"/>
      <family val="3"/>
      <charset val="128"/>
    </font>
    <font>
      <b/>
      <sz val="14"/>
      <color indexed="81"/>
      <name val="ＭＳ Ｐゴシック"/>
      <family val="3"/>
      <charset val="128"/>
    </font>
    <font>
      <b/>
      <sz val="18"/>
      <color indexed="81"/>
      <name val="ＭＳ Ｐゴシック"/>
      <family val="3"/>
      <charset val="128"/>
    </font>
    <font>
      <sz val="9"/>
      <color indexed="81"/>
      <name val="ＭＳ Ｐゴシック"/>
      <family val="3"/>
      <charset val="128"/>
    </font>
    <font>
      <sz val="12"/>
      <name val="ＭＳ Ｐゴシック"/>
      <family val="3"/>
      <charset val="128"/>
    </font>
    <font>
      <sz val="12"/>
      <color indexed="8"/>
      <name val="ＭＳ Ｐゴシック"/>
      <family val="3"/>
      <charset val="128"/>
    </font>
    <font>
      <sz val="12"/>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55"/>
        <bgColor indexed="64"/>
      </patternFill>
    </fill>
    <fill>
      <patternFill patternType="solid">
        <fgColor rgb="FFCCFFFF"/>
        <bgColor indexed="64"/>
      </patternFill>
    </fill>
  </fills>
  <borders count="5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s>
  <cellStyleXfs count="4">
    <xf numFmtId="0" fontId="0" fillId="0" borderId="0"/>
    <xf numFmtId="0" fontId="6" fillId="0" borderId="0"/>
    <xf numFmtId="0" fontId="6" fillId="0" borderId="0"/>
    <xf numFmtId="0" fontId="6" fillId="0" borderId="0"/>
  </cellStyleXfs>
  <cellXfs count="301">
    <xf numFmtId="0" fontId="0" fillId="0" borderId="0" xfId="0"/>
    <xf numFmtId="0" fontId="2" fillId="0" borderId="0" xfId="0" applyFont="1" applyAlignment="1" applyProtection="1">
      <alignment vertical="center"/>
    </xf>
    <xf numFmtId="0" fontId="4" fillId="0" borderId="0" xfId="0" applyFont="1" applyAlignment="1" applyProtection="1">
      <alignment vertical="center"/>
    </xf>
    <xf numFmtId="0" fontId="2" fillId="0" borderId="0" xfId="1" applyFont="1" applyAlignment="1">
      <alignment vertical="center"/>
    </xf>
    <xf numFmtId="0" fontId="7" fillId="0" borderId="0" xfId="0" applyFont="1" applyAlignment="1" applyProtection="1">
      <alignment vertical="center"/>
    </xf>
    <xf numFmtId="0" fontId="8" fillId="0" borderId="0" xfId="0" applyFont="1" applyAlignment="1" applyProtection="1">
      <alignment horizontal="center" vertical="center"/>
    </xf>
    <xf numFmtId="0" fontId="9" fillId="0" borderId="0" xfId="0" applyFont="1" applyBorder="1" applyAlignment="1" applyProtection="1">
      <alignment horizontal="centerContinuous" vertical="center"/>
    </xf>
    <xf numFmtId="0" fontId="8" fillId="0" borderId="0" xfId="0" applyFont="1" applyAlignment="1" applyProtection="1">
      <alignment horizontal="centerContinuous" vertical="center"/>
    </xf>
    <xf numFmtId="0" fontId="10" fillId="0" borderId="1" xfId="0" applyFont="1" applyBorder="1" applyAlignment="1" applyProtection="1">
      <alignment horizontal="centerContinuous" vertical="center"/>
    </xf>
    <xf numFmtId="0" fontId="2" fillId="2" borderId="0" xfId="2" applyFont="1" applyFill="1" applyAlignment="1">
      <alignment vertical="center"/>
    </xf>
    <xf numFmtId="0" fontId="11" fillId="3" borderId="2" xfId="0" applyFont="1" applyFill="1" applyBorder="1" applyAlignment="1" applyProtection="1">
      <alignment horizontal="center" vertical="center"/>
    </xf>
    <xf numFmtId="0" fontId="11" fillId="3" borderId="2" xfId="0" applyFont="1" applyFill="1" applyBorder="1" applyAlignment="1" applyProtection="1">
      <alignment horizontal="centerContinuous" vertical="center"/>
    </xf>
    <xf numFmtId="0" fontId="12" fillId="3" borderId="2" xfId="1" applyFont="1" applyFill="1" applyBorder="1" applyAlignment="1">
      <alignment horizontal="center" vertical="center" wrapText="1"/>
    </xf>
    <xf numFmtId="49" fontId="2" fillId="0" borderId="2" xfId="0" applyNumberFormat="1" applyFont="1" applyBorder="1" applyAlignment="1" applyProtection="1">
      <alignment horizontal="center" vertical="center"/>
    </xf>
    <xf numFmtId="49" fontId="2" fillId="0" borderId="2" xfId="1" applyNumberFormat="1" applyFont="1" applyBorder="1" applyAlignment="1">
      <alignment horizontal="center" vertical="center"/>
    </xf>
    <xf numFmtId="0" fontId="1" fillId="0" borderId="0" xfId="0" applyFont="1"/>
    <xf numFmtId="0" fontId="11" fillId="3" borderId="3" xfId="0" applyFont="1" applyFill="1" applyBorder="1" applyAlignment="1">
      <alignment vertical="center"/>
    </xf>
    <xf numFmtId="0" fontId="1" fillId="3" borderId="5" xfId="0" applyFont="1" applyFill="1" applyBorder="1" applyAlignment="1">
      <alignment vertical="center"/>
    </xf>
    <xf numFmtId="0" fontId="7" fillId="3" borderId="5" xfId="0" applyFont="1" applyFill="1" applyBorder="1" applyAlignment="1">
      <alignment vertical="center"/>
    </xf>
    <xf numFmtId="0" fontId="1" fillId="3" borderId="4" xfId="0" applyFont="1" applyFill="1" applyBorder="1" applyAlignment="1">
      <alignment vertical="center"/>
    </xf>
    <xf numFmtId="0" fontId="2" fillId="2" borderId="0" xfId="2" applyFont="1" applyFill="1" applyBorder="1" applyAlignment="1">
      <alignment vertical="center"/>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0" fontId="2" fillId="0" borderId="2" xfId="0" applyFont="1" applyFill="1" applyBorder="1" applyAlignment="1">
      <alignment horizontal="center" vertical="center"/>
    </xf>
    <xf numFmtId="14" fontId="2" fillId="0" borderId="2" xfId="0" applyNumberFormat="1" applyFont="1" applyFill="1" applyBorder="1" applyAlignment="1">
      <alignment horizontal="center" vertical="center"/>
    </xf>
    <xf numFmtId="0" fontId="2" fillId="2" borderId="0" xfId="1" applyFont="1" applyFill="1" applyBorder="1" applyAlignment="1">
      <alignment vertical="center"/>
    </xf>
    <xf numFmtId="0" fontId="2" fillId="2" borderId="5" xfId="3" applyFont="1" applyFill="1" applyBorder="1" applyAlignment="1">
      <alignment horizontal="left" vertical="center"/>
    </xf>
    <xf numFmtId="0" fontId="2" fillId="2" borderId="5" xfId="1" applyFont="1" applyFill="1" applyBorder="1" applyAlignment="1">
      <alignment horizontal="left" vertical="center"/>
    </xf>
    <xf numFmtId="0" fontId="11" fillId="3" borderId="3" xfId="2" applyFont="1" applyFill="1" applyBorder="1" applyAlignment="1">
      <alignment vertical="center"/>
    </xf>
    <xf numFmtId="0" fontId="11" fillId="3" borderId="4" xfId="1" applyFont="1" applyFill="1" applyBorder="1" applyAlignment="1">
      <alignment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2" xfId="0" applyNumberFormat="1" applyFont="1" applyBorder="1" applyAlignment="1">
      <alignment horizontal="center" vertical="center" wrapText="1"/>
    </xf>
    <xf numFmtId="49" fontId="2" fillId="0" borderId="2" xfId="0" applyNumberFormat="1" applyFont="1" applyBorder="1" applyAlignment="1" applyProtection="1">
      <alignment horizontal="center" vertical="center" wrapText="1"/>
    </xf>
    <xf numFmtId="0" fontId="7" fillId="3" borderId="5" xfId="1" applyFont="1" applyFill="1" applyBorder="1" applyAlignment="1">
      <alignment vertical="center"/>
    </xf>
    <xf numFmtId="0" fontId="11" fillId="3" borderId="5" xfId="1" applyFont="1" applyFill="1" applyBorder="1" applyAlignment="1">
      <alignment vertical="center"/>
    </xf>
    <xf numFmtId="0" fontId="2" fillId="3" borderId="6" xfId="0" applyFont="1" applyFill="1" applyBorder="1" applyAlignment="1">
      <alignment horizontal="center" vertical="center"/>
    </xf>
    <xf numFmtId="0" fontId="2" fillId="0" borderId="2" xfId="1" applyFont="1" applyBorder="1" applyAlignment="1">
      <alignment vertical="center" wrapText="1"/>
    </xf>
    <xf numFmtId="0" fontId="2" fillId="0" borderId="0" xfId="1" applyFont="1" applyAlignment="1">
      <alignment vertical="top"/>
    </xf>
    <xf numFmtId="0" fontId="2" fillId="3" borderId="13" xfId="0" applyFont="1" applyFill="1" applyBorder="1" applyAlignment="1">
      <alignment vertical="center"/>
    </xf>
    <xf numFmtId="0" fontId="2" fillId="0" borderId="2" xfId="0" applyFont="1" applyFill="1" applyBorder="1" applyAlignment="1">
      <alignment vertical="center" wrapText="1"/>
    </xf>
    <xf numFmtId="0" fontId="2" fillId="3" borderId="13" xfId="0" applyFont="1" applyFill="1" applyBorder="1" applyAlignment="1">
      <alignment horizontal="center" vertical="center"/>
    </xf>
    <xf numFmtId="0" fontId="2" fillId="3" borderId="10" xfId="0" applyFont="1" applyFill="1" applyBorder="1" applyAlignment="1">
      <alignment vertical="center"/>
    </xf>
    <xf numFmtId="0" fontId="2" fillId="3" borderId="6"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7" fillId="3" borderId="3" xfId="1" applyFont="1" applyFill="1" applyBorder="1" applyAlignment="1">
      <alignment vertical="center"/>
    </xf>
    <xf numFmtId="0" fontId="2" fillId="0" borderId="0" xfId="1" applyFont="1" applyAlignment="1">
      <alignment horizontal="center" vertical="center" wrapText="1"/>
    </xf>
    <xf numFmtId="0" fontId="2" fillId="0" borderId="0" xfId="0" applyFont="1"/>
    <xf numFmtId="0" fontId="2" fillId="3" borderId="2" xfId="0" applyFont="1" applyFill="1" applyBorder="1" applyAlignment="1">
      <alignment horizontal="center" vertical="top" wrapText="1"/>
    </xf>
    <xf numFmtId="49" fontId="2" fillId="0" borderId="2" xfId="0" applyNumberFormat="1" applyFont="1" applyBorder="1" applyAlignment="1">
      <alignment vertical="center" wrapText="1"/>
    </xf>
    <xf numFmtId="0" fontId="0" fillId="0" borderId="0" xfId="0" applyBorder="1" applyAlignment="1">
      <alignment vertical="top"/>
    </xf>
    <xf numFmtId="0" fontId="2" fillId="0" borderId="9" xfId="0" applyFont="1" applyBorder="1" applyAlignment="1">
      <alignment vertical="top"/>
    </xf>
    <xf numFmtId="0" fontId="2" fillId="0" borderId="0" xfId="0" applyFont="1" applyBorder="1" applyAlignment="1">
      <alignment vertical="top"/>
    </xf>
    <xf numFmtId="0" fontId="2" fillId="0" borderId="0" xfId="0" applyFont="1" applyBorder="1" applyAlignment="1">
      <alignment vertical="top" wrapText="1"/>
    </xf>
    <xf numFmtId="0" fontId="1" fillId="0" borderId="0" xfId="0" applyFont="1" applyBorder="1" applyAlignment="1">
      <alignment vertical="top" wrapText="1"/>
    </xf>
    <xf numFmtId="0" fontId="15" fillId="0" borderId="0" xfId="0" applyFont="1" applyAlignment="1" applyProtection="1">
      <alignment vertical="center"/>
    </xf>
    <xf numFmtId="0" fontId="1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Border="1" applyAlignment="1" applyProtection="1">
      <alignment vertical="center"/>
    </xf>
    <xf numFmtId="0" fontId="16" fillId="0" borderId="0" xfId="0" applyFont="1" applyBorder="1" applyAlignment="1" applyProtection="1">
      <alignment horizontal="center" vertical="center"/>
    </xf>
    <xf numFmtId="0" fontId="17" fillId="0" borderId="0" xfId="0" applyFont="1" applyAlignment="1" applyProtection="1">
      <alignment horizontal="centerContinuous" vertical="center"/>
    </xf>
    <xf numFmtId="0" fontId="18" fillId="0" borderId="0" xfId="0" applyFont="1" applyAlignment="1" applyProtection="1">
      <alignment horizontal="centerContinuous" vertical="center"/>
    </xf>
    <xf numFmtId="14" fontId="16" fillId="0" borderId="0" xfId="0" applyNumberFormat="1" applyFont="1" applyBorder="1" applyAlignment="1" applyProtection="1">
      <alignment vertical="center"/>
    </xf>
    <xf numFmtId="0" fontId="16" fillId="2" borderId="0" xfId="0" applyFont="1" applyFill="1" applyAlignment="1" applyProtection="1">
      <alignment vertical="center"/>
    </xf>
    <xf numFmtId="178" fontId="22" fillId="0" borderId="7" xfId="0" applyNumberFormat="1" applyFont="1" applyBorder="1" applyAlignment="1" applyProtection="1">
      <alignment horizontal="left" vertical="center"/>
    </xf>
    <xf numFmtId="0" fontId="19" fillId="0" borderId="9" xfId="0" applyFont="1" applyBorder="1" applyAlignment="1" applyProtection="1">
      <alignment horizontal="left" vertical="center"/>
    </xf>
    <xf numFmtId="0" fontId="20" fillId="0" borderId="9" xfId="0" applyFont="1" applyBorder="1" applyAlignment="1" applyProtection="1">
      <alignment horizontal="left" vertical="center"/>
    </xf>
    <xf numFmtId="0" fontId="21" fillId="2" borderId="9" xfId="0" applyFont="1" applyFill="1" applyBorder="1" applyAlignment="1" applyProtection="1">
      <alignment horizontal="center" vertical="center" wrapText="1"/>
    </xf>
    <xf numFmtId="0" fontId="21" fillId="2" borderId="8" xfId="0" applyFont="1" applyFill="1" applyBorder="1" applyAlignment="1" applyProtection="1">
      <alignment horizontal="center" vertical="center" wrapText="1"/>
    </xf>
    <xf numFmtId="0" fontId="19" fillId="0" borderId="0" xfId="0" applyFont="1" applyBorder="1" applyAlignment="1" applyProtection="1">
      <alignment horizontal="left" vertical="center" wrapText="1"/>
    </xf>
    <xf numFmtId="0" fontId="20" fillId="0" borderId="0" xfId="0" applyFont="1" applyBorder="1" applyAlignment="1" applyProtection="1">
      <alignment horizontal="left" vertical="center" wrapText="1"/>
    </xf>
    <xf numFmtId="178" fontId="16" fillId="0" borderId="52" xfId="0" applyNumberFormat="1" applyFont="1" applyBorder="1" applyAlignment="1" applyProtection="1">
      <alignment horizontal="left" vertical="center" wrapText="1" indent="2"/>
    </xf>
    <xf numFmtId="0" fontId="16" fillId="0" borderId="0" xfId="0" applyFont="1" applyBorder="1" applyAlignment="1" applyProtection="1">
      <alignment vertical="center" wrapText="1"/>
    </xf>
    <xf numFmtId="0" fontId="16" fillId="0" borderId="53" xfId="0" applyFont="1" applyBorder="1" applyAlignment="1" applyProtection="1">
      <alignment vertical="center"/>
    </xf>
    <xf numFmtId="0" fontId="16" fillId="2" borderId="0" xfId="0" applyFont="1" applyFill="1" applyBorder="1" applyAlignment="1" applyProtection="1">
      <alignment vertical="center"/>
    </xf>
    <xf numFmtId="0" fontId="16" fillId="2" borderId="11" xfId="0" applyFont="1" applyFill="1" applyBorder="1" applyAlignment="1" applyProtection="1">
      <alignment vertical="center"/>
    </xf>
    <xf numFmtId="0" fontId="16" fillId="2" borderId="1" xfId="0" applyFont="1" applyFill="1" applyBorder="1" applyAlignment="1" applyProtection="1">
      <alignment vertical="center"/>
    </xf>
    <xf numFmtId="0" fontId="16" fillId="0" borderId="1" xfId="0" applyFont="1" applyBorder="1" applyAlignment="1" applyProtection="1">
      <alignment vertical="center"/>
    </xf>
    <xf numFmtId="0" fontId="16" fillId="0" borderId="12" xfId="0" applyFont="1" applyBorder="1" applyAlignment="1" applyProtection="1">
      <alignment vertical="center"/>
    </xf>
    <xf numFmtId="0" fontId="26" fillId="2" borderId="0" xfId="0" applyFont="1" applyFill="1" applyAlignment="1" applyProtection="1">
      <alignment vertical="center" wrapText="1"/>
    </xf>
    <xf numFmtId="178" fontId="26" fillId="0" borderId="51" xfId="0" applyNumberFormat="1" applyFont="1" applyBorder="1" applyAlignment="1" applyProtection="1">
      <alignment horizontal="center" vertical="center" wrapText="1"/>
    </xf>
    <xf numFmtId="0" fontId="26" fillId="2" borderId="7" xfId="0" applyFont="1" applyFill="1" applyBorder="1" applyAlignment="1" applyProtection="1">
      <alignment horizontal="center" vertical="center" wrapText="1"/>
    </xf>
    <xf numFmtId="0" fontId="26" fillId="0" borderId="0" xfId="0" applyFont="1" applyAlignment="1" applyProtection="1">
      <alignment horizontal="center" vertical="center" wrapText="1"/>
    </xf>
    <xf numFmtId="0" fontId="26" fillId="0" borderId="0" xfId="0" applyFont="1" applyAlignment="1" applyProtection="1">
      <alignment vertical="center" wrapText="1"/>
    </xf>
    <xf numFmtId="0" fontId="26" fillId="0" borderId="0" xfId="0" applyFont="1" applyFill="1" applyBorder="1" applyAlignment="1" applyProtection="1">
      <alignment vertical="center" wrapText="1"/>
    </xf>
    <xf numFmtId="0" fontId="26" fillId="3" borderId="16" xfId="0" applyFont="1" applyFill="1" applyBorder="1" applyAlignment="1" applyProtection="1">
      <alignment horizontal="centerContinuous" vertical="center"/>
    </xf>
    <xf numFmtId="0" fontId="26" fillId="3" borderId="17" xfId="0" applyFont="1" applyFill="1" applyBorder="1" applyAlignment="1" applyProtection="1">
      <alignment horizontal="centerContinuous" vertical="center"/>
    </xf>
    <xf numFmtId="0" fontId="26" fillId="3" borderId="18" xfId="0" applyFont="1" applyFill="1" applyBorder="1" applyAlignment="1" applyProtection="1">
      <alignment horizontal="centerContinuous" vertical="center"/>
    </xf>
    <xf numFmtId="0" fontId="26" fillId="3" borderId="17" xfId="0" applyFont="1" applyFill="1" applyBorder="1" applyAlignment="1" applyProtection="1">
      <alignment horizontal="center" vertical="center"/>
    </xf>
    <xf numFmtId="0" fontId="26" fillId="3" borderId="18" xfId="0" applyFont="1" applyFill="1" applyBorder="1" applyAlignment="1" applyProtection="1">
      <alignment horizontal="center" vertical="center" wrapText="1"/>
    </xf>
    <xf numFmtId="0" fontId="28" fillId="0" borderId="0" xfId="0" applyFont="1" applyBorder="1" applyAlignment="1">
      <alignment horizontal="center" vertical="center"/>
    </xf>
    <xf numFmtId="0" fontId="26" fillId="0" borderId="0" xfId="0" applyFont="1" applyFill="1" applyBorder="1" applyAlignment="1" applyProtection="1">
      <alignment vertical="center"/>
    </xf>
    <xf numFmtId="0" fontId="28" fillId="0" borderId="0" xfId="0" applyFont="1" applyFill="1" applyBorder="1" applyAlignment="1">
      <alignment vertical="center"/>
    </xf>
    <xf numFmtId="0" fontId="26" fillId="0" borderId="0" xfId="0" applyFont="1" applyAlignment="1" applyProtection="1">
      <alignment vertical="center"/>
    </xf>
    <xf numFmtId="0" fontId="26" fillId="0" borderId="0" xfId="0" applyFont="1" applyAlignment="1" applyProtection="1">
      <alignment horizontal="center" vertical="center"/>
    </xf>
    <xf numFmtId="49" fontId="26" fillId="4" borderId="25" xfId="0" applyNumberFormat="1" applyFont="1" applyFill="1" applyBorder="1" applyAlignment="1" applyProtection="1">
      <alignment horizontal="center" vertical="center"/>
    </xf>
    <xf numFmtId="0" fontId="26" fillId="4" borderId="25" xfId="0" applyFont="1" applyFill="1" applyBorder="1" applyAlignment="1" applyProtection="1">
      <alignment horizontal="center" vertical="center"/>
    </xf>
    <xf numFmtId="49" fontId="26" fillId="0" borderId="26" xfId="0" applyNumberFormat="1" applyFont="1" applyBorder="1" applyAlignment="1" applyProtection="1">
      <alignment horizontal="center" vertical="center"/>
    </xf>
    <xf numFmtId="0" fontId="28" fillId="0" borderId="0" xfId="0" applyFont="1" applyBorder="1" applyAlignment="1">
      <alignment horizontal="center"/>
    </xf>
    <xf numFmtId="0" fontId="26" fillId="0" borderId="0" xfId="0" applyFont="1" applyFill="1" applyBorder="1" applyAlignment="1" applyProtection="1">
      <alignment horizontal="center" vertical="center"/>
    </xf>
    <xf numFmtId="0" fontId="26" fillId="0" borderId="0" xfId="0" applyFont="1" applyFill="1" applyBorder="1" applyAlignment="1" applyProtection="1">
      <alignment horizontal="centerContinuous" vertical="center"/>
    </xf>
    <xf numFmtId="0" fontId="26" fillId="0" borderId="0" xfId="0" applyFont="1" applyBorder="1" applyAlignment="1" applyProtection="1">
      <alignment vertical="center"/>
    </xf>
    <xf numFmtId="0" fontId="26" fillId="0" borderId="0" xfId="0" applyFont="1" applyFill="1" applyBorder="1" applyAlignment="1" applyProtection="1">
      <alignment horizontal="left" vertical="top"/>
    </xf>
    <xf numFmtId="14" fontId="26" fillId="0" borderId="0" xfId="0" applyNumberFormat="1" applyFont="1" applyFill="1" applyBorder="1" applyAlignment="1" applyProtection="1">
      <alignment horizontal="center" vertical="center"/>
    </xf>
    <xf numFmtId="0" fontId="26" fillId="0" borderId="30" xfId="0" applyFont="1" applyBorder="1" applyAlignment="1" applyProtection="1">
      <alignment vertical="center"/>
    </xf>
    <xf numFmtId="0" fontId="26" fillId="0" borderId="31" xfId="0" applyFont="1" applyFill="1" applyBorder="1" applyAlignment="1" applyProtection="1">
      <alignment horizontal="centerContinuous" vertical="center" wrapText="1"/>
    </xf>
    <xf numFmtId="0" fontId="26" fillId="5" borderId="29" xfId="0" applyFont="1" applyFill="1" applyBorder="1" applyAlignment="1" applyProtection="1">
      <alignment horizontal="center" vertical="center" wrapText="1"/>
    </xf>
    <xf numFmtId="0" fontId="26" fillId="5" borderId="18" xfId="0" applyFont="1" applyFill="1" applyBorder="1" applyAlignment="1" applyProtection="1">
      <alignment horizontal="center" vertical="center" wrapText="1"/>
    </xf>
    <xf numFmtId="0" fontId="26" fillId="5" borderId="19" xfId="0" applyFont="1" applyFill="1" applyBorder="1" applyAlignment="1" applyProtection="1">
      <alignment horizontal="center" vertical="center" wrapText="1"/>
    </xf>
    <xf numFmtId="0" fontId="26" fillId="5" borderId="19" xfId="0" applyFont="1" applyFill="1" applyBorder="1" applyAlignment="1" applyProtection="1">
      <alignment horizontal="centerContinuous" vertical="center" wrapText="1"/>
    </xf>
    <xf numFmtId="0" fontId="26" fillId="0" borderId="35" xfId="0" applyFont="1" applyFill="1" applyBorder="1" applyAlignment="1" applyProtection="1">
      <alignment horizontal="center" vertical="center" wrapText="1"/>
    </xf>
    <xf numFmtId="0" fontId="26" fillId="0" borderId="3" xfId="0" applyFont="1" applyFill="1" applyBorder="1" applyAlignment="1" applyProtection="1">
      <alignment horizontal="center" vertical="center" wrapText="1"/>
    </xf>
    <xf numFmtId="0" fontId="26" fillId="0" borderId="36" xfId="0" applyFont="1" applyFill="1" applyBorder="1" applyAlignment="1" applyProtection="1">
      <alignment horizontal="center" vertical="center" wrapText="1"/>
    </xf>
    <xf numFmtId="0" fontId="26" fillId="0" borderId="0" xfId="0" applyFont="1" applyFill="1" applyAlignment="1" applyProtection="1">
      <alignment vertical="center"/>
    </xf>
    <xf numFmtId="0" fontId="26" fillId="0" borderId="0" xfId="0" applyFont="1" applyFill="1" applyAlignment="1" applyProtection="1">
      <alignment horizontal="center" vertical="center"/>
    </xf>
    <xf numFmtId="0" fontId="26" fillId="5" borderId="27" xfId="0" applyFont="1" applyFill="1" applyBorder="1" applyAlignment="1" applyProtection="1">
      <alignment horizontal="center" vertical="center" wrapText="1"/>
    </xf>
    <xf numFmtId="176" fontId="26" fillId="0" borderId="28" xfId="0" applyNumberFormat="1" applyFont="1" applyFill="1" applyBorder="1" applyAlignment="1" applyProtection="1">
      <alignment horizontal="center" vertical="center" wrapText="1"/>
    </xf>
    <xf numFmtId="176" fontId="26" fillId="0" borderId="23" xfId="0" applyNumberFormat="1" applyFont="1" applyFill="1" applyBorder="1" applyAlignment="1" applyProtection="1">
      <alignment horizontal="center" vertical="center" wrapText="1"/>
    </xf>
    <xf numFmtId="176" fontId="26" fillId="0" borderId="27" xfId="0" applyNumberFormat="1" applyFont="1" applyFill="1" applyBorder="1" applyAlignment="1" applyProtection="1">
      <alignment horizontal="center" vertical="center" wrapText="1"/>
    </xf>
    <xf numFmtId="0" fontId="26" fillId="0" borderId="0" xfId="0" applyFont="1" applyBorder="1" applyAlignment="1" applyProtection="1">
      <alignment horizontal="left" vertical="top"/>
    </xf>
    <xf numFmtId="0" fontId="26" fillId="0" borderId="0" xfId="0" applyFont="1" applyFill="1" applyBorder="1" applyAlignment="1" applyProtection="1">
      <alignment horizontal="centerContinuous" vertical="center" wrapText="1"/>
    </xf>
    <xf numFmtId="0" fontId="26" fillId="0" borderId="0" xfId="0" applyFont="1" applyFill="1" applyBorder="1" applyAlignment="1" applyProtection="1">
      <alignment horizontal="center" vertical="center" wrapText="1"/>
    </xf>
    <xf numFmtId="176" fontId="26" fillId="0" borderId="41" xfId="0" applyNumberFormat="1" applyFont="1" applyFill="1" applyBorder="1" applyAlignment="1" applyProtection="1">
      <alignment horizontal="center" vertical="center" wrapText="1"/>
    </xf>
    <xf numFmtId="176" fontId="26" fillId="0" borderId="46" xfId="0" applyNumberFormat="1" applyFont="1" applyFill="1" applyBorder="1" applyAlignment="1" applyProtection="1">
      <alignment horizontal="center" vertical="center" wrapText="1"/>
    </xf>
    <xf numFmtId="176" fontId="26" fillId="0" borderId="42" xfId="0" applyNumberFormat="1" applyFont="1" applyFill="1" applyBorder="1" applyAlignment="1" applyProtection="1">
      <alignment horizontal="center" vertical="center" wrapText="1"/>
    </xf>
    <xf numFmtId="177" fontId="26" fillId="0" borderId="41" xfId="0" applyNumberFormat="1" applyFont="1" applyFill="1" applyBorder="1" applyAlignment="1" applyProtection="1">
      <alignment horizontal="center" vertical="center" wrapText="1"/>
    </xf>
    <xf numFmtId="177" fontId="26" fillId="0" borderId="46" xfId="0" applyNumberFormat="1" applyFont="1" applyFill="1" applyBorder="1" applyAlignment="1" applyProtection="1">
      <alignment horizontal="center" vertical="center" wrapText="1"/>
    </xf>
    <xf numFmtId="177" fontId="26" fillId="0" borderId="42" xfId="0" applyNumberFormat="1" applyFont="1" applyFill="1" applyBorder="1" applyAlignment="1" applyProtection="1">
      <alignment horizontal="center" vertical="center" wrapText="1"/>
    </xf>
    <xf numFmtId="0" fontId="26" fillId="0" borderId="50" xfId="0" applyFont="1" applyFill="1" applyBorder="1" applyAlignment="1" applyProtection="1">
      <alignment horizontal="center" vertical="center"/>
    </xf>
    <xf numFmtId="0" fontId="26" fillId="0" borderId="25" xfId="0" applyFont="1" applyFill="1" applyBorder="1" applyAlignment="1" applyProtection="1">
      <alignment horizontal="center" vertical="center"/>
    </xf>
    <xf numFmtId="0" fontId="26" fillId="0" borderId="27" xfId="0" applyFont="1" applyFill="1" applyBorder="1" applyAlignment="1" applyProtection="1">
      <alignment horizontal="center" vertical="center"/>
    </xf>
    <xf numFmtId="176" fontId="26" fillId="0" borderId="0" xfId="0" applyNumberFormat="1" applyFont="1" applyFill="1" applyBorder="1" applyAlignment="1" applyProtection="1">
      <alignment horizontal="center" vertical="center" wrapText="1"/>
    </xf>
    <xf numFmtId="0" fontId="26" fillId="5" borderId="29" xfId="0" applyFont="1" applyFill="1" applyBorder="1" applyAlignment="1" applyProtection="1">
      <alignment horizontal="center" vertical="center"/>
    </xf>
    <xf numFmtId="0" fontId="26" fillId="5" borderId="17" xfId="0" applyFont="1" applyFill="1" applyBorder="1" applyAlignment="1" applyProtection="1">
      <alignment horizontal="center" vertical="center"/>
    </xf>
    <xf numFmtId="0" fontId="26" fillId="5" borderId="16" xfId="0" applyFont="1" applyFill="1" applyBorder="1" applyAlignment="1" applyProtection="1">
      <alignment horizontal="center" vertical="center"/>
    </xf>
    <xf numFmtId="0" fontId="26" fillId="0" borderId="20" xfId="0" applyFont="1" applyFill="1" applyBorder="1" applyAlignment="1" applyProtection="1">
      <alignment horizontal="center" vertical="center"/>
    </xf>
    <xf numFmtId="0" fontId="26" fillId="5" borderId="18" xfId="0" applyFont="1" applyFill="1" applyBorder="1" applyAlignment="1" applyProtection="1">
      <alignment horizontal="centerContinuous" vertical="center" wrapText="1"/>
    </xf>
    <xf numFmtId="0" fontId="26" fillId="5" borderId="16" xfId="0" applyFont="1" applyFill="1" applyBorder="1" applyAlignment="1" applyProtection="1">
      <alignment horizontal="center" vertical="center" wrapText="1"/>
    </xf>
    <xf numFmtId="0" fontId="26" fillId="5" borderId="19" xfId="0" applyFont="1" applyFill="1" applyBorder="1" applyAlignment="1" applyProtection="1">
      <alignment horizontal="center" vertical="center"/>
    </xf>
    <xf numFmtId="0" fontId="26" fillId="5" borderId="18" xfId="0" applyFont="1" applyFill="1" applyBorder="1" applyAlignment="1" applyProtection="1">
      <alignment horizontal="center" vertical="center"/>
    </xf>
    <xf numFmtId="0" fontId="26" fillId="0" borderId="47" xfId="0" applyFont="1" applyFill="1" applyBorder="1" applyAlignment="1" applyProtection="1">
      <alignment horizontal="center" vertical="center"/>
    </xf>
    <xf numFmtId="0" fontId="26" fillId="0" borderId="48" xfId="0" applyFont="1" applyFill="1" applyBorder="1" applyAlignment="1" applyProtection="1">
      <alignment horizontal="center" vertical="center"/>
    </xf>
    <xf numFmtId="0" fontId="26" fillId="0" borderId="49" xfId="0" applyFont="1" applyFill="1" applyBorder="1" applyAlignment="1" applyProtection="1">
      <alignment horizontal="center" vertical="center"/>
    </xf>
    <xf numFmtId="0" fontId="26" fillId="5" borderId="2" xfId="0" applyFont="1" applyFill="1" applyBorder="1" applyAlignment="1" applyProtection="1">
      <alignment horizontal="centerContinuous" vertical="center" wrapText="1"/>
    </xf>
    <xf numFmtId="0" fontId="26" fillId="0" borderId="36" xfId="0" applyNumberFormat="1" applyFont="1" applyFill="1" applyBorder="1" applyAlignment="1" applyProtection="1">
      <alignment vertical="center"/>
    </xf>
    <xf numFmtId="0" fontId="26" fillId="5" borderId="37" xfId="0" applyFont="1" applyFill="1" applyBorder="1" applyAlignment="1" applyProtection="1">
      <alignment horizontal="center" vertical="center"/>
    </xf>
    <xf numFmtId="14" fontId="26" fillId="0" borderId="37" xfId="0" applyNumberFormat="1" applyFont="1" applyFill="1" applyBorder="1" applyAlignment="1" applyProtection="1">
      <alignment horizontal="center" vertical="center"/>
    </xf>
    <xf numFmtId="14" fontId="26" fillId="0" borderId="30" xfId="0" applyNumberFormat="1" applyFont="1" applyFill="1" applyBorder="1" applyAlignment="1" applyProtection="1">
      <alignment horizontal="center" vertical="center"/>
    </xf>
    <xf numFmtId="14" fontId="26" fillId="0" borderId="38" xfId="0" applyNumberFormat="1" applyFont="1" applyFill="1" applyBorder="1" applyAlignment="1" applyProtection="1">
      <alignment horizontal="center" vertical="center"/>
    </xf>
    <xf numFmtId="14" fontId="26" fillId="0" borderId="20" xfId="0" applyNumberFormat="1" applyFont="1" applyFill="1" applyBorder="1" applyAlignment="1" applyProtection="1">
      <alignment horizontal="center" vertical="center"/>
    </xf>
    <xf numFmtId="0" fontId="26" fillId="5" borderId="2" xfId="0" applyFont="1" applyFill="1" applyBorder="1" applyAlignment="1" applyProtection="1">
      <alignment horizontal="center" vertical="center" wrapText="1"/>
    </xf>
    <xf numFmtId="0" fontId="26" fillId="0" borderId="30" xfId="0" applyFont="1" applyFill="1" applyBorder="1" applyAlignment="1" applyProtection="1">
      <alignment horizontal="center" vertical="center" wrapText="1"/>
    </xf>
    <xf numFmtId="177" fontId="26" fillId="0" borderId="30" xfId="0" applyNumberFormat="1" applyFont="1" applyFill="1" applyBorder="1" applyAlignment="1" applyProtection="1">
      <alignment horizontal="center" vertical="center"/>
    </xf>
    <xf numFmtId="0" fontId="26" fillId="0" borderId="30" xfId="0" applyFont="1" applyFill="1" applyBorder="1" applyAlignment="1" applyProtection="1">
      <alignment horizontal="center" vertical="center"/>
    </xf>
    <xf numFmtId="0" fontId="26" fillId="5" borderId="37" xfId="0" applyFont="1" applyFill="1" applyBorder="1" applyAlignment="1" applyProtection="1">
      <alignment horizontal="center" vertical="center" wrapText="1"/>
    </xf>
    <xf numFmtId="177" fontId="26" fillId="0" borderId="38" xfId="0" applyNumberFormat="1" applyFont="1" applyFill="1" applyBorder="1" applyAlignment="1" applyProtection="1">
      <alignment horizontal="center" vertical="center" wrapText="1"/>
    </xf>
    <xf numFmtId="0" fontId="26" fillId="0" borderId="39" xfId="0" applyNumberFormat="1" applyFont="1" applyFill="1" applyBorder="1" applyAlignment="1" applyProtection="1">
      <alignment horizontal="right" vertical="center"/>
    </xf>
    <xf numFmtId="0" fontId="26" fillId="3" borderId="34" xfId="0" applyFont="1" applyFill="1" applyBorder="1" applyAlignment="1" applyProtection="1">
      <alignment horizontal="center" vertical="center" wrapText="1"/>
    </xf>
    <xf numFmtId="0" fontId="26" fillId="5" borderId="55" xfId="0" applyFont="1" applyFill="1" applyBorder="1" applyAlignment="1" applyProtection="1">
      <alignment horizontal="centerContinuous" vertical="center" wrapText="1"/>
    </xf>
    <xf numFmtId="0" fontId="26" fillId="5" borderId="56" xfId="0" applyFont="1" applyFill="1" applyBorder="1" applyAlignment="1" applyProtection="1">
      <alignment horizontal="centerContinuous" vertical="center" wrapText="1"/>
    </xf>
    <xf numFmtId="0" fontId="26" fillId="3" borderId="16" xfId="0" applyFont="1" applyFill="1" applyBorder="1" applyAlignment="1" applyProtection="1">
      <alignment horizontal="center" vertical="center" wrapText="1"/>
    </xf>
    <xf numFmtId="0" fontId="27" fillId="0" borderId="2" xfId="0" applyFont="1" applyBorder="1" applyAlignment="1" applyProtection="1">
      <alignment vertical="top" wrapText="1"/>
    </xf>
    <xf numFmtId="0" fontId="28" fillId="0" borderId="5" xfId="0" applyFont="1" applyBorder="1" applyAlignment="1" applyProtection="1">
      <alignment vertical="top" wrapText="1"/>
    </xf>
    <xf numFmtId="0" fontId="28" fillId="0" borderId="4" xfId="0" applyFont="1" applyBorder="1" applyAlignment="1" applyProtection="1">
      <alignment vertical="top" wrapText="1"/>
    </xf>
    <xf numFmtId="0" fontId="28" fillId="0" borderId="0" xfId="0" applyFont="1" applyFill="1" applyBorder="1" applyAlignment="1">
      <alignment horizontal="center" vertical="center"/>
    </xf>
    <xf numFmtId="49" fontId="26" fillId="0" borderId="0" xfId="0" applyNumberFormat="1" applyFont="1" applyFill="1" applyBorder="1" applyAlignment="1" applyProtection="1">
      <alignment horizontal="center" vertical="center"/>
    </xf>
    <xf numFmtId="49" fontId="28" fillId="0" borderId="0" xfId="0" applyNumberFormat="1" applyFont="1" applyFill="1" applyBorder="1" applyAlignment="1">
      <alignment vertical="center"/>
    </xf>
    <xf numFmtId="49" fontId="28" fillId="0" borderId="0" xfId="0" applyNumberFormat="1" applyFont="1" applyFill="1" applyBorder="1" applyAlignment="1">
      <alignment horizontal="center" vertical="center"/>
    </xf>
    <xf numFmtId="0" fontId="26" fillId="3" borderId="19" xfId="0" applyFont="1" applyFill="1" applyBorder="1" applyAlignment="1" applyProtection="1">
      <alignment horizontal="center" vertical="center" wrapText="1"/>
    </xf>
    <xf numFmtId="49" fontId="26" fillId="0" borderId="27" xfId="0" applyNumberFormat="1" applyFont="1" applyBorder="1" applyAlignment="1" applyProtection="1">
      <alignment horizontal="center" vertical="center"/>
    </xf>
    <xf numFmtId="0" fontId="28" fillId="6" borderId="2" xfId="0" applyFont="1" applyFill="1" applyBorder="1" applyAlignment="1" applyProtection="1">
      <alignment horizontal="left" vertical="center" wrapText="1"/>
    </xf>
    <xf numFmtId="176" fontId="28" fillId="6" borderId="2" xfId="0" applyNumberFormat="1" applyFont="1" applyFill="1" applyBorder="1" applyAlignment="1" applyProtection="1">
      <alignment horizontal="left" vertical="center" wrapText="1"/>
    </xf>
    <xf numFmtId="0" fontId="27" fillId="0" borderId="3" xfId="0" applyFont="1" applyBorder="1" applyAlignment="1" applyProtection="1">
      <alignment horizontal="left" vertical="center" wrapText="1"/>
    </xf>
    <xf numFmtId="0" fontId="28" fillId="0" borderId="5" xfId="0" applyFont="1" applyBorder="1" applyAlignment="1" applyProtection="1">
      <alignment horizontal="left" vertical="center" wrapText="1"/>
    </xf>
    <xf numFmtId="0" fontId="28" fillId="0" borderId="4" xfId="0" applyFont="1" applyBorder="1" applyAlignment="1" applyProtection="1">
      <alignment horizontal="left" vertical="center" wrapText="1"/>
    </xf>
    <xf numFmtId="0" fontId="26" fillId="0" borderId="3" xfId="0" applyFont="1" applyFill="1" applyBorder="1" applyAlignment="1" applyProtection="1">
      <alignment horizontal="left" vertical="top" wrapText="1"/>
    </xf>
    <xf numFmtId="0" fontId="26" fillId="0" borderId="5" xfId="0" applyFont="1" applyFill="1" applyBorder="1" applyAlignment="1" applyProtection="1">
      <alignment horizontal="left" vertical="top" wrapText="1"/>
    </xf>
    <xf numFmtId="0" fontId="26" fillId="0" borderId="4" xfId="0" applyFont="1" applyFill="1" applyBorder="1" applyAlignment="1" applyProtection="1">
      <alignment horizontal="left" vertical="top" wrapText="1"/>
    </xf>
    <xf numFmtId="0" fontId="27" fillId="0" borderId="8" xfId="0" applyFont="1" applyBorder="1" applyAlignment="1" applyProtection="1">
      <alignment vertical="top" wrapText="1"/>
    </xf>
    <xf numFmtId="0" fontId="27" fillId="0" borderId="11" xfId="0" applyFont="1" applyBorder="1" applyAlignment="1" applyProtection="1">
      <alignment vertical="top" wrapText="1"/>
    </xf>
    <xf numFmtId="0" fontId="27" fillId="0" borderId="12" xfId="0" applyFont="1" applyBorder="1" applyAlignment="1" applyProtection="1">
      <alignment vertical="top" wrapText="1"/>
    </xf>
    <xf numFmtId="0" fontId="27" fillId="0" borderId="7" xfId="0" applyFont="1" applyBorder="1" applyAlignment="1" applyProtection="1">
      <alignment vertical="top"/>
    </xf>
    <xf numFmtId="0" fontId="26" fillId="0" borderId="3" xfId="0" applyFont="1" applyBorder="1" applyAlignment="1" applyProtection="1">
      <alignment vertical="top"/>
    </xf>
    <xf numFmtId="0" fontId="26" fillId="0" borderId="4" xfId="0" applyFont="1" applyBorder="1" applyAlignment="1" applyProtection="1">
      <alignment vertical="top"/>
    </xf>
    <xf numFmtId="0" fontId="27" fillId="0" borderId="3" xfId="0" applyFont="1" applyBorder="1" applyAlignment="1" applyProtection="1">
      <alignment vertical="top" wrapText="1"/>
    </xf>
    <xf numFmtId="0" fontId="27" fillId="0" borderId="4" xfId="0" applyFont="1" applyBorder="1" applyAlignment="1" applyProtection="1">
      <alignment vertical="top" wrapText="1"/>
    </xf>
    <xf numFmtId="0" fontId="26" fillId="0" borderId="3" xfId="0" applyFont="1" applyBorder="1" applyAlignment="1" applyProtection="1">
      <alignment vertical="top" wrapText="1"/>
    </xf>
    <xf numFmtId="0" fontId="26" fillId="0" borderId="5" xfId="0" applyFont="1" applyBorder="1" applyAlignment="1" applyProtection="1">
      <alignment vertical="top" wrapText="1"/>
    </xf>
    <xf numFmtId="0" fontId="26" fillId="0" borderId="4" xfId="0" applyFont="1" applyBorder="1" applyAlignment="1" applyProtection="1">
      <alignment vertical="top" wrapText="1"/>
    </xf>
    <xf numFmtId="0" fontId="27" fillId="0" borderId="3" xfId="0" applyFont="1" applyBorder="1" applyAlignment="1" applyProtection="1">
      <alignment vertical="top"/>
    </xf>
    <xf numFmtId="0" fontId="2" fillId="0" borderId="2" xfId="0" applyFont="1" applyBorder="1" applyAlignment="1">
      <alignment vertical="center" wrapText="1"/>
    </xf>
    <xf numFmtId="0" fontId="1" fillId="0" borderId="2" xfId="0" applyFont="1" applyBorder="1" applyAlignment="1">
      <alignment vertical="center" wrapText="1"/>
    </xf>
    <xf numFmtId="0" fontId="2" fillId="0" borderId="9" xfId="0" applyFont="1" applyBorder="1" applyAlignment="1">
      <alignment vertical="top" wrapText="1"/>
    </xf>
    <xf numFmtId="0" fontId="0" fillId="0" borderId="9" xfId="0" applyBorder="1" applyAlignment="1">
      <alignment vertical="top" wrapText="1"/>
    </xf>
    <xf numFmtId="0" fontId="2" fillId="0" borderId="0" xfId="0" applyFont="1" applyBorder="1" applyAlignment="1">
      <alignment wrapText="1"/>
    </xf>
    <xf numFmtId="0" fontId="2" fillId="0" borderId="2" xfId="0" applyFont="1" applyBorder="1" applyAlignment="1">
      <alignment horizontal="center" vertical="center" wrapText="1"/>
    </xf>
    <xf numFmtId="0" fontId="2" fillId="0" borderId="1" xfId="0" applyFont="1" applyBorder="1" applyAlignment="1">
      <alignment wrapText="1"/>
    </xf>
    <xf numFmtId="0" fontId="2" fillId="3" borderId="2" xfId="0" applyFont="1" applyFill="1" applyBorder="1" applyAlignment="1">
      <alignment horizontal="center" vertical="center" wrapText="1"/>
    </xf>
    <xf numFmtId="0" fontId="2" fillId="0" borderId="1" xfId="0" applyFont="1" applyBorder="1" applyAlignment="1">
      <alignment vertical="top" wrapText="1"/>
    </xf>
    <xf numFmtId="0" fontId="7" fillId="3" borderId="5" xfId="1" applyFont="1" applyFill="1" applyBorder="1" applyAlignment="1">
      <alignment horizontal="left" vertical="center" wrapText="1"/>
    </xf>
    <xf numFmtId="0" fontId="7" fillId="3" borderId="4" xfId="1"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applyBorder="1" applyAlignment="1">
      <alignment horizontal="center" vertical="center" wrapText="1"/>
    </xf>
    <xf numFmtId="0" fontId="7" fillId="3" borderId="3" xfId="1" applyFont="1" applyFill="1" applyBorder="1" applyAlignment="1">
      <alignment horizontal="left" vertical="center" wrapText="1"/>
    </xf>
    <xf numFmtId="49" fontId="2" fillId="0" borderId="2"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0" fontId="11" fillId="3" borderId="3" xfId="2" applyFont="1" applyFill="1" applyBorder="1" applyAlignment="1">
      <alignment horizontal="left" vertical="center" wrapText="1"/>
    </xf>
    <xf numFmtId="0" fontId="11" fillId="3" borderId="4" xfId="2" applyFont="1" applyFill="1" applyBorder="1" applyAlignment="1">
      <alignment horizontal="left" vertical="center"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2" xfId="0" applyFont="1" applyFill="1" applyBorder="1" applyAlignment="1">
      <alignment horizontal="center" vertical="top"/>
    </xf>
    <xf numFmtId="0" fontId="2" fillId="3" borderId="2" xfId="0" applyFont="1" applyFill="1" applyBorder="1" applyAlignment="1">
      <alignment horizontal="center" vertical="center"/>
    </xf>
    <xf numFmtId="0" fontId="2" fillId="3" borderId="4" xfId="0" applyFont="1" applyFill="1" applyBorder="1" applyAlignment="1">
      <alignment horizontal="center" vertical="top" wrapText="1"/>
    </xf>
    <xf numFmtId="0" fontId="2" fillId="0" borderId="2" xfId="0" applyFont="1" applyBorder="1" applyAlignment="1">
      <alignment horizontal="center" vertical="center"/>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 fillId="0" borderId="1" xfId="0" applyFont="1" applyBorder="1" applyAlignment="1">
      <alignment vertical="top" wrapText="1"/>
    </xf>
    <xf numFmtId="0" fontId="2" fillId="0" borderId="2" xfId="0" applyFont="1" applyFill="1" applyBorder="1" applyAlignment="1">
      <alignment vertical="center" wrapText="1"/>
    </xf>
    <xf numFmtId="0" fontId="1" fillId="0" borderId="2" xfId="0" applyFont="1" applyFill="1" applyBorder="1" applyAlignment="1">
      <alignment vertical="center" wrapText="1"/>
    </xf>
    <xf numFmtId="0" fontId="2" fillId="0" borderId="2" xfId="0" applyFont="1" applyBorder="1" applyAlignment="1" applyProtection="1">
      <alignment vertical="center" wrapText="1"/>
    </xf>
    <xf numFmtId="0" fontId="2" fillId="0" borderId="5" xfId="0" applyFont="1" applyBorder="1" applyAlignment="1">
      <alignment wrapText="1"/>
    </xf>
    <xf numFmtId="0" fontId="0" fillId="0" borderId="5" xfId="0" applyBorder="1" applyAlignment="1">
      <alignment wrapText="1"/>
    </xf>
    <xf numFmtId="49" fontId="2" fillId="0" borderId="6" xfId="0" applyNumberFormat="1" applyFont="1" applyFill="1" applyBorder="1" applyAlignment="1">
      <alignment horizontal="center" vertical="center" wrapText="1"/>
    </xf>
    <xf numFmtId="49" fontId="2" fillId="0" borderId="10" xfId="0" applyNumberFormat="1" applyFont="1" applyFill="1" applyBorder="1" applyAlignment="1">
      <alignment horizontal="center" vertical="center" wrapText="1"/>
    </xf>
    <xf numFmtId="14" fontId="2" fillId="4" borderId="7" xfId="0" applyNumberFormat="1" applyFont="1" applyFill="1" applyBorder="1" applyAlignment="1">
      <alignment horizontal="center" vertical="center" wrapText="1"/>
    </xf>
    <xf numFmtId="14" fontId="2" fillId="4" borderId="8" xfId="0" applyNumberFormat="1" applyFont="1" applyFill="1" applyBorder="1" applyAlignment="1">
      <alignment horizontal="center" vertical="center" wrapText="1"/>
    </xf>
    <xf numFmtId="14" fontId="2" fillId="4" borderId="11" xfId="0" applyNumberFormat="1" applyFont="1" applyFill="1" applyBorder="1" applyAlignment="1">
      <alignment horizontal="center" vertical="center" wrapText="1"/>
    </xf>
    <xf numFmtId="14" fontId="2" fillId="4" borderId="12" xfId="0" applyNumberFormat="1"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1" fillId="3" borderId="2" xfId="1" applyFont="1" applyFill="1" applyBorder="1" applyAlignment="1">
      <alignment horizontal="center" vertical="center"/>
    </xf>
    <xf numFmtId="0" fontId="11" fillId="3" borderId="2" xfId="0" applyFont="1" applyFill="1" applyBorder="1" applyAlignment="1" applyProtection="1">
      <alignment horizontal="center" vertical="center"/>
    </xf>
    <xf numFmtId="0" fontId="13" fillId="3" borderId="2" xfId="0" applyFont="1" applyFill="1" applyBorder="1" applyAlignment="1"/>
    <xf numFmtId="49" fontId="2" fillId="0" borderId="2" xfId="0" applyNumberFormat="1" applyFont="1" applyBorder="1" applyAlignment="1" applyProtection="1">
      <alignment horizontal="center" vertical="center" wrapText="1"/>
    </xf>
    <xf numFmtId="49" fontId="2" fillId="0" borderId="2" xfId="0" applyNumberFormat="1" applyFont="1" applyBorder="1" applyAlignment="1" applyProtection="1">
      <alignment horizontal="center" vertical="center"/>
    </xf>
    <xf numFmtId="49" fontId="2" fillId="0" borderId="3" xfId="1" applyNumberFormat="1" applyFont="1" applyBorder="1" applyAlignment="1">
      <alignment horizontal="center" vertical="center" wrapText="1"/>
    </xf>
    <xf numFmtId="49" fontId="2" fillId="0" borderId="4" xfId="1" applyNumberFormat="1" applyFont="1" applyBorder="1" applyAlignment="1">
      <alignment horizontal="center" vertical="center" wrapText="1"/>
    </xf>
    <xf numFmtId="0" fontId="2" fillId="0" borderId="2" xfId="0" applyFont="1" applyBorder="1" applyAlignment="1" applyProtection="1">
      <alignment horizontal="center" vertical="center"/>
    </xf>
    <xf numFmtId="0" fontId="1" fillId="0" borderId="2" xfId="0" applyFont="1" applyBorder="1" applyAlignment="1"/>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27" fillId="0" borderId="2" xfId="0" applyFont="1" applyBorder="1" applyAlignment="1" applyProtection="1">
      <alignment horizontal="left" vertical="top" wrapText="1"/>
    </xf>
    <xf numFmtId="0" fontId="28" fillId="0" borderId="2" xfId="0" applyFont="1" applyBorder="1" applyAlignment="1" applyProtection="1">
      <alignment horizontal="left" vertical="top" wrapText="1"/>
    </xf>
    <xf numFmtId="0" fontId="27" fillId="0" borderId="3" xfId="0" applyFont="1" applyBorder="1" applyAlignment="1" applyProtection="1">
      <alignment horizontal="left" vertical="center" wrapText="1"/>
    </xf>
    <xf numFmtId="0" fontId="28" fillId="0" borderId="5" xfId="0" applyFont="1" applyBorder="1" applyAlignment="1" applyProtection="1">
      <alignment horizontal="left" vertical="center" wrapText="1"/>
    </xf>
    <xf numFmtId="0" fontId="28" fillId="0" borderId="4" xfId="0" applyFont="1" applyBorder="1" applyAlignment="1" applyProtection="1">
      <alignment horizontal="left" vertical="center" wrapText="1"/>
    </xf>
    <xf numFmtId="0" fontId="16" fillId="0" borderId="0" xfId="0" applyFont="1" applyBorder="1" applyAlignment="1">
      <alignment horizontal="left" vertical="top"/>
    </xf>
    <xf numFmtId="0" fontId="16" fillId="0" borderId="0" xfId="0" applyFont="1" applyBorder="1" applyAlignment="1">
      <alignment horizontal="left" vertical="top" wrapText="1"/>
    </xf>
    <xf numFmtId="0" fontId="26" fillId="0" borderId="3" xfId="0" applyFont="1" applyFill="1" applyBorder="1" applyAlignment="1" applyProtection="1">
      <alignment horizontal="left" vertical="top" wrapText="1"/>
    </xf>
    <xf numFmtId="0" fontId="26" fillId="0" borderId="5" xfId="0" applyFont="1" applyFill="1" applyBorder="1" applyAlignment="1" applyProtection="1">
      <alignment horizontal="left" vertical="top" wrapText="1"/>
    </xf>
    <xf numFmtId="0" fontId="26" fillId="0" borderId="4" xfId="0" applyFont="1" applyFill="1" applyBorder="1" applyAlignment="1" applyProtection="1">
      <alignment horizontal="left" vertical="top" wrapText="1"/>
    </xf>
    <xf numFmtId="0" fontId="27" fillId="0" borderId="2" xfId="0" applyFont="1" applyFill="1" applyBorder="1" applyAlignment="1" applyProtection="1">
      <alignment horizontal="left" vertical="top" wrapText="1"/>
    </xf>
    <xf numFmtId="0" fontId="26" fillId="3" borderId="14" xfId="0" applyFont="1" applyFill="1" applyBorder="1" applyAlignment="1" applyProtection="1">
      <alignment horizontal="center" vertical="center"/>
    </xf>
    <xf numFmtId="0" fontId="26" fillId="3" borderId="15" xfId="0" applyFont="1" applyFill="1" applyBorder="1" applyAlignment="1" applyProtection="1">
      <alignment horizontal="center" vertical="center"/>
    </xf>
    <xf numFmtId="49" fontId="26" fillId="4" borderId="21" xfId="0" applyNumberFormat="1" applyFont="1" applyFill="1" applyBorder="1" applyAlignment="1" applyProtection="1">
      <alignment horizontal="center" vertical="center"/>
    </xf>
    <xf numFmtId="0" fontId="26" fillId="4" borderId="22" xfId="0" applyNumberFormat="1" applyFont="1" applyFill="1" applyBorder="1" applyAlignment="1" applyProtection="1">
      <alignment horizontal="center" vertical="center"/>
    </xf>
    <xf numFmtId="49" fontId="26" fillId="4" borderId="23" xfId="0" applyNumberFormat="1" applyFont="1" applyFill="1" applyBorder="1" applyAlignment="1" applyProtection="1">
      <alignment horizontal="center" vertical="center" wrapText="1"/>
    </xf>
    <xf numFmtId="0" fontId="26" fillId="4" borderId="24" xfId="0" applyFont="1" applyFill="1" applyBorder="1" applyAlignment="1" applyProtection="1">
      <alignment horizontal="center" vertical="center" wrapText="1"/>
    </xf>
    <xf numFmtId="0" fontId="26" fillId="5" borderId="34" xfId="0" applyFont="1" applyFill="1" applyBorder="1" applyAlignment="1" applyProtection="1">
      <alignment horizontal="center" vertical="center" wrapText="1"/>
    </xf>
    <xf numFmtId="0" fontId="26" fillId="5" borderId="54" xfId="0" applyFont="1" applyFill="1" applyBorder="1" applyAlignment="1" applyProtection="1">
      <alignment horizontal="center" vertical="center" wrapText="1"/>
    </xf>
    <xf numFmtId="0" fontId="26" fillId="5" borderId="40" xfId="0" applyFont="1" applyFill="1" applyBorder="1" applyAlignment="1" applyProtection="1">
      <alignment horizontal="center" vertical="center" wrapText="1"/>
    </xf>
    <xf numFmtId="0" fontId="26" fillId="5" borderId="32" xfId="0" applyFont="1" applyFill="1" applyBorder="1" applyAlignment="1" applyProtection="1">
      <alignment horizontal="center" vertical="center" wrapText="1"/>
    </xf>
    <xf numFmtId="0" fontId="26" fillId="5" borderId="33" xfId="0" applyFont="1" applyFill="1" applyBorder="1" applyAlignment="1" applyProtection="1">
      <alignment horizontal="center" vertical="center" wrapText="1"/>
    </xf>
    <xf numFmtId="0" fontId="26" fillId="5" borderId="21" xfId="0" applyFont="1" applyFill="1" applyBorder="1" applyAlignment="1" applyProtection="1">
      <alignment horizontal="center" vertical="center" wrapText="1"/>
    </xf>
    <xf numFmtId="0" fontId="26" fillId="5" borderId="30" xfId="0" applyFont="1" applyFill="1" applyBorder="1" applyAlignment="1" applyProtection="1">
      <alignment horizontal="center" vertical="center" wrapText="1"/>
    </xf>
    <xf numFmtId="0" fontId="26" fillId="5" borderId="16" xfId="0" applyFont="1" applyFill="1" applyBorder="1" applyAlignment="1" applyProtection="1">
      <alignment horizontal="center" vertical="center" wrapText="1"/>
    </xf>
    <xf numFmtId="0" fontId="26" fillId="5" borderId="17" xfId="0" applyFont="1" applyFill="1" applyBorder="1" applyAlignment="1" applyProtection="1">
      <alignment horizontal="center" vertical="center" wrapText="1"/>
    </xf>
    <xf numFmtId="0" fontId="26" fillId="5" borderId="15" xfId="0" applyFont="1" applyFill="1" applyBorder="1" applyAlignment="1" applyProtection="1">
      <alignment horizontal="center" vertical="center" wrapText="1"/>
    </xf>
    <xf numFmtId="0" fontId="28" fillId="5" borderId="40" xfId="0" applyFont="1" applyFill="1" applyBorder="1" applyAlignment="1">
      <alignment horizontal="center" vertical="center"/>
    </xf>
    <xf numFmtId="0" fontId="26" fillId="5" borderId="41" xfId="0" applyFont="1" applyFill="1" applyBorder="1" applyAlignment="1">
      <alignment horizontal="center" vertical="center" wrapText="1"/>
    </xf>
    <xf numFmtId="0" fontId="26" fillId="5" borderId="42" xfId="0" applyFont="1" applyFill="1" applyBorder="1" applyAlignment="1">
      <alignment horizontal="center" vertical="center"/>
    </xf>
    <xf numFmtId="0" fontId="26" fillId="0" borderId="43" xfId="0" applyNumberFormat="1" applyFont="1" applyFill="1" applyBorder="1" applyAlignment="1" applyProtection="1">
      <alignment horizontal="center" vertical="center" wrapText="1"/>
    </xf>
    <xf numFmtId="0" fontId="26" fillId="0" borderId="44" xfId="0" applyNumberFormat="1" applyFont="1" applyFill="1" applyBorder="1" applyAlignment="1" applyProtection="1">
      <alignment horizontal="center" vertical="center" wrapText="1"/>
    </xf>
    <xf numFmtId="0" fontId="26" fillId="0" borderId="45" xfId="0" applyNumberFormat="1" applyFont="1" applyFill="1" applyBorder="1" applyAlignment="1" applyProtection="1">
      <alignment horizontal="center" vertical="center" wrapText="1"/>
    </xf>
    <xf numFmtId="0" fontId="26" fillId="5" borderId="32"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26" fillId="5" borderId="43" xfId="0" applyFont="1" applyFill="1" applyBorder="1" applyAlignment="1">
      <alignment horizontal="center" vertical="center" wrapText="1"/>
    </xf>
    <xf numFmtId="0" fontId="26" fillId="5" borderId="44" xfId="0" applyFont="1" applyFill="1" applyBorder="1" applyAlignment="1">
      <alignment horizontal="center" vertical="center" wrapText="1"/>
    </xf>
    <xf numFmtId="0" fontId="26" fillId="3" borderId="16" xfId="0" applyFont="1" applyFill="1" applyBorder="1" applyAlignment="1" applyProtection="1">
      <alignment horizontal="center" vertical="center" wrapText="1"/>
    </xf>
    <xf numFmtId="0" fontId="26" fillId="3" borderId="15" xfId="0" applyFont="1" applyFill="1" applyBorder="1" applyAlignment="1" applyProtection="1">
      <alignment horizontal="center" vertical="center" wrapText="1"/>
    </xf>
    <xf numFmtId="0" fontId="26" fillId="3" borderId="17" xfId="0" applyFont="1" applyFill="1" applyBorder="1" applyAlignment="1" applyProtection="1">
      <alignment horizontal="center" vertical="center" wrapText="1"/>
    </xf>
    <xf numFmtId="176" fontId="28" fillId="6" borderId="3" xfId="0" applyNumberFormat="1" applyFont="1" applyFill="1" applyBorder="1" applyAlignment="1" applyProtection="1">
      <alignment horizontal="left" vertical="center" wrapText="1"/>
    </xf>
    <xf numFmtId="177" fontId="28" fillId="6" borderId="2" xfId="0" applyNumberFormat="1" applyFont="1" applyFill="1" applyBorder="1" applyAlignment="1" applyProtection="1">
      <alignment horizontal="right" vertical="center" wrapText="1"/>
    </xf>
    <xf numFmtId="177" fontId="28" fillId="6" borderId="36" xfId="0" applyNumberFormat="1" applyFont="1" applyFill="1" applyBorder="1" applyAlignment="1" applyProtection="1">
      <alignment horizontal="right" vertical="center" wrapText="1"/>
    </xf>
    <xf numFmtId="177" fontId="28" fillId="6" borderId="25" xfId="0" applyNumberFormat="1" applyFont="1" applyFill="1" applyBorder="1" applyAlignment="1" applyProtection="1">
      <alignment horizontal="right" vertical="center" wrapText="1"/>
    </xf>
    <xf numFmtId="177" fontId="28" fillId="6" borderId="27" xfId="0" applyNumberFormat="1" applyFont="1" applyFill="1" applyBorder="1" applyAlignment="1" applyProtection="1">
      <alignment horizontal="right" vertical="center" wrapText="1"/>
    </xf>
  </cellXfs>
  <cellStyles count="4">
    <cellStyle name="標準" xfId="0" builtinId="0"/>
    <cellStyle name="標準_~0012447" xfId="3"/>
    <cellStyle name="標準_QMSI_PA_F_MPS2" xfId="1"/>
    <cellStyle name="標準_SCM用シート_QMSI_PP_T_S_WRP" xfId="2"/>
  </cellStyles>
  <dxfs count="3">
    <dxf>
      <fill>
        <patternFill>
          <bgColor indexed="13"/>
        </patternFill>
      </fill>
    </dxf>
    <dxf>
      <fill>
        <patternFill>
          <bgColor indexed="45"/>
        </patternFill>
      </fill>
    </dxf>
    <dxf>
      <fill>
        <patternFill>
          <bgColor indexed="45"/>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21"/>
  <sheetViews>
    <sheetView topLeftCell="A40" zoomScaleNormal="100" zoomScaleSheetLayoutView="100" workbookViewId="0">
      <selection activeCell="G10" sqref="G10"/>
    </sheetView>
  </sheetViews>
  <sheetFormatPr defaultColWidth="10.28515625" defaultRowHeight="12"/>
  <cols>
    <col min="1" max="1" width="1.7109375" style="3" customWidth="1"/>
    <col min="2" max="2" width="12.85546875" style="3" customWidth="1"/>
    <col min="3" max="3" width="13.5703125" style="3" customWidth="1"/>
    <col min="4" max="4" width="10.7109375" style="3" customWidth="1"/>
    <col min="5" max="5" width="9.5703125" style="3" customWidth="1"/>
    <col min="6" max="6" width="9" style="3" customWidth="1"/>
    <col min="7" max="7" width="12.5703125" style="3" customWidth="1"/>
    <col min="8" max="11" width="12.7109375" style="3" customWidth="1"/>
    <col min="12" max="16384" width="10.28515625" style="3"/>
  </cols>
  <sheetData>
    <row r="1" spans="1:11">
      <c r="A1" s="1"/>
      <c r="B1" s="2"/>
      <c r="C1" s="1"/>
      <c r="D1" s="1"/>
      <c r="E1" s="1"/>
      <c r="F1" s="1"/>
    </row>
    <row r="2" spans="1:11">
      <c r="A2" s="1"/>
      <c r="B2" s="4"/>
      <c r="C2" s="1"/>
      <c r="D2" s="1"/>
      <c r="E2" s="1"/>
      <c r="F2" s="1"/>
    </row>
    <row r="3" spans="1:11">
      <c r="A3" s="1"/>
      <c r="B3" s="4"/>
      <c r="C3" s="1"/>
      <c r="D3" s="1"/>
      <c r="E3" s="1"/>
      <c r="F3" s="1"/>
    </row>
    <row r="4" spans="1:11">
      <c r="A4" s="1"/>
      <c r="B4" s="4"/>
      <c r="C4" s="1"/>
      <c r="D4" s="1"/>
      <c r="E4" s="1"/>
      <c r="F4" s="1"/>
    </row>
    <row r="5" spans="1:11">
      <c r="A5" s="1"/>
      <c r="B5" s="1"/>
      <c r="C5" s="1"/>
      <c r="D5" s="1"/>
      <c r="E5" s="1"/>
      <c r="F5" s="1"/>
    </row>
    <row r="6" spans="1:11" ht="17.25">
      <c r="A6" s="5"/>
      <c r="B6" s="5"/>
      <c r="C6" s="5"/>
      <c r="D6" s="6" t="s">
        <v>117</v>
      </c>
      <c r="E6" s="6"/>
      <c r="F6" s="6"/>
      <c r="G6" s="6"/>
      <c r="H6" s="7"/>
      <c r="I6" s="7"/>
    </row>
    <row r="7" spans="1:11" ht="5.25" customHeight="1">
      <c r="A7" s="5"/>
      <c r="B7" s="5"/>
      <c r="C7" s="5"/>
      <c r="D7" s="8"/>
      <c r="E7" s="8"/>
      <c r="F7" s="8"/>
      <c r="G7" s="8"/>
      <c r="H7" s="7"/>
      <c r="I7" s="5"/>
    </row>
    <row r="8" spans="1:11" ht="21" customHeight="1">
      <c r="A8" s="9"/>
      <c r="B8" s="10" t="s">
        <v>0</v>
      </c>
      <c r="C8" s="11" t="s">
        <v>1</v>
      </c>
      <c r="D8" s="11"/>
      <c r="E8" s="11"/>
      <c r="F8" s="11"/>
      <c r="G8" s="244" t="s">
        <v>2</v>
      </c>
      <c r="H8" s="244"/>
      <c r="I8" s="12" t="s">
        <v>3</v>
      </c>
      <c r="J8" s="245" t="s">
        <v>4</v>
      </c>
      <c r="K8" s="246"/>
    </row>
    <row r="9" spans="1:11" ht="18" customHeight="1">
      <c r="A9" s="9"/>
      <c r="B9" s="13" t="s">
        <v>118</v>
      </c>
      <c r="C9" s="247" t="s">
        <v>119</v>
      </c>
      <c r="D9" s="248"/>
      <c r="E9" s="248"/>
      <c r="F9" s="248"/>
      <c r="G9" s="249" t="s">
        <v>145</v>
      </c>
      <c r="H9" s="250"/>
      <c r="I9" s="14" t="s">
        <v>120</v>
      </c>
      <c r="J9" s="251" t="s">
        <v>5</v>
      </c>
      <c r="K9" s="252"/>
    </row>
    <row r="10" spans="1:11" ht="7.5" customHeight="1">
      <c r="A10" s="9"/>
      <c r="B10" s="15"/>
      <c r="C10" s="15"/>
      <c r="D10" s="15"/>
      <c r="E10" s="15"/>
      <c r="F10" s="15"/>
      <c r="G10" s="15"/>
      <c r="H10" s="15"/>
      <c r="I10" s="15"/>
      <c r="J10" s="15"/>
      <c r="K10" s="15"/>
    </row>
    <row r="11" spans="1:11" ht="14.25" customHeight="1">
      <c r="A11" s="9"/>
      <c r="B11" s="16" t="s">
        <v>6</v>
      </c>
      <c r="C11" s="17"/>
      <c r="D11" s="17"/>
      <c r="E11" s="17"/>
      <c r="F11" s="17"/>
      <c r="G11" s="17"/>
      <c r="H11" s="18"/>
      <c r="I11" s="17"/>
      <c r="J11" s="17"/>
      <c r="K11" s="19"/>
    </row>
    <row r="12" spans="1:11" ht="14.25" customHeight="1">
      <c r="A12" s="20"/>
      <c r="B12" s="21" t="s">
        <v>7</v>
      </c>
      <c r="C12" s="253" t="s">
        <v>8</v>
      </c>
      <c r="D12" s="254"/>
      <c r="E12" s="253" t="s">
        <v>9</v>
      </c>
      <c r="F12" s="255"/>
      <c r="G12" s="21" t="s">
        <v>10</v>
      </c>
      <c r="H12" s="21" t="s">
        <v>11</v>
      </c>
      <c r="I12" s="22" t="s">
        <v>12</v>
      </c>
      <c r="J12" s="22"/>
      <c r="K12" s="21"/>
    </row>
    <row r="13" spans="1:11" ht="12" customHeight="1">
      <c r="A13" s="20"/>
      <c r="B13" s="234" t="s">
        <v>13</v>
      </c>
      <c r="C13" s="236" t="str">
        <f>IF(K14&lt;&gt;"",K14,"")</f>
        <v/>
      </c>
      <c r="D13" s="237"/>
      <c r="E13" s="240" t="s">
        <v>14</v>
      </c>
      <c r="F13" s="241"/>
      <c r="G13" s="23"/>
      <c r="H13" s="23"/>
      <c r="I13" s="23"/>
      <c r="J13" s="23"/>
      <c r="K13" s="23"/>
    </row>
    <row r="14" spans="1:11" ht="12" customHeight="1">
      <c r="A14" s="20"/>
      <c r="B14" s="235"/>
      <c r="C14" s="238"/>
      <c r="D14" s="239"/>
      <c r="E14" s="242"/>
      <c r="F14" s="243"/>
      <c r="G14" s="24"/>
      <c r="H14" s="24"/>
      <c r="I14" s="24"/>
      <c r="J14" s="24"/>
      <c r="K14" s="24"/>
    </row>
    <row r="15" spans="1:11" ht="12" customHeight="1">
      <c r="A15" s="20"/>
      <c r="B15" s="234"/>
      <c r="C15" s="236" t="str">
        <f>IF(K16&lt;&gt;"",K16,"")</f>
        <v/>
      </c>
      <c r="D15" s="237"/>
      <c r="E15" s="240"/>
      <c r="F15" s="241"/>
      <c r="G15" s="23"/>
      <c r="H15" s="23"/>
      <c r="I15" s="23"/>
      <c r="J15" s="23"/>
      <c r="K15" s="23"/>
    </row>
    <row r="16" spans="1:11" ht="12" customHeight="1">
      <c r="A16" s="20"/>
      <c r="B16" s="235"/>
      <c r="C16" s="238"/>
      <c r="D16" s="239"/>
      <c r="E16" s="242"/>
      <c r="F16" s="243"/>
      <c r="G16" s="24"/>
      <c r="H16" s="24"/>
      <c r="I16" s="24"/>
      <c r="J16" s="24"/>
      <c r="K16" s="24"/>
    </row>
    <row r="17" spans="1:11" ht="12" customHeight="1">
      <c r="A17" s="20"/>
      <c r="B17" s="234"/>
      <c r="C17" s="236" t="str">
        <f>IF(K18&lt;&gt;"",K18,"")</f>
        <v/>
      </c>
      <c r="D17" s="237"/>
      <c r="E17" s="240"/>
      <c r="F17" s="241"/>
      <c r="G17" s="23"/>
      <c r="H17" s="23"/>
      <c r="I17" s="23"/>
      <c r="J17" s="23"/>
      <c r="K17" s="23"/>
    </row>
    <row r="18" spans="1:11" ht="12" customHeight="1">
      <c r="A18" s="20"/>
      <c r="B18" s="235"/>
      <c r="C18" s="238"/>
      <c r="D18" s="239"/>
      <c r="E18" s="242"/>
      <c r="F18" s="243"/>
      <c r="G18" s="24"/>
      <c r="H18" s="24"/>
      <c r="I18" s="24"/>
      <c r="J18" s="24"/>
      <c r="K18" s="24"/>
    </row>
    <row r="19" spans="1:11" ht="6.75" customHeight="1">
      <c r="A19" s="25"/>
      <c r="B19" s="26"/>
      <c r="C19" s="26"/>
      <c r="D19" s="26"/>
      <c r="E19" s="26"/>
      <c r="F19" s="26"/>
      <c r="G19" s="26"/>
      <c r="H19" s="26"/>
      <c r="I19" s="26"/>
      <c r="J19" s="27"/>
      <c r="K19" s="27"/>
    </row>
    <row r="20" spans="1:11" ht="54.75" customHeight="1">
      <c r="A20" s="9"/>
      <c r="B20" s="28" t="s">
        <v>15</v>
      </c>
      <c r="C20" s="29"/>
      <c r="D20" s="204" t="s">
        <v>121</v>
      </c>
      <c r="E20" s="204"/>
      <c r="F20" s="204"/>
      <c r="G20" s="204"/>
      <c r="H20" s="204"/>
      <c r="I20" s="204"/>
      <c r="J20" s="204"/>
      <c r="K20" s="205"/>
    </row>
    <row r="21" spans="1:11" ht="18" customHeight="1">
      <c r="A21" s="9"/>
      <c r="B21" s="30" t="s">
        <v>16</v>
      </c>
      <c r="C21" s="31" t="s">
        <v>17</v>
      </c>
      <c r="D21" s="206" t="s">
        <v>18</v>
      </c>
      <c r="E21" s="207"/>
      <c r="F21" s="207"/>
      <c r="G21" s="207"/>
      <c r="H21" s="207"/>
      <c r="I21" s="207"/>
      <c r="J21" s="207"/>
      <c r="K21" s="208"/>
    </row>
    <row r="22" spans="1:11" ht="18" customHeight="1">
      <c r="A22" s="9"/>
      <c r="B22" s="32"/>
      <c r="C22" s="33"/>
      <c r="D22" s="195"/>
      <c r="E22" s="195"/>
      <c r="F22" s="195"/>
      <c r="G22" s="195"/>
      <c r="H22" s="195"/>
      <c r="I22" s="195"/>
      <c r="J22" s="195"/>
      <c r="K22" s="195"/>
    </row>
    <row r="23" spans="1:11" ht="18" customHeight="1">
      <c r="A23" s="9"/>
      <c r="B23" s="32"/>
      <c r="C23" s="33"/>
      <c r="D23" s="225"/>
      <c r="E23" s="226"/>
      <c r="F23" s="226"/>
      <c r="G23" s="226"/>
      <c r="H23" s="226"/>
      <c r="I23" s="226"/>
      <c r="J23" s="226"/>
      <c r="K23" s="227"/>
    </row>
    <row r="24" spans="1:11" ht="18" customHeight="1">
      <c r="A24" s="9"/>
      <c r="B24" s="32"/>
      <c r="C24" s="33"/>
      <c r="D24" s="225"/>
      <c r="E24" s="226"/>
      <c r="F24" s="226"/>
      <c r="G24" s="226"/>
      <c r="H24" s="226"/>
      <c r="I24" s="226"/>
      <c r="J24" s="226"/>
      <c r="K24" s="227"/>
    </row>
    <row r="25" spans="1:11" ht="18" customHeight="1">
      <c r="A25" s="9"/>
      <c r="B25" s="32"/>
      <c r="C25" s="33"/>
      <c r="D25" s="225"/>
      <c r="E25" s="226"/>
      <c r="F25" s="226"/>
      <c r="G25" s="226"/>
      <c r="H25" s="226"/>
      <c r="I25" s="226"/>
      <c r="J25" s="226"/>
      <c r="K25" s="227"/>
    </row>
    <row r="26" spans="1:11" ht="18" customHeight="1">
      <c r="B26" s="32"/>
      <c r="C26" s="34"/>
      <c r="D26" s="231"/>
      <c r="E26" s="231"/>
      <c r="F26" s="231"/>
      <c r="G26" s="231"/>
      <c r="H26" s="231"/>
      <c r="I26" s="231"/>
      <c r="J26" s="231"/>
      <c r="K26" s="231"/>
    </row>
    <row r="27" spans="1:11" ht="8.25" customHeight="1">
      <c r="B27" s="15"/>
      <c r="C27" s="232"/>
      <c r="D27" s="233"/>
      <c r="E27" s="233"/>
      <c r="F27" s="233"/>
      <c r="G27" s="233"/>
      <c r="H27" s="233"/>
      <c r="I27" s="233"/>
      <c r="J27" s="233"/>
      <c r="K27" s="233"/>
    </row>
    <row r="28" spans="1:11" ht="20.100000000000001" customHeight="1">
      <c r="B28" s="28" t="s">
        <v>19</v>
      </c>
      <c r="C28" s="29"/>
      <c r="D28" s="35" t="s">
        <v>20</v>
      </c>
      <c r="E28" s="36"/>
      <c r="F28" s="36"/>
      <c r="G28" s="36"/>
      <c r="H28" s="36"/>
      <c r="I28" s="36"/>
      <c r="J28" s="36"/>
      <c r="K28" s="29"/>
    </row>
    <row r="29" spans="1:11" ht="19.5" customHeight="1">
      <c r="B29" s="202" t="s">
        <v>21</v>
      </c>
      <c r="C29" s="31" t="s">
        <v>22</v>
      </c>
      <c r="D29" s="195" t="s">
        <v>23</v>
      </c>
      <c r="E29" s="196"/>
      <c r="F29" s="196"/>
      <c r="G29" s="196"/>
      <c r="H29" s="196"/>
      <c r="I29" s="196"/>
      <c r="J29" s="196"/>
      <c r="K29" s="196"/>
    </row>
    <row r="30" spans="1:11" ht="19.5" customHeight="1">
      <c r="B30" s="202"/>
      <c r="C30" s="31" t="s">
        <v>24</v>
      </c>
      <c r="D30" s="195" t="s">
        <v>25</v>
      </c>
      <c r="E30" s="196"/>
      <c r="F30" s="196"/>
      <c r="G30" s="196"/>
      <c r="H30" s="196"/>
      <c r="I30" s="196"/>
      <c r="J30" s="196"/>
      <c r="K30" s="196"/>
    </row>
    <row r="31" spans="1:11" ht="19.5" customHeight="1">
      <c r="B31" s="202" t="s">
        <v>26</v>
      </c>
      <c r="C31" s="31" t="s">
        <v>22</v>
      </c>
      <c r="D31" s="229" t="s">
        <v>136</v>
      </c>
      <c r="E31" s="229"/>
      <c r="F31" s="229"/>
      <c r="G31" s="229"/>
      <c r="H31" s="229"/>
      <c r="I31" s="229"/>
      <c r="J31" s="229"/>
      <c r="K31" s="229"/>
    </row>
    <row r="32" spans="1:11" ht="19.5" customHeight="1">
      <c r="B32" s="202"/>
      <c r="C32" s="31" t="s">
        <v>24</v>
      </c>
      <c r="D32" s="229" t="s">
        <v>27</v>
      </c>
      <c r="E32" s="230"/>
      <c r="F32" s="230"/>
      <c r="G32" s="230"/>
      <c r="H32" s="230"/>
      <c r="I32" s="230"/>
      <c r="J32" s="230"/>
      <c r="K32" s="230"/>
    </row>
    <row r="33" spans="2:11" ht="7.5" customHeight="1">
      <c r="B33" s="15"/>
      <c r="C33" s="228"/>
      <c r="D33" s="228"/>
      <c r="E33" s="228"/>
      <c r="F33" s="228"/>
      <c r="G33" s="228"/>
      <c r="H33" s="228"/>
      <c r="I33" s="228"/>
      <c r="J33" s="228"/>
      <c r="K33" s="228"/>
    </row>
    <row r="34" spans="2:11" ht="67.5" customHeight="1">
      <c r="B34" s="28" t="s">
        <v>28</v>
      </c>
      <c r="C34" s="29"/>
      <c r="D34" s="204" t="s">
        <v>29</v>
      </c>
      <c r="E34" s="204"/>
      <c r="F34" s="204"/>
      <c r="G34" s="204"/>
      <c r="H34" s="204"/>
      <c r="I34" s="204"/>
      <c r="J34" s="204"/>
      <c r="K34" s="205"/>
    </row>
    <row r="35" spans="2:11" s="39" customFormat="1" ht="25.5" customHeight="1">
      <c r="B35" s="37" t="s">
        <v>30</v>
      </c>
      <c r="C35" s="38" t="s">
        <v>31</v>
      </c>
      <c r="D35" s="195"/>
      <c r="E35" s="195"/>
      <c r="F35" s="195"/>
      <c r="G35" s="195"/>
      <c r="H35" s="195"/>
      <c r="I35" s="195"/>
      <c r="J35" s="195"/>
      <c r="K35" s="195"/>
    </row>
    <row r="36" spans="2:11" s="39" customFormat="1" ht="25.5" customHeight="1">
      <c r="B36" s="40"/>
      <c r="C36" s="38" t="s">
        <v>32</v>
      </c>
      <c r="D36" s="195"/>
      <c r="E36" s="195"/>
      <c r="F36" s="195"/>
      <c r="G36" s="195"/>
      <c r="H36" s="195"/>
      <c r="I36" s="195"/>
      <c r="J36" s="195"/>
      <c r="K36" s="195"/>
    </row>
    <row r="37" spans="2:11" s="39" customFormat="1" ht="25.5" customHeight="1">
      <c r="B37" s="40"/>
      <c r="C37" s="38" t="s">
        <v>33</v>
      </c>
      <c r="D37" s="195"/>
      <c r="E37" s="195"/>
      <c r="F37" s="195"/>
      <c r="G37" s="195"/>
      <c r="H37" s="195"/>
      <c r="I37" s="195"/>
      <c r="J37" s="195"/>
      <c r="K37" s="195"/>
    </row>
    <row r="38" spans="2:11" s="39" customFormat="1" ht="25.5" customHeight="1">
      <c r="B38" s="40"/>
      <c r="C38" s="41" t="s">
        <v>34</v>
      </c>
      <c r="D38" s="195"/>
      <c r="E38" s="195"/>
      <c r="F38" s="195"/>
      <c r="G38" s="195"/>
      <c r="H38" s="195"/>
      <c r="I38" s="195"/>
      <c r="J38" s="195"/>
      <c r="K38" s="195"/>
    </row>
    <row r="39" spans="2:11" s="39" customFormat="1" ht="25.5" customHeight="1">
      <c r="B39" s="42"/>
      <c r="C39" s="41" t="s">
        <v>35</v>
      </c>
      <c r="D39" s="195"/>
      <c r="E39" s="195"/>
      <c r="F39" s="195"/>
      <c r="G39" s="195"/>
      <c r="H39" s="195"/>
      <c r="I39" s="195"/>
      <c r="J39" s="195"/>
      <c r="K39" s="195"/>
    </row>
    <row r="40" spans="2:11" s="39" customFormat="1" ht="25.5" customHeight="1">
      <c r="B40" s="40"/>
      <c r="C40" s="41" t="s">
        <v>36</v>
      </c>
      <c r="D40" s="195"/>
      <c r="E40" s="195"/>
      <c r="F40" s="195"/>
      <c r="G40" s="195"/>
      <c r="H40" s="195"/>
      <c r="I40" s="195"/>
      <c r="J40" s="195"/>
      <c r="K40" s="195"/>
    </row>
    <row r="41" spans="2:11" s="39" customFormat="1" ht="25.5" customHeight="1">
      <c r="B41" s="40"/>
      <c r="C41" s="41" t="s">
        <v>37</v>
      </c>
      <c r="D41" s="195"/>
      <c r="E41" s="195"/>
      <c r="F41" s="195"/>
      <c r="G41" s="195"/>
      <c r="H41" s="195"/>
      <c r="I41" s="195"/>
      <c r="J41" s="195"/>
      <c r="K41" s="195"/>
    </row>
    <row r="42" spans="2:11" s="39" customFormat="1" ht="25.5" customHeight="1">
      <c r="B42" s="40"/>
      <c r="C42" s="41" t="s">
        <v>38</v>
      </c>
      <c r="D42" s="195"/>
      <c r="E42" s="195"/>
      <c r="F42" s="195"/>
      <c r="G42" s="195"/>
      <c r="H42" s="195"/>
      <c r="I42" s="195"/>
      <c r="J42" s="195"/>
      <c r="K42" s="195"/>
    </row>
    <row r="43" spans="2:11" s="39" customFormat="1" ht="25.5" customHeight="1">
      <c r="B43" s="40"/>
      <c r="C43" s="41" t="s">
        <v>39</v>
      </c>
      <c r="D43" s="195"/>
      <c r="E43" s="195"/>
      <c r="F43" s="195"/>
      <c r="G43" s="195"/>
      <c r="H43" s="195"/>
      <c r="I43" s="195"/>
      <c r="J43" s="195"/>
      <c r="K43" s="195"/>
    </row>
    <row r="44" spans="2:11" s="39" customFormat="1" ht="25.5" customHeight="1">
      <c r="B44" s="43"/>
      <c r="C44" s="41"/>
      <c r="D44" s="195"/>
      <c r="E44" s="195"/>
      <c r="F44" s="195"/>
      <c r="G44" s="195"/>
      <c r="H44" s="195"/>
      <c r="I44" s="195"/>
      <c r="J44" s="195"/>
      <c r="K44" s="195"/>
    </row>
    <row r="45" spans="2:11" s="39" customFormat="1" ht="16.5" customHeight="1">
      <c r="B45" s="44" t="s">
        <v>40</v>
      </c>
      <c r="C45" s="45"/>
      <c r="D45" s="225"/>
      <c r="E45" s="226"/>
      <c r="F45" s="226"/>
      <c r="G45" s="226"/>
      <c r="H45" s="226"/>
      <c r="I45" s="226"/>
      <c r="J45" s="226"/>
      <c r="K45" s="227"/>
    </row>
    <row r="46" spans="2:11" s="39" customFormat="1" ht="16.5" customHeight="1">
      <c r="B46" s="46" t="s">
        <v>41</v>
      </c>
      <c r="C46" s="45"/>
      <c r="D46" s="225"/>
      <c r="E46" s="226"/>
      <c r="F46" s="226"/>
      <c r="G46" s="226"/>
      <c r="H46" s="226"/>
      <c r="I46" s="226"/>
      <c r="J46" s="226"/>
      <c r="K46" s="227"/>
    </row>
    <row r="47" spans="2:11" s="39" customFormat="1" ht="16.5" customHeight="1">
      <c r="B47" s="47"/>
      <c r="C47" s="45"/>
      <c r="D47" s="225"/>
      <c r="E47" s="226"/>
      <c r="F47" s="226"/>
      <c r="G47" s="226"/>
      <c r="H47" s="226"/>
      <c r="I47" s="226"/>
      <c r="J47" s="226"/>
      <c r="K47" s="227"/>
    </row>
    <row r="48" spans="2:11" ht="16.5" customHeight="1">
      <c r="B48" s="47"/>
      <c r="C48" s="45"/>
      <c r="D48" s="225"/>
      <c r="E48" s="226"/>
      <c r="F48" s="226"/>
      <c r="G48" s="226"/>
      <c r="H48" s="226"/>
      <c r="I48" s="226"/>
      <c r="J48" s="226"/>
      <c r="K48" s="227"/>
    </row>
    <row r="49" spans="1:11" ht="16.5" customHeight="1">
      <c r="B49" s="47"/>
      <c r="C49" s="45"/>
      <c r="D49" s="225"/>
      <c r="E49" s="226"/>
      <c r="F49" s="226"/>
      <c r="G49" s="226"/>
      <c r="H49" s="226"/>
      <c r="I49" s="226"/>
      <c r="J49" s="226"/>
      <c r="K49" s="227"/>
    </row>
    <row r="50" spans="1:11" ht="16.5" customHeight="1">
      <c r="B50" s="47"/>
      <c r="C50" s="45"/>
      <c r="D50" s="225"/>
      <c r="E50" s="226"/>
      <c r="F50" s="226"/>
      <c r="G50" s="226"/>
      <c r="H50" s="226"/>
      <c r="I50" s="226"/>
      <c r="J50" s="226"/>
      <c r="K50" s="227"/>
    </row>
    <row r="51" spans="1:11" ht="16.5" customHeight="1">
      <c r="B51" s="47"/>
      <c r="C51" s="45"/>
      <c r="D51" s="225"/>
      <c r="E51" s="226"/>
      <c r="F51" s="226"/>
      <c r="G51" s="226"/>
      <c r="H51" s="226"/>
      <c r="I51" s="226"/>
      <c r="J51" s="226"/>
      <c r="K51" s="227"/>
    </row>
    <row r="52" spans="1:11" ht="16.5" customHeight="1">
      <c r="B52" s="48"/>
      <c r="C52" s="45"/>
      <c r="D52" s="225"/>
      <c r="E52" s="226"/>
      <c r="F52" s="226"/>
      <c r="G52" s="226"/>
      <c r="H52" s="226"/>
      <c r="I52" s="226"/>
      <c r="J52" s="226"/>
      <c r="K52" s="227"/>
    </row>
    <row r="53" spans="1:11" ht="9" customHeight="1">
      <c r="B53" s="15"/>
      <c r="C53" s="228"/>
      <c r="D53" s="228"/>
      <c r="E53" s="228"/>
      <c r="F53" s="228"/>
      <c r="G53" s="228"/>
      <c r="H53" s="228"/>
      <c r="I53" s="228"/>
      <c r="J53" s="228"/>
      <c r="K53" s="228"/>
    </row>
    <row r="54" spans="1:11" ht="20.100000000000001" customHeight="1">
      <c r="B54" s="28" t="s">
        <v>42</v>
      </c>
      <c r="C54" s="36"/>
      <c r="D54" s="49" t="s">
        <v>43</v>
      </c>
      <c r="E54" s="36"/>
      <c r="F54" s="36"/>
      <c r="G54" s="36"/>
      <c r="H54" s="36"/>
      <c r="I54" s="36"/>
      <c r="J54" s="36"/>
      <c r="K54" s="29"/>
    </row>
    <row r="55" spans="1:11" s="50" customFormat="1" ht="16.5" customHeight="1">
      <c r="B55" s="222" t="s">
        <v>44</v>
      </c>
      <c r="C55" s="222"/>
      <c r="D55" s="219" t="s">
        <v>45</v>
      </c>
      <c r="E55" s="220"/>
      <c r="F55" s="220"/>
      <c r="G55" s="220"/>
      <c r="H55" s="220"/>
      <c r="I55" s="220"/>
      <c r="J55" s="220"/>
      <c r="K55" s="223"/>
    </row>
    <row r="56" spans="1:11" s="50" customFormat="1" ht="16.5" customHeight="1">
      <c r="B56" s="224"/>
      <c r="C56" s="224"/>
      <c r="D56" s="195"/>
      <c r="E56" s="195"/>
      <c r="F56" s="195"/>
      <c r="G56" s="195"/>
      <c r="H56" s="195"/>
      <c r="I56" s="195"/>
      <c r="J56" s="195"/>
      <c r="K56" s="195"/>
    </row>
    <row r="57" spans="1:11" s="50" customFormat="1" ht="16.5" customHeight="1">
      <c r="B57" s="224"/>
      <c r="C57" s="224"/>
      <c r="D57" s="195"/>
      <c r="E57" s="195"/>
      <c r="F57" s="195"/>
      <c r="G57" s="195"/>
      <c r="H57" s="195"/>
      <c r="I57" s="195"/>
      <c r="J57" s="195"/>
      <c r="K57" s="195"/>
    </row>
    <row r="58" spans="1:11" s="50" customFormat="1" ht="6.75" customHeight="1">
      <c r="B58" s="51"/>
      <c r="C58" s="203"/>
      <c r="D58" s="203"/>
      <c r="E58" s="203"/>
      <c r="F58" s="203"/>
      <c r="G58" s="203"/>
      <c r="H58" s="203"/>
      <c r="I58" s="203"/>
      <c r="J58" s="203"/>
      <c r="K58" s="203"/>
    </row>
    <row r="59" spans="1:11" s="50" customFormat="1" ht="57.75" customHeight="1">
      <c r="B59" s="216" t="s">
        <v>46</v>
      </c>
      <c r="C59" s="217"/>
      <c r="D59" s="204" t="s">
        <v>122</v>
      </c>
      <c r="E59" s="204"/>
      <c r="F59" s="204"/>
      <c r="G59" s="204"/>
      <c r="H59" s="204"/>
      <c r="I59" s="204"/>
      <c r="J59" s="204"/>
      <c r="K59" s="205"/>
    </row>
    <row r="60" spans="1:11" s="15" customFormat="1" ht="12.75" customHeight="1">
      <c r="A60" s="51"/>
      <c r="B60" s="218" t="s">
        <v>47</v>
      </c>
      <c r="C60" s="218"/>
      <c r="D60" s="219" t="s">
        <v>48</v>
      </c>
      <c r="E60" s="220"/>
      <c r="F60" s="52" t="s">
        <v>49</v>
      </c>
      <c r="G60" s="221" t="s">
        <v>50</v>
      </c>
      <c r="H60" s="221"/>
      <c r="I60" s="218" t="s">
        <v>51</v>
      </c>
      <c r="J60" s="218"/>
      <c r="K60" s="218"/>
    </row>
    <row r="61" spans="1:11" s="15" customFormat="1" ht="12.75">
      <c r="A61" s="51"/>
      <c r="B61" s="213"/>
      <c r="C61" s="214"/>
      <c r="D61" s="213"/>
      <c r="E61" s="215"/>
      <c r="F61" s="53"/>
      <c r="G61" s="200" t="s">
        <v>135</v>
      </c>
      <c r="H61" s="200"/>
      <c r="I61" s="212" t="s">
        <v>134</v>
      </c>
      <c r="J61" s="212"/>
      <c r="K61" s="212"/>
    </row>
    <row r="62" spans="1:11" s="15" customFormat="1" ht="12.75" customHeight="1">
      <c r="A62" s="51"/>
      <c r="B62" s="213"/>
      <c r="C62" s="214"/>
      <c r="D62" s="213"/>
      <c r="E62" s="215"/>
      <c r="F62" s="53"/>
      <c r="G62" s="200"/>
      <c r="H62" s="200"/>
      <c r="I62" s="212"/>
      <c r="J62" s="212"/>
      <c r="K62" s="212"/>
    </row>
    <row r="63" spans="1:11" s="15" customFormat="1" ht="15" customHeight="1">
      <c r="A63" s="51"/>
      <c r="B63" s="213"/>
      <c r="C63" s="214"/>
      <c r="D63" s="213"/>
      <c r="E63" s="215"/>
      <c r="F63" s="53"/>
      <c r="G63" s="200"/>
      <c r="H63" s="200"/>
      <c r="I63" s="212"/>
      <c r="J63" s="212"/>
      <c r="K63" s="212"/>
    </row>
    <row r="64" spans="1:11" s="15" customFormat="1" ht="12.75">
      <c r="A64" s="51"/>
      <c r="B64" s="212"/>
      <c r="C64" s="212"/>
      <c r="D64" s="213"/>
      <c r="E64" s="215"/>
      <c r="F64" s="53"/>
      <c r="G64" s="200"/>
      <c r="H64" s="200"/>
      <c r="I64" s="212"/>
      <c r="J64" s="212"/>
      <c r="K64" s="212"/>
    </row>
    <row r="65" spans="1:11" s="15" customFormat="1" ht="9" customHeight="1">
      <c r="A65" s="51"/>
      <c r="B65" s="210"/>
      <c r="C65" s="210"/>
      <c r="D65" s="54"/>
      <c r="E65" s="54"/>
      <c r="F65" s="54"/>
      <c r="G65" s="54"/>
      <c r="H65" s="54"/>
      <c r="I65" s="54"/>
      <c r="J65" s="54"/>
      <c r="K65" s="54"/>
    </row>
    <row r="66" spans="1:11" s="15" customFormat="1" ht="36.75" customHeight="1">
      <c r="A66" s="51"/>
      <c r="B66" s="28" t="s">
        <v>52</v>
      </c>
      <c r="C66" s="36"/>
      <c r="D66" s="211"/>
      <c r="E66" s="204"/>
      <c r="F66" s="204"/>
      <c r="G66" s="204"/>
      <c r="H66" s="204"/>
      <c r="I66" s="204"/>
      <c r="J66" s="204"/>
      <c r="K66" s="205"/>
    </row>
    <row r="67" spans="1:11" s="15" customFormat="1" ht="12.75">
      <c r="A67" s="51"/>
      <c r="B67" s="202" t="s">
        <v>53</v>
      </c>
      <c r="C67" s="202"/>
      <c r="D67" s="202" t="s">
        <v>54</v>
      </c>
      <c r="E67" s="202"/>
      <c r="F67" s="202"/>
      <c r="G67" s="202" t="s">
        <v>55</v>
      </c>
      <c r="H67" s="202"/>
      <c r="I67" s="202"/>
      <c r="J67" s="202"/>
      <c r="K67" s="202"/>
    </row>
    <row r="68" spans="1:11" s="15" customFormat="1" ht="16.5" customHeight="1">
      <c r="A68" s="51"/>
      <c r="B68" s="200"/>
      <c r="C68" s="200"/>
      <c r="D68" s="212"/>
      <c r="E68" s="212"/>
      <c r="F68" s="212"/>
      <c r="G68" s="209"/>
      <c r="H68" s="209"/>
      <c r="I68" s="209"/>
      <c r="J68" s="209"/>
      <c r="K68" s="209"/>
    </row>
    <row r="69" spans="1:11" s="15" customFormat="1" ht="16.5" customHeight="1">
      <c r="A69" s="51"/>
      <c r="B69" s="200"/>
      <c r="C69" s="200"/>
      <c r="D69" s="200"/>
      <c r="E69" s="200"/>
      <c r="F69" s="200"/>
      <c r="G69" s="209"/>
      <c r="H69" s="209"/>
      <c r="I69" s="209"/>
      <c r="J69" s="209"/>
      <c r="K69" s="209"/>
    </row>
    <row r="70" spans="1:11" s="15" customFormat="1" ht="16.5" customHeight="1">
      <c r="A70" s="51"/>
      <c r="B70" s="200"/>
      <c r="C70" s="200"/>
      <c r="D70" s="200"/>
      <c r="E70" s="200"/>
      <c r="F70" s="200"/>
      <c r="G70" s="209"/>
      <c r="H70" s="209"/>
      <c r="I70" s="209"/>
      <c r="J70" s="209"/>
      <c r="K70" s="209"/>
    </row>
    <row r="71" spans="1:11" s="15" customFormat="1" ht="16.5" customHeight="1">
      <c r="A71" s="51"/>
      <c r="B71" s="200"/>
      <c r="C71" s="200"/>
      <c r="D71" s="200"/>
      <c r="E71" s="200"/>
      <c r="F71" s="200"/>
      <c r="G71" s="209"/>
      <c r="H71" s="209"/>
      <c r="I71" s="209"/>
      <c r="J71" s="209"/>
      <c r="K71" s="209"/>
    </row>
    <row r="72" spans="1:11" s="15" customFormat="1" ht="12.75">
      <c r="A72" s="51"/>
      <c r="B72" s="51"/>
      <c r="C72" s="203"/>
      <c r="D72" s="203"/>
      <c r="E72" s="203"/>
      <c r="F72" s="203"/>
      <c r="G72" s="203"/>
      <c r="H72" s="203"/>
      <c r="I72" s="203"/>
      <c r="J72" s="203"/>
      <c r="K72" s="203"/>
    </row>
    <row r="73" spans="1:11" s="15" customFormat="1" ht="20.100000000000001" customHeight="1">
      <c r="A73" s="51"/>
      <c r="B73" s="28" t="s">
        <v>56</v>
      </c>
      <c r="C73" s="29"/>
      <c r="D73" s="35" t="s">
        <v>57</v>
      </c>
      <c r="E73" s="36"/>
      <c r="F73" s="36"/>
      <c r="G73" s="36"/>
      <c r="H73" s="36"/>
      <c r="I73" s="36"/>
      <c r="J73" s="36"/>
      <c r="K73" s="29"/>
    </row>
    <row r="74" spans="1:11" s="15" customFormat="1" ht="18" customHeight="1">
      <c r="A74" s="51"/>
      <c r="B74" s="202" t="s">
        <v>58</v>
      </c>
      <c r="C74" s="202"/>
      <c r="D74" s="195" t="s">
        <v>59</v>
      </c>
      <c r="E74" s="195"/>
      <c r="F74" s="195"/>
      <c r="G74" s="195"/>
      <c r="H74" s="195"/>
      <c r="I74" s="195"/>
      <c r="J74" s="195"/>
      <c r="K74" s="195"/>
    </row>
    <row r="75" spans="1:11" s="15" customFormat="1" ht="18" customHeight="1">
      <c r="A75" s="51"/>
      <c r="B75" s="202" t="s">
        <v>60</v>
      </c>
      <c r="C75" s="202"/>
      <c r="D75" s="195" t="s">
        <v>61</v>
      </c>
      <c r="E75" s="195"/>
      <c r="F75" s="195"/>
      <c r="G75" s="195"/>
      <c r="H75" s="195"/>
      <c r="I75" s="195"/>
      <c r="J75" s="195"/>
      <c r="K75" s="195"/>
    </row>
    <row r="76" spans="1:11" s="15" customFormat="1" ht="18" customHeight="1">
      <c r="A76" s="51"/>
      <c r="B76" s="202" t="s">
        <v>62</v>
      </c>
      <c r="C76" s="202"/>
      <c r="D76" s="195" t="s">
        <v>63</v>
      </c>
      <c r="E76" s="195"/>
      <c r="F76" s="195"/>
      <c r="G76" s="195"/>
      <c r="H76" s="195"/>
      <c r="I76" s="195"/>
      <c r="J76" s="195"/>
      <c r="K76" s="195"/>
    </row>
    <row r="77" spans="1:11" s="15" customFormat="1" ht="18" customHeight="1">
      <c r="A77" s="51"/>
      <c r="B77" s="202" t="s">
        <v>64</v>
      </c>
      <c r="C77" s="202"/>
      <c r="D77" s="195" t="s">
        <v>65</v>
      </c>
      <c r="E77" s="195"/>
      <c r="F77" s="195"/>
      <c r="G77" s="195"/>
      <c r="H77" s="195"/>
      <c r="I77" s="195"/>
      <c r="J77" s="195"/>
      <c r="K77" s="195"/>
    </row>
    <row r="78" spans="1:11" s="15" customFormat="1" ht="18" customHeight="1">
      <c r="A78" s="51"/>
      <c r="B78" s="202" t="s">
        <v>66</v>
      </c>
      <c r="C78" s="202"/>
      <c r="D78" s="195"/>
      <c r="E78" s="195"/>
      <c r="F78" s="195"/>
      <c r="G78" s="195"/>
      <c r="H78" s="195"/>
      <c r="I78" s="195"/>
      <c r="J78" s="195"/>
      <c r="K78" s="195"/>
    </row>
    <row r="79" spans="1:11" s="15" customFormat="1" ht="9" customHeight="1">
      <c r="A79" s="51"/>
      <c r="B79" s="51"/>
      <c r="C79" s="203"/>
      <c r="D79" s="203"/>
      <c r="E79" s="203"/>
      <c r="F79" s="203"/>
      <c r="G79" s="203"/>
      <c r="H79" s="203"/>
      <c r="I79" s="203"/>
      <c r="J79" s="203"/>
      <c r="K79" s="203"/>
    </row>
    <row r="80" spans="1:11" s="15" customFormat="1" ht="20.100000000000001" customHeight="1">
      <c r="A80" s="51"/>
      <c r="B80" s="28" t="s">
        <v>67</v>
      </c>
      <c r="C80" s="29"/>
      <c r="D80" s="204" t="s">
        <v>68</v>
      </c>
      <c r="E80" s="204"/>
      <c r="F80" s="204"/>
      <c r="G80" s="204"/>
      <c r="H80" s="204"/>
      <c r="I80" s="204"/>
      <c r="J80" s="204"/>
      <c r="K80" s="205"/>
    </row>
    <row r="81" spans="1:11" s="15" customFormat="1" ht="12.75">
      <c r="A81" s="51"/>
      <c r="B81" s="202" t="s">
        <v>69</v>
      </c>
      <c r="C81" s="202"/>
      <c r="D81" s="206" t="s">
        <v>70</v>
      </c>
      <c r="E81" s="207"/>
      <c r="F81" s="207"/>
      <c r="G81" s="207"/>
      <c r="H81" s="207"/>
      <c r="I81" s="207"/>
      <c r="J81" s="207"/>
      <c r="K81" s="208"/>
    </row>
    <row r="82" spans="1:11" s="15" customFormat="1" ht="12.75">
      <c r="A82" s="51"/>
      <c r="B82" s="200"/>
      <c r="C82" s="200"/>
      <c r="D82" s="195"/>
      <c r="E82" s="195"/>
      <c r="F82" s="195"/>
      <c r="G82" s="195"/>
      <c r="H82" s="195"/>
      <c r="I82" s="195"/>
      <c r="J82" s="195"/>
      <c r="K82" s="195"/>
    </row>
    <row r="83" spans="1:11" s="15" customFormat="1" ht="12.75">
      <c r="A83" s="51"/>
      <c r="B83" s="200"/>
      <c r="C83" s="200"/>
      <c r="D83" s="195"/>
      <c r="E83" s="195"/>
      <c r="F83" s="195"/>
      <c r="G83" s="195"/>
      <c r="H83" s="195"/>
      <c r="I83" s="195"/>
      <c r="J83" s="195"/>
      <c r="K83" s="195"/>
    </row>
    <row r="84" spans="1:11" s="15" customFormat="1" ht="6.75" customHeight="1">
      <c r="A84" s="51"/>
      <c r="B84" s="51"/>
      <c r="C84" s="201"/>
      <c r="D84" s="201"/>
      <c r="E84" s="201"/>
      <c r="F84" s="201"/>
      <c r="G84" s="201"/>
      <c r="H84" s="201"/>
      <c r="I84" s="201"/>
      <c r="J84" s="201"/>
      <c r="K84" s="201"/>
    </row>
    <row r="85" spans="1:11" s="15" customFormat="1" ht="14.25" customHeight="1">
      <c r="A85" s="51"/>
      <c r="B85" s="28" t="s">
        <v>71</v>
      </c>
      <c r="C85" s="29"/>
      <c r="D85" s="35" t="s">
        <v>72</v>
      </c>
      <c r="E85" s="36"/>
      <c r="F85" s="36"/>
      <c r="G85" s="36"/>
      <c r="H85" s="36"/>
      <c r="I85" s="36"/>
      <c r="J85" s="36"/>
      <c r="K85" s="29"/>
    </row>
    <row r="86" spans="1:11" s="15" customFormat="1" ht="16.5" customHeight="1">
      <c r="A86" s="51"/>
      <c r="B86" s="30">
        <v>1</v>
      </c>
      <c r="C86" s="195" t="s">
        <v>73</v>
      </c>
      <c r="D86" s="195"/>
      <c r="E86" s="195"/>
      <c r="F86" s="195"/>
      <c r="G86" s="31">
        <v>6</v>
      </c>
      <c r="H86" s="195"/>
      <c r="I86" s="195"/>
      <c r="J86" s="195"/>
      <c r="K86" s="195"/>
    </row>
    <row r="87" spans="1:11" s="15" customFormat="1" ht="16.5" customHeight="1">
      <c r="A87" s="51"/>
      <c r="B87" s="30">
        <v>2</v>
      </c>
      <c r="C87" s="195" t="s">
        <v>123</v>
      </c>
      <c r="D87" s="195"/>
      <c r="E87" s="195"/>
      <c r="F87" s="195"/>
      <c r="G87" s="30">
        <v>7</v>
      </c>
      <c r="H87" s="195"/>
      <c r="I87" s="196"/>
      <c r="J87" s="196"/>
      <c r="K87" s="196"/>
    </row>
    <row r="88" spans="1:11" s="15" customFormat="1" ht="16.5" customHeight="1">
      <c r="A88" s="51"/>
      <c r="B88" s="30">
        <v>3</v>
      </c>
      <c r="C88" s="195"/>
      <c r="D88" s="195"/>
      <c r="E88" s="195"/>
      <c r="F88" s="195"/>
      <c r="G88" s="30">
        <v>8</v>
      </c>
      <c r="H88" s="195"/>
      <c r="I88" s="196"/>
      <c r="J88" s="196"/>
      <c r="K88" s="196"/>
    </row>
    <row r="89" spans="1:11" s="15" customFormat="1" ht="16.5" customHeight="1">
      <c r="A89" s="51"/>
      <c r="B89" s="30">
        <v>4</v>
      </c>
      <c r="C89" s="195"/>
      <c r="D89" s="195"/>
      <c r="E89" s="195"/>
      <c r="F89" s="195"/>
      <c r="G89" s="30">
        <v>9</v>
      </c>
      <c r="H89" s="195"/>
      <c r="I89" s="196"/>
      <c r="J89" s="196"/>
      <c r="K89" s="196"/>
    </row>
    <row r="90" spans="1:11" s="15" customFormat="1" ht="16.5" customHeight="1">
      <c r="A90" s="51"/>
      <c r="B90" s="30">
        <v>5</v>
      </c>
      <c r="C90" s="195"/>
      <c r="D90" s="195"/>
      <c r="E90" s="195"/>
      <c r="F90" s="195"/>
      <c r="G90" s="30">
        <v>10</v>
      </c>
      <c r="H90" s="195"/>
      <c r="I90" s="196"/>
      <c r="J90" s="196"/>
      <c r="K90" s="196"/>
    </row>
    <row r="91" spans="1:11" s="15" customFormat="1" ht="12.75">
      <c r="A91" s="51"/>
      <c r="B91" s="51"/>
      <c r="C91" s="55"/>
      <c r="D91" s="197"/>
      <c r="E91" s="198"/>
      <c r="F91" s="198"/>
      <c r="G91" s="198"/>
      <c r="H91" s="198"/>
      <c r="I91" s="198"/>
      <c r="J91" s="198"/>
      <c r="K91" s="198"/>
    </row>
    <row r="92" spans="1:11" s="15" customFormat="1" ht="12.75">
      <c r="A92" s="51"/>
      <c r="B92" s="51"/>
      <c r="C92" s="56"/>
      <c r="D92" s="57"/>
      <c r="E92" s="58"/>
      <c r="F92" s="58"/>
      <c r="G92" s="58"/>
      <c r="H92" s="58"/>
      <c r="I92" s="58"/>
      <c r="J92" s="58"/>
      <c r="K92" s="58"/>
    </row>
    <row r="93" spans="1:11" s="15" customFormat="1" ht="12.75">
      <c r="A93" s="51"/>
      <c r="B93" s="51"/>
      <c r="C93" s="56"/>
      <c r="D93" s="57"/>
      <c r="E93" s="58"/>
      <c r="F93" s="58"/>
      <c r="G93" s="58"/>
      <c r="H93" s="58"/>
      <c r="I93" s="58"/>
      <c r="J93" s="58"/>
      <c r="K93" s="58"/>
    </row>
    <row r="94" spans="1:11" s="15" customFormat="1" ht="12.75">
      <c r="A94" s="51"/>
      <c r="B94" s="51"/>
      <c r="C94" s="56"/>
      <c r="D94" s="57"/>
      <c r="E94" s="58"/>
      <c r="F94" s="58"/>
      <c r="G94" s="58"/>
      <c r="H94" s="58"/>
      <c r="I94" s="58"/>
      <c r="J94" s="58"/>
      <c r="K94" s="58"/>
    </row>
    <row r="95" spans="1:11" s="15" customFormat="1" ht="12.75">
      <c r="A95" s="51"/>
      <c r="B95" s="51"/>
      <c r="C95" s="56"/>
      <c r="D95" s="57"/>
      <c r="E95" s="58"/>
      <c r="F95" s="58"/>
      <c r="G95" s="58"/>
      <c r="H95" s="58"/>
      <c r="I95" s="58"/>
      <c r="J95" s="58"/>
      <c r="K95" s="58"/>
    </row>
    <row r="96" spans="1:11" s="15" customFormat="1" ht="12.75">
      <c r="A96" s="51"/>
      <c r="B96" s="199"/>
      <c r="C96" s="199"/>
      <c r="D96" s="199"/>
      <c r="E96" s="199"/>
      <c r="F96" s="199"/>
      <c r="G96" s="199"/>
      <c r="H96" s="199"/>
      <c r="I96" s="199"/>
      <c r="J96" s="199"/>
      <c r="K96" s="199"/>
    </row>
    <row r="97" spans="1:11" s="15" customFormat="1" ht="19.5" customHeight="1">
      <c r="A97" s="51"/>
      <c r="B97" s="51"/>
      <c r="C97" s="56"/>
      <c r="D97" s="57"/>
      <c r="E97" s="58"/>
      <c r="F97" s="58"/>
      <c r="G97" s="58"/>
      <c r="H97" s="58"/>
      <c r="I97" s="58"/>
      <c r="J97" s="58"/>
      <c r="K97" s="58"/>
    </row>
    <row r="98" spans="1:11" s="15" customFormat="1" ht="25.5" customHeight="1">
      <c r="A98" s="51"/>
      <c r="B98" s="51"/>
      <c r="C98" s="51"/>
      <c r="D98" s="51"/>
      <c r="E98" s="51"/>
      <c r="F98" s="51"/>
      <c r="G98" s="51"/>
      <c r="H98" s="51"/>
      <c r="I98" s="51"/>
      <c r="J98" s="51"/>
      <c r="K98" s="51"/>
    </row>
    <row r="99" spans="1:11" s="15" customFormat="1" ht="7.5" customHeight="1">
      <c r="A99" s="51"/>
      <c r="B99" s="51"/>
      <c r="C99" s="51"/>
      <c r="D99" s="51"/>
      <c r="E99" s="51"/>
      <c r="F99" s="51"/>
      <c r="G99" s="51"/>
      <c r="H99" s="51"/>
      <c r="I99" s="51"/>
      <c r="J99" s="51"/>
      <c r="K99" s="51"/>
    </row>
    <row r="100" spans="1:11" s="15" customFormat="1" ht="17.25" customHeight="1">
      <c r="A100" s="51"/>
      <c r="B100" s="51"/>
      <c r="C100" s="51"/>
      <c r="D100" s="51"/>
      <c r="E100" s="51"/>
      <c r="F100" s="51"/>
      <c r="G100" s="51"/>
      <c r="H100" s="51"/>
      <c r="I100" s="51"/>
      <c r="J100" s="51"/>
      <c r="K100" s="51"/>
    </row>
    <row r="101" spans="1:11" s="15" customFormat="1" ht="30.75" customHeight="1">
      <c r="A101" s="51"/>
      <c r="B101" s="51"/>
      <c r="C101" s="51"/>
      <c r="D101" s="51"/>
      <c r="E101" s="51"/>
      <c r="F101" s="51"/>
      <c r="G101" s="51"/>
      <c r="H101" s="51"/>
      <c r="I101" s="51"/>
      <c r="J101" s="51"/>
      <c r="K101" s="51"/>
    </row>
    <row r="102" spans="1:11" s="15" customFormat="1" ht="18.75" customHeight="1">
      <c r="A102" s="51"/>
      <c r="B102" s="51"/>
      <c r="C102" s="51"/>
      <c r="D102" s="51"/>
      <c r="E102" s="51"/>
      <c r="F102" s="51"/>
      <c r="G102" s="51"/>
      <c r="H102" s="51"/>
      <c r="I102" s="51"/>
      <c r="J102" s="51"/>
      <c r="K102" s="51"/>
    </row>
    <row r="103" spans="1:11" s="15" customFormat="1" ht="39" customHeight="1">
      <c r="A103" s="51"/>
      <c r="B103" s="51"/>
      <c r="C103" s="51"/>
      <c r="D103" s="51"/>
      <c r="E103" s="51"/>
      <c r="F103" s="51"/>
      <c r="G103" s="51"/>
      <c r="H103" s="51"/>
      <c r="I103" s="51"/>
      <c r="J103" s="51"/>
      <c r="K103" s="51"/>
    </row>
    <row r="104" spans="1:11" s="15" customFormat="1" ht="46.5" customHeight="1">
      <c r="A104" s="51"/>
      <c r="B104" s="51"/>
      <c r="C104" s="51"/>
      <c r="D104" s="51"/>
      <c r="E104" s="51"/>
      <c r="F104" s="51"/>
      <c r="G104" s="51"/>
      <c r="H104" s="51"/>
      <c r="I104" s="51"/>
      <c r="J104" s="51"/>
      <c r="K104" s="51"/>
    </row>
    <row r="105" spans="1:11" s="15" customFormat="1" ht="46.5" customHeight="1">
      <c r="A105" s="51"/>
      <c r="B105" s="51"/>
      <c r="C105" s="51"/>
      <c r="D105" s="51"/>
      <c r="E105" s="51"/>
      <c r="F105" s="51"/>
      <c r="G105" s="51"/>
      <c r="H105" s="51"/>
      <c r="I105" s="51"/>
      <c r="J105" s="51"/>
      <c r="K105" s="51"/>
    </row>
    <row r="106" spans="1:11" s="15" customFormat="1" ht="12.75">
      <c r="A106" s="51"/>
      <c r="B106" s="51"/>
      <c r="C106" s="51"/>
      <c r="D106" s="51"/>
      <c r="E106" s="51"/>
      <c r="F106" s="51"/>
      <c r="G106" s="51"/>
      <c r="H106" s="51"/>
      <c r="I106" s="51"/>
      <c r="J106" s="51"/>
      <c r="K106" s="51"/>
    </row>
    <row r="107" spans="1:11" s="15" customFormat="1" ht="12.75">
      <c r="A107" s="51"/>
      <c r="B107" s="51"/>
      <c r="C107" s="51"/>
      <c r="D107" s="51"/>
      <c r="E107" s="51"/>
      <c r="F107" s="51"/>
      <c r="G107" s="51"/>
      <c r="H107" s="51"/>
      <c r="I107" s="51"/>
      <c r="J107" s="51"/>
      <c r="K107" s="51"/>
    </row>
    <row r="108" spans="1:11" s="15" customFormat="1" ht="18" customHeight="1">
      <c r="A108" s="51"/>
      <c r="B108" s="51"/>
      <c r="C108" s="51"/>
      <c r="D108" s="51"/>
      <c r="E108" s="51"/>
      <c r="F108" s="51"/>
      <c r="G108" s="51"/>
      <c r="H108" s="51"/>
      <c r="I108" s="51"/>
      <c r="J108" s="51"/>
      <c r="K108" s="51"/>
    </row>
    <row r="109" spans="1:11" s="15" customFormat="1" ht="12.75">
      <c r="A109" s="51"/>
      <c r="B109" s="51"/>
      <c r="C109" s="51"/>
      <c r="D109" s="51"/>
      <c r="E109" s="51"/>
      <c r="F109" s="51"/>
      <c r="G109" s="51"/>
      <c r="H109" s="51"/>
      <c r="I109" s="51"/>
      <c r="J109" s="51"/>
      <c r="K109" s="51"/>
    </row>
    <row r="110" spans="1:11" s="15" customFormat="1" ht="12.75">
      <c r="A110" s="51"/>
      <c r="B110" s="51"/>
      <c r="C110" s="51"/>
      <c r="D110" s="51"/>
      <c r="E110" s="51"/>
      <c r="F110" s="51"/>
      <c r="G110" s="51"/>
      <c r="H110" s="51"/>
      <c r="I110" s="51"/>
      <c r="J110" s="51"/>
      <c r="K110" s="51"/>
    </row>
    <row r="111" spans="1:11" s="15" customFormat="1" ht="12.75">
      <c r="A111" s="51"/>
      <c r="B111" s="51"/>
      <c r="C111" s="51"/>
      <c r="D111" s="51"/>
      <c r="E111" s="51"/>
      <c r="F111" s="51"/>
      <c r="G111" s="51"/>
      <c r="H111" s="51"/>
      <c r="I111" s="51"/>
      <c r="J111" s="51"/>
      <c r="K111" s="51"/>
    </row>
    <row r="112" spans="1:11" s="15" customFormat="1" ht="12.75">
      <c r="A112" s="51"/>
      <c r="B112" s="51"/>
      <c r="C112" s="51"/>
      <c r="D112" s="51"/>
      <c r="E112" s="51"/>
      <c r="F112" s="51"/>
      <c r="G112" s="51"/>
      <c r="H112" s="51"/>
      <c r="I112" s="51"/>
      <c r="J112" s="51"/>
      <c r="K112" s="51"/>
    </row>
    <row r="113" spans="1:11" s="15" customFormat="1" ht="12.75">
      <c r="A113" s="51"/>
      <c r="B113" s="51"/>
      <c r="C113" s="51"/>
      <c r="D113" s="51"/>
      <c r="E113" s="51"/>
      <c r="F113" s="51"/>
      <c r="G113" s="51"/>
      <c r="H113" s="51"/>
      <c r="I113" s="51"/>
      <c r="J113" s="51"/>
      <c r="K113" s="51"/>
    </row>
    <row r="114" spans="1:11" s="15" customFormat="1" ht="12.75">
      <c r="A114" s="51"/>
      <c r="B114" s="51"/>
      <c r="C114" s="51"/>
      <c r="D114" s="51"/>
      <c r="E114" s="51"/>
      <c r="F114" s="51"/>
      <c r="G114" s="51"/>
      <c r="H114" s="51"/>
      <c r="I114" s="51"/>
      <c r="J114" s="51"/>
      <c r="K114" s="51"/>
    </row>
    <row r="115" spans="1:11" s="15" customFormat="1" ht="12.75">
      <c r="A115" s="51"/>
      <c r="B115" s="51"/>
      <c r="C115" s="51"/>
      <c r="D115" s="51"/>
      <c r="E115" s="51"/>
      <c r="F115" s="51"/>
      <c r="G115" s="51"/>
      <c r="H115" s="51"/>
      <c r="I115" s="51"/>
      <c r="J115" s="51"/>
      <c r="K115" s="51"/>
    </row>
    <row r="116" spans="1:11" s="15" customFormat="1" ht="12.75">
      <c r="A116" s="51"/>
      <c r="B116" s="51"/>
      <c r="C116" s="51"/>
      <c r="D116" s="51"/>
      <c r="E116" s="51"/>
      <c r="F116" s="51"/>
      <c r="G116" s="51"/>
      <c r="H116" s="51"/>
      <c r="I116" s="51"/>
      <c r="J116" s="51"/>
      <c r="K116" s="51"/>
    </row>
    <row r="117" spans="1:11" s="15" customFormat="1" ht="12.75">
      <c r="A117" s="51"/>
      <c r="B117" s="51"/>
      <c r="C117" s="51"/>
      <c r="D117" s="51"/>
      <c r="E117" s="51"/>
      <c r="F117" s="51"/>
      <c r="G117" s="51"/>
      <c r="H117" s="51"/>
      <c r="I117" s="51"/>
      <c r="J117" s="51"/>
      <c r="K117" s="51"/>
    </row>
    <row r="118" spans="1:11" s="15" customFormat="1" ht="12.75">
      <c r="A118" s="51"/>
      <c r="B118" s="51"/>
      <c r="C118" s="51"/>
      <c r="D118" s="51"/>
      <c r="E118" s="51"/>
      <c r="F118" s="51"/>
      <c r="G118" s="51"/>
      <c r="H118" s="51"/>
      <c r="I118" s="51"/>
      <c r="J118" s="51"/>
      <c r="K118" s="51"/>
    </row>
    <row r="119" spans="1:11" s="15" customFormat="1" ht="12.75">
      <c r="A119" s="51"/>
      <c r="B119" s="51"/>
      <c r="C119" s="51"/>
      <c r="D119" s="51"/>
      <c r="E119" s="51"/>
      <c r="F119" s="51"/>
      <c r="G119" s="51"/>
      <c r="H119" s="51"/>
      <c r="I119" s="51"/>
      <c r="J119" s="51"/>
      <c r="K119" s="51"/>
    </row>
    <row r="120" spans="1:11" s="15" customFormat="1" ht="12.75">
      <c r="A120" s="51"/>
      <c r="B120" s="51"/>
      <c r="C120" s="51"/>
      <c r="D120" s="51"/>
      <c r="E120" s="51"/>
      <c r="F120" s="51"/>
      <c r="G120" s="51"/>
      <c r="H120" s="51"/>
      <c r="I120" s="51"/>
      <c r="J120" s="51"/>
      <c r="K120" s="51"/>
    </row>
    <row r="121" spans="1:11" s="15" customFormat="1" ht="12.75"/>
  </sheetData>
  <mergeCells count="129">
    <mergeCell ref="B13:B14"/>
    <mergeCell ref="C13:D14"/>
    <mergeCell ref="E13:F14"/>
    <mergeCell ref="B15:B16"/>
    <mergeCell ref="C15:D16"/>
    <mergeCell ref="E15:F16"/>
    <mergeCell ref="G8:H8"/>
    <mergeCell ref="J8:K8"/>
    <mergeCell ref="C9:F9"/>
    <mergeCell ref="G9:H9"/>
    <mergeCell ref="J9:K9"/>
    <mergeCell ref="C12:D12"/>
    <mergeCell ref="E12:F12"/>
    <mergeCell ref="D23:K23"/>
    <mergeCell ref="D24:K24"/>
    <mergeCell ref="D25:K25"/>
    <mergeCell ref="D26:K26"/>
    <mergeCell ref="C27:K27"/>
    <mergeCell ref="B29:B30"/>
    <mergeCell ref="D29:K29"/>
    <mergeCell ref="D30:K30"/>
    <mergeCell ref="B17:B18"/>
    <mergeCell ref="C17:D18"/>
    <mergeCell ref="E17:F18"/>
    <mergeCell ref="D20:K20"/>
    <mergeCell ref="D21:K21"/>
    <mergeCell ref="D22:K22"/>
    <mergeCell ref="D36:K36"/>
    <mergeCell ref="D37:K37"/>
    <mergeCell ref="D38:K38"/>
    <mergeCell ref="D39:K39"/>
    <mergeCell ref="D40:K40"/>
    <mergeCell ref="D41:K41"/>
    <mergeCell ref="B31:B32"/>
    <mergeCell ref="D31:K31"/>
    <mergeCell ref="D32:K32"/>
    <mergeCell ref="C33:K33"/>
    <mergeCell ref="D34:K34"/>
    <mergeCell ref="D35:K35"/>
    <mergeCell ref="D48:K48"/>
    <mergeCell ref="D49:K49"/>
    <mergeCell ref="D50:K50"/>
    <mergeCell ref="D51:K51"/>
    <mergeCell ref="D52:K52"/>
    <mergeCell ref="C53:K53"/>
    <mergeCell ref="D42:K42"/>
    <mergeCell ref="D43:K43"/>
    <mergeCell ref="D44:K44"/>
    <mergeCell ref="D45:K45"/>
    <mergeCell ref="D46:K46"/>
    <mergeCell ref="D47:K47"/>
    <mergeCell ref="C58:K58"/>
    <mergeCell ref="B59:C59"/>
    <mergeCell ref="D59:K59"/>
    <mergeCell ref="B60:C60"/>
    <mergeCell ref="D60:E60"/>
    <mergeCell ref="G60:H60"/>
    <mergeCell ref="I60:K60"/>
    <mergeCell ref="B55:C55"/>
    <mergeCell ref="D55:K55"/>
    <mergeCell ref="B56:C56"/>
    <mergeCell ref="D56:K56"/>
    <mergeCell ref="B57:C57"/>
    <mergeCell ref="D57:K57"/>
    <mergeCell ref="B63:C63"/>
    <mergeCell ref="D63:E63"/>
    <mergeCell ref="G63:H63"/>
    <mergeCell ref="I63:K63"/>
    <mergeCell ref="B64:C64"/>
    <mergeCell ref="D64:E64"/>
    <mergeCell ref="G64:H64"/>
    <mergeCell ref="I64:K64"/>
    <mergeCell ref="B61:C61"/>
    <mergeCell ref="D61:E61"/>
    <mergeCell ref="G61:H61"/>
    <mergeCell ref="I61:K61"/>
    <mergeCell ref="B62:C62"/>
    <mergeCell ref="D62:E62"/>
    <mergeCell ref="G62:H62"/>
    <mergeCell ref="I62:K62"/>
    <mergeCell ref="B69:C69"/>
    <mergeCell ref="D69:F69"/>
    <mergeCell ref="G69:K69"/>
    <mergeCell ref="B70:C70"/>
    <mergeCell ref="D70:F70"/>
    <mergeCell ref="G70:K70"/>
    <mergeCell ref="B65:C65"/>
    <mergeCell ref="D66:K66"/>
    <mergeCell ref="B67:C67"/>
    <mergeCell ref="D67:F67"/>
    <mergeCell ref="G67:K67"/>
    <mergeCell ref="B68:C68"/>
    <mergeCell ref="D68:F68"/>
    <mergeCell ref="G68:K68"/>
    <mergeCell ref="B75:C75"/>
    <mergeCell ref="D75:K75"/>
    <mergeCell ref="B76:C76"/>
    <mergeCell ref="D76:K76"/>
    <mergeCell ref="B77:C77"/>
    <mergeCell ref="D77:K77"/>
    <mergeCell ref="B71:C71"/>
    <mergeCell ref="D71:F71"/>
    <mergeCell ref="G71:K71"/>
    <mergeCell ref="C72:K72"/>
    <mergeCell ref="B74:C74"/>
    <mergeCell ref="D74:K74"/>
    <mergeCell ref="B82:C82"/>
    <mergeCell ref="D82:K82"/>
    <mergeCell ref="B83:C83"/>
    <mergeCell ref="D83:K83"/>
    <mergeCell ref="C84:K84"/>
    <mergeCell ref="C86:F86"/>
    <mergeCell ref="H86:K86"/>
    <mergeCell ref="B78:C78"/>
    <mergeCell ref="D78:K78"/>
    <mergeCell ref="C79:K79"/>
    <mergeCell ref="D80:K80"/>
    <mergeCell ref="B81:C81"/>
    <mergeCell ref="D81:K81"/>
    <mergeCell ref="C90:F90"/>
    <mergeCell ref="H90:K90"/>
    <mergeCell ref="D91:K91"/>
    <mergeCell ref="B96:K96"/>
    <mergeCell ref="C87:F87"/>
    <mergeCell ref="H87:K87"/>
    <mergeCell ref="C88:F88"/>
    <mergeCell ref="H88:K88"/>
    <mergeCell ref="C89:F89"/>
    <mergeCell ref="H89:K89"/>
  </mergeCells>
  <phoneticPr fontId="3"/>
  <dataValidations count="4">
    <dataValidation type="list" allowBlank="1" showInputMessage="1" showErrorMessage="1" sqref="J9">
      <formula1>"単体テスト,結合テスト,総合テスト,受入テスト"</formula1>
    </dataValidation>
    <dataValidation imeMode="on" allowBlank="1" showInputMessage="1" showErrorMessage="1" sqref="E13 B68:C71 G9:H9 E17 E15"/>
    <dataValidation imeMode="off" allowBlank="1" showInputMessage="1" showErrorMessage="1" sqref="C17 I9 D68:F71 B61:D64 I61:K64 B22:C26 C13 B13:B18 C15 F61:F64"/>
    <dataValidation type="custom" allowBlank="1" showInputMessage="1" showErrorMessage="1" sqref="G19:H19">
      <formula1>"新規,変更"</formula1>
    </dataValidation>
  </dataValidations>
  <printOptions horizontalCentered="1"/>
  <pageMargins left="0.35433070866141736" right="0.19685039370078741" top="0.39370078740157483" bottom="0.6692913385826772" header="0.27559055118110237" footer="0.51181102362204722"/>
  <pageSetup paperSize="8" scale="68" orientation="portrait" r:id="rId1"/>
  <headerFooter alignWithMargins="0">
    <oddHeader>&amp;LQMSI_TEST_F_PLAN_CASE_V1.05&amp;R&amp;F</oddHeader>
    <oddFooter xml:space="preserve">&amp;L&amp;"ＭＳ Ｐゴシック,標準"ＴＯＳＨＩＢＡ(ISC/TSIS) &amp;C&amp;"ＭＳ Ｐゴシック,標準"テスト仕様書/テスト結果報告書(&amp;A)&amp;R&amp;"ＭＳ Ｐゴシック,標準"Ｐａｇｅ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O62"/>
  <sheetViews>
    <sheetView tabSelected="1" topLeftCell="J27" zoomScale="65" zoomScaleNormal="65" workbookViewId="0">
      <selection activeCell="Z34" sqref="Z34"/>
    </sheetView>
  </sheetViews>
  <sheetFormatPr defaultRowHeight="21"/>
  <cols>
    <col min="1" max="1" width="2.28515625" style="60" customWidth="1"/>
    <col min="2" max="2" width="11.5703125" style="60" customWidth="1"/>
    <col min="3" max="6" width="20.7109375" style="60" customWidth="1"/>
    <col min="7" max="7" width="39.140625" style="60" customWidth="1"/>
    <col min="8" max="8" width="34.5703125" style="60" customWidth="1"/>
    <col min="9" max="9" width="70.28515625" style="60" customWidth="1"/>
    <col min="10" max="10" width="15.5703125" style="60" customWidth="1"/>
    <col min="11" max="11" width="12.28515625" style="60" customWidth="1"/>
    <col min="12" max="15" width="12.7109375" style="60" customWidth="1"/>
    <col min="16" max="16" width="10.7109375" style="60" customWidth="1"/>
    <col min="17" max="19" width="10.7109375" style="60" hidden="1" customWidth="1"/>
    <col min="20" max="20" width="10.7109375" style="60" customWidth="1"/>
    <col min="21" max="23" width="20.7109375" style="60" customWidth="1"/>
    <col min="24" max="24" width="21.28515625" style="60" customWidth="1"/>
    <col min="25" max="25" width="15.28515625" style="60" customWidth="1"/>
    <col min="26" max="29" width="14.7109375" style="60" customWidth="1"/>
    <col min="30" max="31" width="5" style="61" bestFit="1" customWidth="1"/>
    <col min="32" max="32" width="5" style="60" customWidth="1"/>
    <col min="33" max="41" width="5" style="62" bestFit="1" customWidth="1"/>
    <col min="42" max="16384" width="9.140625" style="60"/>
  </cols>
  <sheetData>
    <row r="1" spans="2:41" ht="24.95" customHeight="1">
      <c r="B1" s="59"/>
      <c r="G1" s="59"/>
    </row>
    <row r="2" spans="2:41" ht="24.95" customHeight="1">
      <c r="J2" s="64"/>
      <c r="K2" s="64"/>
    </row>
    <row r="3" spans="2:41" ht="24.95" customHeight="1">
      <c r="B3" s="65" t="s">
        <v>74</v>
      </c>
      <c r="C3" s="66"/>
      <c r="D3" s="66"/>
      <c r="E3" s="66"/>
      <c r="F3" s="66"/>
      <c r="G3" s="66"/>
      <c r="H3" s="66"/>
      <c r="I3" s="66"/>
      <c r="J3" s="66"/>
      <c r="K3" s="66"/>
      <c r="L3" s="66"/>
      <c r="M3" s="66"/>
      <c r="N3" s="66"/>
      <c r="O3" s="66"/>
      <c r="P3" s="66"/>
      <c r="Q3" s="66"/>
      <c r="R3" s="66"/>
      <c r="S3" s="66"/>
      <c r="T3" s="66"/>
      <c r="U3" s="66"/>
      <c r="V3" s="66"/>
      <c r="W3" s="66"/>
      <c r="X3" s="66"/>
      <c r="Y3" s="66"/>
      <c r="Z3" s="66"/>
      <c r="AA3" s="66"/>
      <c r="AB3" s="66"/>
      <c r="AC3" s="66"/>
    </row>
    <row r="4" spans="2:41" ht="24.95" customHeight="1" thickBot="1">
      <c r="J4" s="63"/>
      <c r="K4" s="67"/>
      <c r="L4" s="63"/>
    </row>
    <row r="5" spans="2:41" s="98" customFormat="1" ht="39.950000000000003" customHeight="1">
      <c r="B5" s="267" t="s">
        <v>0</v>
      </c>
      <c r="C5" s="268"/>
      <c r="D5" s="90" t="s">
        <v>1</v>
      </c>
      <c r="E5" s="91"/>
      <c r="F5" s="91"/>
      <c r="G5" s="92" t="s">
        <v>75</v>
      </c>
      <c r="H5" s="93" t="s">
        <v>4</v>
      </c>
      <c r="I5" s="94" t="s">
        <v>76</v>
      </c>
      <c r="J5" s="173" t="s">
        <v>77</v>
      </c>
      <c r="K5" s="104"/>
      <c r="L5" s="97"/>
      <c r="M5" s="97"/>
      <c r="N5" s="97"/>
      <c r="O5" s="104"/>
      <c r="P5" s="169"/>
      <c r="Q5" s="95"/>
      <c r="R5" s="95"/>
      <c r="S5" s="96"/>
      <c r="T5" s="97"/>
      <c r="U5" s="97"/>
      <c r="X5" s="99"/>
      <c r="Y5" s="99"/>
      <c r="Z5" s="99"/>
      <c r="AA5" s="99"/>
      <c r="AB5" s="99"/>
      <c r="AC5" s="99"/>
      <c r="AD5" s="99"/>
      <c r="AF5" s="96"/>
      <c r="AG5" s="96"/>
      <c r="AH5" s="96"/>
      <c r="AI5" s="96"/>
      <c r="AJ5" s="96"/>
      <c r="AK5" s="96"/>
      <c r="AL5" s="96"/>
      <c r="AM5" s="96"/>
      <c r="AN5" s="96"/>
    </row>
    <row r="6" spans="2:41" s="98" customFormat="1" ht="39.950000000000003" customHeight="1" thickBot="1">
      <c r="B6" s="269" t="str">
        <f>テスト計画書!B9</f>
        <v>fuhr001</v>
      </c>
      <c r="C6" s="270"/>
      <c r="D6" s="271" t="str">
        <f>テスト計画書!C9</f>
        <v>広島大学(若手研究者キャリア開発システム構築)</v>
      </c>
      <c r="E6" s="272"/>
      <c r="F6" s="272"/>
      <c r="G6" s="100" t="str">
        <f>テスト計画書!G9</f>
        <v>共通処理</v>
      </c>
      <c r="H6" s="101" t="str">
        <f>テスト計画書!J9</f>
        <v>単体テスト</v>
      </c>
      <c r="I6" s="102" t="s">
        <v>78</v>
      </c>
      <c r="J6" s="174" t="s">
        <v>79</v>
      </c>
      <c r="K6" s="170"/>
      <c r="L6" s="171"/>
      <c r="M6" s="171"/>
      <c r="N6" s="171"/>
      <c r="O6" s="170"/>
      <c r="P6" s="172"/>
      <c r="Q6" s="103"/>
      <c r="R6" s="103"/>
      <c r="S6" s="97"/>
      <c r="T6" s="97"/>
      <c r="U6" s="97"/>
      <c r="X6" s="99"/>
      <c r="Y6" s="99"/>
      <c r="Z6" s="99"/>
      <c r="AA6" s="99"/>
      <c r="AB6" s="99"/>
      <c r="AC6" s="99"/>
      <c r="AD6" s="99"/>
      <c r="AF6" s="96"/>
      <c r="AG6" s="96"/>
      <c r="AH6" s="96"/>
      <c r="AI6" s="96"/>
      <c r="AJ6" s="96"/>
      <c r="AK6" s="96"/>
      <c r="AL6" s="96"/>
      <c r="AM6" s="96"/>
      <c r="AN6" s="96"/>
    </row>
    <row r="7" spans="2:41" s="98" customFormat="1" ht="20.100000000000001" customHeight="1" thickBot="1">
      <c r="J7" s="104"/>
      <c r="K7" s="104"/>
      <c r="L7" s="105"/>
      <c r="M7" s="104"/>
      <c r="N7" s="104"/>
      <c r="O7" s="104"/>
      <c r="P7" s="104"/>
      <c r="Q7" s="104"/>
      <c r="R7" s="104"/>
      <c r="S7" s="106"/>
      <c r="T7" s="107"/>
      <c r="U7" s="107"/>
      <c r="AD7" s="99"/>
      <c r="AE7" s="99"/>
      <c r="AG7" s="96"/>
      <c r="AH7" s="96"/>
      <c r="AI7" s="96"/>
      <c r="AJ7" s="96"/>
      <c r="AK7" s="96"/>
      <c r="AL7" s="96"/>
      <c r="AM7" s="96"/>
      <c r="AN7" s="96"/>
      <c r="AO7" s="96"/>
    </row>
    <row r="8" spans="2:41" s="98" customFormat="1" ht="15" thickBot="1">
      <c r="B8" s="108"/>
      <c r="C8" s="108"/>
      <c r="D8" s="108"/>
      <c r="E8" s="108"/>
      <c r="F8" s="108"/>
      <c r="G8" s="108"/>
      <c r="H8" s="108"/>
      <c r="I8" s="108"/>
      <c r="J8" s="109"/>
      <c r="K8" s="110"/>
      <c r="L8" s="111" t="s">
        <v>82</v>
      </c>
      <c r="M8" s="112" t="s">
        <v>83</v>
      </c>
      <c r="N8" s="112" t="s">
        <v>84</v>
      </c>
      <c r="O8" s="112" t="s">
        <v>85</v>
      </c>
      <c r="P8" s="112" t="s">
        <v>86</v>
      </c>
      <c r="Q8" s="112" t="s">
        <v>87</v>
      </c>
      <c r="R8" s="112" t="s">
        <v>88</v>
      </c>
      <c r="S8" s="112" t="s">
        <v>89</v>
      </c>
      <c r="T8" s="113" t="s">
        <v>87</v>
      </c>
      <c r="U8" s="107"/>
      <c r="AD8" s="99"/>
      <c r="AE8" s="99"/>
      <c r="AG8" s="96"/>
      <c r="AH8" s="96"/>
      <c r="AI8" s="96"/>
      <c r="AJ8" s="96"/>
      <c r="AK8" s="96"/>
      <c r="AL8" s="96"/>
      <c r="AM8" s="96"/>
      <c r="AN8" s="96"/>
      <c r="AO8" s="96"/>
    </row>
    <row r="9" spans="2:41" s="118" customFormat="1" ht="39.950000000000003" customHeight="1">
      <c r="B9" s="108"/>
      <c r="C9" s="108"/>
      <c r="D9" s="108"/>
      <c r="E9" s="108"/>
      <c r="F9" s="108"/>
      <c r="G9" s="108"/>
      <c r="H9" s="108"/>
      <c r="I9" s="108"/>
      <c r="J9" s="273" t="s">
        <v>91</v>
      </c>
      <c r="K9" s="114" t="s">
        <v>90</v>
      </c>
      <c r="L9" s="115"/>
      <c r="M9" s="116"/>
      <c r="N9" s="116"/>
      <c r="O9" s="116"/>
      <c r="P9" s="116"/>
      <c r="Q9" s="116"/>
      <c r="R9" s="116"/>
      <c r="S9" s="116"/>
      <c r="T9" s="117"/>
      <c r="U9" s="107"/>
      <c r="W9" s="98"/>
      <c r="X9" s="99"/>
      <c r="AD9" s="119"/>
      <c r="AE9" s="119"/>
      <c r="AG9" s="96"/>
      <c r="AH9" s="96"/>
      <c r="AI9" s="96"/>
      <c r="AJ9" s="96"/>
      <c r="AK9" s="96"/>
      <c r="AL9" s="96"/>
      <c r="AM9" s="96"/>
      <c r="AN9" s="96"/>
      <c r="AO9" s="96"/>
    </row>
    <row r="10" spans="2:41" s="118" customFormat="1" ht="39.950000000000003" customHeight="1" thickBot="1">
      <c r="B10" s="108"/>
      <c r="C10" s="108"/>
      <c r="D10" s="108"/>
      <c r="E10" s="108"/>
      <c r="F10" s="108"/>
      <c r="G10" s="108"/>
      <c r="H10" s="108"/>
      <c r="I10" s="108"/>
      <c r="J10" s="283"/>
      <c r="K10" s="120" t="s">
        <v>92</v>
      </c>
      <c r="L10" s="121"/>
      <c r="M10" s="122"/>
      <c r="N10" s="122"/>
      <c r="O10" s="122"/>
      <c r="P10" s="122"/>
      <c r="Q10" s="122"/>
      <c r="R10" s="122"/>
      <c r="S10" s="122"/>
      <c r="T10" s="123"/>
      <c r="U10" s="124"/>
      <c r="W10" s="98"/>
      <c r="X10" s="99"/>
      <c r="AD10" s="119"/>
      <c r="AE10" s="119"/>
      <c r="AG10" s="96"/>
      <c r="AH10" s="96"/>
      <c r="AI10" s="96"/>
      <c r="AJ10" s="96"/>
      <c r="AK10" s="96"/>
      <c r="AL10" s="96"/>
      <c r="AM10" s="96"/>
      <c r="AN10" s="96"/>
      <c r="AO10" s="96"/>
    </row>
    <row r="11" spans="2:41" s="118" customFormat="1" ht="11.25" customHeight="1" thickBot="1">
      <c r="B11" s="98"/>
      <c r="C11" s="98"/>
      <c r="D11" s="98"/>
      <c r="E11" s="98"/>
      <c r="F11" s="98"/>
      <c r="G11" s="98"/>
      <c r="H11" s="98"/>
      <c r="I11" s="98"/>
      <c r="J11" s="125"/>
      <c r="K11" s="125"/>
      <c r="L11" s="126"/>
      <c r="M11" s="107"/>
      <c r="N11" s="107"/>
      <c r="O11" s="107"/>
      <c r="P11" s="107"/>
      <c r="Q11" s="107"/>
      <c r="R11" s="107"/>
      <c r="S11" s="107"/>
      <c r="T11" s="107"/>
      <c r="AD11" s="119"/>
      <c r="AE11" s="119"/>
      <c r="AG11" s="96"/>
      <c r="AH11" s="96"/>
      <c r="AI11" s="96"/>
      <c r="AJ11" s="96"/>
      <c r="AK11" s="96"/>
      <c r="AL11" s="96"/>
      <c r="AM11" s="96"/>
      <c r="AN11" s="96"/>
      <c r="AO11" s="96"/>
    </row>
    <row r="12" spans="2:41" s="118" customFormat="1" ht="58.5" customHeight="1" thickBot="1">
      <c r="B12" s="108"/>
      <c r="C12" s="108"/>
      <c r="D12" s="108"/>
      <c r="E12" s="108"/>
      <c r="F12" s="108"/>
      <c r="G12" s="108"/>
      <c r="H12" s="108"/>
      <c r="I12" s="108"/>
      <c r="J12" s="284" t="s">
        <v>93</v>
      </c>
      <c r="K12" s="285"/>
      <c r="L12" s="286">
        <f>SUM(AF21:AF45)</f>
        <v>0</v>
      </c>
      <c r="M12" s="287">
        <f t="shared" ref="M12:T12" si="0">SUM(O16:O24)</f>
        <v>0</v>
      </c>
      <c r="N12" s="287">
        <f t="shared" si="0"/>
        <v>0</v>
      </c>
      <c r="O12" s="287">
        <f t="shared" si="0"/>
        <v>0</v>
      </c>
      <c r="P12" s="287">
        <f t="shared" si="0"/>
        <v>0</v>
      </c>
      <c r="Q12" s="287">
        <f t="shared" si="0"/>
        <v>0</v>
      </c>
      <c r="R12" s="287">
        <f t="shared" si="0"/>
        <v>0</v>
      </c>
      <c r="S12" s="287">
        <f t="shared" si="0"/>
        <v>0</v>
      </c>
      <c r="T12" s="288">
        <f t="shared" si="0"/>
        <v>0</v>
      </c>
      <c r="U12" s="124"/>
      <c r="AD12" s="119"/>
      <c r="AE12" s="119"/>
      <c r="AG12" s="96"/>
      <c r="AH12" s="96"/>
      <c r="AI12" s="96"/>
      <c r="AJ12" s="96"/>
      <c r="AK12" s="96"/>
      <c r="AL12" s="96"/>
      <c r="AM12" s="96"/>
      <c r="AN12" s="96"/>
      <c r="AO12" s="96"/>
    </row>
    <row r="13" spans="2:41" s="118" customFormat="1" ht="42.75" customHeight="1" thickBot="1">
      <c r="B13" s="108"/>
      <c r="C13" s="108"/>
      <c r="D13" s="108"/>
      <c r="E13" s="108"/>
      <c r="F13" s="108"/>
      <c r="G13" s="108"/>
      <c r="H13" s="108"/>
      <c r="I13" s="108"/>
      <c r="J13" s="289" t="s">
        <v>94</v>
      </c>
      <c r="K13" s="290"/>
      <c r="L13" s="127"/>
      <c r="M13" s="128"/>
      <c r="N13" s="128"/>
      <c r="O13" s="128"/>
      <c r="P13" s="128"/>
      <c r="Q13" s="128"/>
      <c r="R13" s="128"/>
      <c r="S13" s="128"/>
      <c r="T13" s="129"/>
      <c r="U13" s="124"/>
      <c r="W13" s="111" t="s">
        <v>128</v>
      </c>
      <c r="X13" s="112" t="s">
        <v>129</v>
      </c>
      <c r="Y13" s="113" t="s">
        <v>130</v>
      </c>
      <c r="AD13" s="119"/>
      <c r="AE13" s="119"/>
      <c r="AG13" s="96"/>
      <c r="AH13" s="96"/>
      <c r="AI13" s="96"/>
      <c r="AJ13" s="96"/>
      <c r="AK13" s="96"/>
      <c r="AL13" s="96"/>
      <c r="AM13" s="96"/>
      <c r="AN13" s="96"/>
      <c r="AO13" s="96"/>
    </row>
    <row r="14" spans="2:41" s="118" customFormat="1" ht="42.75" customHeight="1" thickBot="1">
      <c r="B14" s="108"/>
      <c r="C14" s="108"/>
      <c r="D14" s="108"/>
      <c r="E14" s="108"/>
      <c r="F14" s="108"/>
      <c r="G14" s="108"/>
      <c r="H14" s="108"/>
      <c r="I14" s="108"/>
      <c r="J14" s="291" t="s">
        <v>95</v>
      </c>
      <c r="K14" s="292"/>
      <c r="L14" s="130">
        <f t="shared" ref="L14:T14" si="1">SUM(AG21:AG45)</f>
        <v>0</v>
      </c>
      <c r="M14" s="131">
        <f t="shared" si="1"/>
        <v>0</v>
      </c>
      <c r="N14" s="131">
        <f t="shared" si="1"/>
        <v>0</v>
      </c>
      <c r="O14" s="131">
        <f t="shared" si="1"/>
        <v>0</v>
      </c>
      <c r="P14" s="131">
        <f t="shared" si="1"/>
        <v>0</v>
      </c>
      <c r="Q14" s="131">
        <f t="shared" si="1"/>
        <v>0</v>
      </c>
      <c r="R14" s="131">
        <f t="shared" si="1"/>
        <v>0</v>
      </c>
      <c r="S14" s="131">
        <f t="shared" si="1"/>
        <v>0</v>
      </c>
      <c r="T14" s="132">
        <f t="shared" si="1"/>
        <v>0</v>
      </c>
      <c r="U14" s="124"/>
      <c r="W14" s="133">
        <f>COUNTIF(Y21:Y47,"未実施")</f>
        <v>8</v>
      </c>
      <c r="X14" s="134">
        <f>COUNTIF(Y21:Y47,"試験中")</f>
        <v>0</v>
      </c>
      <c r="Y14" s="135">
        <f>COUNTIF(Y21:Y47,"終了")</f>
        <v>0</v>
      </c>
      <c r="Z14" s="104"/>
      <c r="AA14" s="104"/>
      <c r="AB14" s="104"/>
      <c r="AC14" s="104"/>
      <c r="AD14" s="119"/>
      <c r="AE14" s="119"/>
      <c r="AG14" s="96"/>
      <c r="AH14" s="96"/>
      <c r="AI14" s="96"/>
      <c r="AJ14" s="96"/>
      <c r="AK14" s="96"/>
      <c r="AL14" s="96"/>
      <c r="AM14" s="96"/>
      <c r="AN14" s="96"/>
      <c r="AO14" s="96"/>
    </row>
    <row r="15" spans="2:41" s="118" customFormat="1" ht="11.25" customHeight="1" thickBot="1">
      <c r="B15" s="108"/>
      <c r="C15" s="108"/>
      <c r="D15" s="108"/>
      <c r="E15" s="108"/>
      <c r="F15" s="108"/>
      <c r="G15" s="108"/>
      <c r="H15" s="108"/>
      <c r="I15" s="108"/>
      <c r="J15" s="136"/>
      <c r="K15" s="136"/>
      <c r="L15" s="136"/>
      <c r="M15" s="136"/>
      <c r="N15" s="136"/>
      <c r="O15" s="136"/>
      <c r="P15" s="136"/>
      <c r="Q15" s="136"/>
      <c r="R15" s="136"/>
      <c r="S15" s="136"/>
      <c r="T15" s="136"/>
      <c r="U15" s="124"/>
      <c r="AD15" s="119"/>
      <c r="AE15" s="119"/>
      <c r="AG15" s="96"/>
      <c r="AH15" s="96"/>
      <c r="AI15" s="96"/>
      <c r="AJ15" s="96"/>
      <c r="AK15" s="96"/>
      <c r="AL15" s="96"/>
      <c r="AM15" s="96"/>
      <c r="AN15" s="96"/>
      <c r="AO15" s="96"/>
    </row>
    <row r="16" spans="2:41" s="118" customFormat="1" ht="29.25" thickBot="1">
      <c r="B16" s="96"/>
      <c r="C16" s="104"/>
      <c r="D16" s="104"/>
      <c r="E16" s="137" t="s">
        <v>80</v>
      </c>
      <c r="F16" s="138" t="s">
        <v>96</v>
      </c>
      <c r="G16" s="139" t="s">
        <v>81</v>
      </c>
      <c r="H16" s="140"/>
      <c r="I16" s="104"/>
      <c r="J16" s="273" t="s">
        <v>97</v>
      </c>
      <c r="K16" s="141" t="s">
        <v>98</v>
      </c>
      <c r="L16" s="142" t="s">
        <v>82</v>
      </c>
      <c r="M16" s="112" t="s">
        <v>83</v>
      </c>
      <c r="N16" s="112" t="s">
        <v>84</v>
      </c>
      <c r="O16" s="112" t="s">
        <v>85</v>
      </c>
      <c r="P16" s="112" t="s">
        <v>86</v>
      </c>
      <c r="Q16" s="112" t="s">
        <v>87</v>
      </c>
      <c r="R16" s="112" t="s">
        <v>88</v>
      </c>
      <c r="S16" s="112" t="s">
        <v>89</v>
      </c>
      <c r="T16" s="112" t="s">
        <v>87</v>
      </c>
      <c r="U16" s="143" t="s">
        <v>99</v>
      </c>
      <c r="W16" s="111" t="s">
        <v>127</v>
      </c>
      <c r="X16" s="113" t="s">
        <v>100</v>
      </c>
      <c r="Y16" s="104"/>
      <c r="Z16" s="104"/>
      <c r="AA16" s="104"/>
      <c r="AB16" s="104"/>
      <c r="AC16" s="104"/>
      <c r="AD16" s="119"/>
      <c r="AE16" s="119"/>
      <c r="AG16" s="96"/>
      <c r="AH16" s="96"/>
      <c r="AI16" s="96"/>
      <c r="AJ16" s="96"/>
      <c r="AK16" s="96"/>
      <c r="AL16" s="96"/>
      <c r="AM16" s="96"/>
      <c r="AN16" s="96"/>
      <c r="AO16" s="96"/>
    </row>
    <row r="17" spans="1:41" s="118" customFormat="1" ht="39.950000000000003" customHeight="1" thickBot="1">
      <c r="B17" s="276" t="s">
        <v>101</v>
      </c>
      <c r="C17" s="277"/>
      <c r="D17" s="144" t="s">
        <v>90</v>
      </c>
      <c r="E17" s="145" t="s">
        <v>138</v>
      </c>
      <c r="F17" s="146"/>
      <c r="G17" s="147"/>
      <c r="H17" s="140"/>
      <c r="I17" s="104"/>
      <c r="J17" s="274"/>
      <c r="K17" s="148" t="s">
        <v>102</v>
      </c>
      <c r="L17" s="116">
        <f t="shared" ref="L17:T17" si="2">COUNTIF(L21:L45,"=H")</f>
        <v>0</v>
      </c>
      <c r="M17" s="116">
        <f t="shared" si="2"/>
        <v>0</v>
      </c>
      <c r="N17" s="116">
        <f t="shared" si="2"/>
        <v>0</v>
      </c>
      <c r="O17" s="116">
        <f t="shared" si="2"/>
        <v>0</v>
      </c>
      <c r="P17" s="116">
        <f t="shared" si="2"/>
        <v>0</v>
      </c>
      <c r="Q17" s="116">
        <f t="shared" si="2"/>
        <v>0</v>
      </c>
      <c r="R17" s="116">
        <f t="shared" si="2"/>
        <v>0</v>
      </c>
      <c r="S17" s="116">
        <f t="shared" si="2"/>
        <v>0</v>
      </c>
      <c r="T17" s="116">
        <f t="shared" si="2"/>
        <v>0</v>
      </c>
      <c r="U17" s="149">
        <f>SUM(L17:T17)</f>
        <v>0</v>
      </c>
      <c r="W17" s="133">
        <f>SUM(W14:Y14)</f>
        <v>8</v>
      </c>
      <c r="X17" s="135">
        <f>SUM(AE21:AE45)</f>
        <v>0</v>
      </c>
      <c r="Y17" s="104"/>
      <c r="Z17" s="104"/>
      <c r="AA17" s="104"/>
      <c r="AB17" s="104"/>
      <c r="AC17" s="104"/>
      <c r="AD17" s="119"/>
      <c r="AE17" s="119"/>
      <c r="AG17" s="96"/>
      <c r="AH17" s="96"/>
      <c r="AI17" s="96"/>
      <c r="AJ17" s="96"/>
      <c r="AK17" s="96"/>
      <c r="AL17" s="96"/>
      <c r="AM17" s="96"/>
      <c r="AN17" s="96"/>
      <c r="AO17" s="96"/>
    </row>
    <row r="18" spans="1:41" s="118" customFormat="1" ht="39.950000000000003" customHeight="1" thickBot="1">
      <c r="B18" s="278"/>
      <c r="C18" s="279"/>
      <c r="D18" s="150" t="s">
        <v>92</v>
      </c>
      <c r="E18" s="151">
        <v>42360</v>
      </c>
      <c r="F18" s="152"/>
      <c r="G18" s="153"/>
      <c r="H18" s="154"/>
      <c r="I18" s="108"/>
      <c r="J18" s="274"/>
      <c r="K18" s="155" t="s">
        <v>103</v>
      </c>
      <c r="L18" s="116">
        <f t="shared" ref="L18:T18" si="3">COUNTIF(L21:L45,"=M")</f>
        <v>0</v>
      </c>
      <c r="M18" s="116">
        <f t="shared" si="3"/>
        <v>0</v>
      </c>
      <c r="N18" s="116">
        <f t="shared" si="3"/>
        <v>0</v>
      </c>
      <c r="O18" s="116">
        <f t="shared" si="3"/>
        <v>0</v>
      </c>
      <c r="P18" s="116">
        <f t="shared" si="3"/>
        <v>0</v>
      </c>
      <c r="Q18" s="116">
        <f t="shared" si="3"/>
        <v>0</v>
      </c>
      <c r="R18" s="116">
        <f t="shared" si="3"/>
        <v>0</v>
      </c>
      <c r="S18" s="116">
        <f t="shared" si="3"/>
        <v>0</v>
      </c>
      <c r="T18" s="116">
        <f t="shared" si="3"/>
        <v>0</v>
      </c>
      <c r="U18" s="149">
        <f>SUM(L18:T18)</f>
        <v>0</v>
      </c>
      <c r="AD18" s="119"/>
      <c r="AE18" s="119"/>
      <c r="AG18" s="96"/>
      <c r="AH18" s="96"/>
      <c r="AI18" s="96"/>
      <c r="AJ18" s="96"/>
      <c r="AK18" s="96"/>
      <c r="AL18" s="96"/>
      <c r="AM18" s="96"/>
      <c r="AN18" s="96"/>
      <c r="AO18" s="96"/>
    </row>
    <row r="19" spans="1:41" s="118" customFormat="1" ht="39.950000000000003" customHeight="1" thickBot="1">
      <c r="B19" s="156"/>
      <c r="C19" s="156"/>
      <c r="D19" s="156"/>
      <c r="E19" s="157"/>
      <c r="F19" s="158"/>
      <c r="G19" s="158"/>
      <c r="H19" s="158"/>
      <c r="I19" s="158"/>
      <c r="J19" s="275"/>
      <c r="K19" s="159" t="s">
        <v>104</v>
      </c>
      <c r="L19" s="160">
        <f t="shared" ref="L19:T19" si="4">COUNTIF(L21:L45,"=L")</f>
        <v>0</v>
      </c>
      <c r="M19" s="160">
        <f t="shared" si="4"/>
        <v>0</v>
      </c>
      <c r="N19" s="160">
        <f t="shared" si="4"/>
        <v>0</v>
      </c>
      <c r="O19" s="160">
        <f t="shared" si="4"/>
        <v>0</v>
      </c>
      <c r="P19" s="160">
        <f t="shared" si="4"/>
        <v>0</v>
      </c>
      <c r="Q19" s="160">
        <f t="shared" si="4"/>
        <v>0</v>
      </c>
      <c r="R19" s="160">
        <f t="shared" si="4"/>
        <v>0</v>
      </c>
      <c r="S19" s="160">
        <f t="shared" si="4"/>
        <v>0</v>
      </c>
      <c r="T19" s="160">
        <f t="shared" si="4"/>
        <v>0</v>
      </c>
      <c r="U19" s="161">
        <f>SUM(L19:T19)</f>
        <v>0</v>
      </c>
      <c r="AD19" s="119"/>
      <c r="AE19" s="119"/>
      <c r="AG19" s="96"/>
      <c r="AH19" s="96"/>
      <c r="AI19" s="96"/>
      <c r="AJ19" s="96"/>
      <c r="AK19" s="96"/>
      <c r="AL19" s="96"/>
      <c r="AM19" s="96"/>
      <c r="AN19" s="96"/>
      <c r="AO19" s="96"/>
    </row>
    <row r="20" spans="1:41" s="118" customFormat="1" ht="50.1" customHeight="1">
      <c r="B20" s="162" t="s">
        <v>105</v>
      </c>
      <c r="C20" s="293" t="s">
        <v>137</v>
      </c>
      <c r="D20" s="294"/>
      <c r="E20" s="293" t="s">
        <v>124</v>
      </c>
      <c r="F20" s="294"/>
      <c r="G20" s="165" t="s">
        <v>125</v>
      </c>
      <c r="H20" s="165" t="s">
        <v>133</v>
      </c>
      <c r="I20" s="293" t="s">
        <v>106</v>
      </c>
      <c r="J20" s="295"/>
      <c r="K20" s="294"/>
      <c r="L20" s="280" t="s">
        <v>107</v>
      </c>
      <c r="M20" s="281"/>
      <c r="N20" s="281"/>
      <c r="O20" s="281"/>
      <c r="P20" s="281"/>
      <c r="Q20" s="281"/>
      <c r="R20" s="281"/>
      <c r="S20" s="281"/>
      <c r="T20" s="282"/>
      <c r="U20" s="280" t="s">
        <v>75</v>
      </c>
      <c r="V20" s="281"/>
      <c r="W20" s="281"/>
      <c r="X20" s="282"/>
      <c r="Y20" s="163" t="s">
        <v>126</v>
      </c>
      <c r="Z20" s="164" t="s">
        <v>131</v>
      </c>
      <c r="AA20" s="163" t="s">
        <v>132</v>
      </c>
      <c r="AB20" s="141" t="s">
        <v>156</v>
      </c>
      <c r="AC20" s="114" t="s">
        <v>157</v>
      </c>
      <c r="AD20" s="119"/>
      <c r="AE20" s="119"/>
      <c r="AG20" s="96"/>
      <c r="AH20" s="96"/>
      <c r="AI20" s="96"/>
      <c r="AJ20" s="96"/>
      <c r="AK20" s="96"/>
      <c r="AL20" s="96"/>
      <c r="AM20" s="96"/>
      <c r="AN20" s="96"/>
      <c r="AO20" s="96"/>
    </row>
    <row r="21" spans="1:41" s="88" customFormat="1" ht="40.5" customHeight="1">
      <c r="A21" s="84"/>
      <c r="B21" s="85">
        <f>ROW()-20</f>
        <v>1</v>
      </c>
      <c r="C21" s="186" t="s">
        <v>139</v>
      </c>
      <c r="D21" s="183"/>
      <c r="E21" s="187" t="s">
        <v>140</v>
      </c>
      <c r="F21" s="188"/>
      <c r="G21" s="166"/>
      <c r="H21" s="166"/>
      <c r="I21" s="263" t="s">
        <v>141</v>
      </c>
      <c r="J21" s="264"/>
      <c r="K21" s="265"/>
      <c r="L21" s="86"/>
      <c r="M21" s="86"/>
      <c r="N21" s="86"/>
      <c r="O21" s="86"/>
      <c r="P21" s="86"/>
      <c r="Q21" s="86"/>
      <c r="R21" s="86"/>
      <c r="S21" s="86"/>
      <c r="T21" s="86"/>
      <c r="U21" s="258"/>
      <c r="V21" s="259"/>
      <c r="W21" s="259"/>
      <c r="X21" s="260"/>
      <c r="Y21" s="175" t="str">
        <f>IF(COUNTA(C21:K21)=0,"",IF(COUNTA(L21:T21)=0,"未実施",IF(COUNTIF(L21:T21,"Y")=1,"終了","試験中")))</f>
        <v>未実施</v>
      </c>
      <c r="Z21" s="176" t="str">
        <f>IF(COUNTA(C21:K21)=0,"",IF(L21&lt;&gt;"",$L$10,IF(M21&lt;&gt;"",$M$10,IF(N21&lt;&gt;"",$N$10,IF(O21&lt;&gt;"",$O$10,IF(P21&lt;&gt;"",$P$10,IF(T21&lt;&gt;"",$T$10,"")))))))</f>
        <v/>
      </c>
      <c r="AA21" s="296" t="str">
        <f>IF(COUNTA(C21:K21)=0,"",IF(L21="Y",$L$10,IF(M21="Y",$M$10,IF(N21="Y",$N$10,IF(O21="Y",$O$10,IF(P21="Y",$P$10,IF(T21="Y",$T$10,"")))))))</f>
        <v/>
      </c>
      <c r="AB21" s="297"/>
      <c r="AC21" s="298"/>
      <c r="AD21" s="87">
        <f>IF(OR(L21 &lt;&gt; "",M21 &lt;&gt;"",N21 &lt;&gt; "",O21 &lt;&gt;"",P21 &lt;&gt; "",Q21 &lt;&gt;"",R21 &lt;&gt; "",S21 &lt;&gt;"",T21 &lt;&gt; ""),1,0)</f>
        <v>0</v>
      </c>
      <c r="AE21" s="87">
        <f>IF(OR(L21 = "H",M21 = "H",N21 = "H",O21 = "H",P21 = "H",Q21 = "H",R21 = "H",S21 = "H",T21 = "H",L21 = "M",M21 = "M",N21 = "M",O21 = "M",P21 = "M",Q21 = "M",R21 = "M",S21 = "M",T21 = "M",L21 = "L",M21 = "L",N21 = "L",O21 = "L",P21 = "L",Q21 = "L",R21 = "L",S21 = "L",T21 = "L"),1,0)</f>
        <v>0</v>
      </c>
      <c r="AF21" s="88">
        <f t="shared" ref="AF21:AF40" si="5">IF(AND(ISNUMBER($B21)=TRUE,$B21  &lt;&gt; "",$C21 &lt;&gt; "",$G21 &lt;&gt;""),1,0)</f>
        <v>0</v>
      </c>
      <c r="AG21" s="89">
        <f t="shared" ref="AG21:AG40" si="6">IF($L21&lt;&gt;"",1,0)</f>
        <v>0</v>
      </c>
      <c r="AH21" s="89">
        <f t="shared" ref="AH21:AH40" si="7">IF(AND($L21="",$M21&lt;&gt;""),1,0)</f>
        <v>0</v>
      </c>
      <c r="AI21" s="89">
        <f t="shared" ref="AI21:AI40" si="8">IF(AND($L21="",$M21="",$N21&lt;&gt;""),1,0)</f>
        <v>0</v>
      </c>
      <c r="AJ21" s="89">
        <f t="shared" ref="AJ21:AJ40" si="9">IF(AND($L21="",$M21="",$N21="",$O21&lt;&gt;""),1,0)</f>
        <v>0</v>
      </c>
      <c r="AK21" s="89">
        <f t="shared" ref="AK21:AK40" si="10">IF(AND($L21="",$M21="",$N21="",$O21="",$P21&lt;&gt;""),1,0)</f>
        <v>0</v>
      </c>
      <c r="AL21" s="89">
        <f t="shared" ref="AL21:AL40" si="11">IF(AND($L21="",$M21="",$N21="",$O21="",$P21="",$Q21&lt;&gt;""),1,0)</f>
        <v>0</v>
      </c>
      <c r="AM21" s="89">
        <f t="shared" ref="AM21:AM40" si="12">IF(AND($L21="",$M21="",$N21="",$O21="",$P21="",$Q21="",$R21&lt;&gt;""),1,0)</f>
        <v>0</v>
      </c>
      <c r="AN21" s="89">
        <f t="shared" ref="AN21:AN40" si="13">IF(AND($L21="",$M21="",$N21="",$O21="",$P21="",$Q21="",$R21="",$S21&lt;&gt;""),1,0)</f>
        <v>0</v>
      </c>
      <c r="AO21" s="89">
        <f t="shared" ref="AO21:AO40" si="14">IF(AND($L21="",$M21="",$N21="",$O21="",$P21="",$Q21="",$R21="",$S21="",$T21&lt;&gt;""),1,0)</f>
        <v>0</v>
      </c>
    </row>
    <row r="22" spans="1:41" s="88" customFormat="1" ht="69" customHeight="1">
      <c r="A22" s="84"/>
      <c r="B22" s="85">
        <f t="shared" ref="B22:B40" si="15">ROW()-20</f>
        <v>2</v>
      </c>
      <c r="C22" s="194" t="s">
        <v>142</v>
      </c>
      <c r="D22" s="190"/>
      <c r="E22" s="187" t="s">
        <v>144</v>
      </c>
      <c r="F22" s="188"/>
      <c r="G22" s="166"/>
      <c r="H22" s="166"/>
      <c r="I22" s="263" t="s">
        <v>143</v>
      </c>
      <c r="J22" s="264"/>
      <c r="K22" s="265"/>
      <c r="L22" s="86"/>
      <c r="M22" s="86"/>
      <c r="N22" s="86"/>
      <c r="O22" s="86"/>
      <c r="P22" s="86"/>
      <c r="Q22" s="86"/>
      <c r="R22" s="86"/>
      <c r="S22" s="86"/>
      <c r="T22" s="86"/>
      <c r="U22" s="258"/>
      <c r="V22" s="259"/>
      <c r="W22" s="259"/>
      <c r="X22" s="260"/>
      <c r="Y22" s="175" t="str">
        <f t="shared" ref="Y22:Y40" si="16">IF(COUNTA(C22:K22)=0,"",IF(COUNTA(L22:T22)=0,"未実施",IF(COUNTIF(L22:T22,"Y")=1,"終了","試験中")))</f>
        <v>未実施</v>
      </c>
      <c r="Z22" s="176" t="str">
        <f t="shared" ref="Z22:Z40" si="17">IF(COUNTA(C22:K22)=0,"",IF(L22&lt;&gt;"",$L$10,IF(M22&lt;&gt;"",$M$10,IF(N22&lt;&gt;"",$N$10,IF(O22&lt;&gt;"",$O$10,IF(P22&lt;&gt;"",$P$10,IF(T22&lt;&gt;"",$T$10,"")))))))</f>
        <v/>
      </c>
      <c r="AA22" s="296" t="str">
        <f t="shared" ref="AA22:AA40" si="18">IF(COUNTA(C22:K22)=0,"",IF(L22="Y",$L$10,IF(M22="Y",$M$10,IF(N22="Y",$N$10,IF(O22="Y",$O$10,IF(P22="Y",$P$10,IF(T22="Y",$T$10,"")))))))</f>
        <v/>
      </c>
      <c r="AB22" s="297"/>
      <c r="AC22" s="298"/>
      <c r="AD22" s="87">
        <f t="shared" ref="AD22:AD40" si="19">IF(OR(L22 &lt;&gt; "",M22 &lt;&gt;"",N22 &lt;&gt; "",O22 &lt;&gt;"",P22 &lt;&gt; "",Q22 &lt;&gt;"",R22 &lt;&gt; "",S22 &lt;&gt;"",T22 &lt;&gt; ""),1,0)</f>
        <v>0</v>
      </c>
      <c r="AE22" s="87">
        <f t="shared" ref="AE22:AE40" si="20">IF(OR(L22 = "H",M22 = "H",N22 = "H",O22 = "H",P22 = "H",Q22 = "H",R22 = "H",S22 = "H",T22 = "H",L22 = "M",M22 = "M",N22 = "M",O22 = "M",P22 = "M",Q22 = "M",R22 = "M",S22 = "M",T22 = "M",L22 = "L",M22 = "L",N22 = "L",O22 = "L",P22 = "L",Q22 = "L",R22 = "L",S22 = "L",T22 = "L"),1,0)</f>
        <v>0</v>
      </c>
      <c r="AF22" s="88">
        <f t="shared" si="5"/>
        <v>0</v>
      </c>
      <c r="AG22" s="89">
        <f t="shared" si="6"/>
        <v>0</v>
      </c>
      <c r="AH22" s="89">
        <f t="shared" si="7"/>
        <v>0</v>
      </c>
      <c r="AI22" s="89">
        <f t="shared" si="8"/>
        <v>0</v>
      </c>
      <c r="AJ22" s="89">
        <f t="shared" si="9"/>
        <v>0</v>
      </c>
      <c r="AK22" s="89">
        <f t="shared" si="10"/>
        <v>0</v>
      </c>
      <c r="AL22" s="89">
        <f t="shared" si="11"/>
        <v>0</v>
      </c>
      <c r="AM22" s="89">
        <f t="shared" si="12"/>
        <v>0</v>
      </c>
      <c r="AN22" s="89">
        <f t="shared" si="13"/>
        <v>0</v>
      </c>
      <c r="AO22" s="89">
        <f t="shared" si="14"/>
        <v>0</v>
      </c>
    </row>
    <row r="23" spans="1:41" s="88" customFormat="1" ht="51.75" customHeight="1">
      <c r="A23" s="84"/>
      <c r="B23" s="85">
        <f t="shared" si="15"/>
        <v>3</v>
      </c>
      <c r="C23" s="194" t="s">
        <v>146</v>
      </c>
      <c r="D23" s="190"/>
      <c r="E23" s="187" t="s">
        <v>148</v>
      </c>
      <c r="F23" s="188"/>
      <c r="G23" s="166"/>
      <c r="H23" s="166"/>
      <c r="I23" s="263" t="s">
        <v>147</v>
      </c>
      <c r="J23" s="264"/>
      <c r="K23" s="265"/>
      <c r="L23" s="86"/>
      <c r="M23" s="86"/>
      <c r="N23" s="86"/>
      <c r="O23" s="86"/>
      <c r="P23" s="86"/>
      <c r="Q23" s="86"/>
      <c r="R23" s="86"/>
      <c r="S23" s="86"/>
      <c r="T23" s="86"/>
      <c r="U23" s="258"/>
      <c r="V23" s="259"/>
      <c r="W23" s="259"/>
      <c r="X23" s="260"/>
      <c r="Y23" s="175" t="str">
        <f t="shared" si="16"/>
        <v>未実施</v>
      </c>
      <c r="Z23" s="176" t="str">
        <f t="shared" si="17"/>
        <v/>
      </c>
      <c r="AA23" s="296" t="str">
        <f t="shared" si="18"/>
        <v/>
      </c>
      <c r="AB23" s="297"/>
      <c r="AC23" s="298"/>
      <c r="AD23" s="87">
        <f t="shared" si="19"/>
        <v>0</v>
      </c>
      <c r="AE23" s="87">
        <f t="shared" si="20"/>
        <v>0</v>
      </c>
      <c r="AF23" s="88">
        <f t="shared" si="5"/>
        <v>0</v>
      </c>
      <c r="AG23" s="89">
        <f t="shared" si="6"/>
        <v>0</v>
      </c>
      <c r="AH23" s="89">
        <f t="shared" si="7"/>
        <v>0</v>
      </c>
      <c r="AI23" s="89">
        <f t="shared" si="8"/>
        <v>0</v>
      </c>
      <c r="AJ23" s="89">
        <f t="shared" si="9"/>
        <v>0</v>
      </c>
      <c r="AK23" s="89">
        <f t="shared" si="10"/>
        <v>0</v>
      </c>
      <c r="AL23" s="89">
        <f t="shared" si="11"/>
        <v>0</v>
      </c>
      <c r="AM23" s="89">
        <f t="shared" si="12"/>
        <v>0</v>
      </c>
      <c r="AN23" s="89">
        <f t="shared" si="13"/>
        <v>0</v>
      </c>
      <c r="AO23" s="89">
        <f t="shared" si="14"/>
        <v>0</v>
      </c>
    </row>
    <row r="24" spans="1:41" s="88" customFormat="1" ht="69" customHeight="1">
      <c r="A24" s="84"/>
      <c r="B24" s="85">
        <f t="shared" si="15"/>
        <v>4</v>
      </c>
      <c r="C24" s="194"/>
      <c r="D24" s="190"/>
      <c r="E24" s="187" t="s">
        <v>149</v>
      </c>
      <c r="F24" s="188"/>
      <c r="G24" s="166"/>
      <c r="H24" s="166"/>
      <c r="I24" s="263" t="s">
        <v>141</v>
      </c>
      <c r="J24" s="264"/>
      <c r="K24" s="265"/>
      <c r="L24" s="86"/>
      <c r="M24" s="86"/>
      <c r="N24" s="86"/>
      <c r="O24" s="86"/>
      <c r="P24" s="86"/>
      <c r="Q24" s="86"/>
      <c r="R24" s="86"/>
      <c r="S24" s="86"/>
      <c r="T24" s="86"/>
      <c r="U24" s="258"/>
      <c r="V24" s="259"/>
      <c r="W24" s="259"/>
      <c r="X24" s="260"/>
      <c r="Y24" s="175" t="str">
        <f t="shared" si="16"/>
        <v>未実施</v>
      </c>
      <c r="Z24" s="176" t="str">
        <f t="shared" si="17"/>
        <v/>
      </c>
      <c r="AA24" s="296" t="str">
        <f t="shared" si="18"/>
        <v/>
      </c>
      <c r="AB24" s="297"/>
      <c r="AC24" s="298"/>
      <c r="AD24" s="87">
        <f t="shared" si="19"/>
        <v>0</v>
      </c>
      <c r="AE24" s="87">
        <f t="shared" si="20"/>
        <v>0</v>
      </c>
      <c r="AF24" s="88">
        <f t="shared" si="5"/>
        <v>0</v>
      </c>
      <c r="AG24" s="89">
        <f t="shared" si="6"/>
        <v>0</v>
      </c>
      <c r="AH24" s="89">
        <f t="shared" si="7"/>
        <v>0</v>
      </c>
      <c r="AI24" s="89">
        <f t="shared" si="8"/>
        <v>0</v>
      </c>
      <c r="AJ24" s="89">
        <f t="shared" si="9"/>
        <v>0</v>
      </c>
      <c r="AK24" s="89">
        <f t="shared" si="10"/>
        <v>0</v>
      </c>
      <c r="AL24" s="89">
        <f t="shared" si="11"/>
        <v>0</v>
      </c>
      <c r="AM24" s="89">
        <f t="shared" si="12"/>
        <v>0</v>
      </c>
      <c r="AN24" s="89">
        <f t="shared" si="13"/>
        <v>0</v>
      </c>
      <c r="AO24" s="89">
        <f t="shared" si="14"/>
        <v>0</v>
      </c>
    </row>
    <row r="25" spans="1:41" s="88" customFormat="1" ht="69" customHeight="1">
      <c r="A25" s="84"/>
      <c r="B25" s="85">
        <f t="shared" si="15"/>
        <v>5</v>
      </c>
      <c r="C25" s="194" t="s">
        <v>150</v>
      </c>
      <c r="D25" s="190"/>
      <c r="E25" s="187" t="s">
        <v>151</v>
      </c>
      <c r="F25" s="188"/>
      <c r="G25" s="166"/>
      <c r="H25" s="166"/>
      <c r="I25" s="263" t="s">
        <v>153</v>
      </c>
      <c r="J25" s="264"/>
      <c r="K25" s="265"/>
      <c r="L25" s="86"/>
      <c r="M25" s="86"/>
      <c r="N25" s="86"/>
      <c r="O25" s="86"/>
      <c r="P25" s="86"/>
      <c r="Q25" s="86"/>
      <c r="R25" s="86"/>
      <c r="S25" s="86"/>
      <c r="T25" s="86"/>
      <c r="U25" s="177"/>
      <c r="V25" s="178"/>
      <c r="W25" s="178"/>
      <c r="X25" s="179"/>
      <c r="Y25" s="175" t="str">
        <f t="shared" ref="Y25:Y39" si="21">IF(COUNTA(C25:K25)=0,"",IF(COUNTA(L25:T25)=0,"未実施",IF(COUNTIF(L25:T25,"Y")=1,"終了","試験中")))</f>
        <v>未実施</v>
      </c>
      <c r="Z25" s="176" t="str">
        <f t="shared" ref="Z25:Z39" si="22">IF(COUNTA(C25:K25)=0,"",IF(L25&lt;&gt;"",$L$10,IF(M25&lt;&gt;"",$M$10,IF(N25&lt;&gt;"",$N$10,IF(O25&lt;&gt;"",$O$10,IF(P25&lt;&gt;"",$P$10,IF(T25&lt;&gt;"",$T$10,"")))))))</f>
        <v/>
      </c>
      <c r="AA25" s="296" t="str">
        <f t="shared" ref="AA25:AA39" si="23">IF(COUNTA(C25:K25)=0,"",IF(L25="Y",$L$10,IF(M25="Y",$M$10,IF(N25="Y",$N$10,IF(O25="Y",$O$10,IF(P25="Y",$P$10,IF(T25="Y",$T$10,"")))))))</f>
        <v/>
      </c>
      <c r="AB25" s="297"/>
      <c r="AC25" s="298"/>
      <c r="AD25" s="87"/>
      <c r="AE25" s="87"/>
      <c r="AG25" s="89"/>
      <c r="AH25" s="89"/>
      <c r="AI25" s="89"/>
      <c r="AJ25" s="89"/>
      <c r="AK25" s="89"/>
      <c r="AL25" s="89"/>
      <c r="AM25" s="89"/>
      <c r="AN25" s="89"/>
      <c r="AO25" s="89"/>
    </row>
    <row r="26" spans="1:41" s="88" customFormat="1" ht="95.25" customHeight="1">
      <c r="A26" s="84"/>
      <c r="B26" s="85">
        <f t="shared" si="15"/>
        <v>6</v>
      </c>
      <c r="C26" s="194"/>
      <c r="D26" s="190"/>
      <c r="E26" s="187" t="s">
        <v>152</v>
      </c>
      <c r="F26" s="188"/>
      <c r="G26" s="166"/>
      <c r="H26" s="166"/>
      <c r="I26" s="263" t="s">
        <v>141</v>
      </c>
      <c r="J26" s="264"/>
      <c r="K26" s="265"/>
      <c r="L26" s="86"/>
      <c r="M26" s="86"/>
      <c r="N26" s="86"/>
      <c r="O26" s="86"/>
      <c r="P26" s="86"/>
      <c r="Q26" s="86"/>
      <c r="R26" s="86"/>
      <c r="S26" s="86"/>
      <c r="T26" s="86"/>
      <c r="U26" s="258"/>
      <c r="V26" s="259"/>
      <c r="W26" s="259"/>
      <c r="X26" s="260"/>
      <c r="Y26" s="175" t="str">
        <f t="shared" si="21"/>
        <v>未実施</v>
      </c>
      <c r="Z26" s="176" t="str">
        <f t="shared" si="22"/>
        <v/>
      </c>
      <c r="AA26" s="296" t="str">
        <f t="shared" si="23"/>
        <v/>
      </c>
      <c r="AB26" s="297"/>
      <c r="AC26" s="298"/>
      <c r="AD26" s="87">
        <f t="shared" si="19"/>
        <v>0</v>
      </c>
      <c r="AE26" s="87">
        <f t="shared" si="20"/>
        <v>0</v>
      </c>
      <c r="AF26" s="88">
        <f t="shared" si="5"/>
        <v>0</v>
      </c>
      <c r="AG26" s="89">
        <f t="shared" si="6"/>
        <v>0</v>
      </c>
      <c r="AH26" s="89">
        <f t="shared" si="7"/>
        <v>0</v>
      </c>
      <c r="AI26" s="89">
        <f t="shared" si="8"/>
        <v>0</v>
      </c>
      <c r="AJ26" s="89">
        <f t="shared" si="9"/>
        <v>0</v>
      </c>
      <c r="AK26" s="89">
        <f t="shared" si="10"/>
        <v>0</v>
      </c>
      <c r="AL26" s="89">
        <f t="shared" si="11"/>
        <v>0</v>
      </c>
      <c r="AM26" s="89">
        <f t="shared" si="12"/>
        <v>0</v>
      </c>
      <c r="AN26" s="89">
        <f t="shared" si="13"/>
        <v>0</v>
      </c>
      <c r="AO26" s="89">
        <f t="shared" si="14"/>
        <v>0</v>
      </c>
    </row>
    <row r="27" spans="1:41" s="88" customFormat="1" ht="94.5" customHeight="1">
      <c r="A27" s="84"/>
      <c r="B27" s="85">
        <f t="shared" si="15"/>
        <v>7</v>
      </c>
      <c r="C27" s="194" t="s">
        <v>154</v>
      </c>
      <c r="D27" s="190"/>
      <c r="E27" s="187" t="s">
        <v>151</v>
      </c>
      <c r="F27" s="188"/>
      <c r="G27" s="166"/>
      <c r="H27" s="166"/>
      <c r="I27" s="263" t="s">
        <v>155</v>
      </c>
      <c r="J27" s="264"/>
      <c r="K27" s="265"/>
      <c r="L27" s="86"/>
      <c r="M27" s="86"/>
      <c r="N27" s="86"/>
      <c r="O27" s="86"/>
      <c r="P27" s="86"/>
      <c r="Q27" s="86"/>
      <c r="R27" s="86"/>
      <c r="S27" s="86"/>
      <c r="T27" s="86"/>
      <c r="U27" s="258"/>
      <c r="V27" s="259"/>
      <c r="W27" s="259"/>
      <c r="X27" s="260"/>
      <c r="Y27" s="175" t="str">
        <f t="shared" si="21"/>
        <v>未実施</v>
      </c>
      <c r="Z27" s="176" t="str">
        <f t="shared" si="22"/>
        <v/>
      </c>
      <c r="AA27" s="296" t="str">
        <f t="shared" si="23"/>
        <v/>
      </c>
      <c r="AB27" s="297"/>
      <c r="AC27" s="298"/>
      <c r="AD27" s="87">
        <f t="shared" si="19"/>
        <v>0</v>
      </c>
      <c r="AE27" s="87">
        <f t="shared" si="20"/>
        <v>0</v>
      </c>
      <c r="AF27" s="88">
        <f t="shared" si="5"/>
        <v>0</v>
      </c>
      <c r="AG27" s="89">
        <f t="shared" si="6"/>
        <v>0</v>
      </c>
      <c r="AH27" s="89">
        <f t="shared" si="7"/>
        <v>0</v>
      </c>
      <c r="AI27" s="89">
        <f t="shared" si="8"/>
        <v>0</v>
      </c>
      <c r="AJ27" s="89">
        <f t="shared" si="9"/>
        <v>0</v>
      </c>
      <c r="AK27" s="89">
        <f t="shared" si="10"/>
        <v>0</v>
      </c>
      <c r="AL27" s="89">
        <f t="shared" si="11"/>
        <v>0</v>
      </c>
      <c r="AM27" s="89">
        <f t="shared" si="12"/>
        <v>0</v>
      </c>
      <c r="AN27" s="89">
        <f t="shared" si="13"/>
        <v>0</v>
      </c>
      <c r="AO27" s="89">
        <f t="shared" si="14"/>
        <v>0</v>
      </c>
    </row>
    <row r="28" spans="1:41" s="88" customFormat="1" ht="94.5" customHeight="1">
      <c r="A28" s="84"/>
      <c r="B28" s="85">
        <f t="shared" si="15"/>
        <v>8</v>
      </c>
      <c r="C28" s="194"/>
      <c r="D28" s="190"/>
      <c r="E28" s="187" t="s">
        <v>152</v>
      </c>
      <c r="F28" s="188"/>
      <c r="G28" s="166"/>
      <c r="H28" s="166"/>
      <c r="I28" s="263" t="s">
        <v>141</v>
      </c>
      <c r="J28" s="264"/>
      <c r="K28" s="265"/>
      <c r="L28" s="86"/>
      <c r="M28" s="86"/>
      <c r="N28" s="86"/>
      <c r="O28" s="86"/>
      <c r="P28" s="86"/>
      <c r="Q28" s="86"/>
      <c r="R28" s="86"/>
      <c r="S28" s="86"/>
      <c r="T28" s="86"/>
      <c r="U28" s="177"/>
      <c r="V28" s="178"/>
      <c r="W28" s="178"/>
      <c r="X28" s="179"/>
      <c r="Y28" s="175" t="str">
        <f t="shared" si="21"/>
        <v>未実施</v>
      </c>
      <c r="Z28" s="176" t="str">
        <f t="shared" si="22"/>
        <v/>
      </c>
      <c r="AA28" s="296" t="str">
        <f t="shared" si="23"/>
        <v/>
      </c>
      <c r="AB28" s="297"/>
      <c r="AC28" s="298"/>
      <c r="AD28" s="87"/>
      <c r="AE28" s="87"/>
      <c r="AG28" s="89"/>
      <c r="AH28" s="89"/>
      <c r="AI28" s="89"/>
      <c r="AJ28" s="89"/>
      <c r="AK28" s="89"/>
      <c r="AL28" s="89"/>
      <c r="AM28" s="89"/>
      <c r="AN28" s="89"/>
      <c r="AO28" s="89"/>
    </row>
    <row r="29" spans="1:41" s="88" customFormat="1" ht="57.75" customHeight="1">
      <c r="A29" s="84"/>
      <c r="B29" s="85">
        <f t="shared" si="15"/>
        <v>9</v>
      </c>
      <c r="C29" s="194"/>
      <c r="D29" s="190"/>
      <c r="E29" s="187"/>
      <c r="F29" s="188"/>
      <c r="G29" s="166"/>
      <c r="H29" s="166"/>
      <c r="I29" s="263"/>
      <c r="J29" s="264"/>
      <c r="K29" s="265"/>
      <c r="L29" s="86"/>
      <c r="M29" s="86"/>
      <c r="N29" s="86"/>
      <c r="O29" s="86"/>
      <c r="P29" s="86"/>
      <c r="Q29" s="86"/>
      <c r="R29" s="86"/>
      <c r="S29" s="86"/>
      <c r="T29" s="86"/>
      <c r="U29" s="258"/>
      <c r="V29" s="259"/>
      <c r="W29" s="259"/>
      <c r="X29" s="260"/>
      <c r="Y29" s="175" t="str">
        <f t="shared" si="21"/>
        <v/>
      </c>
      <c r="Z29" s="176" t="str">
        <f t="shared" si="22"/>
        <v/>
      </c>
      <c r="AA29" s="296" t="str">
        <f t="shared" si="23"/>
        <v/>
      </c>
      <c r="AB29" s="297"/>
      <c r="AC29" s="298"/>
      <c r="AD29" s="87">
        <f t="shared" si="19"/>
        <v>0</v>
      </c>
      <c r="AE29" s="87">
        <f t="shared" si="20"/>
        <v>0</v>
      </c>
      <c r="AF29" s="88">
        <f t="shared" si="5"/>
        <v>0</v>
      </c>
      <c r="AG29" s="89">
        <f t="shared" si="6"/>
        <v>0</v>
      </c>
      <c r="AH29" s="89">
        <f t="shared" si="7"/>
        <v>0</v>
      </c>
      <c r="AI29" s="89">
        <f t="shared" si="8"/>
        <v>0</v>
      </c>
      <c r="AJ29" s="89">
        <f t="shared" si="9"/>
        <v>0</v>
      </c>
      <c r="AK29" s="89">
        <f t="shared" si="10"/>
        <v>0</v>
      </c>
      <c r="AL29" s="89">
        <f t="shared" si="11"/>
        <v>0</v>
      </c>
      <c r="AM29" s="89">
        <f t="shared" si="12"/>
        <v>0</v>
      </c>
      <c r="AN29" s="89">
        <f t="shared" si="13"/>
        <v>0</v>
      </c>
      <c r="AO29" s="89">
        <f t="shared" si="14"/>
        <v>0</v>
      </c>
    </row>
    <row r="30" spans="1:41" s="88" customFormat="1" ht="41.25" customHeight="1">
      <c r="A30" s="84"/>
      <c r="B30" s="85">
        <f t="shared" si="15"/>
        <v>10</v>
      </c>
      <c r="C30" s="194"/>
      <c r="D30" s="190"/>
      <c r="E30" s="187"/>
      <c r="F30" s="188"/>
      <c r="G30" s="166"/>
      <c r="H30" s="166"/>
      <c r="I30" s="263"/>
      <c r="J30" s="264"/>
      <c r="K30" s="265"/>
      <c r="L30" s="86"/>
      <c r="M30" s="86"/>
      <c r="N30" s="86"/>
      <c r="O30" s="86"/>
      <c r="P30" s="86"/>
      <c r="Q30" s="86"/>
      <c r="R30" s="86"/>
      <c r="S30" s="86"/>
      <c r="T30" s="86"/>
      <c r="U30" s="258"/>
      <c r="V30" s="259"/>
      <c r="W30" s="259"/>
      <c r="X30" s="260"/>
      <c r="Y30" s="175" t="str">
        <f t="shared" si="21"/>
        <v/>
      </c>
      <c r="Z30" s="176" t="str">
        <f t="shared" si="22"/>
        <v/>
      </c>
      <c r="AA30" s="296" t="str">
        <f t="shared" si="23"/>
        <v/>
      </c>
      <c r="AB30" s="297"/>
      <c r="AC30" s="298"/>
      <c r="AD30" s="87">
        <f t="shared" si="19"/>
        <v>0</v>
      </c>
      <c r="AE30" s="87">
        <f t="shared" si="20"/>
        <v>0</v>
      </c>
      <c r="AF30" s="88">
        <f t="shared" si="5"/>
        <v>0</v>
      </c>
      <c r="AG30" s="89">
        <f t="shared" si="6"/>
        <v>0</v>
      </c>
      <c r="AH30" s="89">
        <f t="shared" si="7"/>
        <v>0</v>
      </c>
      <c r="AI30" s="89">
        <f t="shared" si="8"/>
        <v>0</v>
      </c>
      <c r="AJ30" s="89">
        <f t="shared" si="9"/>
        <v>0</v>
      </c>
      <c r="AK30" s="89">
        <f t="shared" si="10"/>
        <v>0</v>
      </c>
      <c r="AL30" s="89">
        <f t="shared" si="11"/>
        <v>0</v>
      </c>
      <c r="AM30" s="89">
        <f t="shared" si="12"/>
        <v>0</v>
      </c>
      <c r="AN30" s="89">
        <f t="shared" si="13"/>
        <v>0</v>
      </c>
      <c r="AO30" s="89">
        <f t="shared" si="14"/>
        <v>0</v>
      </c>
    </row>
    <row r="31" spans="1:41" s="88" customFormat="1" ht="41.25" customHeight="1">
      <c r="A31" s="84"/>
      <c r="B31" s="85">
        <f t="shared" si="15"/>
        <v>11</v>
      </c>
      <c r="C31" s="194"/>
      <c r="D31" s="190"/>
      <c r="E31" s="187"/>
      <c r="F31" s="188"/>
      <c r="G31" s="166"/>
      <c r="H31" s="166"/>
      <c r="I31" s="180"/>
      <c r="J31" s="181"/>
      <c r="K31" s="182"/>
      <c r="L31" s="86"/>
      <c r="M31" s="86"/>
      <c r="N31" s="86"/>
      <c r="O31" s="86"/>
      <c r="P31" s="86"/>
      <c r="Q31" s="86"/>
      <c r="R31" s="86"/>
      <c r="S31" s="86"/>
      <c r="T31" s="86"/>
      <c r="U31" s="177"/>
      <c r="V31" s="178"/>
      <c r="W31" s="178"/>
      <c r="X31" s="179"/>
      <c r="Y31" s="175" t="str">
        <f t="shared" si="21"/>
        <v/>
      </c>
      <c r="Z31" s="176" t="str">
        <f t="shared" si="22"/>
        <v/>
      </c>
      <c r="AA31" s="296" t="str">
        <f t="shared" si="23"/>
        <v/>
      </c>
      <c r="AB31" s="297"/>
      <c r="AC31" s="298"/>
      <c r="AD31" s="87"/>
      <c r="AE31" s="87"/>
      <c r="AG31" s="89"/>
      <c r="AH31" s="89"/>
      <c r="AI31" s="89"/>
      <c r="AJ31" s="89"/>
      <c r="AK31" s="89"/>
      <c r="AL31" s="89"/>
      <c r="AM31" s="89"/>
      <c r="AN31" s="89"/>
      <c r="AO31" s="89"/>
    </row>
    <row r="32" spans="1:41" s="88" customFormat="1" ht="53.25" customHeight="1">
      <c r="A32" s="84"/>
      <c r="B32" s="85">
        <f t="shared" si="15"/>
        <v>12</v>
      </c>
      <c r="C32" s="194"/>
      <c r="D32" s="190"/>
      <c r="E32" s="187"/>
      <c r="F32" s="188"/>
      <c r="G32" s="166"/>
      <c r="H32" s="166"/>
      <c r="I32" s="263"/>
      <c r="J32" s="264"/>
      <c r="K32" s="265"/>
      <c r="L32" s="86"/>
      <c r="M32" s="86"/>
      <c r="N32" s="86"/>
      <c r="O32" s="86"/>
      <c r="P32" s="86"/>
      <c r="Q32" s="86"/>
      <c r="R32" s="86"/>
      <c r="S32" s="86"/>
      <c r="T32" s="86"/>
      <c r="U32" s="258"/>
      <c r="V32" s="259"/>
      <c r="W32" s="259"/>
      <c r="X32" s="260"/>
      <c r="Y32" s="175" t="str">
        <f t="shared" si="21"/>
        <v/>
      </c>
      <c r="Z32" s="176" t="str">
        <f t="shared" si="22"/>
        <v/>
      </c>
      <c r="AA32" s="296" t="str">
        <f t="shared" si="23"/>
        <v/>
      </c>
      <c r="AB32" s="297"/>
      <c r="AC32" s="298"/>
      <c r="AD32" s="87">
        <f t="shared" si="19"/>
        <v>0</v>
      </c>
      <c r="AE32" s="87">
        <f t="shared" si="20"/>
        <v>0</v>
      </c>
      <c r="AF32" s="88">
        <f t="shared" si="5"/>
        <v>0</v>
      </c>
      <c r="AG32" s="89">
        <f t="shared" si="6"/>
        <v>0</v>
      </c>
      <c r="AH32" s="89">
        <f t="shared" si="7"/>
        <v>0</v>
      </c>
      <c r="AI32" s="89">
        <f t="shared" si="8"/>
        <v>0</v>
      </c>
      <c r="AJ32" s="89">
        <f t="shared" si="9"/>
        <v>0</v>
      </c>
      <c r="AK32" s="89">
        <f t="shared" si="10"/>
        <v>0</v>
      </c>
      <c r="AL32" s="89">
        <f t="shared" si="11"/>
        <v>0</v>
      </c>
      <c r="AM32" s="89">
        <f t="shared" si="12"/>
        <v>0</v>
      </c>
      <c r="AN32" s="89">
        <f t="shared" si="13"/>
        <v>0</v>
      </c>
      <c r="AO32" s="89">
        <f t="shared" si="14"/>
        <v>0</v>
      </c>
    </row>
    <row r="33" spans="1:41" s="88" customFormat="1" ht="42.75" customHeight="1">
      <c r="A33" s="84"/>
      <c r="B33" s="85">
        <f t="shared" si="15"/>
        <v>13</v>
      </c>
      <c r="C33" s="194"/>
      <c r="D33" s="190"/>
      <c r="E33" s="187"/>
      <c r="F33" s="188"/>
      <c r="G33" s="166"/>
      <c r="H33" s="166"/>
      <c r="I33" s="263"/>
      <c r="J33" s="264"/>
      <c r="K33" s="265"/>
      <c r="L33" s="86"/>
      <c r="M33" s="86"/>
      <c r="N33" s="86"/>
      <c r="O33" s="86"/>
      <c r="P33" s="86"/>
      <c r="Q33" s="86"/>
      <c r="R33" s="86"/>
      <c r="S33" s="86"/>
      <c r="T33" s="86"/>
      <c r="U33" s="258"/>
      <c r="V33" s="259"/>
      <c r="W33" s="259"/>
      <c r="X33" s="260"/>
      <c r="Y33" s="175" t="str">
        <f t="shared" si="21"/>
        <v/>
      </c>
      <c r="Z33" s="176" t="str">
        <f t="shared" si="22"/>
        <v/>
      </c>
      <c r="AA33" s="296" t="str">
        <f t="shared" si="23"/>
        <v/>
      </c>
      <c r="AB33" s="297"/>
      <c r="AC33" s="298"/>
      <c r="AD33" s="87">
        <f t="shared" si="19"/>
        <v>0</v>
      </c>
      <c r="AE33" s="87">
        <f t="shared" si="20"/>
        <v>0</v>
      </c>
      <c r="AF33" s="88">
        <f t="shared" si="5"/>
        <v>0</v>
      </c>
      <c r="AG33" s="89">
        <f t="shared" si="6"/>
        <v>0</v>
      </c>
      <c r="AH33" s="89">
        <f t="shared" si="7"/>
        <v>0</v>
      </c>
      <c r="AI33" s="89">
        <f t="shared" si="8"/>
        <v>0</v>
      </c>
      <c r="AJ33" s="89">
        <f t="shared" si="9"/>
        <v>0</v>
      </c>
      <c r="AK33" s="89">
        <f t="shared" si="10"/>
        <v>0</v>
      </c>
      <c r="AL33" s="89">
        <f t="shared" si="11"/>
        <v>0</v>
      </c>
      <c r="AM33" s="89">
        <f t="shared" si="12"/>
        <v>0</v>
      </c>
      <c r="AN33" s="89">
        <f t="shared" si="13"/>
        <v>0</v>
      </c>
      <c r="AO33" s="89">
        <f t="shared" si="14"/>
        <v>0</v>
      </c>
    </row>
    <row r="34" spans="1:41" s="88" customFormat="1" ht="32.25" customHeight="1">
      <c r="A34" s="84"/>
      <c r="B34" s="85">
        <f t="shared" si="15"/>
        <v>14</v>
      </c>
      <c r="C34" s="194"/>
      <c r="D34" s="190"/>
      <c r="E34" s="266"/>
      <c r="F34" s="266"/>
      <c r="G34" s="166"/>
      <c r="H34" s="166"/>
      <c r="I34" s="263"/>
      <c r="J34" s="264"/>
      <c r="K34" s="265"/>
      <c r="L34" s="86"/>
      <c r="M34" s="86"/>
      <c r="N34" s="86"/>
      <c r="O34" s="86"/>
      <c r="P34" s="86"/>
      <c r="Q34" s="86"/>
      <c r="R34" s="86"/>
      <c r="S34" s="86"/>
      <c r="T34" s="86"/>
      <c r="U34" s="258"/>
      <c r="V34" s="259"/>
      <c r="W34" s="259"/>
      <c r="X34" s="260"/>
      <c r="Y34" s="175" t="str">
        <f t="shared" si="21"/>
        <v/>
      </c>
      <c r="Z34" s="176" t="str">
        <f t="shared" si="22"/>
        <v/>
      </c>
      <c r="AA34" s="296" t="str">
        <f t="shared" si="23"/>
        <v/>
      </c>
      <c r="AB34" s="297"/>
      <c r="AC34" s="298"/>
      <c r="AD34" s="87">
        <f t="shared" si="19"/>
        <v>0</v>
      </c>
      <c r="AE34" s="87">
        <f t="shared" si="20"/>
        <v>0</v>
      </c>
      <c r="AF34" s="88">
        <f t="shared" si="5"/>
        <v>0</v>
      </c>
      <c r="AG34" s="89">
        <f t="shared" si="6"/>
        <v>0</v>
      </c>
      <c r="AH34" s="89">
        <f t="shared" si="7"/>
        <v>0</v>
      </c>
      <c r="AI34" s="89">
        <f t="shared" si="8"/>
        <v>0</v>
      </c>
      <c r="AJ34" s="89">
        <f t="shared" si="9"/>
        <v>0</v>
      </c>
      <c r="AK34" s="89">
        <f t="shared" si="10"/>
        <v>0</v>
      </c>
      <c r="AL34" s="89">
        <f t="shared" si="11"/>
        <v>0</v>
      </c>
      <c r="AM34" s="89">
        <f t="shared" si="12"/>
        <v>0</v>
      </c>
      <c r="AN34" s="89">
        <f t="shared" si="13"/>
        <v>0</v>
      </c>
      <c r="AO34" s="89">
        <f t="shared" si="14"/>
        <v>0</v>
      </c>
    </row>
    <row r="35" spans="1:41" s="88" customFormat="1" ht="42.75" customHeight="1">
      <c r="A35" s="84"/>
      <c r="B35" s="85">
        <f t="shared" si="15"/>
        <v>15</v>
      </c>
      <c r="C35" s="184"/>
      <c r="D35" s="185"/>
      <c r="E35" s="266"/>
      <c r="F35" s="266"/>
      <c r="G35" s="166"/>
      <c r="H35" s="166"/>
      <c r="I35" s="263"/>
      <c r="J35" s="264"/>
      <c r="K35" s="265"/>
      <c r="L35" s="86"/>
      <c r="M35" s="86"/>
      <c r="N35" s="86"/>
      <c r="O35" s="86"/>
      <c r="P35" s="86"/>
      <c r="Q35" s="86"/>
      <c r="R35" s="86"/>
      <c r="S35" s="86"/>
      <c r="T35" s="86"/>
      <c r="U35" s="258"/>
      <c r="V35" s="259"/>
      <c r="W35" s="259"/>
      <c r="X35" s="260"/>
      <c r="Y35" s="175" t="str">
        <f t="shared" si="21"/>
        <v/>
      </c>
      <c r="Z35" s="176" t="str">
        <f t="shared" si="22"/>
        <v/>
      </c>
      <c r="AA35" s="296" t="str">
        <f t="shared" si="23"/>
        <v/>
      </c>
      <c r="AB35" s="297"/>
      <c r="AC35" s="298"/>
      <c r="AD35" s="87">
        <f t="shared" si="19"/>
        <v>0</v>
      </c>
      <c r="AE35" s="87">
        <f t="shared" si="20"/>
        <v>0</v>
      </c>
      <c r="AF35" s="88">
        <f t="shared" si="5"/>
        <v>0</v>
      </c>
      <c r="AG35" s="89">
        <f t="shared" si="6"/>
        <v>0</v>
      </c>
      <c r="AH35" s="89">
        <f t="shared" si="7"/>
        <v>0</v>
      </c>
      <c r="AI35" s="89">
        <f t="shared" si="8"/>
        <v>0</v>
      </c>
      <c r="AJ35" s="89">
        <f t="shared" si="9"/>
        <v>0</v>
      </c>
      <c r="AK35" s="89">
        <f t="shared" si="10"/>
        <v>0</v>
      </c>
      <c r="AL35" s="89">
        <f t="shared" si="11"/>
        <v>0</v>
      </c>
      <c r="AM35" s="89">
        <f t="shared" si="12"/>
        <v>0</v>
      </c>
      <c r="AN35" s="89">
        <f t="shared" si="13"/>
        <v>0</v>
      </c>
      <c r="AO35" s="89">
        <f t="shared" si="14"/>
        <v>0</v>
      </c>
    </row>
    <row r="36" spans="1:41" s="88" customFormat="1" ht="41.25" customHeight="1">
      <c r="A36" s="84"/>
      <c r="B36" s="85">
        <f t="shared" si="15"/>
        <v>16</v>
      </c>
      <c r="C36" s="189"/>
      <c r="D36" s="190"/>
      <c r="E36" s="191"/>
      <c r="F36" s="192"/>
      <c r="G36" s="193"/>
      <c r="H36" s="166"/>
      <c r="I36" s="263"/>
      <c r="J36" s="264"/>
      <c r="K36" s="265"/>
      <c r="L36" s="86"/>
      <c r="M36" s="86"/>
      <c r="N36" s="86"/>
      <c r="O36" s="86"/>
      <c r="P36" s="86"/>
      <c r="Q36" s="86"/>
      <c r="R36" s="86"/>
      <c r="S36" s="86"/>
      <c r="T36" s="86"/>
      <c r="U36" s="258"/>
      <c r="V36" s="259"/>
      <c r="W36" s="259"/>
      <c r="X36" s="260"/>
      <c r="Y36" s="175" t="str">
        <f t="shared" si="21"/>
        <v/>
      </c>
      <c r="Z36" s="176" t="str">
        <f t="shared" si="22"/>
        <v/>
      </c>
      <c r="AA36" s="296" t="str">
        <f t="shared" si="23"/>
        <v/>
      </c>
      <c r="AB36" s="297"/>
      <c r="AC36" s="298"/>
      <c r="AD36" s="87">
        <f t="shared" si="19"/>
        <v>0</v>
      </c>
      <c r="AE36" s="87">
        <f t="shared" si="20"/>
        <v>0</v>
      </c>
      <c r="AF36" s="88">
        <f t="shared" si="5"/>
        <v>0</v>
      </c>
      <c r="AG36" s="89">
        <f t="shared" si="6"/>
        <v>0</v>
      </c>
      <c r="AH36" s="89">
        <f t="shared" si="7"/>
        <v>0</v>
      </c>
      <c r="AI36" s="89">
        <f t="shared" si="8"/>
        <v>0</v>
      </c>
      <c r="AJ36" s="89">
        <f t="shared" si="9"/>
        <v>0</v>
      </c>
      <c r="AK36" s="89">
        <f t="shared" si="10"/>
        <v>0</v>
      </c>
      <c r="AL36" s="89">
        <f t="shared" si="11"/>
        <v>0</v>
      </c>
      <c r="AM36" s="89">
        <f t="shared" si="12"/>
        <v>0</v>
      </c>
      <c r="AN36" s="89">
        <f t="shared" si="13"/>
        <v>0</v>
      </c>
      <c r="AO36" s="89">
        <f t="shared" si="14"/>
        <v>0</v>
      </c>
    </row>
    <row r="37" spans="1:41" s="88" customFormat="1" ht="21.75" customHeight="1">
      <c r="A37" s="84"/>
      <c r="B37" s="85">
        <f t="shared" si="15"/>
        <v>17</v>
      </c>
      <c r="C37" s="189"/>
      <c r="D37" s="190"/>
      <c r="E37" s="191"/>
      <c r="F37" s="192"/>
      <c r="G37" s="193"/>
      <c r="H37" s="166"/>
      <c r="I37" s="263"/>
      <c r="J37" s="264"/>
      <c r="K37" s="265"/>
      <c r="L37" s="86"/>
      <c r="M37" s="86"/>
      <c r="N37" s="86"/>
      <c r="O37" s="86"/>
      <c r="P37" s="86"/>
      <c r="Q37" s="86"/>
      <c r="R37" s="86"/>
      <c r="S37" s="86"/>
      <c r="T37" s="86"/>
      <c r="U37" s="258"/>
      <c r="V37" s="259"/>
      <c r="W37" s="259"/>
      <c r="X37" s="260"/>
      <c r="Y37" s="175" t="str">
        <f t="shared" si="21"/>
        <v/>
      </c>
      <c r="Z37" s="176" t="str">
        <f t="shared" si="22"/>
        <v/>
      </c>
      <c r="AA37" s="296" t="str">
        <f t="shared" si="23"/>
        <v/>
      </c>
      <c r="AB37" s="297"/>
      <c r="AC37" s="298"/>
      <c r="AD37" s="87">
        <f t="shared" si="19"/>
        <v>0</v>
      </c>
      <c r="AE37" s="87">
        <f t="shared" si="20"/>
        <v>0</v>
      </c>
      <c r="AF37" s="88">
        <f t="shared" si="5"/>
        <v>0</v>
      </c>
      <c r="AG37" s="89">
        <f t="shared" si="6"/>
        <v>0</v>
      </c>
      <c r="AH37" s="89">
        <f t="shared" si="7"/>
        <v>0</v>
      </c>
      <c r="AI37" s="89">
        <f t="shared" si="8"/>
        <v>0</v>
      </c>
      <c r="AJ37" s="89">
        <f t="shared" si="9"/>
        <v>0</v>
      </c>
      <c r="AK37" s="89">
        <f t="shared" si="10"/>
        <v>0</v>
      </c>
      <c r="AL37" s="89">
        <f t="shared" si="11"/>
        <v>0</v>
      </c>
      <c r="AM37" s="89">
        <f t="shared" si="12"/>
        <v>0</v>
      </c>
      <c r="AN37" s="89">
        <f t="shared" si="13"/>
        <v>0</v>
      </c>
      <c r="AO37" s="89">
        <f t="shared" si="14"/>
        <v>0</v>
      </c>
    </row>
    <row r="38" spans="1:41" s="88" customFormat="1" ht="21.75" customHeight="1">
      <c r="A38" s="84"/>
      <c r="B38" s="85">
        <f t="shared" si="15"/>
        <v>18</v>
      </c>
      <c r="C38" s="189"/>
      <c r="D38" s="190"/>
      <c r="E38" s="191"/>
      <c r="F38" s="192"/>
      <c r="G38" s="193"/>
      <c r="H38" s="166"/>
      <c r="I38" s="263"/>
      <c r="J38" s="264"/>
      <c r="K38" s="265"/>
      <c r="L38" s="86"/>
      <c r="M38" s="86"/>
      <c r="N38" s="86"/>
      <c r="O38" s="86"/>
      <c r="P38" s="86"/>
      <c r="Q38" s="86"/>
      <c r="R38" s="86"/>
      <c r="S38" s="86"/>
      <c r="T38" s="86"/>
      <c r="U38" s="258"/>
      <c r="V38" s="259"/>
      <c r="W38" s="259"/>
      <c r="X38" s="260"/>
      <c r="Y38" s="175" t="str">
        <f t="shared" si="21"/>
        <v/>
      </c>
      <c r="Z38" s="176" t="str">
        <f t="shared" si="22"/>
        <v/>
      </c>
      <c r="AA38" s="296" t="str">
        <f t="shared" si="23"/>
        <v/>
      </c>
      <c r="AB38" s="297"/>
      <c r="AC38" s="298"/>
      <c r="AD38" s="87">
        <f t="shared" si="19"/>
        <v>0</v>
      </c>
      <c r="AE38" s="87">
        <f t="shared" si="20"/>
        <v>0</v>
      </c>
      <c r="AF38" s="88">
        <f t="shared" si="5"/>
        <v>0</v>
      </c>
      <c r="AG38" s="89">
        <f t="shared" si="6"/>
        <v>0</v>
      </c>
      <c r="AH38" s="89">
        <f t="shared" si="7"/>
        <v>0</v>
      </c>
      <c r="AI38" s="89">
        <f t="shared" si="8"/>
        <v>0</v>
      </c>
      <c r="AJ38" s="89">
        <f t="shared" si="9"/>
        <v>0</v>
      </c>
      <c r="AK38" s="89">
        <f t="shared" si="10"/>
        <v>0</v>
      </c>
      <c r="AL38" s="89">
        <f t="shared" si="11"/>
        <v>0</v>
      </c>
      <c r="AM38" s="89">
        <f t="shared" si="12"/>
        <v>0</v>
      </c>
      <c r="AN38" s="89">
        <f t="shared" si="13"/>
        <v>0</v>
      </c>
      <c r="AO38" s="89">
        <f t="shared" si="14"/>
        <v>0</v>
      </c>
    </row>
    <row r="39" spans="1:41" s="88" customFormat="1" ht="21.75" customHeight="1">
      <c r="A39" s="84"/>
      <c r="B39" s="85">
        <f t="shared" si="15"/>
        <v>19</v>
      </c>
      <c r="C39" s="189"/>
      <c r="D39" s="190"/>
      <c r="E39" s="191"/>
      <c r="F39" s="192"/>
      <c r="G39" s="193"/>
      <c r="H39" s="166"/>
      <c r="I39" s="263"/>
      <c r="J39" s="264"/>
      <c r="K39" s="265"/>
      <c r="L39" s="86"/>
      <c r="M39" s="86"/>
      <c r="N39" s="86"/>
      <c r="O39" s="86"/>
      <c r="P39" s="86"/>
      <c r="Q39" s="86"/>
      <c r="R39" s="86"/>
      <c r="S39" s="86"/>
      <c r="T39" s="86"/>
      <c r="U39" s="258"/>
      <c r="V39" s="259"/>
      <c r="W39" s="259"/>
      <c r="X39" s="260"/>
      <c r="Y39" s="175" t="str">
        <f t="shared" si="21"/>
        <v/>
      </c>
      <c r="Z39" s="176" t="str">
        <f t="shared" si="22"/>
        <v/>
      </c>
      <c r="AA39" s="296" t="str">
        <f t="shared" si="23"/>
        <v/>
      </c>
      <c r="AB39" s="297"/>
      <c r="AC39" s="298"/>
      <c r="AD39" s="87">
        <f t="shared" si="19"/>
        <v>0</v>
      </c>
      <c r="AE39" s="87">
        <f t="shared" si="20"/>
        <v>0</v>
      </c>
      <c r="AF39" s="88">
        <f t="shared" si="5"/>
        <v>0</v>
      </c>
      <c r="AG39" s="89">
        <f t="shared" si="6"/>
        <v>0</v>
      </c>
      <c r="AH39" s="89">
        <f t="shared" si="7"/>
        <v>0</v>
      </c>
      <c r="AI39" s="89">
        <f t="shared" si="8"/>
        <v>0</v>
      </c>
      <c r="AJ39" s="89">
        <f t="shared" si="9"/>
        <v>0</v>
      </c>
      <c r="AK39" s="89">
        <f t="shared" si="10"/>
        <v>0</v>
      </c>
      <c r="AL39" s="89">
        <f t="shared" si="11"/>
        <v>0</v>
      </c>
      <c r="AM39" s="89">
        <f t="shared" si="12"/>
        <v>0</v>
      </c>
      <c r="AN39" s="89">
        <f t="shared" si="13"/>
        <v>0</v>
      </c>
      <c r="AO39" s="89">
        <f t="shared" si="14"/>
        <v>0</v>
      </c>
    </row>
    <row r="40" spans="1:41" s="88" customFormat="1" ht="21.75" customHeight="1">
      <c r="A40" s="84"/>
      <c r="B40" s="85">
        <f t="shared" si="15"/>
        <v>20</v>
      </c>
      <c r="C40" s="189"/>
      <c r="D40" s="190"/>
      <c r="E40" s="191"/>
      <c r="F40" s="192"/>
      <c r="G40" s="193"/>
      <c r="H40" s="166"/>
      <c r="I40" s="263"/>
      <c r="J40" s="264"/>
      <c r="K40" s="265"/>
      <c r="L40" s="86"/>
      <c r="M40" s="86"/>
      <c r="N40" s="86"/>
      <c r="O40" s="86"/>
      <c r="P40" s="86"/>
      <c r="Q40" s="86"/>
      <c r="R40" s="86"/>
      <c r="S40" s="86"/>
      <c r="T40" s="86"/>
      <c r="U40" s="258"/>
      <c r="V40" s="259"/>
      <c r="W40" s="259"/>
      <c r="X40" s="260"/>
      <c r="Y40" s="175" t="str">
        <f t="shared" si="16"/>
        <v/>
      </c>
      <c r="Z40" s="176" t="str">
        <f t="shared" si="17"/>
        <v/>
      </c>
      <c r="AA40" s="296" t="str">
        <f t="shared" si="18"/>
        <v/>
      </c>
      <c r="AB40" s="297"/>
      <c r="AC40" s="298"/>
      <c r="AD40" s="87">
        <f t="shared" si="19"/>
        <v>0</v>
      </c>
      <c r="AE40" s="87">
        <f t="shared" si="20"/>
        <v>0</v>
      </c>
      <c r="AF40" s="88">
        <f t="shared" si="5"/>
        <v>0</v>
      </c>
      <c r="AG40" s="89">
        <f t="shared" si="6"/>
        <v>0</v>
      </c>
      <c r="AH40" s="89">
        <f t="shared" si="7"/>
        <v>0</v>
      </c>
      <c r="AI40" s="89">
        <f t="shared" si="8"/>
        <v>0</v>
      </c>
      <c r="AJ40" s="89">
        <f t="shared" si="9"/>
        <v>0</v>
      </c>
      <c r="AK40" s="89">
        <f t="shared" si="10"/>
        <v>0</v>
      </c>
      <c r="AL40" s="89">
        <f t="shared" si="11"/>
        <v>0</v>
      </c>
      <c r="AM40" s="89">
        <f t="shared" si="12"/>
        <v>0</v>
      </c>
      <c r="AN40" s="89">
        <f t="shared" si="13"/>
        <v>0</v>
      </c>
      <c r="AO40" s="89">
        <f t="shared" si="14"/>
        <v>0</v>
      </c>
    </row>
    <row r="41" spans="1:41" s="88" customFormat="1" ht="80.099999999999994" customHeight="1">
      <c r="A41" s="84"/>
      <c r="B41" s="85">
        <f t="shared" ref="B41:B44" si="24">ROW()-20</f>
        <v>21</v>
      </c>
      <c r="C41" s="256"/>
      <c r="D41" s="256"/>
      <c r="E41" s="257"/>
      <c r="F41" s="257"/>
      <c r="G41" s="166"/>
      <c r="H41" s="166"/>
      <c r="I41" s="263"/>
      <c r="J41" s="264"/>
      <c r="K41" s="265"/>
      <c r="L41" s="86"/>
      <c r="M41" s="86"/>
      <c r="N41" s="86"/>
      <c r="O41" s="86"/>
      <c r="P41" s="86"/>
      <c r="Q41" s="86"/>
      <c r="R41" s="86"/>
      <c r="S41" s="86"/>
      <c r="T41" s="86"/>
      <c r="U41" s="258"/>
      <c r="V41" s="259"/>
      <c r="W41" s="259"/>
      <c r="X41" s="260"/>
      <c r="Y41" s="175" t="str">
        <f t="shared" ref="Y41:Y44" si="25">IF(COUNTA(C41:K41)=0,"",IF(COUNTA(L41:T41)=0,"未実施",IF(COUNTIF(L41:T41,"Y")=1,"終了","試験中")))</f>
        <v/>
      </c>
      <c r="Z41" s="176" t="str">
        <f t="shared" ref="Z41:Z44" si="26">IF(COUNTA(C41:K41)=0,"",IF(L41&lt;&gt;"",$L$10,IF(M41&lt;&gt;"",$M$10,IF(N41&lt;&gt;"",$N$10,IF(O41&lt;&gt;"",$O$10,IF(P41&lt;&gt;"",$P$10,IF(T41&lt;&gt;"",$T$10,"")))))))</f>
        <v/>
      </c>
      <c r="AA41" s="296" t="str">
        <f t="shared" ref="AA41:AA44" si="27">IF(COUNTA(C41:K41)=0,"",IF(L41="Y",$L$10,IF(M41="Y",$M$10,IF(N41="Y",$N$10,IF(O41="Y",$O$10,IF(P41="Y",$P$10,IF(T41="Y",$T$10,"")))))))</f>
        <v/>
      </c>
      <c r="AB41" s="297"/>
      <c r="AC41" s="298"/>
      <c r="AD41" s="87">
        <f t="shared" ref="AD41:AD44" si="28">IF(OR(L41 &lt;&gt; "",M41 &lt;&gt;"",N41 &lt;&gt; "",O41 &lt;&gt;"",P41 &lt;&gt; "",Q41 &lt;&gt;"",R41 &lt;&gt; "",S41 &lt;&gt;"",T41 &lt;&gt; ""),1,0)</f>
        <v>0</v>
      </c>
      <c r="AE41" s="87">
        <f t="shared" ref="AE41:AE44" si="29">IF(OR(L41 = "H",M41 = "H",N41 = "H",O41 = "H",P41 = "H",Q41 = "H",R41 = "H",S41 = "H",T41 = "H",L41 = "M",M41 = "M",N41 = "M",O41 = "M",P41 = "M",Q41 = "M",R41 = "M",S41 = "M",T41 = "M",L41 = "L",M41 = "L",N41 = "L",O41 = "L",P41 = "L",Q41 = "L",R41 = "L",S41 = "L",T41 = "L"),1,0)</f>
        <v>0</v>
      </c>
      <c r="AF41" s="88">
        <f t="shared" ref="AF41:AF44" si="30">IF(AND(ISNUMBER($B41)=TRUE,$B41  &lt;&gt; "",$C41 &lt;&gt; "",$G41 &lt;&gt;""),1,0)</f>
        <v>0</v>
      </c>
      <c r="AG41" s="89">
        <f t="shared" ref="AG41:AG44" si="31">IF($L41&lt;&gt;"",1,0)</f>
        <v>0</v>
      </c>
      <c r="AH41" s="89">
        <f t="shared" ref="AH41:AH44" si="32">IF(AND($L41="",$M41&lt;&gt;""),1,0)</f>
        <v>0</v>
      </c>
      <c r="AI41" s="89">
        <f t="shared" ref="AI41:AI44" si="33">IF(AND($L41="",$M41="",$N41&lt;&gt;""),1,0)</f>
        <v>0</v>
      </c>
      <c r="AJ41" s="89">
        <f t="shared" ref="AJ41:AJ44" si="34">IF(AND($L41="",$M41="",$N41="",$O41&lt;&gt;""),1,0)</f>
        <v>0</v>
      </c>
      <c r="AK41" s="89">
        <f t="shared" ref="AK41:AK44" si="35">IF(AND($L41="",$M41="",$N41="",$O41="",$P41&lt;&gt;""),1,0)</f>
        <v>0</v>
      </c>
      <c r="AL41" s="89">
        <f t="shared" ref="AL41:AL44" si="36">IF(AND($L41="",$M41="",$N41="",$O41="",$P41="",$Q41&lt;&gt;""),1,0)</f>
        <v>0</v>
      </c>
      <c r="AM41" s="89">
        <f t="shared" ref="AM41:AM44" si="37">IF(AND($L41="",$M41="",$N41="",$O41="",$P41="",$Q41="",$R41&lt;&gt;""),1,0)</f>
        <v>0</v>
      </c>
      <c r="AN41" s="89">
        <f t="shared" ref="AN41:AN44" si="38">IF(AND($L41="",$M41="",$N41="",$O41="",$P41="",$Q41="",$R41="",$S41&lt;&gt;""),1,0)</f>
        <v>0</v>
      </c>
      <c r="AO41" s="89">
        <f t="shared" ref="AO41:AO44" si="39">IF(AND($L41="",$M41="",$N41="",$O41="",$P41="",$Q41="",$R41="",$S41="",$T41&lt;&gt;""),1,0)</f>
        <v>0</v>
      </c>
    </row>
    <row r="42" spans="1:41" s="88" customFormat="1" ht="80.099999999999994" customHeight="1">
      <c r="A42" s="84"/>
      <c r="B42" s="85">
        <f t="shared" si="24"/>
        <v>22</v>
      </c>
      <c r="C42" s="256"/>
      <c r="D42" s="256"/>
      <c r="E42" s="257"/>
      <c r="F42" s="257"/>
      <c r="G42" s="166"/>
      <c r="H42" s="166"/>
      <c r="I42" s="263"/>
      <c r="J42" s="264"/>
      <c r="K42" s="265"/>
      <c r="L42" s="86"/>
      <c r="M42" s="86"/>
      <c r="N42" s="86"/>
      <c r="O42" s="86"/>
      <c r="P42" s="86"/>
      <c r="Q42" s="86"/>
      <c r="R42" s="86"/>
      <c r="S42" s="86"/>
      <c r="T42" s="86"/>
      <c r="U42" s="258"/>
      <c r="V42" s="259"/>
      <c r="W42" s="259"/>
      <c r="X42" s="260"/>
      <c r="Y42" s="175" t="str">
        <f t="shared" si="25"/>
        <v/>
      </c>
      <c r="Z42" s="176" t="str">
        <f t="shared" si="26"/>
        <v/>
      </c>
      <c r="AA42" s="296" t="str">
        <f t="shared" si="27"/>
        <v/>
      </c>
      <c r="AB42" s="297"/>
      <c r="AC42" s="298"/>
      <c r="AD42" s="87">
        <f t="shared" si="28"/>
        <v>0</v>
      </c>
      <c r="AE42" s="87">
        <f t="shared" si="29"/>
        <v>0</v>
      </c>
      <c r="AF42" s="88">
        <f t="shared" si="30"/>
        <v>0</v>
      </c>
      <c r="AG42" s="89">
        <f t="shared" si="31"/>
        <v>0</v>
      </c>
      <c r="AH42" s="89">
        <f t="shared" si="32"/>
        <v>0</v>
      </c>
      <c r="AI42" s="89">
        <f t="shared" si="33"/>
        <v>0</v>
      </c>
      <c r="AJ42" s="89">
        <f t="shared" si="34"/>
        <v>0</v>
      </c>
      <c r="AK42" s="89">
        <f t="shared" si="35"/>
        <v>0</v>
      </c>
      <c r="AL42" s="89">
        <f t="shared" si="36"/>
        <v>0</v>
      </c>
      <c r="AM42" s="89">
        <f t="shared" si="37"/>
        <v>0</v>
      </c>
      <c r="AN42" s="89">
        <f t="shared" si="38"/>
        <v>0</v>
      </c>
      <c r="AO42" s="89">
        <f t="shared" si="39"/>
        <v>0</v>
      </c>
    </row>
    <row r="43" spans="1:41" s="88" customFormat="1" ht="80.099999999999994" customHeight="1">
      <c r="A43" s="84"/>
      <c r="B43" s="85">
        <f t="shared" si="24"/>
        <v>23</v>
      </c>
      <c r="C43" s="256"/>
      <c r="D43" s="256"/>
      <c r="E43" s="257"/>
      <c r="F43" s="257"/>
      <c r="G43" s="166"/>
      <c r="H43" s="166"/>
      <c r="I43" s="263"/>
      <c r="J43" s="264"/>
      <c r="K43" s="265"/>
      <c r="L43" s="86"/>
      <c r="M43" s="86"/>
      <c r="N43" s="86"/>
      <c r="O43" s="86"/>
      <c r="P43" s="86"/>
      <c r="Q43" s="86"/>
      <c r="R43" s="86"/>
      <c r="S43" s="86"/>
      <c r="T43" s="86"/>
      <c r="U43" s="258"/>
      <c r="V43" s="259"/>
      <c r="W43" s="259"/>
      <c r="X43" s="260"/>
      <c r="Y43" s="175" t="str">
        <f t="shared" si="25"/>
        <v/>
      </c>
      <c r="Z43" s="176" t="str">
        <f t="shared" si="26"/>
        <v/>
      </c>
      <c r="AA43" s="296" t="str">
        <f t="shared" si="27"/>
        <v/>
      </c>
      <c r="AB43" s="297"/>
      <c r="AC43" s="298"/>
      <c r="AD43" s="87">
        <f t="shared" si="28"/>
        <v>0</v>
      </c>
      <c r="AE43" s="87">
        <f t="shared" si="29"/>
        <v>0</v>
      </c>
      <c r="AF43" s="88">
        <f t="shared" si="30"/>
        <v>0</v>
      </c>
      <c r="AG43" s="89">
        <f t="shared" si="31"/>
        <v>0</v>
      </c>
      <c r="AH43" s="89">
        <f t="shared" si="32"/>
        <v>0</v>
      </c>
      <c r="AI43" s="89">
        <f t="shared" si="33"/>
        <v>0</v>
      </c>
      <c r="AJ43" s="89">
        <f t="shared" si="34"/>
        <v>0</v>
      </c>
      <c r="AK43" s="89">
        <f t="shared" si="35"/>
        <v>0</v>
      </c>
      <c r="AL43" s="89">
        <f t="shared" si="36"/>
        <v>0</v>
      </c>
      <c r="AM43" s="89">
        <f t="shared" si="37"/>
        <v>0</v>
      </c>
      <c r="AN43" s="89">
        <f t="shared" si="38"/>
        <v>0</v>
      </c>
      <c r="AO43" s="89">
        <f t="shared" si="39"/>
        <v>0</v>
      </c>
    </row>
    <row r="44" spans="1:41" s="88" customFormat="1" ht="80.099999999999994" customHeight="1">
      <c r="A44" s="84"/>
      <c r="B44" s="85">
        <f t="shared" si="24"/>
        <v>24</v>
      </c>
      <c r="C44" s="256"/>
      <c r="D44" s="256"/>
      <c r="E44" s="257"/>
      <c r="F44" s="257"/>
      <c r="G44" s="166"/>
      <c r="H44" s="166"/>
      <c r="I44" s="263"/>
      <c r="J44" s="264"/>
      <c r="K44" s="265"/>
      <c r="L44" s="86"/>
      <c r="M44" s="86"/>
      <c r="N44" s="86"/>
      <c r="O44" s="86"/>
      <c r="P44" s="86"/>
      <c r="Q44" s="86"/>
      <c r="R44" s="86"/>
      <c r="S44" s="86"/>
      <c r="T44" s="86"/>
      <c r="U44" s="258"/>
      <c r="V44" s="259"/>
      <c r="W44" s="259"/>
      <c r="X44" s="260"/>
      <c r="Y44" s="175" t="str">
        <f t="shared" si="25"/>
        <v/>
      </c>
      <c r="Z44" s="176" t="str">
        <f t="shared" si="26"/>
        <v/>
      </c>
      <c r="AA44" s="296" t="str">
        <f t="shared" si="27"/>
        <v/>
      </c>
      <c r="AB44" s="297"/>
      <c r="AC44" s="298"/>
      <c r="AD44" s="87">
        <f t="shared" si="28"/>
        <v>0</v>
      </c>
      <c r="AE44" s="87">
        <f t="shared" si="29"/>
        <v>0</v>
      </c>
      <c r="AF44" s="88">
        <f t="shared" si="30"/>
        <v>0</v>
      </c>
      <c r="AG44" s="89">
        <f t="shared" si="31"/>
        <v>0</v>
      </c>
      <c r="AH44" s="89">
        <f t="shared" si="32"/>
        <v>0</v>
      </c>
      <c r="AI44" s="89">
        <f t="shared" si="33"/>
        <v>0</v>
      </c>
      <c r="AJ44" s="89">
        <f t="shared" si="34"/>
        <v>0</v>
      </c>
      <c r="AK44" s="89">
        <f t="shared" si="35"/>
        <v>0</v>
      </c>
      <c r="AL44" s="89">
        <f t="shared" si="36"/>
        <v>0</v>
      </c>
      <c r="AM44" s="89">
        <f t="shared" si="37"/>
        <v>0</v>
      </c>
      <c r="AN44" s="89">
        <f t="shared" si="38"/>
        <v>0</v>
      </c>
      <c r="AO44" s="89">
        <f t="shared" si="39"/>
        <v>0</v>
      </c>
    </row>
    <row r="45" spans="1:41" s="88" customFormat="1" ht="80.099999999999994" customHeight="1" thickBot="1">
      <c r="A45" s="84"/>
      <c r="B45" s="85">
        <f t="shared" ref="B45" si="40">ROW()-20</f>
        <v>25</v>
      </c>
      <c r="C45" s="256"/>
      <c r="D45" s="256"/>
      <c r="E45" s="257"/>
      <c r="F45" s="257"/>
      <c r="G45" s="166"/>
      <c r="H45" s="166"/>
      <c r="I45" s="167"/>
      <c r="J45" s="167"/>
      <c r="K45" s="168"/>
      <c r="L45" s="86"/>
      <c r="M45" s="86"/>
      <c r="N45" s="86"/>
      <c r="O45" s="86"/>
      <c r="P45" s="86"/>
      <c r="Q45" s="86"/>
      <c r="R45" s="86"/>
      <c r="S45" s="86"/>
      <c r="T45" s="86"/>
      <c r="U45" s="258"/>
      <c r="V45" s="259"/>
      <c r="W45" s="259"/>
      <c r="X45" s="260"/>
      <c r="Y45" s="175" t="str">
        <f t="shared" ref="Y45" si="41">IF(COUNTA(C45:K45)=0,"",IF(COUNTA(L45:T45)=0,"未実施",IF(COUNTIF(L45:T45,"Y")=1,"終了","試験中")))</f>
        <v/>
      </c>
      <c r="Z45" s="176" t="str">
        <f t="shared" ref="Z45" si="42">IF(COUNTA(C45:K45)=0,"",IF(L45&lt;&gt;"",$L$10,IF(M45&lt;&gt;"",$M$10,IF(N45&lt;&gt;"",$N$10,IF(O45&lt;&gt;"",$O$10,IF(P45&lt;&gt;"",$P$10,IF(T45&lt;&gt;"",$T$10,"")))))))</f>
        <v/>
      </c>
      <c r="AA45" s="296" t="str">
        <f t="shared" ref="AA45" si="43">IF(COUNTA(C45:K45)=0,"",IF(L45="Y",$L$10,IF(M45="Y",$M$10,IF(N45="Y",$N$10,IF(O45="Y",$O$10,IF(P45="Y",$P$10,IF(T45="Y",$T$10,"")))))))</f>
        <v/>
      </c>
      <c r="AB45" s="299"/>
      <c r="AC45" s="300"/>
      <c r="AD45" s="87">
        <f t="shared" ref="AD45" si="44">IF(OR(L45 &lt;&gt; "",M45 &lt;&gt;"",N45 &lt;&gt; "",O45 &lt;&gt;"",P45 &lt;&gt; "",Q45 &lt;&gt;"",R45 &lt;&gt; "",S45 &lt;&gt;"",T45 &lt;&gt; ""),1,0)</f>
        <v>0</v>
      </c>
      <c r="AE45" s="87">
        <f t="shared" ref="AE45" si="45">IF(OR(L45 = "H",M45 = "H",N45 = "H",O45 = "H",P45 = "H",Q45 = "H",R45 = "H",S45 = "H",T45 = "H",L45 = "M",M45 = "M",N45 = "M",O45 = "M",P45 = "M",Q45 = "M",R45 = "M",S45 = "M",T45 = "M",L45 = "L",M45 = "L",N45 = "L",O45 = "L",P45 = "L",Q45 = "L",R45 = "L",S45 = "L",T45 = "L"),1,0)</f>
        <v>0</v>
      </c>
      <c r="AF45" s="88">
        <f t="shared" ref="AF45" si="46">IF(AND(ISNUMBER($B45)=TRUE,$B45  &lt;&gt; "",$C45 &lt;&gt; "",$G45 &lt;&gt;""),1,0)</f>
        <v>0</v>
      </c>
      <c r="AG45" s="89">
        <f t="shared" ref="AG45" si="47">IF($L45&lt;&gt;"",1,0)</f>
        <v>0</v>
      </c>
      <c r="AH45" s="89">
        <f t="shared" ref="AH45" si="48">IF(AND($L45="",$M45&lt;&gt;""),1,0)</f>
        <v>0</v>
      </c>
      <c r="AI45" s="89">
        <f t="shared" ref="AI45" si="49">IF(AND($L45="",$M45="",$N45&lt;&gt;""),1,0)</f>
        <v>0</v>
      </c>
      <c r="AJ45" s="89">
        <f t="shared" ref="AJ45" si="50">IF(AND($L45="",$M45="",$N45="",$O45&lt;&gt;""),1,0)</f>
        <v>0</v>
      </c>
      <c r="AK45" s="89">
        <f t="shared" ref="AK45" si="51">IF(AND($L45="",$M45="",$N45="",$O45="",$P45&lt;&gt;""),1,0)</f>
        <v>0</v>
      </c>
      <c r="AL45" s="89">
        <f t="shared" ref="AL45" si="52">IF(AND($L45="",$M45="",$N45="",$O45="",$P45="",$Q45&lt;&gt;""),1,0)</f>
        <v>0</v>
      </c>
      <c r="AM45" s="89">
        <f t="shared" ref="AM45" si="53">IF(AND($L45="",$M45="",$N45="",$O45="",$P45="",$Q45="",$R45&lt;&gt;""),1,0)</f>
        <v>0</v>
      </c>
      <c r="AN45" s="89">
        <f t="shared" ref="AN45" si="54">IF(AND($L45="",$M45="",$N45="",$O45="",$P45="",$Q45="",$R45="",$S45&lt;&gt;""),1,0)</f>
        <v>0</v>
      </c>
      <c r="AO45" s="89">
        <f t="shared" ref="AO45" si="55">IF(AND($L45="",$M45="",$N45="",$O45="",$P45="",$Q45="",$R45="",$S45="",$T45&lt;&gt;""),1,0)</f>
        <v>0</v>
      </c>
    </row>
    <row r="46" spans="1:41" ht="25.5">
      <c r="A46" s="68"/>
      <c r="B46" s="69" t="s">
        <v>108</v>
      </c>
      <c r="C46" s="70"/>
      <c r="D46" s="71"/>
      <c r="E46" s="71"/>
      <c r="F46" s="71"/>
      <c r="G46" s="70"/>
      <c r="H46" s="71"/>
      <c r="I46" s="71"/>
      <c r="J46" s="71"/>
      <c r="K46" s="71"/>
      <c r="L46" s="72"/>
      <c r="M46" s="72"/>
      <c r="N46" s="72"/>
      <c r="O46" s="72"/>
      <c r="P46" s="72"/>
      <c r="Q46" s="72"/>
      <c r="R46" s="72"/>
      <c r="S46" s="72"/>
      <c r="T46" s="73"/>
      <c r="U46" s="74"/>
      <c r="V46" s="75"/>
      <c r="W46" s="75"/>
      <c r="X46" s="75"/>
      <c r="Y46" s="75"/>
      <c r="Z46" s="75"/>
      <c r="AA46" s="75"/>
      <c r="AB46" s="75"/>
      <c r="AC46" s="75"/>
    </row>
    <row r="47" spans="1:41">
      <c r="A47" s="68"/>
      <c r="B47" s="76"/>
      <c r="C47" s="77"/>
      <c r="D47" s="77"/>
      <c r="E47" s="77"/>
      <c r="F47" s="77"/>
      <c r="G47" s="77"/>
      <c r="H47" s="77"/>
      <c r="I47" s="77"/>
      <c r="J47" s="77"/>
      <c r="K47" s="77"/>
      <c r="L47" s="77"/>
      <c r="M47" s="77"/>
      <c r="N47" s="77"/>
      <c r="O47" s="77"/>
      <c r="P47" s="77"/>
      <c r="Q47" s="77"/>
      <c r="R47" s="63"/>
      <c r="S47" s="63"/>
      <c r="T47" s="78"/>
    </row>
    <row r="48" spans="1:41">
      <c r="A48" s="68"/>
      <c r="B48" s="76" t="s">
        <v>109</v>
      </c>
      <c r="C48" s="79" t="s">
        <v>110</v>
      </c>
      <c r="D48" s="77"/>
      <c r="E48" s="77"/>
      <c r="F48" s="77"/>
      <c r="G48" s="77"/>
      <c r="H48" s="77"/>
      <c r="I48" s="77"/>
      <c r="J48" s="77"/>
      <c r="K48" s="77"/>
      <c r="L48" s="77"/>
      <c r="M48" s="77"/>
      <c r="N48" s="77"/>
      <c r="O48" s="77"/>
      <c r="P48" s="77"/>
      <c r="Q48" s="77"/>
      <c r="R48" s="63"/>
      <c r="S48" s="63"/>
      <c r="T48" s="78"/>
    </row>
    <row r="49" spans="1:20">
      <c r="A49" s="68"/>
      <c r="B49" s="76"/>
      <c r="C49" s="79" t="s">
        <v>111</v>
      </c>
      <c r="D49" s="77"/>
      <c r="E49" s="77"/>
      <c r="F49" s="77"/>
      <c r="G49" s="77"/>
      <c r="H49" s="77"/>
      <c r="I49" s="77"/>
      <c r="J49" s="77"/>
      <c r="K49" s="77"/>
      <c r="L49" s="77"/>
      <c r="M49" s="77"/>
      <c r="N49" s="77"/>
      <c r="O49" s="77"/>
      <c r="P49" s="77"/>
      <c r="Q49" s="77"/>
      <c r="R49" s="63"/>
      <c r="S49" s="63"/>
      <c r="T49" s="78"/>
    </row>
    <row r="50" spans="1:20">
      <c r="A50" s="68"/>
      <c r="B50" s="76"/>
      <c r="C50" s="79" t="s">
        <v>112</v>
      </c>
      <c r="D50" s="77"/>
      <c r="E50" s="77"/>
      <c r="F50" s="77"/>
      <c r="G50" s="77"/>
      <c r="H50" s="77"/>
      <c r="I50" s="77"/>
      <c r="J50" s="77"/>
      <c r="K50" s="77"/>
      <c r="L50" s="77"/>
      <c r="M50" s="77"/>
      <c r="N50" s="77"/>
      <c r="O50" s="77"/>
      <c r="P50" s="77"/>
      <c r="Q50" s="77"/>
      <c r="R50" s="63"/>
      <c r="S50" s="63"/>
      <c r="T50" s="78"/>
    </row>
    <row r="51" spans="1:20">
      <c r="A51" s="68"/>
      <c r="B51" s="76"/>
      <c r="C51" s="79" t="s">
        <v>113</v>
      </c>
      <c r="D51" s="77"/>
      <c r="E51" s="77"/>
      <c r="F51" s="77"/>
      <c r="G51" s="77"/>
      <c r="H51" s="77"/>
      <c r="I51" s="77"/>
      <c r="J51" s="77"/>
      <c r="K51" s="77"/>
      <c r="L51" s="77"/>
      <c r="M51" s="77"/>
      <c r="N51" s="77"/>
      <c r="O51" s="77"/>
      <c r="P51" s="77"/>
      <c r="Q51" s="77"/>
      <c r="R51" s="63"/>
      <c r="S51" s="63"/>
      <c r="T51" s="78"/>
    </row>
    <row r="52" spans="1:20" ht="73.5" customHeight="1">
      <c r="A52" s="68"/>
      <c r="B52" s="76"/>
      <c r="C52" s="79"/>
      <c r="D52" s="77"/>
      <c r="E52" s="77"/>
      <c r="F52" s="77"/>
      <c r="G52" s="77"/>
      <c r="H52" s="77"/>
      <c r="I52" s="77"/>
      <c r="J52" s="77"/>
      <c r="K52" s="77"/>
      <c r="L52" s="77"/>
      <c r="M52" s="77"/>
      <c r="N52" s="77"/>
      <c r="O52" s="77"/>
      <c r="P52" s="77"/>
      <c r="Q52" s="77"/>
      <c r="R52" s="63"/>
      <c r="S52" s="63"/>
      <c r="T52" s="78"/>
    </row>
    <row r="53" spans="1:20">
      <c r="A53" s="68"/>
      <c r="B53" s="76" t="s">
        <v>114</v>
      </c>
      <c r="C53" s="262" t="s">
        <v>115</v>
      </c>
      <c r="D53" s="262"/>
      <c r="E53" s="262"/>
      <c r="F53" s="262"/>
      <c r="G53" s="262"/>
      <c r="H53" s="262"/>
      <c r="I53" s="262"/>
      <c r="J53" s="262"/>
      <c r="K53" s="262"/>
      <c r="L53" s="262"/>
      <c r="M53" s="262"/>
      <c r="N53" s="262"/>
      <c r="O53" s="262"/>
      <c r="P53" s="262"/>
      <c r="Q53" s="262"/>
      <c r="R53" s="262"/>
      <c r="S53" s="262"/>
      <c r="T53" s="78"/>
    </row>
    <row r="54" spans="1:20">
      <c r="A54" s="68"/>
      <c r="B54" s="76"/>
      <c r="C54" s="261" t="s">
        <v>116</v>
      </c>
      <c r="D54" s="261"/>
      <c r="E54" s="261"/>
      <c r="F54" s="261"/>
      <c r="G54" s="261"/>
      <c r="H54" s="261"/>
      <c r="I54" s="261"/>
      <c r="J54" s="261"/>
      <c r="K54" s="261"/>
      <c r="L54" s="261"/>
      <c r="M54" s="261"/>
      <c r="N54" s="261"/>
      <c r="O54" s="261"/>
      <c r="P54" s="261"/>
      <c r="Q54" s="261"/>
      <c r="R54" s="261"/>
      <c r="S54" s="261"/>
      <c r="T54" s="78"/>
    </row>
    <row r="55" spans="1:20">
      <c r="B55" s="80"/>
      <c r="C55" s="81"/>
      <c r="D55" s="81"/>
      <c r="E55" s="81"/>
      <c r="F55" s="81"/>
      <c r="G55" s="81"/>
      <c r="H55" s="81"/>
      <c r="I55" s="81"/>
      <c r="J55" s="81"/>
      <c r="K55" s="81"/>
      <c r="L55" s="81"/>
      <c r="M55" s="81"/>
      <c r="N55" s="81"/>
      <c r="O55" s="81"/>
      <c r="P55" s="81"/>
      <c r="Q55" s="81"/>
      <c r="R55" s="82"/>
      <c r="S55" s="82"/>
      <c r="T55" s="83"/>
    </row>
    <row r="56" spans="1:20">
      <c r="Q56" s="63"/>
    </row>
    <row r="57" spans="1:20">
      <c r="Q57" s="63"/>
    </row>
    <row r="58" spans="1:20">
      <c r="Q58" s="63"/>
    </row>
    <row r="59" spans="1:20">
      <c r="Q59" s="63"/>
    </row>
    <row r="61" spans="1:20">
      <c r="C61" s="262"/>
      <c r="D61" s="262"/>
      <c r="E61" s="262"/>
      <c r="F61" s="262"/>
      <c r="G61" s="262"/>
      <c r="H61" s="262"/>
      <c r="I61" s="262"/>
      <c r="J61" s="262"/>
      <c r="K61" s="262"/>
      <c r="L61" s="262"/>
      <c r="M61" s="262"/>
      <c r="N61" s="262"/>
      <c r="O61" s="262"/>
      <c r="P61" s="262"/>
      <c r="Q61" s="262"/>
      <c r="R61" s="262"/>
      <c r="S61" s="262"/>
    </row>
    <row r="62" spans="1:20">
      <c r="C62" s="261"/>
      <c r="D62" s="261"/>
      <c r="E62" s="261"/>
      <c r="F62" s="261"/>
      <c r="G62" s="261"/>
      <c r="H62" s="261"/>
      <c r="I62" s="261"/>
      <c r="J62" s="261"/>
      <c r="K62" s="261"/>
      <c r="L62" s="261"/>
      <c r="M62" s="261"/>
      <c r="N62" s="261"/>
      <c r="O62" s="261"/>
      <c r="P62" s="261"/>
      <c r="Q62" s="261"/>
      <c r="R62" s="261"/>
      <c r="S62" s="261"/>
    </row>
  </sheetData>
  <autoFilter ref="A20:AO46">
    <filterColumn colId="2" showButton="0"/>
    <filterColumn colId="4" showButton="0"/>
    <filterColumn colId="6" showButton="0"/>
    <filterColumn colId="8" showButton="0"/>
    <filterColumn colId="9"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20" showButton="0"/>
    <filterColumn colId="21" showButton="0"/>
    <filterColumn colId="22" showButton="0"/>
  </autoFilter>
  <mergeCells count="76">
    <mergeCell ref="J14:K14"/>
    <mergeCell ref="C20:D20"/>
    <mergeCell ref="E20:F20"/>
    <mergeCell ref="I20:K20"/>
    <mergeCell ref="I21:K21"/>
    <mergeCell ref="I33:K33"/>
    <mergeCell ref="U26:X26"/>
    <mergeCell ref="U27:X27"/>
    <mergeCell ref="U33:X33"/>
    <mergeCell ref="B5:C5"/>
    <mergeCell ref="B6:C6"/>
    <mergeCell ref="D6:F6"/>
    <mergeCell ref="J16:J19"/>
    <mergeCell ref="B17:C18"/>
    <mergeCell ref="L20:T20"/>
    <mergeCell ref="U21:X21"/>
    <mergeCell ref="J9:J10"/>
    <mergeCell ref="U20:X20"/>
    <mergeCell ref="J12:K12"/>
    <mergeCell ref="L12:T12"/>
    <mergeCell ref="J13:K13"/>
    <mergeCell ref="U30:X30"/>
    <mergeCell ref="U32:X32"/>
    <mergeCell ref="U29:X29"/>
    <mergeCell ref="I29:K29"/>
    <mergeCell ref="I30:K30"/>
    <mergeCell ref="I32:K32"/>
    <mergeCell ref="I28:K28"/>
    <mergeCell ref="I24:K24"/>
    <mergeCell ref="I26:K26"/>
    <mergeCell ref="I22:K22"/>
    <mergeCell ref="I23:K23"/>
    <mergeCell ref="U23:X23"/>
    <mergeCell ref="U24:X24"/>
    <mergeCell ref="I27:K27"/>
    <mergeCell ref="U22:X22"/>
    <mergeCell ref="I25:K25"/>
    <mergeCell ref="E34:F34"/>
    <mergeCell ref="U40:X40"/>
    <mergeCell ref="U38:X38"/>
    <mergeCell ref="U39:X39"/>
    <mergeCell ref="U36:X36"/>
    <mergeCell ref="U37:X37"/>
    <mergeCell ref="U35:X35"/>
    <mergeCell ref="U34:X34"/>
    <mergeCell ref="E35:F35"/>
    <mergeCell ref="I34:K34"/>
    <mergeCell ref="I35:K35"/>
    <mergeCell ref="I36:K36"/>
    <mergeCell ref="I37:K37"/>
    <mergeCell ref="I38:K38"/>
    <mergeCell ref="I39:K39"/>
    <mergeCell ref="I40:K40"/>
    <mergeCell ref="C62:S62"/>
    <mergeCell ref="U45:X45"/>
    <mergeCell ref="C53:S53"/>
    <mergeCell ref="C54:S54"/>
    <mergeCell ref="C61:S61"/>
    <mergeCell ref="C45:D45"/>
    <mergeCell ref="E45:F45"/>
    <mergeCell ref="C41:D41"/>
    <mergeCell ref="E41:F41"/>
    <mergeCell ref="U44:X44"/>
    <mergeCell ref="U42:X42"/>
    <mergeCell ref="U43:X43"/>
    <mergeCell ref="C42:D42"/>
    <mergeCell ref="E42:F42"/>
    <mergeCell ref="C43:D43"/>
    <mergeCell ref="E43:F43"/>
    <mergeCell ref="C44:D44"/>
    <mergeCell ref="U41:X41"/>
    <mergeCell ref="E44:F44"/>
    <mergeCell ref="I41:K41"/>
    <mergeCell ref="I42:K42"/>
    <mergeCell ref="I43:K43"/>
    <mergeCell ref="I44:K44"/>
  </mergeCells>
  <phoneticPr fontId="3"/>
  <conditionalFormatting sqref="L21:T46">
    <cfRule type="cellIs" dxfId="2" priority="58" stopIfTrue="1" operator="equal">
      <formula>"H"</formula>
    </cfRule>
    <cfRule type="cellIs" dxfId="1" priority="59" stopIfTrue="1" operator="equal">
      <formula>"M"</formula>
    </cfRule>
    <cfRule type="cellIs" dxfId="0" priority="60" stopIfTrue="1" operator="equal">
      <formula>"L"</formula>
    </cfRule>
  </conditionalFormatting>
  <dataValidations count="2">
    <dataValidation imeMode="off" allowBlank="1" showInputMessage="1" showErrorMessage="1" sqref="E18:I18 B15:T15 B12:I14 L12:T14 L10:T10 B8:I10"/>
    <dataValidation type="list" imeMode="off" allowBlank="1" showInputMessage="1" showErrorMessage="1" sqref="L21:T46">
      <formula1>"Y,H,M,L"</formula1>
    </dataValidation>
  </dataValidations>
  <printOptions horizontalCentered="1"/>
  <pageMargins left="0.35433070866141736" right="0.19685039370078741" top="0.39370078740157483" bottom="0.6692913385826772" header="0.27559055118110237" footer="0.51181102362204722"/>
  <pageSetup paperSize="9" scale="24" fitToHeight="0" orientation="portrait" r:id="rId1"/>
  <headerFooter alignWithMargins="0">
    <oddHeader>&amp;LQMSI_TEST_F_PLAN_CASE_V1.05&amp;R&amp;F</oddHeader>
    <oddFooter xml:space="preserve">&amp;L&amp;"ＭＳ Ｐゴシック,標準"ＴＯＳＨＩＢＡ(ISC/TSIS) &amp;C&amp;"ＭＳ Ｐゴシック,標準"テスト仕様書/テスト結果報告書(&amp;A)&amp;R&amp;"ＭＳ Ｐゴシック,標準"Ｐａｇｅ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テスト計画書</vt:lpstr>
      <vt:lpstr>テスト仕様書</vt:lpstr>
      <vt:lpstr>テスト仕様書!Print_Area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hd-matsu</dc:creator>
  <cp:lastModifiedBy>hd-matsu</cp:lastModifiedBy>
  <cp:lastPrinted>2015-11-27T07:35:06Z</cp:lastPrinted>
  <dcterms:created xsi:type="dcterms:W3CDTF">2015-11-27T02:49:34Z</dcterms:created>
  <dcterms:modified xsi:type="dcterms:W3CDTF">2015-12-22T03:37:40Z</dcterms:modified>
</cp:coreProperties>
</file>